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28695" windowHeight="1254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Лист1!$A$1:$K$135</definedName>
  </definedNames>
  <calcPr calcId="124519"/>
</workbook>
</file>

<file path=xl/calcChain.xml><?xml version="1.0" encoding="utf-8"?>
<calcChain xmlns="http://schemas.openxmlformats.org/spreadsheetml/2006/main">
  <c r="D45" i="1"/>
  <c r="D46"/>
  <c r="D47"/>
  <c r="D48"/>
  <c r="D49"/>
  <c r="D50"/>
  <c r="D51"/>
  <c r="D52"/>
  <c r="D53"/>
  <c r="D54"/>
  <c r="D55"/>
  <c r="D56"/>
  <c r="D57"/>
  <c r="D58"/>
  <c r="D59"/>
  <c r="D60"/>
  <c r="D61"/>
  <c r="D62"/>
  <c r="D63"/>
  <c r="D64"/>
  <c r="D65"/>
  <c r="D66"/>
  <c r="D67"/>
  <c r="D68"/>
  <c r="D69"/>
  <c r="D70"/>
  <c r="D71"/>
  <c r="D72"/>
  <c r="D73"/>
  <c r="D74"/>
  <c r="D75"/>
  <c r="D76"/>
  <c r="D77"/>
  <c r="D78"/>
  <c r="D79"/>
  <c r="D80"/>
  <c r="D81"/>
  <c r="D82"/>
  <c r="D83"/>
  <c r="D84"/>
  <c r="D85"/>
  <c r="D86"/>
  <c r="D87"/>
  <c r="D88"/>
  <c r="D89"/>
  <c r="D90"/>
  <c r="D91"/>
  <c r="D92"/>
  <c r="D93"/>
  <c r="D94"/>
  <c r="D95"/>
  <c r="D44"/>
  <c r="J8"/>
  <c r="J9"/>
  <c r="J10"/>
  <c r="J11"/>
  <c r="J12"/>
  <c r="J13"/>
  <c r="J14"/>
  <c r="J15"/>
  <c r="J16"/>
  <c r="J17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45"/>
  <c r="J46"/>
  <c r="J47"/>
  <c r="J48"/>
  <c r="J49"/>
  <c r="J50"/>
  <c r="J51"/>
  <c r="J52"/>
  <c r="J53"/>
  <c r="J54"/>
  <c r="J55"/>
  <c r="J56"/>
  <c r="J57"/>
  <c r="J58"/>
  <c r="J59"/>
  <c r="J60"/>
  <c r="J61"/>
  <c r="J62"/>
  <c r="J63"/>
  <c r="J64"/>
  <c r="J65"/>
  <c r="J66"/>
  <c r="J67"/>
  <c r="J68"/>
  <c r="J69"/>
  <c r="J70"/>
  <c r="J71"/>
  <c r="J72"/>
  <c r="J73"/>
  <c r="J74"/>
  <c r="J75"/>
  <c r="J76"/>
  <c r="J77"/>
  <c r="J78"/>
  <c r="J79"/>
  <c r="J80"/>
  <c r="J81"/>
  <c r="J82"/>
  <c r="J83"/>
  <c r="J84"/>
  <c r="J85"/>
  <c r="J86"/>
  <c r="J87"/>
  <c r="J88"/>
  <c r="J89"/>
  <c r="J90"/>
  <c r="J91"/>
  <c r="J92"/>
  <c r="J93"/>
  <c r="J94"/>
  <c r="J95"/>
  <c r="F33"/>
  <c r="F32"/>
  <c r="F29"/>
  <c r="F28"/>
  <c r="F25"/>
  <c r="F24"/>
  <c r="F21"/>
  <c r="F20"/>
  <c r="F17"/>
  <c r="F16"/>
  <c r="F13"/>
  <c r="F12"/>
  <c r="F9"/>
  <c r="F8"/>
  <c r="F91"/>
  <c r="F86"/>
  <c r="F88"/>
  <c r="F90"/>
  <c r="F81"/>
  <c r="F83"/>
  <c r="F82"/>
  <c r="F89"/>
  <c r="F85"/>
  <c r="F84"/>
  <c r="F76"/>
  <c r="F71"/>
  <c r="F65"/>
  <c r="F59"/>
  <c r="F57"/>
  <c r="F55"/>
  <c r="F52"/>
  <c r="F10"/>
  <c r="F11"/>
  <c r="F14"/>
  <c r="F15"/>
  <c r="F19"/>
  <c r="F22"/>
  <c r="F23"/>
  <c r="F26"/>
  <c r="F27"/>
  <c r="F30"/>
  <c r="F31"/>
  <c r="F34"/>
  <c r="C127"/>
  <c r="H127"/>
  <c r="K127"/>
  <c r="F7"/>
  <c r="J7" l="1"/>
  <c r="F18"/>
  <c r="J18" s="1"/>
  <c r="F127"/>
  <c r="D127"/>
  <c r="F6"/>
  <c r="J6" s="1"/>
  <c r="J127" s="1"/>
</calcChain>
</file>

<file path=xl/sharedStrings.xml><?xml version="1.0" encoding="utf-8"?>
<sst xmlns="http://schemas.openxmlformats.org/spreadsheetml/2006/main" count="298" uniqueCount="98">
  <si>
    <t>ІНФОРМАЦІЯ</t>
  </si>
  <si>
    <t>ПРО НАДХОДЖЕННЯ І ВИКОРИСТАННЯ БЛАГОДІЙСНИХ ПОЖЕРТВ ВІД ФІЗИЧНИХ ТА ЮРИДИЧНИХ ОСІБ</t>
  </si>
  <si>
    <t>Період</t>
  </si>
  <si>
    <t>І квартал</t>
  </si>
  <si>
    <t>Всього за рік</t>
  </si>
  <si>
    <t>Найменування юридичної особи (або позначення фізичної особи)</t>
  </si>
  <si>
    <t>в грошовій формі, тис. грн.</t>
  </si>
  <si>
    <t>в натуральній формі (товари і послуги), тис. грн.</t>
  </si>
  <si>
    <t>перелік товарів і послуг в натуральній формі</t>
  </si>
  <si>
    <t>Всього отримано благодійних пожертв, тис. грн.</t>
  </si>
  <si>
    <t>Використання закладом охорони здоров'я благодійних пожертв, отриманих у грошовій та натуральній (товари і послуг) формі</t>
  </si>
  <si>
    <t>напрямки використання у грошовій формі (стаття витрат)</t>
  </si>
  <si>
    <t>сума, тис. грн.</t>
  </si>
  <si>
    <t>перелік використаних товарів та послуг у натуральній формі</t>
  </si>
  <si>
    <t xml:space="preserve">сума, тис. грн. </t>
  </si>
  <si>
    <t>Залишок невикористаних грошових коштів, товарів та послуг на кінець звітного періоду, тис. грн.</t>
  </si>
  <si>
    <t>х</t>
  </si>
  <si>
    <t>БФ "Допомога і підтримка"</t>
  </si>
  <si>
    <t>Головний бухгалтер</t>
  </si>
  <si>
    <t>Благодійні пожертви, що були отримані закладом охорони здоров'я від фізичних та юридичних осіб</t>
  </si>
  <si>
    <t>Головний лікар</t>
  </si>
  <si>
    <t>госп. товари</t>
  </si>
  <si>
    <t>диван</t>
  </si>
  <si>
    <t>меблі</t>
  </si>
  <si>
    <t>еритроцити</t>
  </si>
  <si>
    <t>Тімраз О.Г.</t>
  </si>
  <si>
    <t>Шмаков О.О.</t>
  </si>
  <si>
    <t>Рудик О.С.</t>
  </si>
  <si>
    <t>Муравська С.І.</t>
  </si>
  <si>
    <t>ТзОВ "Нутриція Україна"</t>
  </si>
  <si>
    <t>Парфенюк О.В.</t>
  </si>
  <si>
    <t>ТзОВ "Гледфарм ЛТД"</t>
  </si>
  <si>
    <t>миючі засоби</t>
  </si>
  <si>
    <t>пральний порошок</t>
  </si>
  <si>
    <t>ларь морозильна</t>
  </si>
  <si>
    <t>БФП</t>
  </si>
  <si>
    <t>твердотільний накопичувач</t>
  </si>
  <si>
    <t>вікно-люк металопластикове</t>
  </si>
  <si>
    <t>Джерело безпереб. живлення</t>
  </si>
  <si>
    <t>відсмоктувачі медичні</t>
  </si>
  <si>
    <t>диспенсери</t>
  </si>
  <si>
    <t>коректор кисневий</t>
  </si>
  <si>
    <t>бінокулярний мікроском</t>
  </si>
  <si>
    <t>монітор</t>
  </si>
  <si>
    <t>дермазол</t>
  </si>
  <si>
    <t>містол, зиоміцин</t>
  </si>
  <si>
    <t>Світлана МУРАВСЬКА</t>
  </si>
  <si>
    <t>Олеся КАМІНСЬКА</t>
  </si>
  <si>
    <t>ФОП Хабун О.П.</t>
  </si>
  <si>
    <t>ГО "ДАР"</t>
  </si>
  <si>
    <t>БФ "Громада Рівненщини"</t>
  </si>
  <si>
    <t>КНП "ЦПМСД "Центральний"</t>
  </si>
  <si>
    <t>РОЧБО "Серце Дітям України"</t>
  </si>
  <si>
    <t>КНП "ЦПМСД "Північний" РМР</t>
  </si>
  <si>
    <t>БО "БФ "Громада рівненщини"</t>
  </si>
  <si>
    <t>Мельник О.П.</t>
  </si>
  <si>
    <t>II квартал</t>
  </si>
  <si>
    <t>кисневі газові розетки</t>
  </si>
  <si>
    <t>медикаменти</t>
  </si>
  <si>
    <t>набір для анестезії</t>
  </si>
  <si>
    <t>вакуумний екстрактор</t>
  </si>
  <si>
    <t>захисні щитки</t>
  </si>
  <si>
    <t>засоби захисту</t>
  </si>
  <si>
    <t>комбінезони, окуляри захисні</t>
  </si>
  <si>
    <t>комбінезони, маски, окуляри захисні</t>
  </si>
  <si>
    <t>комбінезони, маски, окуляри захисні, подушка киснева</t>
  </si>
  <si>
    <t>Автоматичний біохімічний аналізатор</t>
  </si>
  <si>
    <t>медикаменти та вироби медичного призначення</t>
  </si>
  <si>
    <t>аніосгель</t>
  </si>
  <si>
    <t>вироби медичного призначення</t>
  </si>
  <si>
    <t>продукти харчування</t>
  </si>
  <si>
    <t>стрічка плетена</t>
  </si>
  <si>
    <t>концентратор кисню</t>
  </si>
  <si>
    <t>запасні частини до апаратури</t>
  </si>
  <si>
    <t>реанімаційний набір</t>
  </si>
  <si>
    <t>пульсооксиметр</t>
  </si>
  <si>
    <t>запчастини до стерилізатора</t>
  </si>
  <si>
    <t>запчастини</t>
  </si>
  <si>
    <t xml:space="preserve">запасні частини </t>
  </si>
  <si>
    <t>Вик. В.О. Редько Тел. 62-91-80</t>
  </si>
  <si>
    <t>ЗОЗ КНП "ПОЛОГОВИЙ БУДИНОК" РМР ЗА 9 МІСЯЦІВ 2020 РОКУ</t>
  </si>
  <si>
    <t>ТзОВ "ТЕДДІ ГРУПП"</t>
  </si>
  <si>
    <t>канцтовари та папір</t>
  </si>
  <si>
    <t>холодильники, телевізори</t>
  </si>
  <si>
    <t>флуометри, шланги мегасану</t>
  </si>
  <si>
    <t>компютерний комплекс</t>
  </si>
  <si>
    <t>запчастини до стерилізатора, кисневий датчик</t>
  </si>
  <si>
    <t>машина прасувальна</t>
  </si>
  <si>
    <t>фетальний монітор</t>
  </si>
  <si>
    <t>електрична техніка</t>
  </si>
  <si>
    <t>овочі</t>
  </si>
  <si>
    <t>ІІІ квартал</t>
  </si>
  <si>
    <t>Захисні маски та комбінезони</t>
  </si>
  <si>
    <t>ТзОВ "Акорд С"</t>
  </si>
  <si>
    <t>Управління охорони здоровя ОДА</t>
  </si>
  <si>
    <t>компютерний техніка</t>
  </si>
  <si>
    <t>машина прасувальна та пральна</t>
  </si>
  <si>
    <t>ФОП Михайлова Н.В.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</si>
</sst>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1" xfId="0" applyFont="1" applyBorder="1"/>
    <xf numFmtId="2" fontId="0" fillId="0" borderId="0" xfId="0" applyNumberFormat="1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/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4" fillId="0" borderId="0" xfId="0" applyFont="1"/>
    <xf numFmtId="0" fontId="5" fillId="0" borderId="0" xfId="0" applyFont="1"/>
    <xf numFmtId="0" fontId="6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Border="1"/>
    <xf numFmtId="2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2" fontId="1" fillId="0" borderId="2" xfId="0" applyNumberFormat="1" applyFont="1" applyBorder="1"/>
    <xf numFmtId="2" fontId="1" fillId="0" borderId="2" xfId="0" applyNumberFormat="1" applyFont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2" fontId="7" fillId="2" borderId="1" xfId="0" applyNumberFormat="1" applyFont="1" applyFill="1" applyBorder="1" applyAlignment="1">
      <alignment horizontal="center" vertical="center"/>
    </xf>
    <xf numFmtId="0" fontId="7" fillId="0" borderId="1" xfId="0" applyFont="1" applyBorder="1" applyAlignment="1">
      <alignment horizontal="left" vertical="center" wrapText="1"/>
    </xf>
    <xf numFmtId="2" fontId="7" fillId="0" borderId="1" xfId="0" applyNumberFormat="1" applyFont="1" applyBorder="1" applyAlignment="1">
      <alignment horizontal="center" vertical="center"/>
    </xf>
    <xf numFmtId="0" fontId="6" fillId="0" borderId="0" xfId="0" applyFont="1" applyAlignment="1"/>
    <xf numFmtId="0" fontId="4" fillId="0" borderId="0" xfId="0" applyFont="1" applyAlignment="1"/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34"/>
  <sheetViews>
    <sheetView tabSelected="1" view="pageBreakPreview" topLeftCell="A83" zoomScaleSheetLayoutView="100" workbookViewId="0">
      <selection activeCell="J127" sqref="J127"/>
    </sheetView>
  </sheetViews>
  <sheetFormatPr defaultRowHeight="15"/>
  <cols>
    <col min="1" max="1" width="13" customWidth="1"/>
    <col min="2" max="2" width="28" customWidth="1"/>
    <col min="3" max="3" width="10.5703125" customWidth="1"/>
    <col min="4" max="4" width="12" customWidth="1"/>
    <col min="5" max="5" width="23.7109375" customWidth="1"/>
    <col min="6" max="6" width="11" customWidth="1"/>
    <col min="7" max="7" width="21.140625" customWidth="1"/>
    <col min="8" max="8" width="10.140625" customWidth="1"/>
    <col min="9" max="9" width="22.85546875" customWidth="1"/>
    <col min="10" max="10" width="10.5703125" customWidth="1"/>
    <col min="11" max="11" width="16.140625" customWidth="1"/>
    <col min="13" max="13" width="9.5703125" bestFit="1" customWidth="1"/>
    <col min="14" max="14" width="10.5703125" bestFit="1" customWidth="1"/>
  </cols>
  <sheetData>
    <row r="1" spans="1:13" ht="15.75">
      <c r="A1" s="26" t="s">
        <v>0</v>
      </c>
      <c r="B1" s="26"/>
      <c r="C1" s="26"/>
      <c r="D1" s="26"/>
      <c r="E1" s="26"/>
      <c r="F1" s="26"/>
      <c r="G1" s="26"/>
      <c r="H1" s="26"/>
      <c r="I1" s="26"/>
      <c r="J1" s="26"/>
      <c r="K1" s="26"/>
    </row>
    <row r="2" spans="1:13" ht="15.75">
      <c r="A2" s="26" t="s">
        <v>1</v>
      </c>
      <c r="B2" s="26"/>
      <c r="C2" s="26"/>
      <c r="D2" s="26"/>
      <c r="E2" s="26"/>
      <c r="F2" s="26"/>
      <c r="G2" s="26"/>
      <c r="H2" s="26"/>
      <c r="I2" s="26"/>
      <c r="J2" s="26"/>
      <c r="K2" s="26"/>
    </row>
    <row r="3" spans="1:13" ht="19.5" customHeight="1">
      <c r="A3" s="27" t="s">
        <v>80</v>
      </c>
      <c r="B3" s="27"/>
      <c r="C3" s="27"/>
      <c r="D3" s="27"/>
      <c r="E3" s="27"/>
      <c r="F3" s="27"/>
      <c r="G3" s="27"/>
      <c r="H3" s="27"/>
      <c r="I3" s="27"/>
      <c r="J3" s="27"/>
      <c r="K3" s="27"/>
    </row>
    <row r="4" spans="1:13" ht="36" customHeight="1">
      <c r="A4" s="25" t="s">
        <v>2</v>
      </c>
      <c r="B4" s="28" t="s">
        <v>5</v>
      </c>
      <c r="C4" s="28" t="s">
        <v>19</v>
      </c>
      <c r="D4" s="28"/>
      <c r="E4" s="28"/>
      <c r="F4" s="28" t="s">
        <v>9</v>
      </c>
      <c r="G4" s="28" t="s">
        <v>10</v>
      </c>
      <c r="H4" s="28"/>
      <c r="I4" s="28"/>
      <c r="J4" s="28"/>
      <c r="K4" s="29" t="s">
        <v>15</v>
      </c>
    </row>
    <row r="5" spans="1:13" ht="63.75" customHeight="1">
      <c r="A5" s="25"/>
      <c r="B5" s="25"/>
      <c r="C5" s="10" t="s">
        <v>6</v>
      </c>
      <c r="D5" s="10" t="s">
        <v>7</v>
      </c>
      <c r="E5" s="10" t="s">
        <v>8</v>
      </c>
      <c r="F5" s="28"/>
      <c r="G5" s="3" t="s">
        <v>11</v>
      </c>
      <c r="H5" s="3" t="s">
        <v>12</v>
      </c>
      <c r="I5" s="3" t="s">
        <v>13</v>
      </c>
      <c r="J5" s="3" t="s">
        <v>14</v>
      </c>
      <c r="K5" s="29"/>
    </row>
    <row r="6" spans="1:13" ht="17.25" customHeight="1">
      <c r="A6" s="25" t="s">
        <v>3</v>
      </c>
      <c r="B6" s="19" t="s">
        <v>17</v>
      </c>
      <c r="C6" s="1"/>
      <c r="D6" s="20">
        <v>39703.1</v>
      </c>
      <c r="E6" s="21" t="s">
        <v>32</v>
      </c>
      <c r="F6" s="5">
        <f>D6</f>
        <v>39703.1</v>
      </c>
      <c r="G6" s="19"/>
      <c r="H6" s="20"/>
      <c r="I6" s="21" t="s">
        <v>32</v>
      </c>
      <c r="J6" s="5">
        <f>F6</f>
        <v>39703.1</v>
      </c>
      <c r="K6" s="15">
        <v>0</v>
      </c>
    </row>
    <row r="7" spans="1:13" ht="16.5" customHeight="1">
      <c r="A7" s="25"/>
      <c r="B7" s="19" t="s">
        <v>17</v>
      </c>
      <c r="C7" s="1"/>
      <c r="D7" s="20">
        <v>22500</v>
      </c>
      <c r="E7" s="21" t="s">
        <v>33</v>
      </c>
      <c r="F7" s="5">
        <f t="shared" ref="F7:F34" si="0">D7</f>
        <v>22500</v>
      </c>
      <c r="G7" s="19"/>
      <c r="H7" s="20"/>
      <c r="I7" s="21" t="s">
        <v>33</v>
      </c>
      <c r="J7" s="5">
        <f t="shared" ref="J7:J70" si="1">F7</f>
        <v>22500</v>
      </c>
      <c r="K7" s="15">
        <v>0</v>
      </c>
      <c r="M7" s="2"/>
    </row>
    <row r="8" spans="1:13" ht="16.5" customHeight="1">
      <c r="A8" s="25"/>
      <c r="B8" s="19" t="s">
        <v>17</v>
      </c>
      <c r="C8" s="1"/>
      <c r="D8" s="20">
        <v>1874.04</v>
      </c>
      <c r="E8" s="21" t="s">
        <v>21</v>
      </c>
      <c r="F8" s="5">
        <f t="shared" si="0"/>
        <v>1874.04</v>
      </c>
      <c r="G8" s="19"/>
      <c r="H8" s="20"/>
      <c r="I8" s="21" t="s">
        <v>21</v>
      </c>
      <c r="J8" s="5">
        <f t="shared" si="1"/>
        <v>1874.04</v>
      </c>
      <c r="K8" s="15">
        <v>0</v>
      </c>
      <c r="M8" s="2"/>
    </row>
    <row r="9" spans="1:13" ht="16.5" customHeight="1">
      <c r="A9" s="25"/>
      <c r="B9" s="19" t="s">
        <v>17</v>
      </c>
      <c r="C9" s="1"/>
      <c r="D9" s="20">
        <v>25300</v>
      </c>
      <c r="E9" s="21" t="s">
        <v>23</v>
      </c>
      <c r="F9" s="5">
        <f t="shared" si="0"/>
        <v>25300</v>
      </c>
      <c r="G9" s="19"/>
      <c r="H9" s="20"/>
      <c r="I9" s="21" t="s">
        <v>23</v>
      </c>
      <c r="J9" s="5">
        <f t="shared" si="1"/>
        <v>25300</v>
      </c>
      <c r="K9" s="15">
        <v>0</v>
      </c>
      <c r="M9" s="2"/>
    </row>
    <row r="10" spans="1:13" ht="16.5" customHeight="1">
      <c r="A10" s="25"/>
      <c r="B10" s="19" t="s">
        <v>17</v>
      </c>
      <c r="C10" s="1"/>
      <c r="D10" s="20">
        <v>6114</v>
      </c>
      <c r="E10" s="21" t="s">
        <v>21</v>
      </c>
      <c r="F10" s="5">
        <f t="shared" si="0"/>
        <v>6114</v>
      </c>
      <c r="G10" s="19"/>
      <c r="H10" s="20"/>
      <c r="I10" s="21" t="s">
        <v>21</v>
      </c>
      <c r="J10" s="5">
        <f t="shared" si="1"/>
        <v>6114</v>
      </c>
      <c r="K10" s="15">
        <v>0</v>
      </c>
      <c r="M10" s="2"/>
    </row>
    <row r="11" spans="1:13" ht="15" customHeight="1">
      <c r="A11" s="25"/>
      <c r="B11" s="19" t="s">
        <v>17</v>
      </c>
      <c r="C11" s="1"/>
      <c r="D11" s="20">
        <v>20000</v>
      </c>
      <c r="E11" s="21" t="s">
        <v>34</v>
      </c>
      <c r="F11" s="5">
        <f t="shared" si="0"/>
        <v>20000</v>
      </c>
      <c r="G11" s="19"/>
      <c r="H11" s="20"/>
      <c r="I11" s="21" t="s">
        <v>34</v>
      </c>
      <c r="J11" s="5">
        <f t="shared" si="1"/>
        <v>20000</v>
      </c>
      <c r="K11" s="15">
        <v>0</v>
      </c>
    </row>
    <row r="12" spans="1:13" ht="16.5" customHeight="1">
      <c r="A12" s="25"/>
      <c r="B12" s="19" t="s">
        <v>25</v>
      </c>
      <c r="C12" s="1"/>
      <c r="D12" s="20">
        <v>4499</v>
      </c>
      <c r="E12" s="21" t="s">
        <v>35</v>
      </c>
      <c r="F12" s="5">
        <f t="shared" si="0"/>
        <v>4499</v>
      </c>
      <c r="G12" s="19"/>
      <c r="H12" s="20"/>
      <c r="I12" s="21" t="s">
        <v>35</v>
      </c>
      <c r="J12" s="5">
        <f t="shared" si="1"/>
        <v>4499</v>
      </c>
      <c r="K12" s="15">
        <v>0</v>
      </c>
      <c r="M12" s="2"/>
    </row>
    <row r="13" spans="1:13" ht="16.5" customHeight="1">
      <c r="A13" s="25"/>
      <c r="B13" s="19" t="s">
        <v>26</v>
      </c>
      <c r="C13" s="1"/>
      <c r="D13" s="20">
        <v>7300</v>
      </c>
      <c r="E13" s="21" t="s">
        <v>22</v>
      </c>
      <c r="F13" s="5">
        <f t="shared" si="0"/>
        <v>7300</v>
      </c>
      <c r="G13" s="19"/>
      <c r="H13" s="20"/>
      <c r="I13" s="21" t="s">
        <v>22</v>
      </c>
      <c r="J13" s="5">
        <f t="shared" si="1"/>
        <v>7300</v>
      </c>
      <c r="K13" s="15">
        <v>0</v>
      </c>
      <c r="M13" s="2"/>
    </row>
    <row r="14" spans="1:13" ht="16.5" customHeight="1">
      <c r="A14" s="25"/>
      <c r="B14" s="19" t="s">
        <v>27</v>
      </c>
      <c r="C14" s="1"/>
      <c r="D14" s="20">
        <v>7300</v>
      </c>
      <c r="E14" s="21" t="s">
        <v>22</v>
      </c>
      <c r="F14" s="5">
        <f t="shared" si="0"/>
        <v>7300</v>
      </c>
      <c r="G14" s="19"/>
      <c r="H14" s="20"/>
      <c r="I14" s="21" t="s">
        <v>22</v>
      </c>
      <c r="J14" s="5">
        <f t="shared" si="1"/>
        <v>7300</v>
      </c>
      <c r="K14" s="15">
        <v>0</v>
      </c>
      <c r="M14" s="2"/>
    </row>
    <row r="15" spans="1:13" ht="16.5" customHeight="1">
      <c r="A15" s="25"/>
      <c r="B15" s="19" t="s">
        <v>28</v>
      </c>
      <c r="C15" s="1"/>
      <c r="D15" s="20">
        <v>7580</v>
      </c>
      <c r="E15" s="21" t="s">
        <v>22</v>
      </c>
      <c r="F15" s="5">
        <f t="shared" si="0"/>
        <v>7580</v>
      </c>
      <c r="G15" s="19"/>
      <c r="H15" s="20"/>
      <c r="I15" s="21" t="s">
        <v>22</v>
      </c>
      <c r="J15" s="5">
        <f t="shared" si="1"/>
        <v>7580</v>
      </c>
      <c r="K15" s="15">
        <v>0</v>
      </c>
      <c r="M15" s="2"/>
    </row>
    <row r="16" spans="1:13" ht="16.5" customHeight="1">
      <c r="A16" s="25"/>
      <c r="B16" s="19" t="s">
        <v>17</v>
      </c>
      <c r="C16" s="1"/>
      <c r="D16" s="22">
        <v>38806.800000000003</v>
      </c>
      <c r="E16" s="21" t="s">
        <v>32</v>
      </c>
      <c r="F16" s="5">
        <f t="shared" si="0"/>
        <v>38806.800000000003</v>
      </c>
      <c r="G16" s="19"/>
      <c r="H16" s="22"/>
      <c r="I16" s="21" t="s">
        <v>32</v>
      </c>
      <c r="J16" s="5">
        <f t="shared" si="1"/>
        <v>38806.800000000003</v>
      </c>
      <c r="K16" s="15">
        <v>0</v>
      </c>
      <c r="M16" s="2"/>
    </row>
    <row r="17" spans="1:11" ht="15" customHeight="1">
      <c r="A17" s="25"/>
      <c r="B17" s="19" t="s">
        <v>17</v>
      </c>
      <c r="C17" s="1"/>
      <c r="D17" s="22">
        <v>36786.199999999997</v>
      </c>
      <c r="E17" s="21" t="s">
        <v>21</v>
      </c>
      <c r="F17" s="5">
        <f t="shared" si="0"/>
        <v>36786.199999999997</v>
      </c>
      <c r="G17" s="19"/>
      <c r="H17" s="22"/>
      <c r="I17" s="21" t="s">
        <v>21</v>
      </c>
      <c r="J17" s="5">
        <f t="shared" si="1"/>
        <v>36786.199999999997</v>
      </c>
      <c r="K17" s="15">
        <v>0</v>
      </c>
    </row>
    <row r="18" spans="1:11" ht="16.5" customHeight="1">
      <c r="A18" s="25"/>
      <c r="B18" s="19" t="s">
        <v>17</v>
      </c>
      <c r="C18" s="1"/>
      <c r="D18" s="22">
        <v>4624</v>
      </c>
      <c r="E18" s="21" t="s">
        <v>36</v>
      </c>
      <c r="F18" s="5">
        <f t="shared" si="0"/>
        <v>4624</v>
      </c>
      <c r="G18" s="19"/>
      <c r="H18" s="22"/>
      <c r="I18" s="21" t="s">
        <v>36</v>
      </c>
      <c r="J18" s="5">
        <f t="shared" si="1"/>
        <v>4624</v>
      </c>
      <c r="K18" s="15">
        <v>0</v>
      </c>
    </row>
    <row r="19" spans="1:11" ht="15.75" customHeight="1">
      <c r="A19" s="25"/>
      <c r="B19" s="19" t="s">
        <v>17</v>
      </c>
      <c r="C19" s="1"/>
      <c r="D19" s="22">
        <v>5832</v>
      </c>
      <c r="E19" s="21" t="s">
        <v>37</v>
      </c>
      <c r="F19" s="5">
        <f t="shared" si="0"/>
        <v>5832</v>
      </c>
      <c r="G19" s="19"/>
      <c r="H19" s="22"/>
      <c r="I19" s="21" t="s">
        <v>37</v>
      </c>
      <c r="J19" s="5">
        <f t="shared" si="1"/>
        <v>5832</v>
      </c>
      <c r="K19" s="15">
        <v>0</v>
      </c>
    </row>
    <row r="20" spans="1:11" ht="14.25" customHeight="1">
      <c r="A20" s="25"/>
      <c r="B20" s="19" t="s">
        <v>29</v>
      </c>
      <c r="C20" s="1"/>
      <c r="D20" s="20">
        <v>8700</v>
      </c>
      <c r="E20" s="21" t="s">
        <v>38</v>
      </c>
      <c r="F20" s="5">
        <f t="shared" si="0"/>
        <v>8700</v>
      </c>
      <c r="G20" s="19"/>
      <c r="H20" s="20"/>
      <c r="I20" s="21" t="s">
        <v>38</v>
      </c>
      <c r="J20" s="5">
        <f t="shared" si="1"/>
        <v>8700</v>
      </c>
      <c r="K20" s="15">
        <v>0</v>
      </c>
    </row>
    <row r="21" spans="1:11" ht="14.25" customHeight="1">
      <c r="A21" s="25"/>
      <c r="B21" s="19" t="s">
        <v>29</v>
      </c>
      <c r="C21" s="1"/>
      <c r="D21" s="20">
        <v>3270</v>
      </c>
      <c r="E21" s="21" t="s">
        <v>39</v>
      </c>
      <c r="F21" s="5">
        <f t="shared" si="0"/>
        <v>3270</v>
      </c>
      <c r="G21" s="19"/>
      <c r="H21" s="20"/>
      <c r="I21" s="21" t="s">
        <v>39</v>
      </c>
      <c r="J21" s="5">
        <f t="shared" si="1"/>
        <v>3270</v>
      </c>
      <c r="K21" s="15">
        <v>0</v>
      </c>
    </row>
    <row r="22" spans="1:11" ht="14.25" customHeight="1">
      <c r="A22" s="25"/>
      <c r="B22" s="19" t="s">
        <v>17</v>
      </c>
      <c r="C22" s="1"/>
      <c r="D22" s="20">
        <v>9978</v>
      </c>
      <c r="E22" s="21" t="s">
        <v>21</v>
      </c>
      <c r="F22" s="5">
        <f t="shared" si="0"/>
        <v>9978</v>
      </c>
      <c r="G22" s="19"/>
      <c r="H22" s="20"/>
      <c r="I22" s="21" t="s">
        <v>21</v>
      </c>
      <c r="J22" s="5">
        <f t="shared" si="1"/>
        <v>9978</v>
      </c>
      <c r="K22" s="15">
        <v>0</v>
      </c>
    </row>
    <row r="23" spans="1:11" ht="14.25" customHeight="1">
      <c r="A23" s="25"/>
      <c r="B23" s="19" t="s">
        <v>17</v>
      </c>
      <c r="C23" s="1"/>
      <c r="D23" s="20">
        <v>34807.4</v>
      </c>
      <c r="E23" s="21" t="s">
        <v>32</v>
      </c>
      <c r="F23" s="5">
        <f t="shared" si="0"/>
        <v>34807.4</v>
      </c>
      <c r="G23" s="19"/>
      <c r="H23" s="20"/>
      <c r="I23" s="21" t="s">
        <v>32</v>
      </c>
      <c r="J23" s="5">
        <f t="shared" si="1"/>
        <v>34807.4</v>
      </c>
      <c r="K23" s="15">
        <v>0</v>
      </c>
    </row>
    <row r="24" spans="1:11" ht="14.25" customHeight="1">
      <c r="A24" s="25"/>
      <c r="B24" s="19" t="s">
        <v>17</v>
      </c>
      <c r="C24" s="1"/>
      <c r="D24" s="20">
        <v>15750</v>
      </c>
      <c r="E24" s="21" t="s">
        <v>33</v>
      </c>
      <c r="F24" s="5">
        <f t="shared" si="0"/>
        <v>15750</v>
      </c>
      <c r="G24" s="19"/>
      <c r="H24" s="20"/>
      <c r="I24" s="21" t="s">
        <v>33</v>
      </c>
      <c r="J24" s="5">
        <f t="shared" si="1"/>
        <v>15750</v>
      </c>
      <c r="K24" s="15">
        <v>0</v>
      </c>
    </row>
    <row r="25" spans="1:11" ht="14.25" customHeight="1">
      <c r="A25" s="25"/>
      <c r="B25" s="19" t="s">
        <v>17</v>
      </c>
      <c r="C25" s="1"/>
      <c r="D25" s="20">
        <v>1640</v>
      </c>
      <c r="E25" s="21" t="s">
        <v>32</v>
      </c>
      <c r="F25" s="5">
        <f t="shared" si="0"/>
        <v>1640</v>
      </c>
      <c r="G25" s="19"/>
      <c r="H25" s="20"/>
      <c r="I25" s="21" t="s">
        <v>32</v>
      </c>
      <c r="J25" s="5">
        <f t="shared" si="1"/>
        <v>1640</v>
      </c>
      <c r="K25" s="15">
        <v>0</v>
      </c>
    </row>
    <row r="26" spans="1:11" ht="14.25" customHeight="1">
      <c r="A26" s="25"/>
      <c r="B26" s="19" t="s">
        <v>17</v>
      </c>
      <c r="C26" s="1"/>
      <c r="D26" s="20">
        <v>6990</v>
      </c>
      <c r="E26" s="21" t="s">
        <v>40</v>
      </c>
      <c r="F26" s="5">
        <f t="shared" si="0"/>
        <v>6990</v>
      </c>
      <c r="G26" s="19"/>
      <c r="H26" s="20"/>
      <c r="I26" s="21" t="s">
        <v>40</v>
      </c>
      <c r="J26" s="5">
        <f t="shared" si="1"/>
        <v>6990</v>
      </c>
      <c r="K26" s="15">
        <v>0</v>
      </c>
    </row>
    <row r="27" spans="1:11" ht="14.25" customHeight="1">
      <c r="A27" s="25"/>
      <c r="B27" s="19" t="s">
        <v>17</v>
      </c>
      <c r="C27" s="1"/>
      <c r="D27" s="20">
        <v>950</v>
      </c>
      <c r="E27" s="21" t="s">
        <v>41</v>
      </c>
      <c r="F27" s="5">
        <f t="shared" si="0"/>
        <v>950</v>
      </c>
      <c r="G27" s="19"/>
      <c r="H27" s="20"/>
      <c r="I27" s="21" t="s">
        <v>41</v>
      </c>
      <c r="J27" s="5">
        <f t="shared" si="1"/>
        <v>950</v>
      </c>
      <c r="K27" s="15">
        <v>0</v>
      </c>
    </row>
    <row r="28" spans="1:11" ht="14.25" customHeight="1">
      <c r="A28" s="25"/>
      <c r="B28" s="19" t="s">
        <v>17</v>
      </c>
      <c r="C28" s="1"/>
      <c r="D28" s="20">
        <v>21040</v>
      </c>
      <c r="E28" s="21" t="s">
        <v>23</v>
      </c>
      <c r="F28" s="5">
        <f t="shared" si="0"/>
        <v>21040</v>
      </c>
      <c r="G28" s="19"/>
      <c r="H28" s="20"/>
      <c r="I28" s="21" t="s">
        <v>23</v>
      </c>
      <c r="J28" s="5">
        <f t="shared" si="1"/>
        <v>21040</v>
      </c>
      <c r="K28" s="15">
        <v>0</v>
      </c>
    </row>
    <row r="29" spans="1:11" ht="14.25" customHeight="1">
      <c r="A29" s="25"/>
      <c r="B29" s="19" t="s">
        <v>17</v>
      </c>
      <c r="C29" s="1"/>
      <c r="D29" s="20">
        <v>750</v>
      </c>
      <c r="E29" s="21" t="s">
        <v>21</v>
      </c>
      <c r="F29" s="5">
        <f t="shared" si="0"/>
        <v>750</v>
      </c>
      <c r="G29" s="19"/>
      <c r="H29" s="20"/>
      <c r="I29" s="21" t="s">
        <v>21</v>
      </c>
      <c r="J29" s="5">
        <f t="shared" si="1"/>
        <v>750</v>
      </c>
      <c r="K29" s="15">
        <v>0</v>
      </c>
    </row>
    <row r="30" spans="1:11" ht="14.25" customHeight="1">
      <c r="A30" s="25"/>
      <c r="B30" s="19" t="s">
        <v>17</v>
      </c>
      <c r="C30" s="1"/>
      <c r="D30" s="20">
        <v>58.86</v>
      </c>
      <c r="E30" s="21" t="s">
        <v>24</v>
      </c>
      <c r="F30" s="5">
        <f t="shared" si="0"/>
        <v>58.86</v>
      </c>
      <c r="G30" s="19"/>
      <c r="H30" s="20"/>
      <c r="I30" s="21" t="s">
        <v>24</v>
      </c>
      <c r="J30" s="5">
        <f t="shared" si="1"/>
        <v>58.86</v>
      </c>
      <c r="K30" s="15">
        <v>0</v>
      </c>
    </row>
    <row r="31" spans="1:11" ht="14.25" customHeight="1">
      <c r="A31" s="25"/>
      <c r="B31" s="19" t="s">
        <v>17</v>
      </c>
      <c r="C31" s="1"/>
      <c r="D31" s="20">
        <v>22200</v>
      </c>
      <c r="E31" s="21" t="s">
        <v>42</v>
      </c>
      <c r="F31" s="5">
        <f t="shared" si="0"/>
        <v>22200</v>
      </c>
      <c r="G31" s="19"/>
      <c r="H31" s="20"/>
      <c r="I31" s="21" t="s">
        <v>42</v>
      </c>
      <c r="J31" s="5">
        <f t="shared" si="1"/>
        <v>22200</v>
      </c>
      <c r="K31" s="15">
        <v>0</v>
      </c>
    </row>
    <row r="32" spans="1:11" ht="14.25" customHeight="1">
      <c r="A32" s="25"/>
      <c r="B32" s="19" t="s">
        <v>30</v>
      </c>
      <c r="C32" s="1"/>
      <c r="D32" s="20">
        <v>2200</v>
      </c>
      <c r="E32" s="21" t="s">
        <v>43</v>
      </c>
      <c r="F32" s="5">
        <f t="shared" si="0"/>
        <v>2200</v>
      </c>
      <c r="G32" s="19"/>
      <c r="H32" s="20"/>
      <c r="I32" s="21" t="s">
        <v>43</v>
      </c>
      <c r="J32" s="5">
        <f t="shared" si="1"/>
        <v>2200</v>
      </c>
      <c r="K32" s="15">
        <v>0</v>
      </c>
    </row>
    <row r="33" spans="1:11" ht="14.25" customHeight="1">
      <c r="A33" s="25"/>
      <c r="B33" s="19" t="s">
        <v>31</v>
      </c>
      <c r="C33" s="1"/>
      <c r="D33" s="22">
        <v>22639.51</v>
      </c>
      <c r="E33" s="21" t="s">
        <v>44</v>
      </c>
      <c r="F33" s="5">
        <f t="shared" si="0"/>
        <v>22639.51</v>
      </c>
      <c r="G33" s="19"/>
      <c r="H33" s="22"/>
      <c r="I33" s="21" t="s">
        <v>44</v>
      </c>
      <c r="J33" s="5">
        <f t="shared" si="1"/>
        <v>22639.51</v>
      </c>
      <c r="K33" s="15">
        <v>0</v>
      </c>
    </row>
    <row r="34" spans="1:11" ht="14.25" customHeight="1">
      <c r="A34" s="25"/>
      <c r="B34" s="19" t="s">
        <v>31</v>
      </c>
      <c r="C34" s="1"/>
      <c r="D34" s="22">
        <v>36238.550000000003</v>
      </c>
      <c r="E34" s="21" t="s">
        <v>45</v>
      </c>
      <c r="F34" s="5">
        <f t="shared" si="0"/>
        <v>36238.550000000003</v>
      </c>
      <c r="G34" s="19"/>
      <c r="H34" s="22"/>
      <c r="I34" s="21" t="s">
        <v>45</v>
      </c>
      <c r="J34" s="5">
        <f t="shared" si="1"/>
        <v>36238.550000000003</v>
      </c>
      <c r="K34" s="15">
        <v>0</v>
      </c>
    </row>
    <row r="35" spans="1:11" ht="14.25" customHeight="1">
      <c r="A35" s="25" t="s">
        <v>56</v>
      </c>
      <c r="B35" s="19" t="s">
        <v>17</v>
      </c>
      <c r="C35" s="1"/>
      <c r="D35" s="22">
        <v>10000.01</v>
      </c>
      <c r="E35" s="21" t="s">
        <v>57</v>
      </c>
      <c r="F35" s="22">
        <v>10000.01</v>
      </c>
      <c r="G35" s="19"/>
      <c r="H35" s="22"/>
      <c r="I35" s="21" t="s">
        <v>57</v>
      </c>
      <c r="J35" s="5">
        <f t="shared" si="1"/>
        <v>10000.01</v>
      </c>
      <c r="K35" s="15">
        <v>0</v>
      </c>
    </row>
    <row r="36" spans="1:11" ht="14.25" customHeight="1">
      <c r="A36" s="25"/>
      <c r="B36" s="19" t="s">
        <v>17</v>
      </c>
      <c r="C36" s="1"/>
      <c r="D36" s="22">
        <v>40245.199999999997</v>
      </c>
      <c r="E36" s="21" t="s">
        <v>32</v>
      </c>
      <c r="F36" s="22">
        <v>40245.199999999997</v>
      </c>
      <c r="G36" s="19"/>
      <c r="H36" s="22"/>
      <c r="I36" s="21" t="s">
        <v>32</v>
      </c>
      <c r="J36" s="5">
        <f t="shared" si="1"/>
        <v>40245.199999999997</v>
      </c>
      <c r="K36" s="15">
        <v>0</v>
      </c>
    </row>
    <row r="37" spans="1:11" ht="14.25" customHeight="1">
      <c r="A37" s="25"/>
      <c r="B37" s="19" t="s">
        <v>17</v>
      </c>
      <c r="C37" s="1"/>
      <c r="D37" s="22">
        <v>33964</v>
      </c>
      <c r="E37" s="21" t="s">
        <v>58</v>
      </c>
      <c r="F37" s="22">
        <v>33964</v>
      </c>
      <c r="G37" s="19"/>
      <c r="H37" s="22"/>
      <c r="I37" s="21" t="s">
        <v>58</v>
      </c>
      <c r="J37" s="5">
        <f t="shared" si="1"/>
        <v>33964</v>
      </c>
      <c r="K37" s="15">
        <v>0</v>
      </c>
    </row>
    <row r="38" spans="1:11" ht="14.25" customHeight="1">
      <c r="A38" s="25"/>
      <c r="B38" s="19" t="s">
        <v>17</v>
      </c>
      <c r="C38" s="1"/>
      <c r="D38" s="22">
        <v>5620</v>
      </c>
      <c r="E38" s="21" t="s">
        <v>59</v>
      </c>
      <c r="F38" s="22">
        <v>5620</v>
      </c>
      <c r="G38" s="19"/>
      <c r="H38" s="22"/>
      <c r="I38" s="21" t="s">
        <v>59</v>
      </c>
      <c r="J38" s="5">
        <f t="shared" si="1"/>
        <v>5620</v>
      </c>
      <c r="K38" s="15">
        <v>0</v>
      </c>
    </row>
    <row r="39" spans="1:11" ht="14.25" customHeight="1">
      <c r="A39" s="25"/>
      <c r="B39" s="19" t="s">
        <v>48</v>
      </c>
      <c r="C39" s="1"/>
      <c r="D39" s="22">
        <v>9828</v>
      </c>
      <c r="E39" s="21" t="s">
        <v>60</v>
      </c>
      <c r="F39" s="22">
        <v>9828</v>
      </c>
      <c r="G39" s="19"/>
      <c r="H39" s="22"/>
      <c r="I39" s="21" t="s">
        <v>60</v>
      </c>
      <c r="J39" s="5">
        <f t="shared" si="1"/>
        <v>9828</v>
      </c>
      <c r="K39" s="15">
        <v>0</v>
      </c>
    </row>
    <row r="40" spans="1:11" ht="14.25" customHeight="1">
      <c r="A40" s="25"/>
      <c r="B40" s="19" t="s">
        <v>49</v>
      </c>
      <c r="C40" s="1"/>
      <c r="D40" s="22">
        <v>2400</v>
      </c>
      <c r="E40" s="21" t="s">
        <v>61</v>
      </c>
      <c r="F40" s="22">
        <v>2400</v>
      </c>
      <c r="G40" s="19"/>
      <c r="H40" s="22"/>
      <c r="I40" s="21" t="s">
        <v>61</v>
      </c>
      <c r="J40" s="5">
        <f t="shared" si="1"/>
        <v>2400</v>
      </c>
      <c r="K40" s="15">
        <v>0</v>
      </c>
    </row>
    <row r="41" spans="1:11" ht="14.25" customHeight="1">
      <c r="A41" s="25"/>
      <c r="B41" s="19" t="s">
        <v>50</v>
      </c>
      <c r="C41" s="1"/>
      <c r="D41" s="22">
        <v>11355</v>
      </c>
      <c r="E41" s="21" t="s">
        <v>62</v>
      </c>
      <c r="F41" s="22">
        <v>11355</v>
      </c>
      <c r="G41" s="19"/>
      <c r="H41" s="22"/>
      <c r="I41" s="21" t="s">
        <v>62</v>
      </c>
      <c r="J41" s="5">
        <f t="shared" si="1"/>
        <v>11355</v>
      </c>
      <c r="K41" s="15">
        <v>0</v>
      </c>
    </row>
    <row r="42" spans="1:11" ht="14.25" customHeight="1">
      <c r="A42" s="25"/>
      <c r="B42" s="19" t="s">
        <v>50</v>
      </c>
      <c r="C42" s="1"/>
      <c r="D42" s="22">
        <v>15800</v>
      </c>
      <c r="E42" s="21" t="s">
        <v>63</v>
      </c>
      <c r="F42" s="22">
        <v>15800</v>
      </c>
      <c r="G42" s="19"/>
      <c r="H42" s="22"/>
      <c r="I42" s="21" t="s">
        <v>63</v>
      </c>
      <c r="J42" s="5">
        <f t="shared" si="1"/>
        <v>15800</v>
      </c>
      <c r="K42" s="15">
        <v>0</v>
      </c>
    </row>
    <row r="43" spans="1:11" ht="14.25" customHeight="1">
      <c r="A43" s="25"/>
      <c r="B43" s="19" t="s">
        <v>50</v>
      </c>
      <c r="C43" s="1"/>
      <c r="D43" s="22">
        <v>17060</v>
      </c>
      <c r="E43" s="21" t="s">
        <v>64</v>
      </c>
      <c r="F43" s="22">
        <v>17060</v>
      </c>
      <c r="G43" s="19"/>
      <c r="H43" s="22"/>
      <c r="I43" s="21" t="s">
        <v>64</v>
      </c>
      <c r="J43" s="5">
        <f t="shared" si="1"/>
        <v>17060</v>
      </c>
      <c r="K43" s="15">
        <v>0</v>
      </c>
    </row>
    <row r="44" spans="1:11" ht="14.25" customHeight="1">
      <c r="A44" s="25"/>
      <c r="B44" s="19" t="s">
        <v>50</v>
      </c>
      <c r="C44" s="1"/>
      <c r="D44" s="22">
        <f>F44</f>
        <v>12930</v>
      </c>
      <c r="E44" s="21" t="s">
        <v>65</v>
      </c>
      <c r="F44" s="22">
        <v>12930</v>
      </c>
      <c r="G44" s="19"/>
      <c r="H44" s="22"/>
      <c r="I44" s="21" t="s">
        <v>65</v>
      </c>
      <c r="J44" s="5">
        <f t="shared" si="1"/>
        <v>12930</v>
      </c>
      <c r="K44" s="15">
        <v>0</v>
      </c>
    </row>
    <row r="45" spans="1:11" ht="14.25" customHeight="1">
      <c r="A45" s="25"/>
      <c r="B45" s="19" t="s">
        <v>51</v>
      </c>
      <c r="C45" s="1"/>
      <c r="D45" s="22">
        <f t="shared" ref="D45:D95" si="2">F45</f>
        <v>126900</v>
      </c>
      <c r="E45" s="21" t="s">
        <v>66</v>
      </c>
      <c r="F45" s="22">
        <v>126900</v>
      </c>
      <c r="G45" s="19"/>
      <c r="H45" s="22"/>
      <c r="I45" s="21" t="s">
        <v>66</v>
      </c>
      <c r="J45" s="5">
        <f t="shared" si="1"/>
        <v>126900</v>
      </c>
      <c r="K45" s="15">
        <v>0</v>
      </c>
    </row>
    <row r="46" spans="1:11" ht="14.25" customHeight="1">
      <c r="A46" s="25"/>
      <c r="B46" s="19" t="s">
        <v>97</v>
      </c>
      <c r="C46" s="1"/>
      <c r="D46" s="22">
        <f t="shared" si="2"/>
        <v>48220</v>
      </c>
      <c r="E46" s="21" t="s">
        <v>92</v>
      </c>
      <c r="F46" s="22">
        <v>48220</v>
      </c>
      <c r="G46" s="19"/>
      <c r="H46" s="22"/>
      <c r="I46" s="21" t="s">
        <v>92</v>
      </c>
      <c r="J46" s="5">
        <f t="shared" si="1"/>
        <v>48220</v>
      </c>
      <c r="K46" s="15">
        <v>0</v>
      </c>
    </row>
    <row r="47" spans="1:11" ht="14.25" customHeight="1">
      <c r="A47" s="25"/>
      <c r="B47" s="19" t="s">
        <v>17</v>
      </c>
      <c r="C47" s="1"/>
      <c r="D47" s="22">
        <f t="shared" si="2"/>
        <v>120147.41</v>
      </c>
      <c r="E47" s="21" t="s">
        <v>58</v>
      </c>
      <c r="F47" s="22">
        <v>120147.41</v>
      </c>
      <c r="G47" s="19"/>
      <c r="H47" s="22"/>
      <c r="I47" s="21" t="s">
        <v>58</v>
      </c>
      <c r="J47" s="5">
        <f t="shared" si="1"/>
        <v>120147.41</v>
      </c>
      <c r="K47" s="15">
        <v>0</v>
      </c>
    </row>
    <row r="48" spans="1:11" ht="14.25" customHeight="1">
      <c r="A48" s="25"/>
      <c r="B48" s="19" t="s">
        <v>17</v>
      </c>
      <c r="C48" s="1"/>
      <c r="D48" s="22">
        <f t="shared" si="2"/>
        <v>17751.03</v>
      </c>
      <c r="E48" s="21" t="s">
        <v>67</v>
      </c>
      <c r="F48" s="22">
        <v>17751.03</v>
      </c>
      <c r="G48" s="19"/>
      <c r="H48" s="22"/>
      <c r="I48" s="21" t="s">
        <v>67</v>
      </c>
      <c r="J48" s="5">
        <f t="shared" si="1"/>
        <v>17751.03</v>
      </c>
      <c r="K48" s="15">
        <v>0</v>
      </c>
    </row>
    <row r="49" spans="1:11" ht="14.25" customHeight="1">
      <c r="A49" s="25"/>
      <c r="B49" s="19" t="s">
        <v>17</v>
      </c>
      <c r="C49" s="1"/>
      <c r="D49" s="22">
        <f t="shared" si="2"/>
        <v>3100</v>
      </c>
      <c r="E49" s="21" t="s">
        <v>68</v>
      </c>
      <c r="F49" s="22">
        <v>3100</v>
      </c>
      <c r="G49" s="19"/>
      <c r="H49" s="22"/>
      <c r="I49" s="21" t="s">
        <v>68</v>
      </c>
      <c r="J49" s="5">
        <f t="shared" si="1"/>
        <v>3100</v>
      </c>
      <c r="K49" s="15">
        <v>0</v>
      </c>
    </row>
    <row r="50" spans="1:11" ht="14.25" customHeight="1">
      <c r="A50" s="25"/>
      <c r="B50" s="19" t="s">
        <v>52</v>
      </c>
      <c r="C50" s="1"/>
      <c r="D50" s="22">
        <f t="shared" si="2"/>
        <v>35197.199999999997</v>
      </c>
      <c r="E50" s="21" t="s">
        <v>69</v>
      </c>
      <c r="F50" s="22">
        <v>35197.199999999997</v>
      </c>
      <c r="G50" s="19"/>
      <c r="H50" s="22"/>
      <c r="I50" s="21" t="s">
        <v>69</v>
      </c>
      <c r="J50" s="5">
        <f t="shared" si="1"/>
        <v>35197.199999999997</v>
      </c>
      <c r="K50" s="15">
        <v>0</v>
      </c>
    </row>
    <row r="51" spans="1:11" ht="14.25" customHeight="1">
      <c r="A51" s="25"/>
      <c r="B51" s="19" t="s">
        <v>53</v>
      </c>
      <c r="C51" s="1"/>
      <c r="D51" s="22">
        <f t="shared" si="2"/>
        <v>38600</v>
      </c>
      <c r="E51" s="21" t="s">
        <v>69</v>
      </c>
      <c r="F51" s="22">
        <v>38600</v>
      </c>
      <c r="G51" s="19"/>
      <c r="H51" s="22"/>
      <c r="I51" s="21" t="s">
        <v>69</v>
      </c>
      <c r="J51" s="5">
        <f t="shared" si="1"/>
        <v>38600</v>
      </c>
      <c r="K51" s="15">
        <v>0</v>
      </c>
    </row>
    <row r="52" spans="1:11" ht="14.25" customHeight="1">
      <c r="A52" s="25"/>
      <c r="B52" s="19" t="s">
        <v>17</v>
      </c>
      <c r="C52" s="1"/>
      <c r="D52" s="22">
        <f t="shared" si="2"/>
        <v>14648</v>
      </c>
      <c r="E52" s="21" t="s">
        <v>70</v>
      </c>
      <c r="F52" s="22">
        <f>13778+870</f>
        <v>14648</v>
      </c>
      <c r="G52" s="19"/>
      <c r="H52" s="22"/>
      <c r="I52" s="21" t="s">
        <v>70</v>
      </c>
      <c r="J52" s="5">
        <f t="shared" si="1"/>
        <v>14648</v>
      </c>
      <c r="K52" s="15">
        <v>0</v>
      </c>
    </row>
    <row r="53" spans="1:11" ht="14.25" customHeight="1">
      <c r="A53" s="25"/>
      <c r="B53" s="19" t="s">
        <v>17</v>
      </c>
      <c r="C53" s="1"/>
      <c r="D53" s="22">
        <f t="shared" si="2"/>
        <v>7830</v>
      </c>
      <c r="E53" s="21" t="s">
        <v>40</v>
      </c>
      <c r="F53" s="22">
        <v>7830</v>
      </c>
      <c r="G53" s="19"/>
      <c r="H53" s="22"/>
      <c r="I53" s="21" t="s">
        <v>40</v>
      </c>
      <c r="J53" s="5">
        <f t="shared" si="1"/>
        <v>7830</v>
      </c>
      <c r="K53" s="15">
        <v>0</v>
      </c>
    </row>
    <row r="54" spans="1:11" ht="14.25" customHeight="1">
      <c r="A54" s="25"/>
      <c r="B54" s="19" t="s">
        <v>17</v>
      </c>
      <c r="C54" s="1"/>
      <c r="D54" s="22">
        <f t="shared" si="2"/>
        <v>37437</v>
      </c>
      <c r="E54" s="21" t="s">
        <v>32</v>
      </c>
      <c r="F54" s="22">
        <v>37437</v>
      </c>
      <c r="G54" s="19"/>
      <c r="H54" s="22"/>
      <c r="I54" s="21" t="s">
        <v>32</v>
      </c>
      <c r="J54" s="5">
        <f t="shared" si="1"/>
        <v>37437</v>
      </c>
      <c r="K54" s="15">
        <v>0</v>
      </c>
    </row>
    <row r="55" spans="1:11" ht="14.25" customHeight="1">
      <c r="A55" s="25"/>
      <c r="B55" s="19" t="s">
        <v>17</v>
      </c>
      <c r="C55" s="1"/>
      <c r="D55" s="22">
        <f t="shared" si="2"/>
        <v>95298.55</v>
      </c>
      <c r="E55" s="21" t="s">
        <v>21</v>
      </c>
      <c r="F55" s="22">
        <f>5320+1494.6+4145+7055.4+30221.66+47061.89</f>
        <v>95298.55</v>
      </c>
      <c r="G55" s="19"/>
      <c r="H55" s="22"/>
      <c r="I55" s="21" t="s">
        <v>21</v>
      </c>
      <c r="J55" s="5">
        <f t="shared" si="1"/>
        <v>95298.55</v>
      </c>
      <c r="K55" s="15">
        <v>0</v>
      </c>
    </row>
    <row r="56" spans="1:11" ht="14.25" customHeight="1">
      <c r="A56" s="25"/>
      <c r="B56" s="19" t="s">
        <v>17</v>
      </c>
      <c r="C56" s="1"/>
      <c r="D56" s="22">
        <f t="shared" si="2"/>
        <v>2845.5</v>
      </c>
      <c r="E56" s="21" t="s">
        <v>71</v>
      </c>
      <c r="F56" s="22">
        <v>2845.5</v>
      </c>
      <c r="G56" s="19"/>
      <c r="H56" s="22"/>
      <c r="I56" s="21" t="s">
        <v>71</v>
      </c>
      <c r="J56" s="5">
        <f t="shared" si="1"/>
        <v>2845.5</v>
      </c>
      <c r="K56" s="15">
        <v>0</v>
      </c>
    </row>
    <row r="57" spans="1:11" ht="14.25" customHeight="1">
      <c r="A57" s="25"/>
      <c r="B57" s="19" t="s">
        <v>50</v>
      </c>
      <c r="C57" s="1"/>
      <c r="D57" s="22">
        <f t="shared" si="2"/>
        <v>214915.03</v>
      </c>
      <c r="E57" s="21" t="s">
        <v>67</v>
      </c>
      <c r="F57" s="22">
        <f>890+2295+232871.03-21141</f>
        <v>214915.03</v>
      </c>
      <c r="G57" s="19"/>
      <c r="H57" s="22"/>
      <c r="I57" s="21" t="s">
        <v>67</v>
      </c>
      <c r="J57" s="5">
        <f t="shared" si="1"/>
        <v>214915.03</v>
      </c>
      <c r="K57" s="15">
        <v>0</v>
      </c>
    </row>
    <row r="58" spans="1:11" ht="14.25" customHeight="1">
      <c r="A58" s="25"/>
      <c r="B58" s="19" t="s">
        <v>50</v>
      </c>
      <c r="C58" s="1"/>
      <c r="D58" s="22">
        <f t="shared" si="2"/>
        <v>21141</v>
      </c>
      <c r="E58" s="21" t="s">
        <v>72</v>
      </c>
      <c r="F58" s="22">
        <v>21141</v>
      </c>
      <c r="G58" s="19"/>
      <c r="H58" s="22"/>
      <c r="I58" s="21" t="s">
        <v>72</v>
      </c>
      <c r="J58" s="5">
        <f t="shared" si="1"/>
        <v>21141</v>
      </c>
      <c r="K58" s="15">
        <v>0</v>
      </c>
    </row>
    <row r="59" spans="1:11" ht="14.25" customHeight="1">
      <c r="A59" s="25"/>
      <c r="B59" s="19" t="s">
        <v>17</v>
      </c>
      <c r="C59" s="1"/>
      <c r="D59" s="22">
        <f t="shared" si="2"/>
        <v>10636.8</v>
      </c>
      <c r="E59" s="21" t="s">
        <v>73</v>
      </c>
      <c r="F59" s="22">
        <f>15774-5137.2</f>
        <v>10636.8</v>
      </c>
      <c r="G59" s="19"/>
      <c r="H59" s="22"/>
      <c r="I59" s="21" t="s">
        <v>73</v>
      </c>
      <c r="J59" s="5">
        <f t="shared" si="1"/>
        <v>10636.8</v>
      </c>
      <c r="K59" s="15">
        <v>0</v>
      </c>
    </row>
    <row r="60" spans="1:11" ht="14.25" customHeight="1">
      <c r="A60" s="25"/>
      <c r="B60" s="19" t="s">
        <v>17</v>
      </c>
      <c r="C60" s="1"/>
      <c r="D60" s="22">
        <f t="shared" si="2"/>
        <v>32686</v>
      </c>
      <c r="E60" s="21" t="s">
        <v>74</v>
      </c>
      <c r="F60" s="22">
        <v>32686</v>
      </c>
      <c r="G60" s="19"/>
      <c r="H60" s="22"/>
      <c r="I60" s="21" t="s">
        <v>74</v>
      </c>
      <c r="J60" s="5">
        <f t="shared" si="1"/>
        <v>32686</v>
      </c>
      <c r="K60" s="15">
        <v>0</v>
      </c>
    </row>
    <row r="61" spans="1:11" ht="14.25" customHeight="1">
      <c r="A61" s="25"/>
      <c r="B61" s="19" t="s">
        <v>17</v>
      </c>
      <c r="C61" s="1"/>
      <c r="D61" s="22">
        <f t="shared" si="2"/>
        <v>51999.99</v>
      </c>
      <c r="E61" s="21" t="s">
        <v>75</v>
      </c>
      <c r="F61" s="22">
        <v>51999.99</v>
      </c>
      <c r="G61" s="19"/>
      <c r="H61" s="22"/>
      <c r="I61" s="21" t="s">
        <v>75</v>
      </c>
      <c r="J61" s="5">
        <f t="shared" si="1"/>
        <v>51999.99</v>
      </c>
      <c r="K61" s="15">
        <v>0</v>
      </c>
    </row>
    <row r="62" spans="1:11" ht="14.25" customHeight="1">
      <c r="A62" s="25"/>
      <c r="B62" s="19" t="s">
        <v>17</v>
      </c>
      <c r="C62" s="1"/>
      <c r="D62" s="22">
        <f t="shared" si="2"/>
        <v>440</v>
      </c>
      <c r="E62" s="21" t="s">
        <v>69</v>
      </c>
      <c r="F62" s="22">
        <v>440</v>
      </c>
      <c r="G62" s="19"/>
      <c r="H62" s="22"/>
      <c r="I62" s="21" t="s">
        <v>69</v>
      </c>
      <c r="J62" s="5">
        <f t="shared" si="1"/>
        <v>440</v>
      </c>
      <c r="K62" s="15">
        <v>0</v>
      </c>
    </row>
    <row r="63" spans="1:11" ht="14.25" customHeight="1">
      <c r="A63" s="25"/>
      <c r="B63" s="19" t="s">
        <v>17</v>
      </c>
      <c r="C63" s="1"/>
      <c r="D63" s="22">
        <f t="shared" si="2"/>
        <v>52.26</v>
      </c>
      <c r="E63" s="21" t="s">
        <v>24</v>
      </c>
      <c r="F63" s="22">
        <v>52.26</v>
      </c>
      <c r="G63" s="19"/>
      <c r="H63" s="22"/>
      <c r="I63" s="21" t="s">
        <v>24</v>
      </c>
      <c r="J63" s="5">
        <f t="shared" si="1"/>
        <v>52.26</v>
      </c>
      <c r="K63" s="15">
        <v>0</v>
      </c>
    </row>
    <row r="64" spans="1:11" ht="14.25" customHeight="1">
      <c r="A64" s="25"/>
      <c r="B64" s="19" t="s">
        <v>17</v>
      </c>
      <c r="C64" s="1"/>
      <c r="D64" s="22">
        <f t="shared" si="2"/>
        <v>7500</v>
      </c>
      <c r="E64" s="21" t="s">
        <v>69</v>
      </c>
      <c r="F64" s="22">
        <v>7500</v>
      </c>
      <c r="G64" s="19"/>
      <c r="H64" s="22"/>
      <c r="I64" s="21" t="s">
        <v>69</v>
      </c>
      <c r="J64" s="5">
        <f t="shared" si="1"/>
        <v>7500</v>
      </c>
      <c r="K64" s="15">
        <v>0</v>
      </c>
    </row>
    <row r="65" spans="1:11" ht="14.25" customHeight="1">
      <c r="A65" s="25"/>
      <c r="B65" s="19" t="s">
        <v>17</v>
      </c>
      <c r="C65" s="1"/>
      <c r="D65" s="22">
        <f t="shared" si="2"/>
        <v>165112.4</v>
      </c>
      <c r="E65" s="21" t="s">
        <v>21</v>
      </c>
      <c r="F65" s="22">
        <f>14699+79394+33633.4+37386</f>
        <v>165112.4</v>
      </c>
      <c r="G65" s="19"/>
      <c r="H65" s="22"/>
      <c r="I65" s="21" t="s">
        <v>21</v>
      </c>
      <c r="J65" s="5">
        <f t="shared" si="1"/>
        <v>165112.4</v>
      </c>
      <c r="K65" s="15">
        <v>0</v>
      </c>
    </row>
    <row r="66" spans="1:11" ht="14.25" customHeight="1">
      <c r="A66" s="25"/>
      <c r="B66" s="19" t="s">
        <v>17</v>
      </c>
      <c r="C66" s="1"/>
      <c r="D66" s="22">
        <f t="shared" si="2"/>
        <v>8060.4</v>
      </c>
      <c r="E66" s="21" t="s">
        <v>76</v>
      </c>
      <c r="F66" s="22">
        <v>8060.4</v>
      </c>
      <c r="G66" s="19"/>
      <c r="H66" s="22"/>
      <c r="I66" s="21" t="s">
        <v>76</v>
      </c>
      <c r="J66" s="5">
        <f t="shared" si="1"/>
        <v>8060.4</v>
      </c>
      <c r="K66" s="15">
        <v>0</v>
      </c>
    </row>
    <row r="67" spans="1:11" ht="14.25" customHeight="1">
      <c r="A67" s="25"/>
      <c r="B67" s="19" t="s">
        <v>17</v>
      </c>
      <c r="C67" s="1"/>
      <c r="D67" s="22">
        <f t="shared" si="2"/>
        <v>60350</v>
      </c>
      <c r="E67" s="21" t="s">
        <v>23</v>
      </c>
      <c r="F67" s="22">
        <v>60350</v>
      </c>
      <c r="G67" s="19"/>
      <c r="H67" s="22"/>
      <c r="I67" s="21" t="s">
        <v>23</v>
      </c>
      <c r="J67" s="5">
        <f t="shared" si="1"/>
        <v>60350</v>
      </c>
      <c r="K67" s="15">
        <v>0</v>
      </c>
    </row>
    <row r="68" spans="1:11" ht="14.25" customHeight="1">
      <c r="A68" s="25"/>
      <c r="B68" s="19" t="s">
        <v>17</v>
      </c>
      <c r="C68" s="1"/>
      <c r="D68" s="22">
        <f t="shared" si="2"/>
        <v>2300</v>
      </c>
      <c r="E68" s="21" t="s">
        <v>77</v>
      </c>
      <c r="F68" s="22">
        <v>2300</v>
      </c>
      <c r="G68" s="19"/>
      <c r="H68" s="22"/>
      <c r="I68" s="21" t="s">
        <v>77</v>
      </c>
      <c r="J68" s="5">
        <f t="shared" si="1"/>
        <v>2300</v>
      </c>
      <c r="K68" s="15">
        <v>0</v>
      </c>
    </row>
    <row r="69" spans="1:11" ht="14.25" customHeight="1">
      <c r="A69" s="25"/>
      <c r="B69" s="19" t="s">
        <v>17</v>
      </c>
      <c r="C69" s="1"/>
      <c r="D69" s="22">
        <f t="shared" si="2"/>
        <v>2367.84</v>
      </c>
      <c r="E69" s="21" t="s">
        <v>21</v>
      </c>
      <c r="F69" s="22">
        <v>2367.84</v>
      </c>
      <c r="G69" s="19"/>
      <c r="H69" s="22"/>
      <c r="I69" s="21" t="s">
        <v>21</v>
      </c>
      <c r="J69" s="5">
        <f t="shared" si="1"/>
        <v>2367.84</v>
      </c>
      <c r="K69" s="15">
        <v>0</v>
      </c>
    </row>
    <row r="70" spans="1:11" ht="14.25" customHeight="1">
      <c r="A70" s="25"/>
      <c r="B70" s="19" t="s">
        <v>17</v>
      </c>
      <c r="C70" s="1"/>
      <c r="D70" s="22">
        <f t="shared" si="2"/>
        <v>29082.85</v>
      </c>
      <c r="E70" s="21" t="s">
        <v>58</v>
      </c>
      <c r="F70" s="22">
        <v>29082.85</v>
      </c>
      <c r="G70" s="19"/>
      <c r="H70" s="22"/>
      <c r="I70" s="21" t="s">
        <v>58</v>
      </c>
      <c r="J70" s="5">
        <f t="shared" si="1"/>
        <v>29082.85</v>
      </c>
      <c r="K70" s="15">
        <v>0</v>
      </c>
    </row>
    <row r="71" spans="1:11" ht="14.25" customHeight="1">
      <c r="A71" s="25"/>
      <c r="B71" s="19" t="s">
        <v>17</v>
      </c>
      <c r="C71" s="1"/>
      <c r="D71" s="22">
        <f t="shared" si="2"/>
        <v>79813.2</v>
      </c>
      <c r="E71" s="21" t="s">
        <v>21</v>
      </c>
      <c r="F71" s="22">
        <f>57789.6+22023.6</f>
        <v>79813.2</v>
      </c>
      <c r="G71" s="19"/>
      <c r="H71" s="22"/>
      <c r="I71" s="21" t="s">
        <v>21</v>
      </c>
      <c r="J71" s="5">
        <f t="shared" ref="J71:J95" si="3">F71</f>
        <v>79813.2</v>
      </c>
      <c r="K71" s="15">
        <v>0</v>
      </c>
    </row>
    <row r="72" spans="1:11" ht="14.25" customHeight="1">
      <c r="A72" s="25"/>
      <c r="B72" s="19" t="s">
        <v>17</v>
      </c>
      <c r="C72" s="1"/>
      <c r="D72" s="22">
        <f t="shared" si="2"/>
        <v>2300</v>
      </c>
      <c r="E72" s="21" t="s">
        <v>78</v>
      </c>
      <c r="F72" s="22">
        <v>2300</v>
      </c>
      <c r="G72" s="19"/>
      <c r="H72" s="22"/>
      <c r="I72" s="21" t="s">
        <v>78</v>
      </c>
      <c r="J72" s="5">
        <f t="shared" si="3"/>
        <v>2300</v>
      </c>
      <c r="K72" s="15">
        <v>0</v>
      </c>
    </row>
    <row r="73" spans="1:11" ht="14.25" customHeight="1">
      <c r="A73" s="25"/>
      <c r="B73" s="19" t="s">
        <v>17</v>
      </c>
      <c r="C73" s="1"/>
      <c r="D73" s="22">
        <f t="shared" si="2"/>
        <v>11429.44</v>
      </c>
      <c r="E73" s="21" t="s">
        <v>21</v>
      </c>
      <c r="F73" s="22">
        <v>11429.44</v>
      </c>
      <c r="G73" s="19"/>
      <c r="H73" s="22"/>
      <c r="I73" s="21" t="s">
        <v>21</v>
      </c>
      <c r="J73" s="5">
        <f t="shared" si="3"/>
        <v>11429.44</v>
      </c>
      <c r="K73" s="15">
        <v>0</v>
      </c>
    </row>
    <row r="74" spans="1:11" ht="14.25" customHeight="1">
      <c r="A74" s="25"/>
      <c r="B74" s="19" t="s">
        <v>17</v>
      </c>
      <c r="C74" s="1"/>
      <c r="D74" s="22">
        <f t="shared" si="2"/>
        <v>17788</v>
      </c>
      <c r="E74" s="21" t="s">
        <v>70</v>
      </c>
      <c r="F74" s="22">
        <v>17788</v>
      </c>
      <c r="G74" s="19"/>
      <c r="H74" s="22"/>
      <c r="I74" s="21" t="s">
        <v>70</v>
      </c>
      <c r="J74" s="5">
        <f t="shared" si="3"/>
        <v>17788</v>
      </c>
      <c r="K74" s="15">
        <v>0</v>
      </c>
    </row>
    <row r="75" spans="1:11" ht="14.25" customHeight="1">
      <c r="A75" s="25"/>
      <c r="B75" s="19" t="s">
        <v>17</v>
      </c>
      <c r="C75" s="1"/>
      <c r="D75" s="22">
        <f t="shared" si="2"/>
        <v>26900</v>
      </c>
      <c r="E75" s="21" t="s">
        <v>23</v>
      </c>
      <c r="F75" s="22">
        <v>26900</v>
      </c>
      <c r="G75" s="19"/>
      <c r="H75" s="22"/>
      <c r="I75" s="21" t="s">
        <v>23</v>
      </c>
      <c r="J75" s="5">
        <f t="shared" si="3"/>
        <v>26900</v>
      </c>
      <c r="K75" s="15">
        <v>0</v>
      </c>
    </row>
    <row r="76" spans="1:11" ht="15.75" customHeight="1">
      <c r="A76" s="25"/>
      <c r="B76" s="19" t="s">
        <v>17</v>
      </c>
      <c r="C76" s="1"/>
      <c r="D76" s="22">
        <f t="shared" si="2"/>
        <v>82463.83</v>
      </c>
      <c r="E76" s="21" t="s">
        <v>67</v>
      </c>
      <c r="F76" s="22">
        <f>35216.03+24729.94+13185.86+9332</f>
        <v>82463.83</v>
      </c>
      <c r="G76" s="19"/>
      <c r="H76" s="22"/>
      <c r="I76" s="21" t="s">
        <v>67</v>
      </c>
      <c r="J76" s="5">
        <f t="shared" si="3"/>
        <v>82463.83</v>
      </c>
      <c r="K76" s="15">
        <v>0</v>
      </c>
    </row>
    <row r="77" spans="1:11" ht="14.25" customHeight="1">
      <c r="A77" s="25"/>
      <c r="B77" s="19" t="s">
        <v>93</v>
      </c>
      <c r="C77" s="1"/>
      <c r="D77" s="22">
        <f t="shared" si="2"/>
        <v>36288</v>
      </c>
      <c r="E77" s="21" t="s">
        <v>58</v>
      </c>
      <c r="F77" s="22">
        <v>36288</v>
      </c>
      <c r="G77" s="19"/>
      <c r="H77" s="22"/>
      <c r="I77" s="21" t="s">
        <v>58</v>
      </c>
      <c r="J77" s="5">
        <f t="shared" si="3"/>
        <v>36288</v>
      </c>
      <c r="K77" s="15">
        <v>0</v>
      </c>
    </row>
    <row r="78" spans="1:11" ht="14.25" customHeight="1">
      <c r="A78" s="25"/>
      <c r="B78" s="19" t="s">
        <v>53</v>
      </c>
      <c r="C78" s="1"/>
      <c r="D78" s="22">
        <f t="shared" si="2"/>
        <v>11940</v>
      </c>
      <c r="E78" s="21" t="s">
        <v>69</v>
      </c>
      <c r="F78" s="22">
        <v>11940</v>
      </c>
      <c r="G78" s="19"/>
      <c r="H78" s="22"/>
      <c r="I78" s="21" t="s">
        <v>69</v>
      </c>
      <c r="J78" s="5">
        <f t="shared" si="3"/>
        <v>11940</v>
      </c>
      <c r="K78" s="15">
        <v>0</v>
      </c>
    </row>
    <row r="79" spans="1:11" ht="14.25" customHeight="1">
      <c r="A79" s="25"/>
      <c r="B79" s="19" t="s">
        <v>54</v>
      </c>
      <c r="C79" s="1"/>
      <c r="D79" s="22">
        <f t="shared" si="2"/>
        <v>6700</v>
      </c>
      <c r="E79" s="21" t="s">
        <v>75</v>
      </c>
      <c r="F79" s="22">
        <v>6700</v>
      </c>
      <c r="G79" s="19"/>
      <c r="H79" s="22"/>
      <c r="I79" s="21" t="s">
        <v>75</v>
      </c>
      <c r="J79" s="5">
        <f t="shared" si="3"/>
        <v>6700</v>
      </c>
      <c r="K79" s="15">
        <v>0</v>
      </c>
    </row>
    <row r="80" spans="1:11" ht="14.25" customHeight="1">
      <c r="A80" s="25"/>
      <c r="B80" s="19" t="s">
        <v>55</v>
      </c>
      <c r="C80" s="1"/>
      <c r="D80" s="22">
        <f t="shared" si="2"/>
        <v>34720</v>
      </c>
      <c r="E80" s="21" t="s">
        <v>23</v>
      </c>
      <c r="F80" s="22">
        <v>34720</v>
      </c>
      <c r="G80" s="19"/>
      <c r="H80" s="22"/>
      <c r="I80" s="21" t="s">
        <v>23</v>
      </c>
      <c r="J80" s="5">
        <f t="shared" si="3"/>
        <v>34720</v>
      </c>
      <c r="K80" s="15">
        <v>0</v>
      </c>
    </row>
    <row r="81" spans="1:11" ht="14.25" customHeight="1">
      <c r="A81" s="25" t="s">
        <v>91</v>
      </c>
      <c r="B81" s="19" t="s">
        <v>17</v>
      </c>
      <c r="C81" s="1"/>
      <c r="D81" s="22">
        <f t="shared" si="2"/>
        <v>844466.10000000009</v>
      </c>
      <c r="E81" s="21" t="s">
        <v>21</v>
      </c>
      <c r="F81" s="20">
        <f>21940.7+22043.3+3450+38030.7+6033+3664+3099+7199.28+8641+13806+1260+5158.8+2300+38153.8+32800.01+14081.84+4102.56+5137.2+5304+14275.42+9837+3610+5831.89+6229+8448+11214+66441.78+131521+31220+29771.8+26272.2+6474+4733+420+48825+41864.02+43131.4+2998.98+15195+42339.8+21183.5+32760+3664.12</f>
        <v>844466.10000000009</v>
      </c>
      <c r="G81" s="19"/>
      <c r="H81" s="22"/>
      <c r="I81" s="21" t="s">
        <v>21</v>
      </c>
      <c r="J81" s="5">
        <f t="shared" si="3"/>
        <v>844466.10000000009</v>
      </c>
      <c r="K81" s="15">
        <v>0</v>
      </c>
    </row>
    <row r="82" spans="1:11" ht="14.25" customHeight="1">
      <c r="A82" s="25"/>
      <c r="B82" s="19" t="s">
        <v>17</v>
      </c>
      <c r="C82" s="1"/>
      <c r="D82" s="22">
        <f t="shared" si="2"/>
        <v>65290</v>
      </c>
      <c r="E82" s="21" t="s">
        <v>23</v>
      </c>
      <c r="F82" s="20">
        <f>24540+40750</f>
        <v>65290</v>
      </c>
      <c r="G82" s="19"/>
      <c r="H82" s="22"/>
      <c r="I82" s="21" t="s">
        <v>23</v>
      </c>
      <c r="J82" s="5">
        <f t="shared" si="3"/>
        <v>65290</v>
      </c>
      <c r="K82" s="15">
        <v>0</v>
      </c>
    </row>
    <row r="83" spans="1:11" ht="14.25" customHeight="1">
      <c r="A83" s="25"/>
      <c r="B83" s="19" t="s">
        <v>17</v>
      </c>
      <c r="C83" s="1"/>
      <c r="D83" s="22">
        <f t="shared" si="2"/>
        <v>10762.8</v>
      </c>
      <c r="E83" s="21" t="s">
        <v>82</v>
      </c>
      <c r="F83" s="20">
        <f>1282.8+9480</f>
        <v>10762.8</v>
      </c>
      <c r="G83" s="19"/>
      <c r="H83" s="22"/>
      <c r="I83" s="21" t="s">
        <v>82</v>
      </c>
      <c r="J83" s="5">
        <f t="shared" si="3"/>
        <v>10762.8</v>
      </c>
      <c r="K83" s="15">
        <v>0</v>
      </c>
    </row>
    <row r="84" spans="1:11" ht="14.25" customHeight="1">
      <c r="A84" s="25"/>
      <c r="B84" s="19" t="s">
        <v>17</v>
      </c>
      <c r="C84" s="1"/>
      <c r="D84" s="22">
        <f t="shared" si="2"/>
        <v>37135</v>
      </c>
      <c r="E84" s="21" t="s">
        <v>83</v>
      </c>
      <c r="F84" s="20">
        <f>11296+25839</f>
        <v>37135</v>
      </c>
      <c r="G84" s="19"/>
      <c r="H84" s="22"/>
      <c r="I84" s="21" t="s">
        <v>83</v>
      </c>
      <c r="J84" s="5">
        <f t="shared" si="3"/>
        <v>37135</v>
      </c>
      <c r="K84" s="15">
        <v>0</v>
      </c>
    </row>
    <row r="85" spans="1:11" ht="14.25" customHeight="1">
      <c r="A85" s="25"/>
      <c r="B85" s="19" t="s">
        <v>17</v>
      </c>
      <c r="C85" s="1"/>
      <c r="D85" s="22">
        <f t="shared" si="2"/>
        <v>30299.829999999998</v>
      </c>
      <c r="E85" s="21" t="s">
        <v>84</v>
      </c>
      <c r="F85" s="20">
        <f>9499.8+20800.03</f>
        <v>30299.829999999998</v>
      </c>
      <c r="G85" s="19"/>
      <c r="H85" s="22"/>
      <c r="I85" s="21" t="s">
        <v>84</v>
      </c>
      <c r="J85" s="5">
        <f t="shared" si="3"/>
        <v>30299.829999999998</v>
      </c>
      <c r="K85" s="15">
        <v>0</v>
      </c>
    </row>
    <row r="86" spans="1:11" ht="14.25" customHeight="1">
      <c r="A86" s="25"/>
      <c r="B86" s="19" t="s">
        <v>17</v>
      </c>
      <c r="C86" s="1"/>
      <c r="D86" s="22">
        <f t="shared" si="2"/>
        <v>117386</v>
      </c>
      <c r="E86" s="21" t="s">
        <v>95</v>
      </c>
      <c r="F86" s="20">
        <f>59140+29588+28658</f>
        <v>117386</v>
      </c>
      <c r="G86" s="19"/>
      <c r="H86" s="22"/>
      <c r="I86" s="21" t="s">
        <v>85</v>
      </c>
      <c r="J86" s="5">
        <f t="shared" si="3"/>
        <v>117386</v>
      </c>
      <c r="K86" s="15">
        <v>0</v>
      </c>
    </row>
    <row r="87" spans="1:11" ht="14.25" customHeight="1">
      <c r="A87" s="25"/>
      <c r="B87" s="19" t="s">
        <v>17</v>
      </c>
      <c r="C87" s="1"/>
      <c r="D87" s="22">
        <f t="shared" si="2"/>
        <v>56.34</v>
      </c>
      <c r="E87" s="21" t="s">
        <v>24</v>
      </c>
      <c r="F87" s="20">
        <v>56.34</v>
      </c>
      <c r="G87" s="19"/>
      <c r="H87" s="22"/>
      <c r="I87" s="21" t="s">
        <v>24</v>
      </c>
      <c r="J87" s="5">
        <f t="shared" si="3"/>
        <v>56.34</v>
      </c>
      <c r="K87" s="15">
        <v>0</v>
      </c>
    </row>
    <row r="88" spans="1:11" ht="14.25" customHeight="1">
      <c r="A88" s="25"/>
      <c r="B88" s="19" t="s">
        <v>17</v>
      </c>
      <c r="C88" s="1"/>
      <c r="D88" s="22">
        <f t="shared" si="2"/>
        <v>413593.74999999994</v>
      </c>
      <c r="E88" s="21" t="s">
        <v>67</v>
      </c>
      <c r="F88" s="20">
        <f>31878+40440.3+71398.65+6293.42+400+34530.06+38051.75+4594.31+25150+3276.6+4085.77+55315.9+50873.35+32540+62.22+6293.42+8410</f>
        <v>413593.74999999994</v>
      </c>
      <c r="G88" s="19"/>
      <c r="H88" s="22"/>
      <c r="I88" s="21" t="s">
        <v>67</v>
      </c>
      <c r="J88" s="5">
        <f t="shared" si="3"/>
        <v>413593.74999999994</v>
      </c>
      <c r="K88" s="15">
        <v>0</v>
      </c>
    </row>
    <row r="89" spans="1:11" ht="15" customHeight="1">
      <c r="A89" s="25"/>
      <c r="B89" s="19" t="s">
        <v>17</v>
      </c>
      <c r="C89" s="1"/>
      <c r="D89" s="22">
        <f t="shared" si="2"/>
        <v>22363.200000000001</v>
      </c>
      <c r="E89" s="21" t="s">
        <v>86</v>
      </c>
      <c r="F89" s="20">
        <f>16963.2+5400</f>
        <v>22363.200000000001</v>
      </c>
      <c r="G89" s="19"/>
      <c r="H89" s="22"/>
      <c r="I89" s="21" t="s">
        <v>86</v>
      </c>
      <c r="J89" s="5">
        <f t="shared" si="3"/>
        <v>22363.200000000001</v>
      </c>
      <c r="K89" s="15">
        <v>0</v>
      </c>
    </row>
    <row r="90" spans="1:11" ht="14.25" customHeight="1">
      <c r="A90" s="25"/>
      <c r="B90" s="19" t="s">
        <v>17</v>
      </c>
      <c r="C90" s="1"/>
      <c r="D90" s="22">
        <f t="shared" si="2"/>
        <v>16854</v>
      </c>
      <c r="E90" s="21" t="s">
        <v>70</v>
      </c>
      <c r="F90" s="22">
        <f>6650+10204</f>
        <v>16854</v>
      </c>
      <c r="G90" s="19"/>
      <c r="H90" s="22"/>
      <c r="I90" s="21" t="s">
        <v>70</v>
      </c>
      <c r="J90" s="5">
        <f t="shared" si="3"/>
        <v>16854</v>
      </c>
      <c r="K90" s="15">
        <v>0</v>
      </c>
    </row>
    <row r="91" spans="1:11" ht="14.25" customHeight="1">
      <c r="A91" s="25"/>
      <c r="B91" s="19" t="s">
        <v>17</v>
      </c>
      <c r="C91" s="1"/>
      <c r="D91" s="22">
        <f t="shared" si="2"/>
        <v>285186</v>
      </c>
      <c r="E91" s="21" t="s">
        <v>96</v>
      </c>
      <c r="F91" s="22">
        <f>189990+95196</f>
        <v>285186</v>
      </c>
      <c r="G91" s="19"/>
      <c r="H91" s="22"/>
      <c r="I91" s="21" t="s">
        <v>87</v>
      </c>
      <c r="J91" s="5">
        <f t="shared" si="3"/>
        <v>285186</v>
      </c>
      <c r="K91" s="15">
        <v>0</v>
      </c>
    </row>
    <row r="92" spans="1:11" ht="14.25" customHeight="1">
      <c r="A92" s="25"/>
      <c r="B92" s="19" t="s">
        <v>17</v>
      </c>
      <c r="C92" s="1"/>
      <c r="D92" s="22">
        <f t="shared" si="2"/>
        <v>81200</v>
      </c>
      <c r="E92" s="21" t="s">
        <v>88</v>
      </c>
      <c r="F92" s="22">
        <v>81200</v>
      </c>
      <c r="G92" s="19"/>
      <c r="H92" s="22"/>
      <c r="I92" s="21" t="s">
        <v>88</v>
      </c>
      <c r="J92" s="5">
        <f t="shared" si="3"/>
        <v>81200</v>
      </c>
      <c r="K92" s="15">
        <v>0</v>
      </c>
    </row>
    <row r="93" spans="1:11" ht="14.25" customHeight="1">
      <c r="A93" s="25"/>
      <c r="B93" s="19" t="s">
        <v>81</v>
      </c>
      <c r="C93" s="1"/>
      <c r="D93" s="22">
        <f t="shared" si="2"/>
        <v>2288.5500000000002</v>
      </c>
      <c r="E93" s="21" t="s">
        <v>89</v>
      </c>
      <c r="F93" s="22">
        <v>2288.5500000000002</v>
      </c>
      <c r="G93" s="19"/>
      <c r="H93" s="22"/>
      <c r="I93" s="21" t="s">
        <v>89</v>
      </c>
      <c r="J93" s="5">
        <f t="shared" si="3"/>
        <v>2288.5500000000002</v>
      </c>
      <c r="K93" s="15">
        <v>0</v>
      </c>
    </row>
    <row r="94" spans="1:11" ht="22.5" customHeight="1">
      <c r="A94" s="25"/>
      <c r="B94" s="19" t="s">
        <v>54</v>
      </c>
      <c r="C94" s="1"/>
      <c r="D94" s="22">
        <f t="shared" si="2"/>
        <v>5000</v>
      </c>
      <c r="E94" s="21" t="s">
        <v>69</v>
      </c>
      <c r="F94" s="22">
        <v>5000</v>
      </c>
      <c r="G94" s="19"/>
      <c r="H94" s="22"/>
      <c r="I94" s="21" t="s">
        <v>69</v>
      </c>
      <c r="J94" s="5">
        <f t="shared" si="3"/>
        <v>5000</v>
      </c>
      <c r="K94" s="15">
        <v>0</v>
      </c>
    </row>
    <row r="95" spans="1:11" ht="22.5" customHeight="1">
      <c r="A95" s="25"/>
      <c r="B95" s="19" t="s">
        <v>94</v>
      </c>
      <c r="C95" s="1"/>
      <c r="D95" s="22">
        <f t="shared" si="2"/>
        <v>2693.23</v>
      </c>
      <c r="E95" s="21" t="s">
        <v>69</v>
      </c>
      <c r="F95" s="22">
        <v>2693.23</v>
      </c>
      <c r="G95" s="19"/>
      <c r="H95" s="22"/>
      <c r="I95" s="21" t="s">
        <v>90</v>
      </c>
      <c r="J95" s="5">
        <f t="shared" si="3"/>
        <v>2693.23</v>
      </c>
      <c r="K95" s="15">
        <v>0</v>
      </c>
    </row>
    <row r="96" spans="1:11" ht="14.25" hidden="1" customHeight="1">
      <c r="A96" s="18"/>
      <c r="B96" s="19"/>
      <c r="C96" s="1"/>
      <c r="D96" s="22"/>
      <c r="E96" s="21"/>
      <c r="F96" s="22"/>
      <c r="G96" s="19"/>
      <c r="H96" s="22"/>
      <c r="I96" s="21"/>
      <c r="J96" s="22"/>
      <c r="K96" s="15"/>
    </row>
    <row r="97" spans="1:11" ht="14.25" hidden="1" customHeight="1">
      <c r="A97" s="18"/>
      <c r="B97" s="19"/>
      <c r="C97" s="1"/>
      <c r="D97" s="22"/>
      <c r="E97" s="21"/>
      <c r="F97" s="22"/>
      <c r="G97" s="19"/>
      <c r="H97" s="22"/>
      <c r="I97" s="21"/>
      <c r="J97" s="22"/>
      <c r="K97" s="15"/>
    </row>
    <row r="98" spans="1:11" ht="14.25" hidden="1" customHeight="1">
      <c r="A98" s="18"/>
      <c r="B98" s="19"/>
      <c r="C98" s="1"/>
      <c r="D98" s="22"/>
      <c r="E98" s="21"/>
      <c r="F98" s="22"/>
      <c r="G98" s="19"/>
      <c r="H98" s="22"/>
      <c r="I98" s="21"/>
      <c r="J98" s="22"/>
      <c r="K98" s="15"/>
    </row>
    <row r="99" spans="1:11" ht="14.25" hidden="1" customHeight="1">
      <c r="A99" s="18"/>
      <c r="B99" s="19"/>
      <c r="C99" s="1"/>
      <c r="D99" s="22"/>
      <c r="E99" s="21"/>
      <c r="F99" s="22"/>
      <c r="G99" s="19"/>
      <c r="H99" s="22"/>
      <c r="I99" s="21"/>
      <c r="J99" s="22"/>
      <c r="K99" s="15"/>
    </row>
    <row r="100" spans="1:11" ht="14.25" hidden="1" customHeight="1">
      <c r="A100" s="18"/>
      <c r="B100" s="19"/>
      <c r="C100" s="1"/>
      <c r="D100" s="22"/>
      <c r="E100" s="21"/>
      <c r="F100" s="22"/>
      <c r="G100" s="19"/>
      <c r="H100" s="22"/>
      <c r="I100" s="21"/>
      <c r="J100" s="22"/>
      <c r="K100" s="15"/>
    </row>
    <row r="101" spans="1:11" ht="14.25" hidden="1" customHeight="1">
      <c r="A101" s="18"/>
      <c r="B101" s="19"/>
      <c r="C101" s="1"/>
      <c r="D101" s="22"/>
      <c r="E101" s="21"/>
      <c r="F101" s="22"/>
      <c r="G101" s="19"/>
      <c r="H101" s="22"/>
      <c r="I101" s="21"/>
      <c r="J101" s="22"/>
      <c r="K101" s="15"/>
    </row>
    <row r="102" spans="1:11" ht="14.25" hidden="1" customHeight="1">
      <c r="A102" s="18"/>
      <c r="B102" s="19"/>
      <c r="C102" s="1"/>
      <c r="D102" s="22"/>
      <c r="E102" s="21"/>
      <c r="F102" s="22"/>
      <c r="G102" s="19"/>
      <c r="H102" s="22"/>
      <c r="I102" s="21"/>
      <c r="J102" s="22"/>
      <c r="K102" s="15"/>
    </row>
    <row r="103" spans="1:11" ht="14.25" hidden="1" customHeight="1">
      <c r="A103" s="18"/>
      <c r="B103" s="19"/>
      <c r="C103" s="1"/>
      <c r="D103" s="22"/>
      <c r="E103" s="21"/>
      <c r="F103" s="22"/>
      <c r="G103" s="19"/>
      <c r="H103" s="22"/>
      <c r="I103" s="21"/>
      <c r="J103" s="22"/>
      <c r="K103" s="15"/>
    </row>
    <row r="104" spans="1:11" ht="14.25" hidden="1" customHeight="1">
      <c r="A104" s="18"/>
      <c r="B104" s="19"/>
      <c r="C104" s="1"/>
      <c r="D104" s="22"/>
      <c r="E104" s="21"/>
      <c r="F104" s="22"/>
      <c r="G104" s="19"/>
      <c r="H104" s="22"/>
      <c r="I104" s="21"/>
      <c r="J104" s="22"/>
      <c r="K104" s="15"/>
    </row>
    <row r="105" spans="1:11" ht="14.25" hidden="1" customHeight="1">
      <c r="A105" s="18"/>
      <c r="B105" s="19"/>
      <c r="C105" s="1"/>
      <c r="D105" s="22"/>
      <c r="E105" s="21"/>
      <c r="F105" s="22"/>
      <c r="G105" s="19"/>
      <c r="H105" s="22"/>
      <c r="I105" s="21"/>
      <c r="J105" s="22"/>
      <c r="K105" s="15"/>
    </row>
    <row r="106" spans="1:11" ht="14.25" hidden="1" customHeight="1">
      <c r="A106" s="18"/>
      <c r="B106" s="19"/>
      <c r="C106" s="1"/>
      <c r="D106" s="22"/>
      <c r="E106" s="21"/>
      <c r="F106" s="22"/>
      <c r="G106" s="19"/>
      <c r="H106" s="22"/>
      <c r="I106" s="21"/>
      <c r="J106" s="22"/>
      <c r="K106" s="15"/>
    </row>
    <row r="107" spans="1:11" ht="14.25" hidden="1" customHeight="1">
      <c r="A107" s="18"/>
      <c r="B107" s="19"/>
      <c r="C107" s="1"/>
      <c r="D107" s="22"/>
      <c r="E107" s="21"/>
      <c r="F107" s="22"/>
      <c r="G107" s="19"/>
      <c r="H107" s="22"/>
      <c r="I107" s="21"/>
      <c r="J107" s="22"/>
      <c r="K107" s="15"/>
    </row>
    <row r="108" spans="1:11" ht="14.25" hidden="1" customHeight="1">
      <c r="A108" s="18"/>
      <c r="B108" s="19"/>
      <c r="C108" s="1"/>
      <c r="D108" s="22"/>
      <c r="E108" s="21"/>
      <c r="F108" s="22"/>
      <c r="G108" s="19"/>
      <c r="H108" s="22"/>
      <c r="I108" s="21"/>
      <c r="J108" s="22"/>
      <c r="K108" s="15"/>
    </row>
    <row r="109" spans="1:11" ht="14.25" hidden="1" customHeight="1">
      <c r="A109" s="18"/>
      <c r="B109" s="19"/>
      <c r="C109" s="1"/>
      <c r="D109" s="22"/>
      <c r="E109" s="21"/>
      <c r="F109" s="22"/>
      <c r="G109" s="19"/>
      <c r="H109" s="22"/>
      <c r="I109" s="21"/>
      <c r="J109" s="22"/>
      <c r="K109" s="15"/>
    </row>
    <row r="110" spans="1:11" ht="14.25" hidden="1" customHeight="1">
      <c r="A110" s="18"/>
      <c r="B110" s="19"/>
      <c r="C110" s="1"/>
      <c r="D110" s="22"/>
      <c r="E110" s="21"/>
      <c r="F110" s="22"/>
      <c r="G110" s="19"/>
      <c r="H110" s="22"/>
      <c r="I110" s="21"/>
      <c r="J110" s="22"/>
      <c r="K110" s="15"/>
    </row>
    <row r="111" spans="1:11" ht="14.25" hidden="1" customHeight="1">
      <c r="A111" s="18"/>
      <c r="B111" s="19"/>
      <c r="C111" s="1"/>
      <c r="D111" s="22"/>
      <c r="E111" s="21"/>
      <c r="F111" s="22"/>
      <c r="G111" s="19"/>
      <c r="H111" s="22"/>
      <c r="I111" s="21"/>
      <c r="J111" s="22"/>
      <c r="K111" s="15"/>
    </row>
    <row r="112" spans="1:11" ht="14.25" hidden="1" customHeight="1">
      <c r="A112" s="18"/>
      <c r="B112" s="19"/>
      <c r="C112" s="1"/>
      <c r="D112" s="22"/>
      <c r="E112" s="21"/>
      <c r="F112" s="22"/>
      <c r="G112" s="19"/>
      <c r="H112" s="22"/>
      <c r="I112" s="21"/>
      <c r="J112" s="22"/>
      <c r="K112" s="15"/>
    </row>
    <row r="113" spans="1:11" ht="14.25" hidden="1" customHeight="1">
      <c r="A113" s="18"/>
      <c r="B113" s="19"/>
      <c r="C113" s="1"/>
      <c r="D113" s="22"/>
      <c r="E113" s="21"/>
      <c r="F113" s="22"/>
      <c r="G113" s="19"/>
      <c r="H113" s="22"/>
      <c r="I113" s="21"/>
      <c r="J113" s="22"/>
      <c r="K113" s="15"/>
    </row>
    <row r="114" spans="1:11" ht="14.25" hidden="1" customHeight="1">
      <c r="A114" s="18"/>
      <c r="B114" s="19"/>
      <c r="C114" s="1"/>
      <c r="D114" s="22"/>
      <c r="E114" s="21"/>
      <c r="F114" s="22"/>
      <c r="G114" s="19"/>
      <c r="H114" s="22"/>
      <c r="I114" s="21"/>
      <c r="J114" s="22"/>
      <c r="K114" s="15"/>
    </row>
    <row r="115" spans="1:11" ht="14.25" hidden="1" customHeight="1">
      <c r="A115" s="18"/>
      <c r="B115" s="19"/>
      <c r="C115" s="1"/>
      <c r="D115" s="22"/>
      <c r="E115" s="21"/>
      <c r="F115" s="22"/>
      <c r="G115" s="19"/>
      <c r="H115" s="22"/>
      <c r="I115" s="21"/>
      <c r="J115" s="22"/>
      <c r="K115" s="15"/>
    </row>
    <row r="116" spans="1:11" ht="14.25" hidden="1" customHeight="1">
      <c r="A116" s="18"/>
      <c r="B116" s="19"/>
      <c r="C116" s="1"/>
      <c r="D116" s="22"/>
      <c r="E116" s="21"/>
      <c r="F116" s="22"/>
      <c r="G116" s="19"/>
      <c r="H116" s="22"/>
      <c r="I116" s="21"/>
      <c r="J116" s="22"/>
      <c r="K116" s="15"/>
    </row>
    <row r="117" spans="1:11" ht="14.25" hidden="1" customHeight="1">
      <c r="A117" s="18"/>
      <c r="B117" s="19"/>
      <c r="C117" s="1"/>
      <c r="D117" s="22"/>
      <c r="E117" s="21"/>
      <c r="F117" s="22"/>
      <c r="G117" s="19"/>
      <c r="H117" s="22"/>
      <c r="I117" s="21"/>
      <c r="J117" s="22"/>
      <c r="K117" s="15"/>
    </row>
    <row r="118" spans="1:11" ht="14.25" hidden="1" customHeight="1">
      <c r="A118" s="18"/>
      <c r="B118" s="19"/>
      <c r="C118" s="1"/>
      <c r="D118" s="22"/>
      <c r="E118" s="21"/>
      <c r="F118" s="22"/>
      <c r="G118" s="19"/>
      <c r="H118" s="22"/>
      <c r="I118" s="21"/>
      <c r="J118" s="22"/>
      <c r="K118" s="15"/>
    </row>
    <row r="119" spans="1:11" ht="14.25" hidden="1" customHeight="1">
      <c r="A119" s="18"/>
      <c r="B119" s="19"/>
      <c r="C119" s="1"/>
      <c r="D119" s="22"/>
      <c r="E119" s="21"/>
      <c r="F119" s="22"/>
      <c r="G119" s="19"/>
      <c r="H119" s="22"/>
      <c r="I119" s="21"/>
      <c r="J119" s="22"/>
      <c r="K119" s="15"/>
    </row>
    <row r="120" spans="1:11" ht="14.25" hidden="1" customHeight="1">
      <c r="A120" s="18"/>
      <c r="B120" s="19"/>
      <c r="C120" s="1"/>
      <c r="D120" s="22"/>
      <c r="E120" s="21"/>
      <c r="F120" s="22"/>
      <c r="G120" s="19"/>
      <c r="H120" s="22"/>
      <c r="I120" s="21"/>
      <c r="J120" s="22"/>
      <c r="K120" s="15"/>
    </row>
    <row r="121" spans="1:11" ht="14.25" hidden="1" customHeight="1">
      <c r="A121" s="18"/>
      <c r="B121" s="19"/>
      <c r="C121" s="1"/>
      <c r="D121" s="22"/>
      <c r="E121" s="21"/>
      <c r="F121" s="22"/>
      <c r="G121" s="19"/>
      <c r="H121" s="22"/>
      <c r="I121" s="21"/>
      <c r="J121" s="22"/>
      <c r="K121" s="15"/>
    </row>
    <row r="122" spans="1:11" ht="14.25" hidden="1" customHeight="1">
      <c r="A122" s="18"/>
      <c r="B122" s="19"/>
      <c r="C122" s="1"/>
      <c r="D122" s="22"/>
      <c r="E122" s="21"/>
      <c r="F122" s="22"/>
      <c r="G122" s="19"/>
      <c r="H122" s="22"/>
      <c r="I122" s="21"/>
      <c r="J122" s="22"/>
      <c r="K122" s="15"/>
    </row>
    <row r="123" spans="1:11" ht="14.25" hidden="1" customHeight="1">
      <c r="A123" s="18"/>
      <c r="B123" s="19"/>
      <c r="C123" s="1"/>
      <c r="D123" s="22"/>
      <c r="E123" s="21"/>
      <c r="F123" s="22"/>
      <c r="G123" s="19"/>
      <c r="H123" s="22"/>
      <c r="I123" s="21"/>
      <c r="J123" s="22"/>
      <c r="K123" s="15"/>
    </row>
    <row r="124" spans="1:11" ht="14.25" hidden="1" customHeight="1">
      <c r="A124" s="18"/>
      <c r="B124" s="19"/>
      <c r="C124" s="1"/>
      <c r="D124" s="22"/>
      <c r="E124" s="21"/>
      <c r="F124" s="22"/>
      <c r="G124" s="19"/>
      <c r="H124" s="22"/>
      <c r="I124" s="21"/>
      <c r="J124" s="22"/>
      <c r="K124" s="15"/>
    </row>
    <row r="125" spans="1:11" ht="14.25" hidden="1" customHeight="1">
      <c r="A125" s="18"/>
      <c r="B125" s="19"/>
      <c r="C125" s="1"/>
      <c r="D125" s="22"/>
      <c r="E125" s="21"/>
      <c r="F125" s="22"/>
      <c r="G125" s="19"/>
      <c r="H125" s="22"/>
      <c r="I125" s="21"/>
      <c r="J125" s="22"/>
      <c r="K125" s="15"/>
    </row>
    <row r="126" spans="1:11" ht="14.25" hidden="1" customHeight="1">
      <c r="A126" s="18"/>
      <c r="B126" s="19"/>
      <c r="C126" s="1"/>
      <c r="D126" s="22"/>
      <c r="E126" s="21"/>
      <c r="F126" s="22"/>
      <c r="G126" s="19"/>
      <c r="H126" s="22"/>
      <c r="I126" s="21"/>
      <c r="J126" s="22"/>
      <c r="K126" s="15"/>
    </row>
    <row r="127" spans="1:11">
      <c r="A127" s="4" t="s">
        <v>4</v>
      </c>
      <c r="B127" s="1"/>
      <c r="C127" s="5">
        <f>SUM(C6:C34)</f>
        <v>0</v>
      </c>
      <c r="D127" s="17">
        <f>SUM(D6:D95)</f>
        <v>3974170.1999999997</v>
      </c>
      <c r="E127" s="6" t="s">
        <v>16</v>
      </c>
      <c r="F127" s="17">
        <f>SUM(F6:F126)</f>
        <v>3974170.1999999997</v>
      </c>
      <c r="G127" s="6" t="s">
        <v>16</v>
      </c>
      <c r="H127" s="5">
        <f>SUM(H6:H34)</f>
        <v>0</v>
      </c>
      <c r="I127" s="6" t="s">
        <v>16</v>
      </c>
      <c r="J127" s="17">
        <f>SUM(J6:J95)</f>
        <v>3974170.1999999997</v>
      </c>
      <c r="K127" s="16">
        <f>SUM(K6:K34)</f>
        <v>0</v>
      </c>
    </row>
    <row r="128" spans="1:11">
      <c r="A128" s="11"/>
      <c r="B128" s="12"/>
      <c r="C128" s="13"/>
      <c r="D128" s="13"/>
      <c r="E128" s="14"/>
      <c r="F128" s="13"/>
      <c r="G128" s="14"/>
      <c r="H128" s="13"/>
      <c r="I128" s="14"/>
      <c r="J128" s="13"/>
      <c r="K128" s="13"/>
    </row>
    <row r="129" spans="2:14" ht="21.75" customHeight="1">
      <c r="N129" s="2"/>
    </row>
    <row r="130" spans="2:14" ht="18.75">
      <c r="B130" s="23" t="s">
        <v>20</v>
      </c>
      <c r="C130" s="23"/>
      <c r="D130" s="23"/>
      <c r="E130" s="9" t="s">
        <v>46</v>
      </c>
      <c r="F130" s="9"/>
      <c r="G130" s="9"/>
      <c r="I130" s="2"/>
      <c r="J130" s="2"/>
    </row>
    <row r="131" spans="2:14" ht="18.75">
      <c r="B131" s="23" t="s">
        <v>18</v>
      </c>
      <c r="C131" s="23"/>
      <c r="D131" s="23"/>
      <c r="E131" s="9" t="s">
        <v>47</v>
      </c>
      <c r="F131" s="9"/>
      <c r="G131" s="9"/>
    </row>
    <row r="132" spans="2:14" ht="15.75">
      <c r="B132" s="7"/>
      <c r="C132" s="8"/>
      <c r="D132" s="8"/>
    </row>
    <row r="133" spans="2:14" ht="15.75">
      <c r="B133" s="24" t="s">
        <v>79</v>
      </c>
      <c r="C133" s="24"/>
      <c r="D133" s="24"/>
    </row>
    <row r="134" spans="2:14" ht="15.75">
      <c r="B134" s="24"/>
      <c r="C134" s="24"/>
      <c r="D134" s="24"/>
    </row>
  </sheetData>
  <mergeCells count="16">
    <mergeCell ref="A1:K1"/>
    <mergeCell ref="A2:K2"/>
    <mergeCell ref="A3:K3"/>
    <mergeCell ref="C4:E4"/>
    <mergeCell ref="B4:B5"/>
    <mergeCell ref="A4:A5"/>
    <mergeCell ref="F4:F5"/>
    <mergeCell ref="G4:J4"/>
    <mergeCell ref="K4:K5"/>
    <mergeCell ref="B131:D131"/>
    <mergeCell ref="B133:D133"/>
    <mergeCell ref="B134:D134"/>
    <mergeCell ref="A6:A34"/>
    <mergeCell ref="B130:D130"/>
    <mergeCell ref="A35:A80"/>
    <mergeCell ref="A81:A95"/>
  </mergeCells>
  <pageMargins left="0.31496062992125984" right="0.31496062992125984" top="0.35433070866141736" bottom="0.35433070866141736" header="0.31496062992125984" footer="0.31496062992125984"/>
  <pageSetup paperSize="9" scale="78" orientation="landscape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Grizli777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2020-10-08T09:55:41Z</cp:lastPrinted>
  <dcterms:created xsi:type="dcterms:W3CDTF">2018-08-28T05:57:16Z</dcterms:created>
  <dcterms:modified xsi:type="dcterms:W3CDTF">2020-10-08T09:55:46Z</dcterms:modified>
</cp:coreProperties>
</file>