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152" sheetId="1" r:id="rId1"/>
  </sheets>
  <definedNames>
    <definedName name="_xlnm.Print_Area" localSheetId="0">'0712152'!$A$1:$N$119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I89" i="1" l="1"/>
  <c r="I86" i="1"/>
  <c r="J105" i="1"/>
  <c r="M105" i="1" s="1"/>
  <c r="J102" i="1"/>
  <c r="G102" i="1"/>
  <c r="L105" i="1"/>
  <c r="H105" i="1"/>
  <c r="L102" i="1"/>
  <c r="H102" i="1"/>
  <c r="M99" i="1"/>
  <c r="L99" i="1"/>
  <c r="N99" i="1" s="1"/>
  <c r="K99" i="1"/>
  <c r="H99" i="1"/>
  <c r="M96" i="1"/>
  <c r="L96" i="1"/>
  <c r="K96" i="1"/>
  <c r="H96" i="1"/>
  <c r="K105" i="1" l="1"/>
  <c r="N105" i="1"/>
  <c r="M102" i="1"/>
  <c r="N102" i="1" s="1"/>
  <c r="N96" i="1"/>
  <c r="K102" i="1"/>
  <c r="M89" i="1" l="1"/>
  <c r="L89" i="1"/>
  <c r="N89" i="1" s="1"/>
  <c r="K89" i="1"/>
  <c r="H89" i="1"/>
  <c r="I72" i="1" l="1"/>
  <c r="I71" i="1"/>
  <c r="I70" i="1"/>
  <c r="K40" i="1" l="1"/>
  <c r="L40" i="1" s="1"/>
  <c r="K39" i="1"/>
  <c r="K38" i="1"/>
  <c r="J40" i="1"/>
  <c r="J39" i="1"/>
  <c r="J38" i="1"/>
  <c r="H41" i="1"/>
  <c r="G41" i="1"/>
  <c r="E41" i="1"/>
  <c r="D41" i="1"/>
  <c r="I40" i="1"/>
  <c r="F40" i="1"/>
  <c r="I73" i="1" l="1"/>
  <c r="M86" i="1" l="1"/>
  <c r="L86" i="1"/>
  <c r="K86" i="1"/>
  <c r="H86" i="1"/>
  <c r="M83" i="1"/>
  <c r="L83" i="1"/>
  <c r="K83" i="1"/>
  <c r="H83" i="1"/>
  <c r="M80" i="1"/>
  <c r="L80" i="1"/>
  <c r="K80" i="1"/>
  <c r="H80" i="1"/>
  <c r="M73" i="1"/>
  <c r="L73" i="1"/>
  <c r="K73" i="1"/>
  <c r="H73" i="1"/>
  <c r="M72" i="1"/>
  <c r="L72" i="1"/>
  <c r="K72" i="1"/>
  <c r="H72" i="1"/>
  <c r="M71" i="1"/>
  <c r="L71" i="1"/>
  <c r="K71" i="1"/>
  <c r="H71" i="1"/>
  <c r="M70" i="1"/>
  <c r="L70" i="1"/>
  <c r="K70" i="1"/>
  <c r="H70" i="1"/>
  <c r="M67" i="1"/>
  <c r="L67" i="1"/>
  <c r="K67" i="1"/>
  <c r="H67" i="1"/>
  <c r="M66" i="1"/>
  <c r="L66" i="1"/>
  <c r="K66" i="1"/>
  <c r="H66" i="1"/>
  <c r="M65" i="1"/>
  <c r="L65" i="1"/>
  <c r="K65" i="1"/>
  <c r="H65" i="1"/>
  <c r="M64" i="1"/>
  <c r="L64" i="1"/>
  <c r="K64" i="1"/>
  <c r="H64" i="1"/>
  <c r="M61" i="1"/>
  <c r="M60" i="1"/>
  <c r="M59" i="1"/>
  <c r="M58" i="1"/>
  <c r="L61" i="1"/>
  <c r="N61" i="1" s="1"/>
  <c r="L60" i="1"/>
  <c r="L59" i="1"/>
  <c r="L58" i="1"/>
  <c r="N58" i="1" s="1"/>
  <c r="K61" i="1"/>
  <c r="H61" i="1"/>
  <c r="K60" i="1"/>
  <c r="H60" i="1"/>
  <c r="K59" i="1"/>
  <c r="H59" i="1"/>
  <c r="K58" i="1"/>
  <c r="H58" i="1"/>
  <c r="I39" i="1"/>
  <c r="F39" i="1"/>
  <c r="K41" i="1"/>
  <c r="I38" i="1"/>
  <c r="F38" i="1"/>
  <c r="N59" i="1" l="1"/>
  <c r="F41" i="1"/>
  <c r="I41" i="1"/>
  <c r="J41" i="1"/>
  <c r="N80" i="1"/>
  <c r="N83" i="1"/>
  <c r="N86" i="1"/>
  <c r="N64" i="1"/>
  <c r="N65" i="1"/>
  <c r="N70" i="1"/>
  <c r="N73" i="1"/>
  <c r="N60" i="1"/>
  <c r="N66" i="1"/>
  <c r="N67" i="1"/>
  <c r="N71" i="1"/>
  <c r="N72" i="1"/>
  <c r="L39" i="1"/>
  <c r="L38" i="1"/>
  <c r="L41" i="1" l="1"/>
</calcChain>
</file>

<file path=xl/sharedStrings.xml><?xml version="1.0" encoding="utf-8"?>
<sst xmlns="http://schemas.openxmlformats.org/spreadsheetml/2006/main" count="232" uniqueCount="109">
  <si>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</si>
  <si>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</si>
  <si>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</si>
  <si>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</si>
  <si>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</si>
  <si>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</si>
  <si>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</si>
  <si>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</si>
  <si>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</si>
  <si>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</si>
  <si>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</si>
  <si>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</si>
  <si>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</si>
  <si>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</si>
  <si>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</si>
  <si>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</si>
  <si>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</si>
  <si>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</si>
  <si>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</si>
  <si>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</si>
  <si>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</si>
  <si>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</si>
  <si>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</si>
  <si>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1.1.</t>
  </si>
  <si>
    <t>1.2.</t>
  </si>
  <si>
    <t>1.3.</t>
  </si>
  <si>
    <t>2.1.</t>
  </si>
  <si>
    <t>грн.</t>
  </si>
  <si>
    <t>2.2.</t>
  </si>
  <si>
    <t>2.3.</t>
  </si>
  <si>
    <t>С.Г. Макарова</t>
  </si>
  <si>
    <t>Надання стоматологічної допомоги населенню м.Маріуполя</t>
  </si>
  <si>
    <t xml:space="preserve">Надання профілактичних медичних оглядів населенню  </t>
  </si>
  <si>
    <t>видатки для надання стоматологічної допомоги дитячому населенню</t>
  </si>
  <si>
    <t>кошторис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</si>
  <si>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</si>
  <si>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</si>
  <si>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</si>
  <si>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кількість дитячого населення, зверненого за стоматологічною допомогою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</si>
  <si>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</si>
  <si>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</si>
  <si>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</si>
  <si>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кількість дитячого населення якому надана стоматологічна допомога до загальної кількості</t>
  </si>
  <si>
    <t>кількість дорослого населення, якому надана невідкладна стоматологічна допомога до загальної кількості</t>
  </si>
  <si>
    <t>кількість інвалідів та ветеранів війни яким надана стоматологічна допомога до загальної кількості</t>
  </si>
  <si>
    <t xml:space="preserve">кількість населення пільгової категорії, яким надана ортопедична допомога до загальної кількості </t>
  </si>
  <si>
    <t>оперативна інформація</t>
  </si>
  <si>
    <t>В цілому можна зробити висновок, що завдання бюджетної програми виконано в повному обсязі</t>
  </si>
  <si>
    <t>Департамент охорони здоров'я Маріупольської міської ради</t>
  </si>
  <si>
    <t>0700000</t>
  </si>
  <si>
    <t>0710000</t>
  </si>
  <si>
    <t>Затверджено у паспорті бюджетної програми</t>
  </si>
  <si>
    <t>Касові видатки (надані кредити з бюджету)</t>
  </si>
  <si>
    <t>усього</t>
  </si>
  <si>
    <t>Напрями використання бюджетних коштів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</si>
  <si>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</si>
  <si>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</si>
  <si>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розрахунок</t>
  </si>
  <si>
    <t>Фактичні результативні показники, досягнуті за рахунок касових видатків (наданих кредитів)</t>
  </si>
  <si>
    <t>(КФКВК)</t>
  </si>
  <si>
    <t>Директор департаменту охорони здоров'я 
Маріупольської міської ради</t>
  </si>
  <si>
    <t xml:space="preserve">Згідно фактичного звернення населення, яким надана стоматологічна допомога, виникла розбіжність між плановими показниками та фактичними  </t>
  </si>
  <si>
    <t xml:space="preserve">Збільшення кількість інвалідів та ветеранів війни яким надана стоматологічна допомога до загальної кількості пояснюється збільшенням звернень  </t>
  </si>
  <si>
    <t>0712152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</si>
  <si>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</si>
  <si>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</si>
  <si>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(код)</t>
  </si>
  <si>
    <t>Ціль державної політики</t>
  </si>
  <si>
    <t>1.</t>
  </si>
  <si>
    <t>2.</t>
  </si>
  <si>
    <t>Створення комунальної мережі аптечних пунктів в установах охорони здоров'я м.Маріуполя</t>
  </si>
  <si>
    <t>3.</t>
  </si>
  <si>
    <t>Придбання обладнання і предметів довгострокового користування</t>
  </si>
  <si>
    <t>Завдання</t>
  </si>
  <si>
    <t>гривень</t>
  </si>
  <si>
    <t>4. Цілі державної політики, на досягнення яких спрямована реалізація бюджетної програми</t>
  </si>
  <si>
    <t>0763</t>
  </si>
  <si>
    <t>Інші програми та заходи у сфері охорони здоров’я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</si>
  <si>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 xml:space="preserve"> забезпечення проведення інших програми та заходи у сфері охорони здоров’я </t>
    </r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</si>
  <si>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</si>
  <si>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</si>
  <si>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Відхилення склалось за рахунок здешевлення вартості закупівлі через систему "Prozorro".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</si>
  <si>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</si>
  <si>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</si>
  <si>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</si>
  <si>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</si>
  <si>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обсяг видатків на створення комунальної мережі аптечних пунктів та формування асортименту лікарських засобів</t>
  </si>
  <si>
    <t>рішення міської ради</t>
  </si>
  <si>
    <t>кількість аптечних пунктів, які будуть створені та забезпечені асортиментом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</si>
  <si>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</si>
  <si>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одиниць</t>
  </si>
  <si>
    <t>якості</t>
  </si>
  <si>
    <t>середні витрати на створення аптечних пунктів та формування асортименту лікарських засобів</t>
  </si>
  <si>
    <t>2.4.</t>
  </si>
  <si>
    <t>обсяг видатків на придбання обладнання та предметів довгострокового користування</t>
  </si>
  <si>
    <t>Відхилення склалось за рахунок здешевлення вартості закупівлі через систему "Prozorro"</t>
  </si>
  <si>
    <t>звітність установ</t>
  </si>
  <si>
    <t>Пояснення щодо причин розбіжностей між затвердженими та досягнутими результативними показниками</t>
  </si>
  <si>
    <t>кількість аптечних пунктів, для яких буде придбане обладнання та предмети довгострокового користування</t>
  </si>
  <si>
    <t>3.1.</t>
  </si>
  <si>
    <t>3.2.</t>
  </si>
  <si>
    <t>3.3.</t>
  </si>
  <si>
    <t>3.4.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</si>
  <si>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</si>
  <si>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</si>
  <si>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</si>
  <si>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</si>
  <si>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Середні витрати на придбання обладнання на створення аптечних пунктів та формування асортименту лікарських засобів зменшились за рахунок здешевлення вартості закупівлі через систему "Prozorro"</t>
  </si>
  <si>
    <t>Середні витрати на придбання обладнання та предметів довгострокового користування для одного аптечного пункту зменшились за рахунок здешевлення вартості закупівлі через систему "Prozorro"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</si>
</sst>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16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9" xfId="0" applyFont="1" applyBorder="1" applyAlignment="1"/>
    <xf numFmtId="1" fontId="6" fillId="0" borderId="2" xfId="1" applyNumberFormat="1" applyFont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8" fillId="0" borderId="11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/>
    <xf numFmtId="0" fontId="1" fillId="0" borderId="11" xfId="0" applyFont="1" applyBorder="1" applyAlignment="1"/>
    <xf numFmtId="3" fontId="2" fillId="0" borderId="1" xfId="1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6" fillId="0" borderId="9" xfId="1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1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1" fontId="6" fillId="0" borderId="1" xfId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3" fontId="8" fillId="0" borderId="7" xfId="1" applyNumberFormat="1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left" vertical="center" wrapText="1"/>
    </xf>
    <xf numFmtId="3" fontId="6" fillId="0" borderId="7" xfId="1" applyNumberFormat="1" applyFont="1" applyBorder="1" applyAlignment="1">
      <alignment horizontal="left" vertical="center" wrapText="1"/>
    </xf>
    <xf numFmtId="3" fontId="6" fillId="0" borderId="8" xfId="1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3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3" fontId="6" fillId="0" borderId="1" xfId="1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6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top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9" xfId="1" applyNumberFormat="1" applyFont="1" applyBorder="1" applyAlignment="1">
      <alignment horizontal="left" vertical="center" wrapText="1"/>
    </xf>
    <xf numFmtId="1" fontId="6" fillId="0" borderId="7" xfId="1" applyNumberFormat="1" applyFont="1" applyFill="1" applyBorder="1" applyAlignment="1">
      <alignment horizontal="center" vertical="center" wrapText="1"/>
    </xf>
    <xf numFmtId="1" fontId="6" fillId="0" borderId="8" xfId="1" applyNumberFormat="1" applyFont="1" applyFill="1" applyBorder="1" applyAlignment="1">
      <alignment horizontal="center" vertical="center" wrapText="1"/>
    </xf>
    <xf numFmtId="1" fontId="6" fillId="0" borderId="9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9"/>
  <sheetViews>
    <sheetView tabSelected="1" zoomScaleNormal="100" workbookViewId="0">
      <selection activeCell="K99" sqref="K99"/>
    </sheetView>
  </sheetViews>
  <sheetFormatPr defaultColWidth="9.109375" defaultRowHeight="13.2" x14ac:dyDescent="0.25"/>
  <cols>
    <col min="1" max="1" width="5.88671875" style="1" customWidth="1"/>
    <col min="2" max="2" width="15.109375" style="1" customWidth="1"/>
    <col min="3" max="3" width="18.21875" style="1" customWidth="1"/>
    <col min="4" max="4" width="12.88671875" style="1" customWidth="1"/>
    <col min="5" max="5" width="16.109375" style="1" customWidth="1"/>
    <col min="6" max="6" width="12.6640625" style="1" customWidth="1"/>
    <col min="7" max="8" width="12.6640625" style="2" customWidth="1"/>
    <col min="9" max="9" width="13.88671875" style="1" customWidth="1"/>
    <col min="10" max="10" width="12.6640625" style="1" customWidth="1"/>
    <col min="11" max="11" width="10.33203125" style="1" customWidth="1"/>
    <col min="12" max="12" width="12.109375" style="1" customWidth="1"/>
    <col min="13" max="13" width="10.77734375" style="1" customWidth="1"/>
    <col min="14" max="14" width="8.6640625" style="1" customWidth="1"/>
    <col min="15" max="15" width="7.5546875" style="1" customWidth="1"/>
    <col min="16" max="16384" width="9.109375" style="1"/>
  </cols>
  <sheetData>
    <row r="1" spans="1:15" ht="31.8" customHeight="1" x14ac:dyDescent="0.25">
      <c r="J1" s="121" t="s">
        <v>64</v>
      </c>
      <c r="K1" s="121"/>
      <c r="L1" s="121"/>
      <c r="M1" s="121"/>
      <c r="N1" s="121"/>
    </row>
    <row r="4" spans="1:15" ht="15.6" x14ac:dyDescent="0.3">
      <c r="A4" s="127" t="s">
        <v>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 ht="15.6" x14ac:dyDescent="0.3">
      <c r="A5" s="127" t="s">
        <v>65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15.6" x14ac:dyDescent="0.3">
      <c r="A6" s="3"/>
      <c r="B6" s="3"/>
      <c r="C6" s="3"/>
      <c r="D6" s="3"/>
      <c r="E6" s="3"/>
      <c r="F6" s="3"/>
      <c r="G6" s="4"/>
      <c r="H6" s="4"/>
      <c r="I6" s="3"/>
      <c r="J6" s="3"/>
      <c r="K6" s="3"/>
      <c r="L6" s="3"/>
      <c r="M6" s="3"/>
      <c r="N6" s="3"/>
      <c r="O6" s="3"/>
    </row>
    <row r="8" spans="1:15" ht="15.6" x14ac:dyDescent="0.3">
      <c r="A8" s="5" t="s">
        <v>1</v>
      </c>
      <c r="B8" s="40" t="s">
        <v>49</v>
      </c>
      <c r="D8" s="127" t="s">
        <v>48</v>
      </c>
      <c r="E8" s="127"/>
      <c r="F8" s="127"/>
      <c r="G8" s="127"/>
      <c r="H8" s="127"/>
      <c r="I8" s="127"/>
      <c r="J8" s="127"/>
      <c r="K8" s="127"/>
      <c r="L8" s="5"/>
      <c r="M8" s="5"/>
      <c r="N8" s="5"/>
      <c r="O8" s="5"/>
    </row>
    <row r="9" spans="1:15" s="9" customFormat="1" ht="15.75" customHeight="1" x14ac:dyDescent="0.2">
      <c r="A9" s="6"/>
      <c r="B9" s="41" t="s">
        <v>66</v>
      </c>
      <c r="D9" s="128" t="s">
        <v>2</v>
      </c>
      <c r="E9" s="128"/>
      <c r="F9" s="128"/>
      <c r="G9" s="128"/>
      <c r="H9" s="128"/>
      <c r="I9" s="128"/>
      <c r="J9" s="128"/>
      <c r="K9" s="128"/>
      <c r="L9" s="8"/>
      <c r="M9" s="8"/>
      <c r="N9" s="8"/>
      <c r="O9" s="8"/>
    </row>
    <row r="10" spans="1:15" x14ac:dyDescent="0.25">
      <c r="G10" s="1"/>
      <c r="I10" s="2"/>
    </row>
    <row r="11" spans="1:15" ht="15.6" x14ac:dyDescent="0.3">
      <c r="A11" s="10" t="s">
        <v>3</v>
      </c>
      <c r="B11" s="40" t="s">
        <v>50</v>
      </c>
      <c r="D11" s="127" t="s">
        <v>48</v>
      </c>
      <c r="E11" s="127"/>
      <c r="F11" s="127"/>
      <c r="G11" s="127"/>
      <c r="H11" s="127"/>
      <c r="I11" s="127"/>
      <c r="J11" s="127"/>
      <c r="K11" s="127"/>
      <c r="L11" s="5"/>
      <c r="M11" s="5"/>
      <c r="N11" s="5"/>
      <c r="O11" s="5"/>
    </row>
    <row r="12" spans="1:15" s="9" customFormat="1" ht="15.75" customHeight="1" x14ac:dyDescent="0.2">
      <c r="A12" s="6"/>
      <c r="B12" s="41" t="s">
        <v>66</v>
      </c>
      <c r="D12" s="128" t="s">
        <v>4</v>
      </c>
      <c r="E12" s="128"/>
      <c r="F12" s="128"/>
      <c r="G12" s="128"/>
      <c r="H12" s="128"/>
      <c r="I12" s="128"/>
      <c r="J12" s="128"/>
      <c r="K12" s="128"/>
      <c r="L12" s="8"/>
      <c r="M12" s="8"/>
      <c r="N12" s="8"/>
      <c r="O12" s="8"/>
    </row>
    <row r="14" spans="1:15" ht="15.6" x14ac:dyDescent="0.3">
      <c r="A14" s="5" t="s">
        <v>5</v>
      </c>
      <c r="B14" s="40" t="s">
        <v>63</v>
      </c>
      <c r="C14" s="72" t="s">
        <v>76</v>
      </c>
      <c r="D14" s="129" t="s">
        <v>77</v>
      </c>
      <c r="E14" s="129"/>
      <c r="F14" s="129"/>
      <c r="G14" s="129"/>
      <c r="H14" s="129"/>
      <c r="I14" s="129"/>
      <c r="J14" s="129"/>
      <c r="K14" s="129"/>
      <c r="L14" s="11"/>
      <c r="M14" s="11"/>
      <c r="N14" s="11"/>
      <c r="O14" s="11"/>
    </row>
    <row r="15" spans="1:15" s="9" customFormat="1" ht="10.199999999999999" x14ac:dyDescent="0.2">
      <c r="A15" s="6"/>
      <c r="B15" s="7" t="s">
        <v>66</v>
      </c>
      <c r="C15" s="7" t="s">
        <v>59</v>
      </c>
      <c r="D15" s="116" t="s">
        <v>6</v>
      </c>
      <c r="E15" s="116"/>
      <c r="F15" s="116"/>
      <c r="G15" s="116"/>
      <c r="H15" s="116"/>
      <c r="I15" s="116"/>
      <c r="J15" s="116"/>
      <c r="K15" s="116"/>
      <c r="L15" s="12"/>
      <c r="M15" s="12"/>
      <c r="N15" s="12"/>
      <c r="O15" s="12"/>
    </row>
    <row r="17" spans="1:15" ht="15.6" x14ac:dyDescent="0.25">
      <c r="A17" s="96" t="s">
        <v>75</v>
      </c>
      <c r="B17" s="96"/>
      <c r="C17" s="96"/>
      <c r="D17" s="96"/>
      <c r="E17" s="96"/>
      <c r="F17" s="96"/>
      <c r="G17" s="96"/>
      <c r="H17" s="96"/>
      <c r="I17" s="13"/>
      <c r="J17" s="13"/>
      <c r="K17" s="13"/>
      <c r="L17" s="13"/>
      <c r="M17" s="13"/>
    </row>
    <row r="18" spans="1:15" ht="7.2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5" ht="16.2" customHeight="1" x14ac:dyDescent="0.25">
      <c r="A19" s="71" t="s">
        <v>11</v>
      </c>
      <c r="B19" s="117" t="s">
        <v>67</v>
      </c>
      <c r="C19" s="118"/>
      <c r="D19" s="118"/>
      <c r="E19" s="118"/>
      <c r="F19" s="118"/>
      <c r="G19" s="118"/>
      <c r="H19" s="119"/>
      <c r="I19" s="17"/>
      <c r="J19" s="17"/>
      <c r="K19" s="17"/>
      <c r="L19" s="17"/>
      <c r="M19" s="17"/>
    </row>
    <row r="20" spans="1:15" x14ac:dyDescent="0.25">
      <c r="A20" s="77" t="s">
        <v>68</v>
      </c>
      <c r="B20" s="105" t="s">
        <v>31</v>
      </c>
      <c r="C20" s="105"/>
      <c r="D20" s="105"/>
      <c r="E20" s="105"/>
      <c r="F20" s="105"/>
      <c r="G20" s="105"/>
      <c r="H20" s="105"/>
      <c r="I20" s="78"/>
      <c r="J20" s="78"/>
      <c r="K20" s="79"/>
      <c r="L20" s="79"/>
      <c r="M20" s="79"/>
    </row>
    <row r="21" spans="1:15" x14ac:dyDescent="0.25">
      <c r="A21" s="77" t="s">
        <v>69</v>
      </c>
      <c r="B21" s="106" t="s">
        <v>70</v>
      </c>
      <c r="C21" s="107"/>
      <c r="D21" s="107"/>
      <c r="E21" s="107"/>
      <c r="F21" s="107"/>
      <c r="G21" s="107"/>
      <c r="H21" s="108"/>
      <c r="I21" s="78"/>
      <c r="J21" s="78"/>
      <c r="K21" s="79"/>
      <c r="L21" s="79"/>
      <c r="M21" s="79"/>
    </row>
    <row r="22" spans="1:15" x14ac:dyDescent="0.25">
      <c r="A22" s="77" t="s">
        <v>71</v>
      </c>
      <c r="B22" s="109" t="s">
        <v>72</v>
      </c>
      <c r="C22" s="110"/>
      <c r="D22" s="110"/>
      <c r="E22" s="110"/>
      <c r="F22" s="110"/>
      <c r="G22" s="110"/>
      <c r="H22" s="111"/>
      <c r="I22" s="78"/>
      <c r="J22" s="78"/>
      <c r="K22" s="79"/>
      <c r="L22" s="79"/>
      <c r="M22" s="79"/>
    </row>
    <row r="23" spans="1:15" ht="7.8" customHeight="1" x14ac:dyDescent="0.25">
      <c r="A23" s="43"/>
      <c r="B23" s="80"/>
      <c r="C23" s="80"/>
      <c r="D23" s="80"/>
      <c r="E23" s="80"/>
      <c r="F23" s="80"/>
      <c r="G23" s="80"/>
      <c r="H23" s="80"/>
      <c r="I23" s="78"/>
      <c r="J23" s="78"/>
      <c r="K23" s="79"/>
      <c r="L23" s="79"/>
      <c r="M23" s="79"/>
    </row>
    <row r="24" spans="1:15" ht="15.6" x14ac:dyDescent="0.25">
      <c r="A24" s="96" t="s">
        <v>78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</row>
    <row r="25" spans="1:15" ht="4.2" customHeight="1" x14ac:dyDescent="0.25">
      <c r="G25" s="1"/>
      <c r="H25" s="1"/>
    </row>
    <row r="26" spans="1:15" ht="15.6" customHeight="1" x14ac:dyDescent="0.25">
      <c r="A26" s="96" t="s">
        <v>79</v>
      </c>
      <c r="B26" s="96"/>
      <c r="C26" s="96"/>
      <c r="D26" s="96"/>
      <c r="E26" s="96"/>
      <c r="F26" s="96"/>
      <c r="G26" s="96"/>
      <c r="H26" s="96"/>
      <c r="I26" s="13"/>
      <c r="J26" s="13"/>
      <c r="K26" s="13"/>
      <c r="L26" s="13"/>
      <c r="M26" s="13"/>
    </row>
    <row r="27" spans="1:15" ht="9" customHeight="1" x14ac:dyDescent="0.25">
      <c r="G27" s="1"/>
      <c r="H27" s="1"/>
    </row>
    <row r="28" spans="1:15" ht="16.2" customHeight="1" x14ac:dyDescent="0.25">
      <c r="A28" s="77" t="s">
        <v>11</v>
      </c>
      <c r="B28" s="120" t="s">
        <v>73</v>
      </c>
      <c r="C28" s="120"/>
      <c r="D28" s="120"/>
      <c r="E28" s="120"/>
      <c r="F28" s="120"/>
      <c r="G28" s="120"/>
      <c r="H28" s="120"/>
      <c r="I28" s="17"/>
      <c r="J28" s="17"/>
      <c r="K28" s="17"/>
      <c r="L28" s="17"/>
      <c r="M28" s="17"/>
    </row>
    <row r="29" spans="1:15" x14ac:dyDescent="0.25">
      <c r="A29" s="77" t="s">
        <v>68</v>
      </c>
      <c r="B29" s="105" t="s">
        <v>31</v>
      </c>
      <c r="C29" s="105"/>
      <c r="D29" s="105"/>
      <c r="E29" s="105"/>
      <c r="F29" s="105"/>
      <c r="G29" s="105"/>
      <c r="H29" s="105"/>
      <c r="I29" s="17"/>
      <c r="J29" s="17"/>
      <c r="K29" s="17"/>
      <c r="L29" s="17"/>
      <c r="M29" s="17"/>
    </row>
    <row r="30" spans="1:15" x14ac:dyDescent="0.25">
      <c r="A30" s="77" t="s">
        <v>69</v>
      </c>
      <c r="B30" s="106" t="s">
        <v>70</v>
      </c>
      <c r="C30" s="107"/>
      <c r="D30" s="107"/>
      <c r="E30" s="107"/>
      <c r="F30" s="107"/>
      <c r="G30" s="107"/>
      <c r="H30" s="108"/>
      <c r="I30" s="17"/>
      <c r="J30" s="17"/>
      <c r="K30" s="17"/>
      <c r="L30" s="17"/>
      <c r="M30" s="17"/>
    </row>
    <row r="31" spans="1:15" x14ac:dyDescent="0.25">
      <c r="A31" s="77" t="s">
        <v>71</v>
      </c>
      <c r="B31" s="109" t="s">
        <v>72</v>
      </c>
      <c r="C31" s="110"/>
      <c r="D31" s="110"/>
      <c r="E31" s="110"/>
      <c r="F31" s="110"/>
      <c r="G31" s="110"/>
      <c r="H31" s="111"/>
      <c r="I31" s="17"/>
      <c r="J31" s="17"/>
      <c r="K31" s="17"/>
      <c r="L31" s="17"/>
      <c r="M31" s="17"/>
    </row>
    <row r="33" spans="1:15" ht="15.6" x14ac:dyDescent="0.25">
      <c r="A33" s="96" t="s">
        <v>80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</row>
    <row r="34" spans="1:15" x14ac:dyDescent="0.25">
      <c r="L34" s="44" t="s">
        <v>74</v>
      </c>
    </row>
    <row r="35" spans="1:15" ht="25.5" customHeight="1" x14ac:dyDescent="0.25">
      <c r="A35" s="97" t="s">
        <v>11</v>
      </c>
      <c r="B35" s="99" t="s">
        <v>54</v>
      </c>
      <c r="C35" s="100"/>
      <c r="D35" s="124" t="s">
        <v>51</v>
      </c>
      <c r="E35" s="125"/>
      <c r="F35" s="126"/>
      <c r="G35" s="124" t="s">
        <v>52</v>
      </c>
      <c r="H35" s="125"/>
      <c r="I35" s="126"/>
      <c r="J35" s="117" t="s">
        <v>8</v>
      </c>
      <c r="K35" s="118"/>
      <c r="L35" s="119"/>
      <c r="N35" s="45"/>
      <c r="O35" s="45"/>
    </row>
    <row r="36" spans="1:15" ht="26.4" x14ac:dyDescent="0.25">
      <c r="A36" s="98"/>
      <c r="B36" s="101"/>
      <c r="C36" s="102"/>
      <c r="D36" s="42" t="s">
        <v>9</v>
      </c>
      <c r="E36" s="42" t="s">
        <v>10</v>
      </c>
      <c r="F36" s="42" t="s">
        <v>53</v>
      </c>
      <c r="G36" s="42" t="s">
        <v>9</v>
      </c>
      <c r="H36" s="42" t="s">
        <v>10</v>
      </c>
      <c r="I36" s="42" t="s">
        <v>53</v>
      </c>
      <c r="J36" s="42" t="s">
        <v>9</v>
      </c>
      <c r="K36" s="42" t="s">
        <v>10</v>
      </c>
      <c r="L36" s="42" t="s">
        <v>53</v>
      </c>
      <c r="N36" s="45"/>
      <c r="O36" s="45"/>
    </row>
    <row r="37" spans="1:15" s="48" customFormat="1" ht="12" x14ac:dyDescent="0.25">
      <c r="A37" s="46">
        <v>1</v>
      </c>
      <c r="B37" s="122">
        <v>2</v>
      </c>
      <c r="C37" s="123"/>
      <c r="D37" s="27">
        <v>3</v>
      </c>
      <c r="E37" s="27">
        <v>4</v>
      </c>
      <c r="F37" s="27">
        <v>5</v>
      </c>
      <c r="G37" s="27">
        <v>6</v>
      </c>
      <c r="H37" s="27">
        <v>7</v>
      </c>
      <c r="I37" s="27">
        <v>8</v>
      </c>
      <c r="J37" s="27">
        <v>9</v>
      </c>
      <c r="K37" s="27">
        <v>10</v>
      </c>
      <c r="L37" s="47">
        <v>11</v>
      </c>
      <c r="N37" s="49"/>
      <c r="O37" s="49"/>
    </row>
    <row r="38" spans="1:15" ht="37.200000000000003" customHeight="1" x14ac:dyDescent="0.25">
      <c r="A38" s="15">
        <v>1</v>
      </c>
      <c r="B38" s="88" t="s">
        <v>31</v>
      </c>
      <c r="C38" s="89"/>
      <c r="D38" s="15">
        <v>1547000</v>
      </c>
      <c r="E38" s="15"/>
      <c r="F38" s="16">
        <f>D38+E38</f>
        <v>1547000</v>
      </c>
      <c r="G38" s="25">
        <v>1546997.42</v>
      </c>
      <c r="H38" s="25"/>
      <c r="I38" s="67">
        <f>G38+H38</f>
        <v>1546997.42</v>
      </c>
      <c r="J38" s="67">
        <f>D38-G38</f>
        <v>2.5800000000745058</v>
      </c>
      <c r="K38" s="25">
        <f t="shared" ref="K38:K40" si="0">E38-H38</f>
        <v>0</v>
      </c>
      <c r="L38" s="25">
        <f>J38+K38</f>
        <v>2.5800000000745058</v>
      </c>
      <c r="N38" s="45"/>
      <c r="O38" s="45"/>
    </row>
    <row r="39" spans="1:15" ht="40.200000000000003" customHeight="1" x14ac:dyDescent="0.25">
      <c r="A39" s="15">
        <v>2</v>
      </c>
      <c r="B39" s="88" t="s">
        <v>70</v>
      </c>
      <c r="C39" s="89"/>
      <c r="D39" s="15">
        <v>3462400</v>
      </c>
      <c r="E39" s="15"/>
      <c r="F39" s="16">
        <f>D39+E39</f>
        <v>3462400</v>
      </c>
      <c r="G39" s="25">
        <v>2886803.13</v>
      </c>
      <c r="H39" s="67"/>
      <c r="I39" s="67">
        <f>G39+H39</f>
        <v>2886803.13</v>
      </c>
      <c r="J39" s="67">
        <f t="shared" ref="J39:J40" si="1">D39-G39</f>
        <v>575596.87000000011</v>
      </c>
      <c r="K39" s="25">
        <f t="shared" si="0"/>
        <v>0</v>
      </c>
      <c r="L39" s="25">
        <f>J39+K39</f>
        <v>575596.87000000011</v>
      </c>
      <c r="N39" s="45"/>
      <c r="O39" s="45"/>
    </row>
    <row r="40" spans="1:15" ht="27.6" customHeight="1" x14ac:dyDescent="0.25">
      <c r="A40" s="15">
        <v>4</v>
      </c>
      <c r="B40" s="88" t="s">
        <v>32</v>
      </c>
      <c r="C40" s="89"/>
      <c r="D40" s="15"/>
      <c r="E40" s="15">
        <v>1037600</v>
      </c>
      <c r="F40" s="16">
        <f>D40+E40</f>
        <v>1037600</v>
      </c>
      <c r="G40" s="25"/>
      <c r="H40" s="67">
        <v>741738.28</v>
      </c>
      <c r="I40" s="67">
        <f>G40+H40</f>
        <v>741738.28</v>
      </c>
      <c r="J40" s="67">
        <f t="shared" si="1"/>
        <v>0</v>
      </c>
      <c r="K40" s="25">
        <f t="shared" si="0"/>
        <v>295861.71999999997</v>
      </c>
      <c r="L40" s="25">
        <f>J40+K40</f>
        <v>295861.71999999997</v>
      </c>
      <c r="N40" s="45"/>
      <c r="O40" s="45"/>
    </row>
    <row r="41" spans="1:15" ht="27.6" customHeight="1" x14ac:dyDescent="0.25">
      <c r="A41" s="15"/>
      <c r="B41" s="103" t="s">
        <v>12</v>
      </c>
      <c r="C41" s="104"/>
      <c r="D41" s="15">
        <f>D38+D39+D40</f>
        <v>5009400</v>
      </c>
      <c r="E41" s="15">
        <f>E38+E39+E40</f>
        <v>1037600</v>
      </c>
      <c r="F41" s="16">
        <f t="shared" ref="F41:L41" si="2">F38+F39+F40</f>
        <v>6047000</v>
      </c>
      <c r="G41" s="25">
        <f t="shared" si="2"/>
        <v>4433800.55</v>
      </c>
      <c r="H41" s="67">
        <f t="shared" si="2"/>
        <v>741738.28</v>
      </c>
      <c r="I41" s="67">
        <f t="shared" si="2"/>
        <v>5175538.83</v>
      </c>
      <c r="J41" s="25">
        <f t="shared" si="2"/>
        <v>575599.45000000019</v>
      </c>
      <c r="K41" s="25">
        <f t="shared" si="2"/>
        <v>295861.71999999997</v>
      </c>
      <c r="L41" s="67">
        <f t="shared" si="2"/>
        <v>871461.17000000016</v>
      </c>
      <c r="N41" s="45"/>
      <c r="O41" s="45"/>
    </row>
    <row r="42" spans="1:15" ht="25.2" customHeight="1" x14ac:dyDescent="0.25">
      <c r="A42" s="115" t="s">
        <v>81</v>
      </c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4" spans="1:15" ht="15.6" x14ac:dyDescent="0.25">
      <c r="A44" s="96" t="s">
        <v>105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</row>
    <row r="45" spans="1:15" x14ac:dyDescent="0.25">
      <c r="L45" s="44" t="s">
        <v>74</v>
      </c>
    </row>
    <row r="46" spans="1:15" ht="25.5" customHeight="1" x14ac:dyDescent="0.25">
      <c r="A46" s="97" t="s">
        <v>11</v>
      </c>
      <c r="B46" s="99" t="s">
        <v>55</v>
      </c>
      <c r="C46" s="100"/>
      <c r="D46" s="124" t="s">
        <v>51</v>
      </c>
      <c r="E46" s="125"/>
      <c r="F46" s="126"/>
      <c r="G46" s="124" t="s">
        <v>7</v>
      </c>
      <c r="H46" s="125"/>
      <c r="I46" s="126"/>
      <c r="J46" s="117" t="s">
        <v>8</v>
      </c>
      <c r="K46" s="118"/>
      <c r="L46" s="119"/>
      <c r="N46" s="45"/>
      <c r="O46" s="45"/>
    </row>
    <row r="47" spans="1:15" ht="26.4" x14ac:dyDescent="0.25">
      <c r="A47" s="98"/>
      <c r="B47" s="101"/>
      <c r="C47" s="102"/>
      <c r="D47" s="42" t="s">
        <v>9</v>
      </c>
      <c r="E47" s="42" t="s">
        <v>10</v>
      </c>
      <c r="F47" s="42" t="s">
        <v>53</v>
      </c>
      <c r="G47" s="42" t="s">
        <v>9</v>
      </c>
      <c r="H47" s="42" t="s">
        <v>10</v>
      </c>
      <c r="I47" s="42" t="s">
        <v>53</v>
      </c>
      <c r="J47" s="42" t="s">
        <v>9</v>
      </c>
      <c r="K47" s="42" t="s">
        <v>10</v>
      </c>
      <c r="L47" s="42" t="s">
        <v>53</v>
      </c>
      <c r="N47" s="45"/>
      <c r="O47" s="45"/>
    </row>
    <row r="48" spans="1:15" s="48" customFormat="1" ht="12" x14ac:dyDescent="0.25">
      <c r="A48" s="46">
        <v>1</v>
      </c>
      <c r="B48" s="122">
        <v>2</v>
      </c>
      <c r="C48" s="123"/>
      <c r="D48" s="27">
        <v>3</v>
      </c>
      <c r="E48" s="27">
        <v>4</v>
      </c>
      <c r="F48" s="27">
        <v>5</v>
      </c>
      <c r="G48" s="27">
        <v>6</v>
      </c>
      <c r="H48" s="27">
        <v>7</v>
      </c>
      <c r="I48" s="27">
        <v>8</v>
      </c>
      <c r="J48" s="27">
        <v>9</v>
      </c>
      <c r="K48" s="27">
        <v>10</v>
      </c>
      <c r="L48" s="47">
        <v>11</v>
      </c>
      <c r="N48" s="49"/>
      <c r="O48" s="49"/>
    </row>
    <row r="49" spans="1:15" x14ac:dyDescent="0.25">
      <c r="A49" s="15"/>
      <c r="B49" s="88"/>
      <c r="C49" s="89"/>
      <c r="D49" s="15"/>
      <c r="E49" s="15"/>
      <c r="F49" s="16"/>
      <c r="G49" s="15"/>
      <c r="H49" s="15"/>
      <c r="I49" s="16"/>
      <c r="J49" s="16"/>
      <c r="K49" s="15"/>
      <c r="L49" s="15"/>
      <c r="N49" s="45"/>
      <c r="O49" s="45"/>
    </row>
    <row r="50" spans="1:15" x14ac:dyDescent="0.25">
      <c r="A50" s="112" t="s">
        <v>56</v>
      </c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</row>
    <row r="52" spans="1:15" ht="15.6" customHeight="1" x14ac:dyDescent="0.25">
      <c r="A52" s="96" t="s">
        <v>106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</row>
    <row r="54" spans="1:15" ht="42" customHeight="1" x14ac:dyDescent="0.25">
      <c r="A54" s="97" t="s">
        <v>11</v>
      </c>
      <c r="B54" s="99" t="s">
        <v>13</v>
      </c>
      <c r="C54" s="100"/>
      <c r="D54" s="97" t="s">
        <v>14</v>
      </c>
      <c r="E54" s="97" t="s">
        <v>15</v>
      </c>
      <c r="F54" s="115" t="s">
        <v>51</v>
      </c>
      <c r="G54" s="115"/>
      <c r="H54" s="115"/>
      <c r="I54" s="115" t="s">
        <v>58</v>
      </c>
      <c r="J54" s="115"/>
      <c r="K54" s="115"/>
      <c r="L54" s="115" t="s">
        <v>8</v>
      </c>
      <c r="M54" s="115"/>
      <c r="N54" s="115"/>
      <c r="O54" s="17"/>
    </row>
    <row r="55" spans="1:15" ht="26.4" x14ac:dyDescent="0.25">
      <c r="A55" s="98"/>
      <c r="B55" s="101"/>
      <c r="C55" s="102"/>
      <c r="D55" s="98"/>
      <c r="E55" s="98"/>
      <c r="F55" s="42" t="s">
        <v>9</v>
      </c>
      <c r="G55" s="42" t="s">
        <v>10</v>
      </c>
      <c r="H55" s="42" t="s">
        <v>53</v>
      </c>
      <c r="I55" s="42" t="s">
        <v>9</v>
      </c>
      <c r="J55" s="42" t="s">
        <v>10</v>
      </c>
      <c r="K55" s="42" t="s">
        <v>53</v>
      </c>
      <c r="L55" s="42" t="s">
        <v>9</v>
      </c>
      <c r="M55" s="42" t="s">
        <v>10</v>
      </c>
      <c r="N55" s="42" t="s">
        <v>53</v>
      </c>
      <c r="O55" s="43"/>
    </row>
    <row r="56" spans="1:15" s="48" customFormat="1" ht="12" x14ac:dyDescent="0.25">
      <c r="A56" s="47">
        <v>1</v>
      </c>
      <c r="B56" s="113">
        <v>2</v>
      </c>
      <c r="C56" s="114"/>
      <c r="D56" s="47">
        <v>3</v>
      </c>
      <c r="E56" s="47">
        <v>4</v>
      </c>
      <c r="F56" s="62">
        <v>5</v>
      </c>
      <c r="G56" s="63">
        <v>6</v>
      </c>
      <c r="H56" s="64">
        <v>7</v>
      </c>
      <c r="I56" s="62">
        <v>8</v>
      </c>
      <c r="J56" s="63">
        <v>9</v>
      </c>
      <c r="K56" s="64">
        <v>10</v>
      </c>
      <c r="L56" s="62">
        <v>11</v>
      </c>
      <c r="M56" s="63">
        <v>12</v>
      </c>
      <c r="N56" s="64">
        <v>13</v>
      </c>
      <c r="O56" s="65"/>
    </row>
    <row r="57" spans="1:15" ht="17.399999999999999" customHeight="1" x14ac:dyDescent="0.25">
      <c r="A57" s="19" t="s">
        <v>23</v>
      </c>
      <c r="B57" s="90" t="s">
        <v>16</v>
      </c>
      <c r="C57" s="91"/>
      <c r="D57" s="20"/>
      <c r="E57" s="39"/>
      <c r="F57" s="18"/>
      <c r="G57" s="50"/>
      <c r="H57" s="21"/>
      <c r="I57" s="18"/>
      <c r="J57" s="50"/>
      <c r="K57" s="21"/>
      <c r="L57" s="18"/>
      <c r="M57" s="50"/>
      <c r="N57" s="21"/>
      <c r="O57" s="14"/>
    </row>
    <row r="58" spans="1:15" ht="27.6" customHeight="1" x14ac:dyDescent="0.25">
      <c r="A58" s="19"/>
      <c r="B58" s="92" t="s">
        <v>33</v>
      </c>
      <c r="C58" s="93"/>
      <c r="D58" s="20" t="s">
        <v>27</v>
      </c>
      <c r="E58" s="22" t="s">
        <v>34</v>
      </c>
      <c r="F58" s="60">
        <v>221335</v>
      </c>
      <c r="G58" s="61"/>
      <c r="H58" s="33">
        <f>F58+G58</f>
        <v>221335</v>
      </c>
      <c r="I58" s="82">
        <v>219751.71</v>
      </c>
      <c r="J58" s="61"/>
      <c r="K58" s="33">
        <f>I58+J58</f>
        <v>219751.71</v>
      </c>
      <c r="L58" s="60">
        <f t="shared" ref="L58:M61" si="3">I58-F58</f>
        <v>-1583.2900000000081</v>
      </c>
      <c r="M58" s="61">
        <f t="shared" si="3"/>
        <v>0</v>
      </c>
      <c r="N58" s="33">
        <f>L58+M58</f>
        <v>-1583.2900000000081</v>
      </c>
      <c r="O58" s="23"/>
    </row>
    <row r="59" spans="1:15" ht="34.799999999999997" customHeight="1" x14ac:dyDescent="0.25">
      <c r="A59" s="19"/>
      <c r="B59" s="92" t="s">
        <v>35</v>
      </c>
      <c r="C59" s="93"/>
      <c r="D59" s="20" t="s">
        <v>27</v>
      </c>
      <c r="E59" s="22" t="s">
        <v>34</v>
      </c>
      <c r="F59" s="60">
        <v>214134</v>
      </c>
      <c r="G59" s="61"/>
      <c r="H59" s="33">
        <f>F59+G59</f>
        <v>214134</v>
      </c>
      <c r="I59" s="82">
        <v>211998.45</v>
      </c>
      <c r="J59" s="61"/>
      <c r="K59" s="33">
        <f>I59+J59</f>
        <v>211998.45</v>
      </c>
      <c r="L59" s="60">
        <f t="shared" si="3"/>
        <v>-2135.5499999999884</v>
      </c>
      <c r="M59" s="61">
        <f t="shared" si="3"/>
        <v>0</v>
      </c>
      <c r="N59" s="33">
        <f>L59+M59</f>
        <v>-2135.5499999999884</v>
      </c>
      <c r="O59" s="24"/>
    </row>
    <row r="60" spans="1:15" ht="30" customHeight="1" x14ac:dyDescent="0.25">
      <c r="A60" s="19"/>
      <c r="B60" s="92" t="s">
        <v>36</v>
      </c>
      <c r="C60" s="93"/>
      <c r="D60" s="20" t="s">
        <v>27</v>
      </c>
      <c r="E60" s="22" t="s">
        <v>34</v>
      </c>
      <c r="F60" s="60">
        <v>298700</v>
      </c>
      <c r="G60" s="61"/>
      <c r="H60" s="33">
        <f>F60+G60</f>
        <v>298700</v>
      </c>
      <c r="I60" s="82">
        <v>334327.3</v>
      </c>
      <c r="J60" s="61"/>
      <c r="K60" s="33">
        <f>I60+J60</f>
        <v>334327.3</v>
      </c>
      <c r="L60" s="60">
        <f t="shared" si="3"/>
        <v>35627.299999999988</v>
      </c>
      <c r="M60" s="61">
        <f t="shared" si="3"/>
        <v>0</v>
      </c>
      <c r="N60" s="33">
        <f>L60+M60</f>
        <v>35627.299999999988</v>
      </c>
      <c r="O60" s="24"/>
    </row>
    <row r="61" spans="1:15" ht="30" customHeight="1" x14ac:dyDescent="0.25">
      <c r="A61" s="19"/>
      <c r="B61" s="92" t="s">
        <v>37</v>
      </c>
      <c r="C61" s="93"/>
      <c r="D61" s="20" t="s">
        <v>27</v>
      </c>
      <c r="E61" s="22" t="s">
        <v>34</v>
      </c>
      <c r="F61" s="60">
        <v>812831</v>
      </c>
      <c r="G61" s="61"/>
      <c r="H61" s="33">
        <f>F61+G61</f>
        <v>812831</v>
      </c>
      <c r="I61" s="82">
        <v>780919.96</v>
      </c>
      <c r="J61" s="61"/>
      <c r="K61" s="33">
        <f>I61+J61</f>
        <v>780919.96</v>
      </c>
      <c r="L61" s="60">
        <f t="shared" si="3"/>
        <v>-31911.040000000037</v>
      </c>
      <c r="M61" s="61">
        <f t="shared" si="3"/>
        <v>0</v>
      </c>
      <c r="N61" s="33">
        <f>L61+M61</f>
        <v>-31911.040000000037</v>
      </c>
      <c r="O61" s="23"/>
    </row>
    <row r="62" spans="1:15" ht="17.399999999999999" customHeight="1" x14ac:dyDescent="0.25">
      <c r="A62" s="87" t="s">
        <v>61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23"/>
    </row>
    <row r="63" spans="1:15" ht="17.399999999999999" customHeight="1" x14ac:dyDescent="0.25">
      <c r="A63" s="51" t="s">
        <v>24</v>
      </c>
      <c r="B63" s="90" t="s">
        <v>17</v>
      </c>
      <c r="C63" s="91"/>
      <c r="D63" s="56"/>
      <c r="E63" s="52"/>
      <c r="F63" s="57"/>
      <c r="G63" s="58"/>
      <c r="H63" s="53"/>
      <c r="I63" s="53"/>
      <c r="J63" s="54"/>
      <c r="K63" s="14"/>
      <c r="L63" s="14"/>
      <c r="M63" s="14"/>
      <c r="N63" s="23"/>
      <c r="O63" s="23"/>
    </row>
    <row r="64" spans="1:15" ht="24" x14ac:dyDescent="0.25">
      <c r="A64" s="19"/>
      <c r="B64" s="92" t="s">
        <v>38</v>
      </c>
      <c r="C64" s="93"/>
      <c r="D64" s="20" t="s">
        <v>18</v>
      </c>
      <c r="E64" s="20" t="s">
        <v>46</v>
      </c>
      <c r="F64" s="35">
        <v>1200</v>
      </c>
      <c r="G64" s="68"/>
      <c r="H64" s="32">
        <f>F64+G64</f>
        <v>1200</v>
      </c>
      <c r="I64" s="83">
        <v>1206</v>
      </c>
      <c r="J64" s="68"/>
      <c r="K64" s="32">
        <f>I64+J64</f>
        <v>1206</v>
      </c>
      <c r="L64" s="35">
        <f t="shared" ref="L64:M67" si="4">I64-F64</f>
        <v>6</v>
      </c>
      <c r="M64" s="68">
        <f t="shared" si="4"/>
        <v>0</v>
      </c>
      <c r="N64" s="32">
        <f>L64+M64</f>
        <v>6</v>
      </c>
      <c r="O64" s="23"/>
    </row>
    <row r="65" spans="1:15" ht="24" x14ac:dyDescent="0.25">
      <c r="A65" s="19"/>
      <c r="B65" s="92" t="s">
        <v>39</v>
      </c>
      <c r="C65" s="93"/>
      <c r="D65" s="20" t="s">
        <v>18</v>
      </c>
      <c r="E65" s="20" t="s">
        <v>46</v>
      </c>
      <c r="F65" s="35">
        <v>1261</v>
      </c>
      <c r="G65" s="68"/>
      <c r="H65" s="32">
        <f>F65+G65</f>
        <v>1261</v>
      </c>
      <c r="I65" s="83">
        <v>1335</v>
      </c>
      <c r="J65" s="68"/>
      <c r="K65" s="32">
        <f>I65+J65</f>
        <v>1335</v>
      </c>
      <c r="L65" s="35">
        <f t="shared" si="4"/>
        <v>74</v>
      </c>
      <c r="M65" s="68">
        <f t="shared" si="4"/>
        <v>0</v>
      </c>
      <c r="N65" s="32">
        <f>L65+M65</f>
        <v>74</v>
      </c>
      <c r="O65" s="23"/>
    </row>
    <row r="66" spans="1:15" ht="24" x14ac:dyDescent="0.25">
      <c r="A66" s="19"/>
      <c r="B66" s="92" t="s">
        <v>40</v>
      </c>
      <c r="C66" s="93"/>
      <c r="D66" s="20" t="s">
        <v>18</v>
      </c>
      <c r="E66" s="20" t="s">
        <v>46</v>
      </c>
      <c r="F66" s="35">
        <v>1344</v>
      </c>
      <c r="G66" s="68"/>
      <c r="H66" s="32">
        <f>F66+G66</f>
        <v>1344</v>
      </c>
      <c r="I66" s="83">
        <v>1368</v>
      </c>
      <c r="J66" s="68"/>
      <c r="K66" s="32">
        <f>I66+J66</f>
        <v>1368</v>
      </c>
      <c r="L66" s="35">
        <f t="shared" si="4"/>
        <v>24</v>
      </c>
      <c r="M66" s="68">
        <f t="shared" si="4"/>
        <v>0</v>
      </c>
      <c r="N66" s="32">
        <f>L66+M66</f>
        <v>24</v>
      </c>
      <c r="O66" s="23"/>
    </row>
    <row r="67" spans="1:15" ht="24" x14ac:dyDescent="0.25">
      <c r="A67" s="19"/>
      <c r="B67" s="92" t="s">
        <v>41</v>
      </c>
      <c r="C67" s="93"/>
      <c r="D67" s="20" t="s">
        <v>18</v>
      </c>
      <c r="E67" s="20" t="s">
        <v>46</v>
      </c>
      <c r="F67" s="35">
        <v>811</v>
      </c>
      <c r="G67" s="68"/>
      <c r="H67" s="32">
        <f>F67+G67</f>
        <v>811</v>
      </c>
      <c r="I67" s="83">
        <v>821</v>
      </c>
      <c r="J67" s="68"/>
      <c r="K67" s="32">
        <f>I67+J67</f>
        <v>821</v>
      </c>
      <c r="L67" s="35">
        <f t="shared" si="4"/>
        <v>10</v>
      </c>
      <c r="M67" s="68">
        <f t="shared" si="4"/>
        <v>0</v>
      </c>
      <c r="N67" s="32">
        <f>L67+M67</f>
        <v>10</v>
      </c>
      <c r="O67" s="23"/>
    </row>
    <row r="68" spans="1:15" ht="17.399999999999999" customHeight="1" x14ac:dyDescent="0.25">
      <c r="A68" s="87" t="s">
        <v>61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23"/>
    </row>
    <row r="69" spans="1:15" ht="19.2" customHeight="1" x14ac:dyDescent="0.25">
      <c r="A69" s="51" t="s">
        <v>25</v>
      </c>
      <c r="B69" s="90" t="s">
        <v>19</v>
      </c>
      <c r="C69" s="91"/>
      <c r="D69" s="55"/>
      <c r="E69" s="52"/>
      <c r="F69" s="94"/>
      <c r="G69" s="95"/>
      <c r="H69" s="53"/>
      <c r="I69" s="53"/>
      <c r="J69" s="54"/>
      <c r="K69" s="14"/>
      <c r="L69" s="14"/>
      <c r="M69" s="14"/>
      <c r="N69" s="23"/>
      <c r="O69" s="23"/>
    </row>
    <row r="70" spans="1:15" ht="36.6" customHeight="1" x14ac:dyDescent="0.25">
      <c r="A70" s="19"/>
      <c r="B70" s="92" t="s">
        <v>42</v>
      </c>
      <c r="C70" s="93"/>
      <c r="D70" s="20" t="s">
        <v>20</v>
      </c>
      <c r="E70" s="59" t="s">
        <v>57</v>
      </c>
      <c r="F70" s="34">
        <v>1.7</v>
      </c>
      <c r="G70" s="69"/>
      <c r="H70" s="38">
        <f>F70+G70</f>
        <v>1.7</v>
      </c>
      <c r="I70" s="34">
        <f>ROUND(I64/72188*100,1)</f>
        <v>1.7</v>
      </c>
      <c r="J70" s="69"/>
      <c r="K70" s="38">
        <f>I70+J70</f>
        <v>1.7</v>
      </c>
      <c r="L70" s="34">
        <f t="shared" ref="L70:M73" si="5">I70-F70</f>
        <v>0</v>
      </c>
      <c r="M70" s="69">
        <f t="shared" si="5"/>
        <v>0</v>
      </c>
      <c r="N70" s="38">
        <f>L70+M70</f>
        <v>0</v>
      </c>
      <c r="O70" s="23"/>
    </row>
    <row r="71" spans="1:15" ht="34.200000000000003" customHeight="1" x14ac:dyDescent="0.25">
      <c r="A71" s="19"/>
      <c r="B71" s="92" t="s">
        <v>43</v>
      </c>
      <c r="C71" s="93"/>
      <c r="D71" s="20" t="s">
        <v>20</v>
      </c>
      <c r="E71" s="59" t="s">
        <v>57</v>
      </c>
      <c r="F71" s="34">
        <v>0.3</v>
      </c>
      <c r="G71" s="69"/>
      <c r="H71" s="38">
        <f>F71+G71</f>
        <v>0.3</v>
      </c>
      <c r="I71" s="34">
        <f>ROUND(I65/393547*100,1)</f>
        <v>0.3</v>
      </c>
      <c r="J71" s="69"/>
      <c r="K71" s="38">
        <f>I71+J71</f>
        <v>0.3</v>
      </c>
      <c r="L71" s="34">
        <f t="shared" si="5"/>
        <v>0</v>
      </c>
      <c r="M71" s="69">
        <f t="shared" si="5"/>
        <v>0</v>
      </c>
      <c r="N71" s="38">
        <f>L71+M71</f>
        <v>0</v>
      </c>
      <c r="O71" s="23"/>
    </row>
    <row r="72" spans="1:15" ht="37.200000000000003" customHeight="1" x14ac:dyDescent="0.25">
      <c r="A72" s="19"/>
      <c r="B72" s="92" t="s">
        <v>44</v>
      </c>
      <c r="C72" s="93"/>
      <c r="D72" s="20" t="s">
        <v>20</v>
      </c>
      <c r="E72" s="59" t="s">
        <v>57</v>
      </c>
      <c r="F72" s="34">
        <v>7.16</v>
      </c>
      <c r="G72" s="69"/>
      <c r="H72" s="38">
        <f>F72+G72</f>
        <v>7.16</v>
      </c>
      <c r="I72" s="34">
        <f>ROUND(I66/18770*100,1)</f>
        <v>7.3</v>
      </c>
      <c r="J72" s="69"/>
      <c r="K72" s="38">
        <f>I72+J72</f>
        <v>7.3</v>
      </c>
      <c r="L72" s="34">
        <f t="shared" si="5"/>
        <v>0.13999999999999968</v>
      </c>
      <c r="M72" s="69">
        <f t="shared" si="5"/>
        <v>0</v>
      </c>
      <c r="N72" s="38">
        <f>L72+M72</f>
        <v>0.13999999999999968</v>
      </c>
      <c r="O72" s="23"/>
    </row>
    <row r="73" spans="1:15" ht="39" customHeight="1" x14ac:dyDescent="0.25">
      <c r="A73" s="19"/>
      <c r="B73" s="92" t="s">
        <v>45</v>
      </c>
      <c r="C73" s="93"/>
      <c r="D73" s="20" t="s">
        <v>20</v>
      </c>
      <c r="E73" s="59" t="s">
        <v>57</v>
      </c>
      <c r="F73" s="34">
        <v>4</v>
      </c>
      <c r="G73" s="69"/>
      <c r="H73" s="38">
        <f>F73+G73</f>
        <v>4</v>
      </c>
      <c r="I73" s="34">
        <f>ROUND(I67/20525*100,1)</f>
        <v>4</v>
      </c>
      <c r="J73" s="69"/>
      <c r="K73" s="38">
        <f>I73+J73</f>
        <v>4</v>
      </c>
      <c r="L73" s="34">
        <f t="shared" si="5"/>
        <v>0</v>
      </c>
      <c r="M73" s="69">
        <f t="shared" si="5"/>
        <v>0</v>
      </c>
      <c r="N73" s="38">
        <f>L73+M73</f>
        <v>0</v>
      </c>
      <c r="O73" s="26"/>
    </row>
    <row r="74" spans="1:15" ht="17.399999999999999" customHeight="1" x14ac:dyDescent="0.25">
      <c r="A74" s="87" t="s">
        <v>62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26"/>
    </row>
    <row r="75" spans="1:15" ht="17.399999999999999" customHeight="1" x14ac:dyDescent="0.25">
      <c r="A75" s="87" t="s">
        <v>47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26"/>
    </row>
    <row r="76" spans="1:15" ht="43.2" customHeight="1" x14ac:dyDescent="0.25">
      <c r="A76" s="112" t="s">
        <v>11</v>
      </c>
      <c r="B76" s="112" t="s">
        <v>13</v>
      </c>
      <c r="C76" s="112"/>
      <c r="D76" s="112" t="s">
        <v>14</v>
      </c>
      <c r="E76" s="112" t="s">
        <v>15</v>
      </c>
      <c r="F76" s="115" t="s">
        <v>51</v>
      </c>
      <c r="G76" s="115"/>
      <c r="H76" s="115"/>
      <c r="I76" s="115" t="s">
        <v>58</v>
      </c>
      <c r="J76" s="115"/>
      <c r="K76" s="115"/>
      <c r="L76" s="115" t="s">
        <v>8</v>
      </c>
      <c r="M76" s="115"/>
      <c r="N76" s="115"/>
      <c r="O76" s="17"/>
    </row>
    <row r="77" spans="1:15" ht="43.2" customHeight="1" x14ac:dyDescent="0.25">
      <c r="A77" s="112"/>
      <c r="B77" s="112"/>
      <c r="C77" s="112"/>
      <c r="D77" s="112"/>
      <c r="E77" s="112"/>
      <c r="F77" s="42" t="s">
        <v>9</v>
      </c>
      <c r="G77" s="42" t="s">
        <v>10</v>
      </c>
      <c r="H77" s="42" t="s">
        <v>53</v>
      </c>
      <c r="I77" s="42" t="s">
        <v>9</v>
      </c>
      <c r="J77" s="42" t="s">
        <v>10</v>
      </c>
      <c r="K77" s="42" t="s">
        <v>53</v>
      </c>
      <c r="L77" s="42" t="s">
        <v>9</v>
      </c>
      <c r="M77" s="42" t="s">
        <v>10</v>
      </c>
      <c r="N77" s="42" t="s">
        <v>53</v>
      </c>
      <c r="O77" s="43"/>
    </row>
    <row r="78" spans="1:15" s="48" customFormat="1" ht="14.4" customHeight="1" x14ac:dyDescent="0.25">
      <c r="A78" s="47">
        <v>1</v>
      </c>
      <c r="B78" s="130">
        <v>2</v>
      </c>
      <c r="C78" s="130"/>
      <c r="D78" s="47">
        <v>3</v>
      </c>
      <c r="E78" s="47">
        <v>4</v>
      </c>
      <c r="F78" s="62">
        <v>5</v>
      </c>
      <c r="G78" s="47">
        <v>6</v>
      </c>
      <c r="H78" s="27">
        <v>7</v>
      </c>
      <c r="I78" s="62">
        <v>8</v>
      </c>
      <c r="J78" s="47">
        <v>9</v>
      </c>
      <c r="K78" s="27">
        <v>10</v>
      </c>
      <c r="L78" s="62">
        <v>11</v>
      </c>
      <c r="M78" s="47">
        <v>12</v>
      </c>
      <c r="N78" s="27">
        <v>13</v>
      </c>
      <c r="O78" s="65"/>
    </row>
    <row r="79" spans="1:15" ht="19.2" customHeight="1" x14ac:dyDescent="0.25">
      <c r="A79" s="19" t="s">
        <v>26</v>
      </c>
      <c r="B79" s="131" t="s">
        <v>16</v>
      </c>
      <c r="C79" s="131"/>
      <c r="D79" s="56"/>
      <c r="E79" s="20"/>
      <c r="F79" s="86"/>
      <c r="G79" s="86"/>
      <c r="H79" s="21"/>
      <c r="I79" s="21"/>
      <c r="J79" s="21"/>
      <c r="K79" s="18"/>
      <c r="L79" s="18"/>
      <c r="M79" s="18"/>
      <c r="N79" s="18"/>
    </row>
    <row r="80" spans="1:15" ht="41.4" customHeight="1" x14ac:dyDescent="0.25">
      <c r="A80" s="19"/>
      <c r="B80" s="132" t="s">
        <v>86</v>
      </c>
      <c r="C80" s="132"/>
      <c r="D80" s="20" t="s">
        <v>27</v>
      </c>
      <c r="E80" s="20" t="s">
        <v>87</v>
      </c>
      <c r="F80" s="60">
        <v>3462400</v>
      </c>
      <c r="G80" s="66"/>
      <c r="H80" s="33">
        <f>F80+G80</f>
        <v>3462400</v>
      </c>
      <c r="I80" s="60">
        <v>2886803.13</v>
      </c>
      <c r="J80" s="66"/>
      <c r="K80" s="33">
        <f>I80+J80</f>
        <v>2886803.13</v>
      </c>
      <c r="L80" s="60">
        <f>I80-F80</f>
        <v>-575596.87000000011</v>
      </c>
      <c r="M80" s="66">
        <f>J80-G80</f>
        <v>0</v>
      </c>
      <c r="N80" s="33">
        <f>L80+M80</f>
        <v>-575596.87000000011</v>
      </c>
    </row>
    <row r="81" spans="1:15" ht="28.05" customHeight="1" x14ac:dyDescent="0.25">
      <c r="A81" s="141" t="s">
        <v>95</v>
      </c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3"/>
    </row>
    <row r="82" spans="1:15" ht="19.2" customHeight="1" x14ac:dyDescent="0.25">
      <c r="A82" s="19" t="s">
        <v>28</v>
      </c>
      <c r="B82" s="139" t="s">
        <v>17</v>
      </c>
      <c r="C82" s="139"/>
      <c r="D82" s="56"/>
      <c r="E82" s="22"/>
      <c r="F82" s="86"/>
      <c r="G82" s="86"/>
      <c r="H82" s="32"/>
      <c r="I82" s="31"/>
      <c r="J82" s="31"/>
      <c r="K82" s="18"/>
      <c r="L82" s="18"/>
      <c r="M82" s="18"/>
      <c r="N82" s="18"/>
    </row>
    <row r="83" spans="1:15" ht="38.4" customHeight="1" x14ac:dyDescent="0.25">
      <c r="A83" s="19"/>
      <c r="B83" s="85" t="s">
        <v>88</v>
      </c>
      <c r="C83" s="85"/>
      <c r="D83" s="20" t="s">
        <v>90</v>
      </c>
      <c r="E83" s="20" t="s">
        <v>57</v>
      </c>
      <c r="F83" s="31">
        <v>7</v>
      </c>
      <c r="G83" s="20"/>
      <c r="H83" s="32">
        <f>F83+G83</f>
        <v>7</v>
      </c>
      <c r="I83" s="83">
        <v>7</v>
      </c>
      <c r="J83" s="20"/>
      <c r="K83" s="32">
        <f>I83+J83</f>
        <v>7</v>
      </c>
      <c r="L83" s="35">
        <f>I83-F83</f>
        <v>0</v>
      </c>
      <c r="M83" s="20">
        <f>J83-G83</f>
        <v>0</v>
      </c>
      <c r="N83" s="32">
        <f>L83+M83</f>
        <v>0</v>
      </c>
    </row>
    <row r="84" spans="1:15" ht="28.05" customHeight="1" x14ac:dyDescent="0.25">
      <c r="A84" s="136" t="s">
        <v>97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5" ht="19.2" customHeight="1" x14ac:dyDescent="0.25">
      <c r="A85" s="19" t="s">
        <v>29</v>
      </c>
      <c r="B85" s="139" t="s">
        <v>19</v>
      </c>
      <c r="C85" s="139"/>
      <c r="D85" s="56"/>
      <c r="E85" s="22"/>
      <c r="F85" s="86"/>
      <c r="G85" s="86"/>
      <c r="H85" s="32"/>
      <c r="I85" s="31"/>
      <c r="J85" s="31"/>
      <c r="K85" s="18"/>
      <c r="L85" s="18"/>
      <c r="M85" s="18"/>
      <c r="N85" s="18"/>
    </row>
    <row r="86" spans="1:15" ht="36" customHeight="1" x14ac:dyDescent="0.25">
      <c r="A86" s="19"/>
      <c r="B86" s="85" t="s">
        <v>92</v>
      </c>
      <c r="C86" s="85"/>
      <c r="D86" s="75" t="s">
        <v>27</v>
      </c>
      <c r="E86" s="59" t="s">
        <v>57</v>
      </c>
      <c r="F86" s="81">
        <f>ROUND(F80/F83,0)</f>
        <v>494629</v>
      </c>
      <c r="G86" s="70"/>
      <c r="H86" s="38">
        <f>F86+G86</f>
        <v>494629</v>
      </c>
      <c r="I86" s="34">
        <f>ROUND(I80/I83,0)</f>
        <v>412400</v>
      </c>
      <c r="J86" s="70"/>
      <c r="K86" s="38">
        <f>I86+J86</f>
        <v>412400</v>
      </c>
      <c r="L86" s="34">
        <f>I86-F86</f>
        <v>-82229</v>
      </c>
      <c r="M86" s="70">
        <f>J86-G86</f>
        <v>0</v>
      </c>
      <c r="N86" s="38">
        <f>L86+M86</f>
        <v>-82229</v>
      </c>
    </row>
    <row r="87" spans="1:15" ht="25.2" customHeight="1" x14ac:dyDescent="0.25">
      <c r="A87" s="136" t="s">
        <v>107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26"/>
    </row>
    <row r="88" spans="1:15" x14ac:dyDescent="0.25">
      <c r="A88" s="73" t="s">
        <v>93</v>
      </c>
      <c r="B88" s="90" t="s">
        <v>91</v>
      </c>
      <c r="C88" s="140"/>
      <c r="D88" s="75"/>
      <c r="E88" s="59"/>
      <c r="F88" s="34"/>
      <c r="G88" s="69"/>
      <c r="H88" s="38"/>
      <c r="I88" s="34"/>
      <c r="J88" s="69"/>
      <c r="K88" s="38"/>
      <c r="L88" s="34"/>
      <c r="M88" s="69"/>
      <c r="N88" s="38"/>
      <c r="O88" s="23"/>
    </row>
    <row r="89" spans="1:15" ht="36" customHeight="1" x14ac:dyDescent="0.25">
      <c r="A89" s="73"/>
      <c r="B89" s="85" t="s">
        <v>89</v>
      </c>
      <c r="C89" s="85"/>
      <c r="D89" s="75" t="s">
        <v>20</v>
      </c>
      <c r="E89" s="59" t="s">
        <v>57</v>
      </c>
      <c r="F89" s="34">
        <v>100</v>
      </c>
      <c r="G89" s="69"/>
      <c r="H89" s="38">
        <f t="shared" ref="H89" si="6">F89+G89</f>
        <v>100</v>
      </c>
      <c r="I89" s="34">
        <f>ROUND(I83/F83*100,0)</f>
        <v>100</v>
      </c>
      <c r="J89" s="69"/>
      <c r="K89" s="38">
        <f t="shared" ref="K89" si="7">I89+J89</f>
        <v>100</v>
      </c>
      <c r="L89" s="34">
        <f t="shared" ref="L89:M89" si="8">I89-F89</f>
        <v>0</v>
      </c>
      <c r="M89" s="69">
        <f t="shared" si="8"/>
        <v>0</v>
      </c>
      <c r="N89" s="38">
        <f t="shared" ref="N89" si="9">L89+M89</f>
        <v>0</v>
      </c>
      <c r="O89" s="26"/>
    </row>
    <row r="90" spans="1:15" ht="19.8" customHeight="1" x14ac:dyDescent="0.25">
      <c r="A90" s="136" t="s">
        <v>97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26"/>
    </row>
    <row r="91" spans="1:15" ht="28.05" customHeight="1" x14ac:dyDescent="0.25">
      <c r="A91" s="136" t="s">
        <v>47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26"/>
    </row>
    <row r="92" spans="1:15" ht="42" customHeight="1" x14ac:dyDescent="0.25">
      <c r="A92" s="112" t="s">
        <v>11</v>
      </c>
      <c r="B92" s="112" t="s">
        <v>13</v>
      </c>
      <c r="C92" s="112"/>
      <c r="D92" s="112" t="s">
        <v>14</v>
      </c>
      <c r="E92" s="112" t="s">
        <v>15</v>
      </c>
      <c r="F92" s="115" t="s">
        <v>51</v>
      </c>
      <c r="G92" s="115"/>
      <c r="H92" s="115"/>
      <c r="I92" s="115" t="s">
        <v>58</v>
      </c>
      <c r="J92" s="115"/>
      <c r="K92" s="115"/>
      <c r="L92" s="115" t="s">
        <v>8</v>
      </c>
      <c r="M92" s="115"/>
      <c r="N92" s="115"/>
      <c r="O92" s="17"/>
    </row>
    <row r="93" spans="1:15" ht="26.4" x14ac:dyDescent="0.25">
      <c r="A93" s="112"/>
      <c r="B93" s="112"/>
      <c r="C93" s="112"/>
      <c r="D93" s="112"/>
      <c r="E93" s="112"/>
      <c r="F93" s="74" t="s">
        <v>9</v>
      </c>
      <c r="G93" s="74" t="s">
        <v>10</v>
      </c>
      <c r="H93" s="74" t="s">
        <v>53</v>
      </c>
      <c r="I93" s="74" t="s">
        <v>9</v>
      </c>
      <c r="J93" s="74" t="s">
        <v>10</v>
      </c>
      <c r="K93" s="74" t="s">
        <v>53</v>
      </c>
      <c r="L93" s="74" t="s">
        <v>9</v>
      </c>
      <c r="M93" s="74" t="s">
        <v>10</v>
      </c>
      <c r="N93" s="74" t="s">
        <v>53</v>
      </c>
      <c r="O93" s="43"/>
    </row>
    <row r="94" spans="1:15" s="48" customFormat="1" ht="12" x14ac:dyDescent="0.25">
      <c r="A94" s="47">
        <v>1</v>
      </c>
      <c r="B94" s="130">
        <v>2</v>
      </c>
      <c r="C94" s="130"/>
      <c r="D94" s="47">
        <v>3</v>
      </c>
      <c r="E94" s="47">
        <v>4</v>
      </c>
      <c r="F94" s="62">
        <v>5</v>
      </c>
      <c r="G94" s="47">
        <v>6</v>
      </c>
      <c r="H94" s="27">
        <v>7</v>
      </c>
      <c r="I94" s="62">
        <v>8</v>
      </c>
      <c r="J94" s="47">
        <v>9</v>
      </c>
      <c r="K94" s="27">
        <v>10</v>
      </c>
      <c r="L94" s="62">
        <v>11</v>
      </c>
      <c r="M94" s="47">
        <v>12</v>
      </c>
      <c r="N94" s="27">
        <v>13</v>
      </c>
      <c r="O94" s="65"/>
    </row>
    <row r="95" spans="1:15" x14ac:dyDescent="0.25">
      <c r="A95" s="73" t="s">
        <v>99</v>
      </c>
      <c r="B95" s="139" t="s">
        <v>16</v>
      </c>
      <c r="C95" s="139"/>
      <c r="D95" s="76"/>
      <c r="E95" s="75"/>
      <c r="F95" s="86"/>
      <c r="G95" s="86"/>
      <c r="H95" s="21"/>
      <c r="I95" s="21"/>
      <c r="J95" s="21"/>
      <c r="K95" s="32"/>
      <c r="L95" s="32"/>
      <c r="M95" s="15"/>
      <c r="N95" s="18"/>
    </row>
    <row r="96" spans="1:15" ht="26.4" customHeight="1" x14ac:dyDescent="0.25">
      <c r="A96" s="73"/>
      <c r="B96" s="85" t="s">
        <v>94</v>
      </c>
      <c r="C96" s="85"/>
      <c r="D96" s="22" t="s">
        <v>27</v>
      </c>
      <c r="E96" s="22" t="s">
        <v>87</v>
      </c>
      <c r="F96" s="60"/>
      <c r="G96" s="66">
        <v>1037600</v>
      </c>
      <c r="H96" s="33">
        <f>F96+G96</f>
        <v>1037600</v>
      </c>
      <c r="I96" s="60"/>
      <c r="J96" s="66">
        <v>895396.36</v>
      </c>
      <c r="K96" s="33">
        <f>I96+J96</f>
        <v>895396.36</v>
      </c>
      <c r="L96" s="60">
        <f t="shared" ref="L96:M96" si="10">F96-I96</f>
        <v>0</v>
      </c>
      <c r="M96" s="66">
        <f t="shared" si="10"/>
        <v>142203.64000000001</v>
      </c>
      <c r="N96" s="33">
        <f>L96+M96</f>
        <v>142203.64000000001</v>
      </c>
    </row>
    <row r="97" spans="1:15" ht="23.4" customHeight="1" x14ac:dyDescent="0.25">
      <c r="A97" s="136" t="s">
        <v>95</v>
      </c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</row>
    <row r="98" spans="1:15" x14ac:dyDescent="0.25">
      <c r="A98" s="73" t="s">
        <v>100</v>
      </c>
      <c r="B98" s="139" t="s">
        <v>17</v>
      </c>
      <c r="C98" s="139"/>
      <c r="D98" s="76"/>
      <c r="E98" s="22"/>
      <c r="F98" s="86"/>
      <c r="G98" s="86"/>
      <c r="H98" s="31"/>
      <c r="I98" s="31"/>
      <c r="J98" s="31"/>
      <c r="K98" s="18"/>
      <c r="L98" s="18"/>
      <c r="M98" s="18"/>
      <c r="N98" s="18"/>
    </row>
    <row r="99" spans="1:15" ht="37.200000000000003" customHeight="1" x14ac:dyDescent="0.25">
      <c r="A99" s="73"/>
      <c r="B99" s="85" t="s">
        <v>98</v>
      </c>
      <c r="C99" s="85"/>
      <c r="D99" s="22" t="s">
        <v>90</v>
      </c>
      <c r="E99" s="22" t="s">
        <v>96</v>
      </c>
      <c r="F99" s="35"/>
      <c r="G99" s="75">
        <v>7</v>
      </c>
      <c r="H99" s="32">
        <f>F99+G99</f>
        <v>7</v>
      </c>
      <c r="I99" s="35"/>
      <c r="J99" s="84">
        <v>7</v>
      </c>
      <c r="K99" s="32">
        <f>I99+J99</f>
        <v>7</v>
      </c>
      <c r="L99" s="35">
        <f t="shared" ref="L99:M99" si="11">F99-I99</f>
        <v>0</v>
      </c>
      <c r="M99" s="75">
        <f t="shared" si="11"/>
        <v>0</v>
      </c>
      <c r="N99" s="32">
        <f>L99+M99</f>
        <v>0</v>
      </c>
    </row>
    <row r="100" spans="1:15" ht="13.2" customHeight="1" x14ac:dyDescent="0.25">
      <c r="A100" s="136" t="s">
        <v>97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5" x14ac:dyDescent="0.25">
      <c r="A101" s="73" t="s">
        <v>101</v>
      </c>
      <c r="B101" s="139" t="s">
        <v>19</v>
      </c>
      <c r="C101" s="139"/>
      <c r="D101" s="76"/>
      <c r="E101" s="22"/>
      <c r="F101" s="86"/>
      <c r="G101" s="86"/>
      <c r="H101" s="31"/>
      <c r="I101" s="31"/>
      <c r="J101" s="31"/>
      <c r="K101" s="18"/>
      <c r="L101" s="18"/>
      <c r="M101" s="18"/>
      <c r="N101" s="18"/>
    </row>
    <row r="102" spans="1:15" ht="33.6" customHeight="1" x14ac:dyDescent="0.25">
      <c r="A102" s="73"/>
      <c r="B102" s="85" t="s">
        <v>103</v>
      </c>
      <c r="C102" s="85"/>
      <c r="D102" s="22" t="s">
        <v>27</v>
      </c>
      <c r="E102" s="22" t="s">
        <v>57</v>
      </c>
      <c r="F102" s="60"/>
      <c r="G102" s="66">
        <f>ROUND(G96/G99,0)</f>
        <v>148229</v>
      </c>
      <c r="H102" s="33">
        <f>F102+G102</f>
        <v>148229</v>
      </c>
      <c r="I102" s="60"/>
      <c r="J102" s="66">
        <f>ROUND(J96/J99,0)</f>
        <v>127914</v>
      </c>
      <c r="K102" s="33">
        <f>I102+J102</f>
        <v>127914</v>
      </c>
      <c r="L102" s="60">
        <f t="shared" ref="L102:M102" si="12">F102-I102</f>
        <v>0</v>
      </c>
      <c r="M102" s="66">
        <f t="shared" si="12"/>
        <v>20315</v>
      </c>
      <c r="N102" s="33">
        <f>L102+M102</f>
        <v>20315</v>
      </c>
    </row>
    <row r="103" spans="1:15" ht="13.2" customHeight="1" x14ac:dyDescent="0.25">
      <c r="A103" s="136" t="s">
        <v>108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5" x14ac:dyDescent="0.25">
      <c r="A104" s="73" t="s">
        <v>102</v>
      </c>
      <c r="B104" s="90" t="s">
        <v>91</v>
      </c>
      <c r="C104" s="140"/>
      <c r="D104" s="76"/>
      <c r="E104" s="22"/>
      <c r="F104" s="86"/>
      <c r="G104" s="86"/>
      <c r="H104" s="31"/>
      <c r="I104" s="31"/>
      <c r="J104" s="31"/>
      <c r="K104" s="18"/>
      <c r="L104" s="18"/>
      <c r="M104" s="18"/>
      <c r="N104" s="18"/>
    </row>
    <row r="105" spans="1:15" ht="46.8" customHeight="1" x14ac:dyDescent="0.25">
      <c r="A105" s="73"/>
      <c r="B105" s="85" t="s">
        <v>104</v>
      </c>
      <c r="C105" s="85"/>
      <c r="D105" s="22" t="s">
        <v>20</v>
      </c>
      <c r="E105" s="22" t="s">
        <v>57</v>
      </c>
      <c r="F105" s="60"/>
      <c r="G105" s="75">
        <v>100</v>
      </c>
      <c r="H105" s="32">
        <f>F105+G105</f>
        <v>100</v>
      </c>
      <c r="I105" s="60"/>
      <c r="J105" s="75">
        <f>ROUND(J99/G99*100,0)</f>
        <v>100</v>
      </c>
      <c r="K105" s="32">
        <f>I105+J105</f>
        <v>100</v>
      </c>
      <c r="L105" s="35">
        <f t="shared" ref="L105" si="13">F105-I105</f>
        <v>0</v>
      </c>
      <c r="M105" s="75">
        <f t="shared" ref="M105" si="14">G105-J105</f>
        <v>0</v>
      </c>
      <c r="N105" s="32">
        <f>L105+M105</f>
        <v>0</v>
      </c>
    </row>
    <row r="106" spans="1:15" ht="21" customHeight="1" x14ac:dyDescent="0.25">
      <c r="A106" s="136" t="s">
        <v>97</v>
      </c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26"/>
    </row>
    <row r="107" spans="1:15" ht="28.05" customHeight="1" x14ac:dyDescent="0.25">
      <c r="A107" s="136" t="s">
        <v>47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26"/>
    </row>
    <row r="109" spans="1:15" s="36" customFormat="1" ht="12" x14ac:dyDescent="0.25">
      <c r="G109" s="37"/>
      <c r="H109" s="37"/>
    </row>
    <row r="110" spans="1:15" ht="15.6" customHeight="1" x14ac:dyDescent="0.25">
      <c r="A110" s="96" t="s">
        <v>82</v>
      </c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</row>
    <row r="111" spans="1:15" s="36" customFormat="1" ht="12" x14ac:dyDescent="0.25">
      <c r="G111" s="37"/>
      <c r="H111" s="37"/>
    </row>
    <row r="112" spans="1:15" s="36" customFormat="1" ht="12" x14ac:dyDescent="0.25">
      <c r="A112" s="36" t="s">
        <v>83</v>
      </c>
      <c r="G112" s="37"/>
      <c r="H112" s="37"/>
    </row>
    <row r="113" spans="1:13" s="36" customFormat="1" ht="12" x14ac:dyDescent="0.25">
      <c r="G113" s="37"/>
      <c r="H113" s="37"/>
    </row>
    <row r="114" spans="1:13" ht="29.25" customHeight="1" x14ac:dyDescent="0.25"/>
    <row r="115" spans="1:13" ht="31.2" customHeight="1" x14ac:dyDescent="0.3">
      <c r="A115" s="133" t="s">
        <v>60</v>
      </c>
      <c r="B115" s="133"/>
      <c r="C115" s="133"/>
      <c r="D115" s="133"/>
      <c r="E115" s="28"/>
      <c r="F115" s="29"/>
      <c r="G115" s="134"/>
      <c r="H115" s="134"/>
      <c r="K115" s="138" t="s">
        <v>30</v>
      </c>
      <c r="L115" s="138"/>
      <c r="M115" s="138"/>
    </row>
    <row r="116" spans="1:13" ht="13.2" customHeight="1" x14ac:dyDescent="0.25">
      <c r="E116" s="30"/>
      <c r="G116" s="135" t="s">
        <v>21</v>
      </c>
      <c r="H116" s="135"/>
      <c r="K116" s="137" t="s">
        <v>22</v>
      </c>
      <c r="L116" s="137"/>
      <c r="M116" s="137"/>
    </row>
    <row r="118" spans="1:13" ht="31.2" customHeight="1" x14ac:dyDescent="0.3">
      <c r="A118" s="133" t="s">
        <v>84</v>
      </c>
      <c r="B118" s="133"/>
      <c r="C118" s="133"/>
      <c r="D118" s="133"/>
      <c r="E118" s="28"/>
      <c r="F118" s="29"/>
      <c r="G118" s="134"/>
      <c r="H118" s="134"/>
      <c r="K118" s="138" t="s">
        <v>85</v>
      </c>
      <c r="L118" s="138"/>
      <c r="M118" s="138"/>
    </row>
    <row r="119" spans="1:13" ht="13.2" customHeight="1" x14ac:dyDescent="0.25">
      <c r="E119" s="30"/>
      <c r="G119" s="135" t="s">
        <v>21</v>
      </c>
      <c r="H119" s="135"/>
      <c r="K119" s="137" t="s">
        <v>22</v>
      </c>
      <c r="L119" s="137"/>
      <c r="M119" s="137"/>
    </row>
  </sheetData>
  <mergeCells count="130">
    <mergeCell ref="B105:C105"/>
    <mergeCell ref="A106:N106"/>
    <mergeCell ref="A107:N107"/>
    <mergeCell ref="A118:D118"/>
    <mergeCell ref="G118:H118"/>
    <mergeCell ref="K118:M118"/>
    <mergeCell ref="G119:H119"/>
    <mergeCell ref="K119:M119"/>
    <mergeCell ref="B88:C88"/>
    <mergeCell ref="B89:C89"/>
    <mergeCell ref="A90:N90"/>
    <mergeCell ref="A92:A93"/>
    <mergeCell ref="B92:C93"/>
    <mergeCell ref="D92:D93"/>
    <mergeCell ref="E92:E93"/>
    <mergeCell ref="F92:H92"/>
    <mergeCell ref="I92:K92"/>
    <mergeCell ref="L92:N92"/>
    <mergeCell ref="B94:C94"/>
    <mergeCell ref="B95:C95"/>
    <mergeCell ref="F95:G95"/>
    <mergeCell ref="B96:C96"/>
    <mergeCell ref="A97:N97"/>
    <mergeCell ref="B98:C98"/>
    <mergeCell ref="F98:G98"/>
    <mergeCell ref="B99:C99"/>
    <mergeCell ref="B80:C80"/>
    <mergeCell ref="A115:D115"/>
    <mergeCell ref="G115:H115"/>
    <mergeCell ref="G116:H116"/>
    <mergeCell ref="A87:N87"/>
    <mergeCell ref="A91:N91"/>
    <mergeCell ref="A84:N84"/>
    <mergeCell ref="F85:G85"/>
    <mergeCell ref="K116:M116"/>
    <mergeCell ref="K115:M115"/>
    <mergeCell ref="B82:C82"/>
    <mergeCell ref="A110:O110"/>
    <mergeCell ref="A100:N100"/>
    <mergeCell ref="B101:C101"/>
    <mergeCell ref="F101:G101"/>
    <mergeCell ref="B102:C102"/>
    <mergeCell ref="A103:N103"/>
    <mergeCell ref="B104:C104"/>
    <mergeCell ref="F104:G104"/>
    <mergeCell ref="B83:C83"/>
    <mergeCell ref="A81:N81"/>
    <mergeCell ref="B85:C85"/>
    <mergeCell ref="B72:C72"/>
    <mergeCell ref="F79:G79"/>
    <mergeCell ref="A75:N75"/>
    <mergeCell ref="A76:A77"/>
    <mergeCell ref="B76:C77"/>
    <mergeCell ref="D76:D77"/>
    <mergeCell ref="E76:E77"/>
    <mergeCell ref="F76:H76"/>
    <mergeCell ref="I76:K76"/>
    <mergeCell ref="L76:N76"/>
    <mergeCell ref="B78:C78"/>
    <mergeCell ref="B79:C79"/>
    <mergeCell ref="B73:C73"/>
    <mergeCell ref="J1:N1"/>
    <mergeCell ref="B48:C48"/>
    <mergeCell ref="A42:L42"/>
    <mergeCell ref="A44:O44"/>
    <mergeCell ref="A46:A47"/>
    <mergeCell ref="B46:C47"/>
    <mergeCell ref="D46:F46"/>
    <mergeCell ref="G46:I46"/>
    <mergeCell ref="J46:L46"/>
    <mergeCell ref="A4:O4"/>
    <mergeCell ref="A5:O5"/>
    <mergeCell ref="D8:K8"/>
    <mergeCell ref="D9:K9"/>
    <mergeCell ref="D11:K11"/>
    <mergeCell ref="B40:C40"/>
    <mergeCell ref="A33:O33"/>
    <mergeCell ref="D35:F35"/>
    <mergeCell ref="G35:I35"/>
    <mergeCell ref="J35:L35"/>
    <mergeCell ref="B37:C37"/>
    <mergeCell ref="A35:A36"/>
    <mergeCell ref="B35:C36"/>
    <mergeCell ref="D12:K12"/>
    <mergeCell ref="D14:K14"/>
    <mergeCell ref="D15:K15"/>
    <mergeCell ref="A17:H17"/>
    <mergeCell ref="B19:H19"/>
    <mergeCell ref="B20:H20"/>
    <mergeCell ref="B21:H21"/>
    <mergeCell ref="B22:H22"/>
    <mergeCell ref="A24:O24"/>
    <mergeCell ref="A26:H26"/>
    <mergeCell ref="B28:H28"/>
    <mergeCell ref="B29:H29"/>
    <mergeCell ref="B30:H30"/>
    <mergeCell ref="B31:H31"/>
    <mergeCell ref="B49:C49"/>
    <mergeCell ref="A50:L50"/>
    <mergeCell ref="B56:C56"/>
    <mergeCell ref="B57:C57"/>
    <mergeCell ref="D54:D55"/>
    <mergeCell ref="E54:E55"/>
    <mergeCell ref="F54:H54"/>
    <mergeCell ref="I54:K54"/>
    <mergeCell ref="L54:N54"/>
    <mergeCell ref="B86:C86"/>
    <mergeCell ref="F82:G82"/>
    <mergeCell ref="A74:N74"/>
    <mergeCell ref="B38:C38"/>
    <mergeCell ref="B63:C63"/>
    <mergeCell ref="B64:C64"/>
    <mergeCell ref="B65:C65"/>
    <mergeCell ref="B59:C59"/>
    <mergeCell ref="B60:C60"/>
    <mergeCell ref="B61:C61"/>
    <mergeCell ref="A62:N62"/>
    <mergeCell ref="B66:C66"/>
    <mergeCell ref="F69:G69"/>
    <mergeCell ref="B67:C67"/>
    <mergeCell ref="A68:N68"/>
    <mergeCell ref="A52:O52"/>
    <mergeCell ref="A54:A55"/>
    <mergeCell ref="B54:C55"/>
    <mergeCell ref="B39:C39"/>
    <mergeCell ref="B41:C41"/>
    <mergeCell ref="B58:C58"/>
    <mergeCell ref="B69:C69"/>
    <mergeCell ref="B70:C70"/>
    <mergeCell ref="B71:C71"/>
  </mergeCells>
  <pageMargins left="0" right="0" top="0.23622047244094491" bottom="0" header="0.19685039370078741" footer="0"/>
  <pageSetup paperSize="9" scale="81" orientation="landscape" r:id="rId1"/>
  <headerFooter alignWithMargins="0"/>
  <rowBreaks count="3" manualBreakCount="3">
    <brk id="43" max="16383" man="1"/>
    <brk id="75" max="16383" man="1"/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2020-02-05T14:24:35Z</cp:lastPrinted>
  <dcterms:created xsi:type="dcterms:W3CDTF">2018-01-29T14:42:28Z</dcterms:created>
  <dcterms:modified xsi:type="dcterms:W3CDTF">2020-02-05T14:24:37Z</dcterms:modified>
</cp:coreProperties>
</file>