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worksheets/sheet33.xml" ContentType="application/vnd.openxmlformats-officedocument.spreadsheetml.worksheet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externalLinks/externalLink8.xml" ContentType="application/vnd.openxmlformats-officedocument.spreadsheetml.externalLink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defaultThemeVersion="124226"/>
  <bookViews>
    <workbookView xWindow="-120" yWindow="-120" windowWidth="29040" windowHeight="15840" tabRatio="868"/>
  </bookViews>
  <sheets>
    <sheet name="зведен.фінанс." sheetId="1" r:id="rId1"/>
    <sheet name="Викон.кошт." sheetId="2" r:id="rId2"/>
    <sheet name="Всього" sheetId="12" r:id="rId3"/>
    <sheet name="трансл." sheetId="30" r:id="rId4"/>
    <sheet name="2111,2120" sheetId="11" r:id="rId5"/>
    <sheet name="2111" sheetId="10" r:id="rId6"/>
    <sheet name="2120" sheetId="9" r:id="rId7"/>
    <sheet name="2210" sheetId="7" r:id="rId8"/>
    <sheet name="2210,2240" sheetId="8" r:id="rId9"/>
    <sheet name="всього 2240" sheetId="6" r:id="rId10"/>
    <sheet name="2240 інш." sheetId="5" r:id="rId11"/>
    <sheet name="2240 трансл." sheetId="4" r:id="rId12"/>
    <sheet name="2250" sheetId="3" r:id="rId13"/>
    <sheet name="2270" sheetId="24" r:id="rId14"/>
    <sheet name="2271" sheetId="23" r:id="rId15"/>
    <sheet name="2272" sheetId="22" r:id="rId16"/>
    <sheet name="2273" sheetId="21" r:id="rId17"/>
    <sheet name="2274" sheetId="20" r:id="rId18"/>
    <sheet name="2275" sheetId="19" r:id="rId19"/>
    <sheet name="2281" sheetId="18" r:id="rId20"/>
    <sheet name="2282" sheetId="17" r:id="rId21"/>
    <sheet name="2610" sheetId="16" r:id="rId22"/>
    <sheet name="2730" sheetId="15" r:id="rId23"/>
    <sheet name="2800" sheetId="25" r:id="rId24"/>
    <sheet name="2630" sheetId="35" r:id="rId25"/>
    <sheet name="3132" sheetId="34" r:id="rId26"/>
    <sheet name="3110" sheetId="36" r:id="rId27"/>
    <sheet name="3210" sheetId="37" r:id="rId28"/>
    <sheet name="фін-ня СЖУ" sheetId="14" r:id="rId29"/>
    <sheet name="Лист4" sheetId="33" r:id="rId30"/>
    <sheet name="Лист3" sheetId="32" r:id="rId31"/>
    <sheet name="Лист2" sheetId="31" r:id="rId32"/>
    <sheet name="Лист1" sheetId="13" r:id="rId33"/>
  </sheets>
  <externalReferences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</externalReferences>
  <calcPr calcId="124519"/>
</workbook>
</file>

<file path=xl/calcChain.xml><?xml version="1.0" encoding="utf-8"?>
<calcChain xmlns="http://schemas.openxmlformats.org/spreadsheetml/2006/main">
  <c r="E60" i="2"/>
  <c r="E46"/>
  <c r="E52"/>
  <c r="E49"/>
  <c r="D7"/>
  <c r="D134"/>
  <c r="D188"/>
  <c r="D61"/>
  <c r="Y47" i="6"/>
  <c r="Y48"/>
  <c r="Y49"/>
  <c r="Y50"/>
  <c r="Y51"/>
  <c r="Y52"/>
  <c r="Y53"/>
  <c r="Y54"/>
  <c r="Y55"/>
  <c r="Y56"/>
  <c r="Y57"/>
  <c r="Y58"/>
  <c r="L3" i="16"/>
  <c r="D187" i="2"/>
  <c r="D184"/>
  <c r="D135"/>
  <c r="D118"/>
  <c r="D71"/>
  <c r="D69"/>
  <c r="D65"/>
  <c r="D64"/>
  <c r="E63"/>
  <c r="D63"/>
  <c r="D60"/>
  <c r="D59"/>
  <c r="D58"/>
  <c r="D57"/>
  <c r="D52"/>
  <c r="D49"/>
  <c r="D46"/>
  <c r="E18"/>
  <c r="E19"/>
  <c r="E13"/>
  <c r="C188"/>
  <c r="C187"/>
  <c r="C184"/>
  <c r="C134"/>
  <c r="C117"/>
  <c r="C73"/>
  <c r="C71"/>
  <c r="C69"/>
  <c r="C65"/>
  <c r="C64"/>
  <c r="C63"/>
  <c r="C61"/>
  <c r="C60"/>
  <c r="C59"/>
  <c r="C57"/>
  <c r="C58"/>
  <c r="C52"/>
  <c r="C49"/>
  <c r="C47"/>
  <c r="C46"/>
  <c r="C7"/>
  <c r="C20"/>
  <c r="C19"/>
  <c r="C18"/>
  <c r="C17"/>
  <c r="C16"/>
  <c r="C15"/>
  <c r="C14"/>
  <c r="C13"/>
  <c r="C11"/>
  <c r="C10"/>
  <c r="C9"/>
  <c r="C8"/>
  <c r="C66" l="1"/>
  <c r="D76"/>
  <c r="C62"/>
  <c r="R10" i="12"/>
  <c r="R11"/>
  <c r="R12"/>
  <c r="R13"/>
  <c r="R14"/>
  <c r="R15"/>
  <c r="R16"/>
  <c r="R17"/>
  <c r="R18"/>
  <c r="R19"/>
  <c r="R20"/>
  <c r="R21"/>
  <c r="R22"/>
  <c r="R23"/>
  <c r="R24"/>
  <c r="R25"/>
  <c r="R26"/>
  <c r="R27"/>
  <c r="R28"/>
  <c r="R29"/>
  <c r="R30"/>
  <c r="R31"/>
  <c r="R32"/>
  <c r="R33"/>
  <c r="R34"/>
  <c r="R35"/>
  <c r="R36"/>
  <c r="R37"/>
  <c r="R38"/>
  <c r="R39"/>
  <c r="R40"/>
  <c r="R41"/>
  <c r="R42"/>
  <c r="R43"/>
  <c r="R44"/>
  <c r="R45"/>
  <c r="R46"/>
  <c r="R47"/>
  <c r="R48"/>
  <c r="R49"/>
  <c r="R50"/>
  <c r="R51"/>
  <c r="R52"/>
  <c r="R53"/>
  <c r="R54"/>
  <c r="R55"/>
  <c r="R56"/>
  <c r="R57"/>
  <c r="R58"/>
  <c r="R59"/>
  <c r="R60"/>
  <c r="R61"/>
  <c r="R62"/>
  <c r="R63"/>
  <c r="R9"/>
  <c r="N47"/>
  <c r="N48"/>
  <c r="N49"/>
  <c r="N50"/>
  <c r="N51"/>
  <c r="N53"/>
  <c r="N54"/>
  <c r="N55"/>
  <c r="N56"/>
  <c r="N57"/>
  <c r="N58"/>
  <c r="N59"/>
  <c r="N60"/>
  <c r="N61"/>
  <c r="N62"/>
  <c r="N63"/>
  <c r="N9"/>
  <c r="N10"/>
  <c r="N11"/>
  <c r="N12"/>
  <c r="N13"/>
  <c r="N14"/>
  <c r="N15"/>
  <c r="N16"/>
  <c r="N17"/>
  <c r="N18"/>
  <c r="N19"/>
  <c r="N20"/>
  <c r="N21"/>
  <c r="N22"/>
  <c r="N23"/>
  <c r="N24"/>
  <c r="N25"/>
  <c r="N26"/>
  <c r="N27"/>
  <c r="N28"/>
  <c r="N29"/>
  <c r="N30"/>
  <c r="N31"/>
  <c r="N32"/>
  <c r="N33"/>
  <c r="N34"/>
  <c r="N35"/>
  <c r="N36"/>
  <c r="N37"/>
  <c r="N38"/>
  <c r="N39"/>
  <c r="N40"/>
  <c r="N41"/>
  <c r="N42"/>
  <c r="N43"/>
  <c r="N44"/>
  <c r="D20" i="2"/>
  <c r="D19"/>
  <c r="D18"/>
  <c r="D17"/>
  <c r="D16"/>
  <c r="D15"/>
  <c r="D14"/>
  <c r="D13"/>
  <c r="D11"/>
  <c r="D10"/>
  <c r="D9"/>
  <c r="D8"/>
  <c r="BU10" i="12"/>
  <c r="BU14"/>
  <c r="BU18"/>
  <c r="BU22"/>
  <c r="BU26"/>
  <c r="BU30"/>
  <c r="BU34"/>
  <c r="BU38"/>
  <c r="BU42"/>
  <c r="BU46"/>
  <c r="BU50"/>
  <c r="BU54"/>
  <c r="BU58"/>
  <c r="BU62"/>
  <c r="BK11"/>
  <c r="BK13"/>
  <c r="BK15"/>
  <c r="BK17"/>
  <c r="BK19"/>
  <c r="BK21"/>
  <c r="BK23"/>
  <c r="BK25"/>
  <c r="BK27"/>
  <c r="BK29"/>
  <c r="BK31"/>
  <c r="BK33"/>
  <c r="BK35"/>
  <c r="BK37"/>
  <c r="BK39"/>
  <c r="BK41"/>
  <c r="BK43"/>
  <c r="BK45"/>
  <c r="BK47"/>
  <c r="BK49"/>
  <c r="BK51"/>
  <c r="BK53"/>
  <c r="BK55"/>
  <c r="BK57"/>
  <c r="BK59"/>
  <c r="BK61"/>
  <c r="BP13"/>
  <c r="BP17"/>
  <c r="BP21"/>
  <c r="BP25"/>
  <c r="BP29"/>
  <c r="BP33"/>
  <c r="BP37"/>
  <c r="BP41"/>
  <c r="BP45"/>
  <c r="BP49"/>
  <c r="BP53"/>
  <c r="BP57"/>
  <c r="BP61"/>
  <c r="BP9"/>
  <c r="AG10"/>
  <c r="AG14"/>
  <c r="AG18"/>
  <c r="AG22"/>
  <c r="AG26"/>
  <c r="AG30"/>
  <c r="AG34"/>
  <c r="AG38"/>
  <c r="AG42"/>
  <c r="AG46"/>
  <c r="AG50"/>
  <c r="AG54"/>
  <c r="AG58"/>
  <c r="AG62"/>
  <c r="AB10"/>
  <c r="AB12"/>
  <c r="AB14"/>
  <c r="AB18"/>
  <c r="AB22"/>
  <c r="AB26"/>
  <c r="AB30"/>
  <c r="AB34"/>
  <c r="AB38"/>
  <c r="AB42"/>
  <c r="AB46"/>
  <c r="AB50"/>
  <c r="AB54"/>
  <c r="AB58"/>
  <c r="AB62"/>
  <c r="AB10" i="24"/>
  <c r="AB11"/>
  <c r="AB14"/>
  <c r="AB15"/>
  <c r="AB18"/>
  <c r="AB19"/>
  <c r="AB22"/>
  <c r="AB23"/>
  <c r="AB26"/>
  <c r="AB27"/>
  <c r="AB30"/>
  <c r="AB31"/>
  <c r="AB34"/>
  <c r="AB35"/>
  <c r="AB38"/>
  <c r="AB39"/>
  <c r="AB42"/>
  <c r="AB43"/>
  <c r="AB46"/>
  <c r="AB47"/>
  <c r="AB50"/>
  <c r="AB51"/>
  <c r="AB54"/>
  <c r="AB55"/>
  <c r="AB58"/>
  <c r="AB59"/>
  <c r="AB62"/>
  <c r="W10"/>
  <c r="W14"/>
  <c r="W18"/>
  <c r="W22"/>
  <c r="W26"/>
  <c r="W30"/>
  <c r="W34"/>
  <c r="W38"/>
  <c r="W42"/>
  <c r="W46"/>
  <c r="W50"/>
  <c r="W54"/>
  <c r="W58"/>
  <c r="W62"/>
  <c r="R13"/>
  <c r="R17"/>
  <c r="R21"/>
  <c r="R25"/>
  <c r="R29"/>
  <c r="R33"/>
  <c r="R37"/>
  <c r="R41"/>
  <c r="R45"/>
  <c r="R49"/>
  <c r="R53"/>
  <c r="R57"/>
  <c r="R61"/>
  <c r="M10"/>
  <c r="M14"/>
  <c r="M18"/>
  <c r="M22"/>
  <c r="M26"/>
  <c r="M30"/>
  <c r="M34"/>
  <c r="M38"/>
  <c r="M42"/>
  <c r="M46"/>
  <c r="M50"/>
  <c r="M54"/>
  <c r="M58"/>
  <c r="M62"/>
  <c r="H12"/>
  <c r="H16"/>
  <c r="H20"/>
  <c r="H24"/>
  <c r="H28"/>
  <c r="H32"/>
  <c r="H36"/>
  <c r="H40"/>
  <c r="H44"/>
  <c r="H48"/>
  <c r="H52"/>
  <c r="H56"/>
  <c r="H60"/>
  <c r="M12" i="12"/>
  <c r="M20"/>
  <c r="M28"/>
  <c r="M44"/>
  <c r="M52"/>
  <c r="M60"/>
  <c r="M36"/>
  <c r="M40"/>
  <c r="C12"/>
  <c r="C13"/>
  <c r="C16"/>
  <c r="C17"/>
  <c r="C20"/>
  <c r="C21"/>
  <c r="C24"/>
  <c r="C25"/>
  <c r="C28"/>
  <c r="C29"/>
  <c r="C32"/>
  <c r="C33"/>
  <c r="C36"/>
  <c r="C37"/>
  <c r="C40"/>
  <c r="C41"/>
  <c r="C44"/>
  <c r="C45"/>
  <c r="C48"/>
  <c r="C49"/>
  <c r="C52"/>
  <c r="C53"/>
  <c r="C56"/>
  <c r="C57"/>
  <c r="C60"/>
  <c r="C61"/>
  <c r="H10"/>
  <c r="H13"/>
  <c r="H14"/>
  <c r="H17"/>
  <c r="H18"/>
  <c r="H21"/>
  <c r="H22"/>
  <c r="H25"/>
  <c r="H26"/>
  <c r="H29"/>
  <c r="H30"/>
  <c r="H33"/>
  <c r="H34"/>
  <c r="H37"/>
  <c r="H38"/>
  <c r="H41"/>
  <c r="H42"/>
  <c r="H45"/>
  <c r="H46"/>
  <c r="H49"/>
  <c r="H50"/>
  <c r="H53"/>
  <c r="H54"/>
  <c r="H57"/>
  <c r="H58"/>
  <c r="H61"/>
  <c r="H62"/>
  <c r="H9"/>
  <c r="R46" i="5"/>
  <c r="R47"/>
  <c r="H53" i="16"/>
  <c r="BO44"/>
  <c r="BO45"/>
  <c r="BO46"/>
  <c r="BO47"/>
  <c r="BO48"/>
  <c r="BO49"/>
  <c r="BO50"/>
  <c r="BO51"/>
  <c r="BO52"/>
  <c r="BO54"/>
  <c r="BO55"/>
  <c r="BO56"/>
  <c r="BO57"/>
  <c r="BO58"/>
  <c r="BO59"/>
  <c r="BO60"/>
  <c r="BO61"/>
  <c r="BO62"/>
  <c r="BO63"/>
  <c r="BO64"/>
  <c r="BO65"/>
  <c r="BO66"/>
  <c r="BO67"/>
  <c r="BO68"/>
  <c r="BO69"/>
  <c r="BO70"/>
  <c r="J37" i="37"/>
  <c r="BB38" i="12"/>
  <c r="BB39"/>
  <c r="BU11"/>
  <c r="BU12"/>
  <c r="BU13"/>
  <c r="BU15"/>
  <c r="BU16"/>
  <c r="BU17"/>
  <c r="BU19"/>
  <c r="BU20"/>
  <c r="BU21"/>
  <c r="BU23"/>
  <c r="BU24"/>
  <c r="BU25"/>
  <c r="BU27"/>
  <c r="BU28"/>
  <c r="BU29"/>
  <c r="BU31"/>
  <c r="BU32"/>
  <c r="BU33"/>
  <c r="BU35"/>
  <c r="BU36"/>
  <c r="BU37"/>
  <c r="BU39"/>
  <c r="BU40"/>
  <c r="BU41"/>
  <c r="BU43"/>
  <c r="BU44"/>
  <c r="BU45"/>
  <c r="BU47"/>
  <c r="BU48"/>
  <c r="BU49"/>
  <c r="BU51"/>
  <c r="BU52"/>
  <c r="BU53"/>
  <c r="BU55"/>
  <c r="BU56"/>
  <c r="BU57"/>
  <c r="BU59"/>
  <c r="BU60"/>
  <c r="BU61"/>
  <c r="BU9"/>
  <c r="BP10"/>
  <c r="BP11"/>
  <c r="BP12"/>
  <c r="BP14"/>
  <c r="BP15"/>
  <c r="BP16"/>
  <c r="BP18"/>
  <c r="BP19"/>
  <c r="BP20"/>
  <c r="BP22"/>
  <c r="BP23"/>
  <c r="BP24"/>
  <c r="BP26"/>
  <c r="BP27"/>
  <c r="BP28"/>
  <c r="BP30"/>
  <c r="BP31"/>
  <c r="BP32"/>
  <c r="BP34"/>
  <c r="BP35"/>
  <c r="BP36"/>
  <c r="BP38"/>
  <c r="BP39"/>
  <c r="BP40"/>
  <c r="BP42"/>
  <c r="BP43"/>
  <c r="BP44"/>
  <c r="BP46"/>
  <c r="BP47"/>
  <c r="BP48"/>
  <c r="BP50"/>
  <c r="BP51"/>
  <c r="BP52"/>
  <c r="BP54"/>
  <c r="BP55"/>
  <c r="BP56"/>
  <c r="BP58"/>
  <c r="BP59"/>
  <c r="BP60"/>
  <c r="BP62"/>
  <c r="BP63"/>
  <c r="BK10"/>
  <c r="BK12"/>
  <c r="BK14"/>
  <c r="BK16"/>
  <c r="BK18"/>
  <c r="BK20"/>
  <c r="BK22"/>
  <c r="BK24"/>
  <c r="BK26"/>
  <c r="BK28"/>
  <c r="BK30"/>
  <c r="BK32"/>
  <c r="BK34"/>
  <c r="BK36"/>
  <c r="BK38"/>
  <c r="BK40"/>
  <c r="BK42"/>
  <c r="BK44"/>
  <c r="BK46"/>
  <c r="BK48"/>
  <c r="BK50"/>
  <c r="BK52"/>
  <c r="BK54"/>
  <c r="BK56"/>
  <c r="BK58"/>
  <c r="BK60"/>
  <c r="BK62"/>
  <c r="BK9"/>
  <c r="BA10"/>
  <c r="BA11"/>
  <c r="BA12"/>
  <c r="BA13"/>
  <c r="BA14"/>
  <c r="BA15"/>
  <c r="BA16"/>
  <c r="BA17"/>
  <c r="BA18"/>
  <c r="BA19"/>
  <c r="BA20"/>
  <c r="BA21"/>
  <c r="BA22"/>
  <c r="BA23"/>
  <c r="BA24"/>
  <c r="BA25"/>
  <c r="BA26"/>
  <c r="BA27"/>
  <c r="BA28"/>
  <c r="BA29"/>
  <c r="BA30"/>
  <c r="BA31"/>
  <c r="BA32"/>
  <c r="BA33"/>
  <c r="BA34"/>
  <c r="BA35"/>
  <c r="BA36"/>
  <c r="BA37"/>
  <c r="BA38"/>
  <c r="BA39"/>
  <c r="BA40"/>
  <c r="BA41"/>
  <c r="BA42"/>
  <c r="BA43"/>
  <c r="BA44"/>
  <c r="BA45"/>
  <c r="BA46"/>
  <c r="BA47"/>
  <c r="BA48"/>
  <c r="BA49"/>
  <c r="BA50"/>
  <c r="BA51"/>
  <c r="BA52"/>
  <c r="BA53"/>
  <c r="BA54"/>
  <c r="BA55"/>
  <c r="BA56"/>
  <c r="BA57"/>
  <c r="BA58"/>
  <c r="BA59"/>
  <c r="BA60"/>
  <c r="BA61"/>
  <c r="BA62"/>
  <c r="BA63"/>
  <c r="BA9"/>
  <c r="AL10"/>
  <c r="AL11"/>
  <c r="AL12"/>
  <c r="AL13"/>
  <c r="AL14"/>
  <c r="AL15"/>
  <c r="AL16"/>
  <c r="AL17"/>
  <c r="AL18"/>
  <c r="AL19"/>
  <c r="AL20"/>
  <c r="AL21"/>
  <c r="AL22"/>
  <c r="AL23"/>
  <c r="AL24"/>
  <c r="AL25"/>
  <c r="AL26"/>
  <c r="AL27"/>
  <c r="AL28"/>
  <c r="AL29"/>
  <c r="AL30"/>
  <c r="AL31"/>
  <c r="AL32"/>
  <c r="AL33"/>
  <c r="AL34"/>
  <c r="AL35"/>
  <c r="AL36"/>
  <c r="AL37"/>
  <c r="AL38"/>
  <c r="AL39"/>
  <c r="AL40"/>
  <c r="AL41"/>
  <c r="AL42"/>
  <c r="AL43"/>
  <c r="AL44"/>
  <c r="AL45"/>
  <c r="AL46"/>
  <c r="AL47"/>
  <c r="AL48"/>
  <c r="AL49"/>
  <c r="AL50"/>
  <c r="AL51"/>
  <c r="AL52"/>
  <c r="AL53"/>
  <c r="AL54"/>
  <c r="AL55"/>
  <c r="AL56"/>
  <c r="AL57"/>
  <c r="AL58"/>
  <c r="AL59"/>
  <c r="AL60"/>
  <c r="AL61"/>
  <c r="AL62"/>
  <c r="AL63"/>
  <c r="AL9"/>
  <c r="AG11"/>
  <c r="AG12"/>
  <c r="AG13"/>
  <c r="AG15"/>
  <c r="AG16"/>
  <c r="AG17"/>
  <c r="AG19"/>
  <c r="AG20"/>
  <c r="AG21"/>
  <c r="AG23"/>
  <c r="AG24"/>
  <c r="AG25"/>
  <c r="AG27"/>
  <c r="AG28"/>
  <c r="AG29"/>
  <c r="AG31"/>
  <c r="AG32"/>
  <c r="AG33"/>
  <c r="AG35"/>
  <c r="AG36"/>
  <c r="AG37"/>
  <c r="AG39"/>
  <c r="AG40"/>
  <c r="AG41"/>
  <c r="AG43"/>
  <c r="AG44"/>
  <c r="AG45"/>
  <c r="AG47"/>
  <c r="AG48"/>
  <c r="AG49"/>
  <c r="AG51"/>
  <c r="AG52"/>
  <c r="AG53"/>
  <c r="AG55"/>
  <c r="AG56"/>
  <c r="AG57"/>
  <c r="AG59"/>
  <c r="AG60"/>
  <c r="AG61"/>
  <c r="AG63"/>
  <c r="AG9"/>
  <c r="AB11"/>
  <c r="AB13"/>
  <c r="AB15"/>
  <c r="AB16"/>
  <c r="AB17"/>
  <c r="AB19"/>
  <c r="AB20"/>
  <c r="AB21"/>
  <c r="AB23"/>
  <c r="AB24"/>
  <c r="AB25"/>
  <c r="AB27"/>
  <c r="AB28"/>
  <c r="AB29"/>
  <c r="AB31"/>
  <c r="AB32"/>
  <c r="AB33"/>
  <c r="AB35"/>
  <c r="AB36"/>
  <c r="AB37"/>
  <c r="AB39"/>
  <c r="AB40"/>
  <c r="AB41"/>
  <c r="AB43"/>
  <c r="AB44"/>
  <c r="AB45"/>
  <c r="AB47"/>
  <c r="AB48"/>
  <c r="AB49"/>
  <c r="AB51"/>
  <c r="AB52"/>
  <c r="AB53"/>
  <c r="AB55"/>
  <c r="AB56"/>
  <c r="AB57"/>
  <c r="AB59"/>
  <c r="AB60"/>
  <c r="AB61"/>
  <c r="AB63"/>
  <c r="AB9"/>
  <c r="AB63" i="24"/>
  <c r="AB12"/>
  <c r="AB13"/>
  <c r="AB16"/>
  <c r="AB17"/>
  <c r="AB20"/>
  <c r="AB21"/>
  <c r="AB24"/>
  <c r="AB25"/>
  <c r="AB28"/>
  <c r="AB29"/>
  <c r="AB32"/>
  <c r="AB33"/>
  <c r="AB36"/>
  <c r="AB37"/>
  <c r="AB40"/>
  <c r="AB41"/>
  <c r="AB44"/>
  <c r="AB45"/>
  <c r="AB48"/>
  <c r="AB49"/>
  <c r="AB52"/>
  <c r="AB53"/>
  <c r="AB56"/>
  <c r="AB57"/>
  <c r="AB60"/>
  <c r="AB61"/>
  <c r="AB9"/>
  <c r="W11"/>
  <c r="W12"/>
  <c r="W13"/>
  <c r="W15"/>
  <c r="W16"/>
  <c r="W17"/>
  <c r="W19"/>
  <c r="W20"/>
  <c r="W21"/>
  <c r="W23"/>
  <c r="W24"/>
  <c r="W25"/>
  <c r="W27"/>
  <c r="W28"/>
  <c r="W29"/>
  <c r="W31"/>
  <c r="W32"/>
  <c r="W33"/>
  <c r="W35"/>
  <c r="W36"/>
  <c r="W37"/>
  <c r="W39"/>
  <c r="W40"/>
  <c r="W41"/>
  <c r="W43"/>
  <c r="W44"/>
  <c r="W45"/>
  <c r="W47"/>
  <c r="W48"/>
  <c r="W49"/>
  <c r="W51"/>
  <c r="W52"/>
  <c r="W53"/>
  <c r="W55"/>
  <c r="W56"/>
  <c r="W57"/>
  <c r="W59"/>
  <c r="W60"/>
  <c r="W61"/>
  <c r="W63"/>
  <c r="W9"/>
  <c r="R10"/>
  <c r="R11"/>
  <c r="R12"/>
  <c r="R14"/>
  <c r="R15"/>
  <c r="R16"/>
  <c r="R18"/>
  <c r="R19"/>
  <c r="R20"/>
  <c r="R22"/>
  <c r="R23"/>
  <c r="R24"/>
  <c r="R26"/>
  <c r="R27"/>
  <c r="R28"/>
  <c r="R30"/>
  <c r="R31"/>
  <c r="R32"/>
  <c r="R34"/>
  <c r="R35"/>
  <c r="R36"/>
  <c r="R38"/>
  <c r="R39"/>
  <c r="R40"/>
  <c r="R42"/>
  <c r="R43"/>
  <c r="R44"/>
  <c r="R46"/>
  <c r="R47"/>
  <c r="R48"/>
  <c r="R50"/>
  <c r="R51"/>
  <c r="R52"/>
  <c r="R54"/>
  <c r="R55"/>
  <c r="R56"/>
  <c r="R58"/>
  <c r="R59"/>
  <c r="R60"/>
  <c r="R62"/>
  <c r="R63"/>
  <c r="R9"/>
  <c r="M11"/>
  <c r="M12"/>
  <c r="M13"/>
  <c r="M15"/>
  <c r="M16"/>
  <c r="M17"/>
  <c r="M19"/>
  <c r="M20"/>
  <c r="M21"/>
  <c r="M23"/>
  <c r="M24"/>
  <c r="M25"/>
  <c r="M27"/>
  <c r="M28"/>
  <c r="M29"/>
  <c r="M31"/>
  <c r="M32"/>
  <c r="M33"/>
  <c r="M35"/>
  <c r="M36"/>
  <c r="M37"/>
  <c r="M39"/>
  <c r="M40"/>
  <c r="M41"/>
  <c r="M43"/>
  <c r="M44"/>
  <c r="M45"/>
  <c r="M47"/>
  <c r="M48"/>
  <c r="M49"/>
  <c r="M51"/>
  <c r="M52"/>
  <c r="M53"/>
  <c r="M55"/>
  <c r="M56"/>
  <c r="M57"/>
  <c r="M59"/>
  <c r="M60"/>
  <c r="M61"/>
  <c r="M63"/>
  <c r="M9"/>
  <c r="H10"/>
  <c r="H11"/>
  <c r="H13"/>
  <c r="H14"/>
  <c r="H15"/>
  <c r="H17"/>
  <c r="H18"/>
  <c r="H19"/>
  <c r="H21"/>
  <c r="H22"/>
  <c r="H23"/>
  <c r="H25"/>
  <c r="H26"/>
  <c r="H27"/>
  <c r="H29"/>
  <c r="H30"/>
  <c r="H31"/>
  <c r="H33"/>
  <c r="H34"/>
  <c r="H35"/>
  <c r="H37"/>
  <c r="H38"/>
  <c r="H39"/>
  <c r="H41"/>
  <c r="H42"/>
  <c r="H43"/>
  <c r="H45"/>
  <c r="H46"/>
  <c r="H47"/>
  <c r="H49"/>
  <c r="H50"/>
  <c r="H51"/>
  <c r="H53"/>
  <c r="H54"/>
  <c r="H55"/>
  <c r="H57"/>
  <c r="H58"/>
  <c r="H59"/>
  <c r="H61"/>
  <c r="H62"/>
  <c r="H63"/>
  <c r="H9"/>
  <c r="M11" i="12"/>
  <c r="M15"/>
  <c r="M16"/>
  <c r="M19"/>
  <c r="M23"/>
  <c r="M24"/>
  <c r="M27"/>
  <c r="M31"/>
  <c r="M32"/>
  <c r="M39"/>
  <c r="M47"/>
  <c r="M48"/>
  <c r="M51"/>
  <c r="M55"/>
  <c r="M56"/>
  <c r="M59"/>
  <c r="H11"/>
  <c r="H12"/>
  <c r="H15"/>
  <c r="H16"/>
  <c r="H19"/>
  <c r="H20"/>
  <c r="H23"/>
  <c r="H24"/>
  <c r="H27"/>
  <c r="H28"/>
  <c r="H31"/>
  <c r="H32"/>
  <c r="H35"/>
  <c r="H36"/>
  <c r="H39"/>
  <c r="H40"/>
  <c r="H43"/>
  <c r="H44"/>
  <c r="H47"/>
  <c r="H48"/>
  <c r="H51"/>
  <c r="H52"/>
  <c r="H55"/>
  <c r="H56"/>
  <c r="H59"/>
  <c r="H60"/>
  <c r="H63"/>
  <c r="B10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B43"/>
  <c r="B44"/>
  <c r="B45"/>
  <c r="B46"/>
  <c r="B47"/>
  <c r="B48"/>
  <c r="B49"/>
  <c r="B50"/>
  <c r="B51"/>
  <c r="B52"/>
  <c r="B53"/>
  <c r="B54"/>
  <c r="B55"/>
  <c r="B56"/>
  <c r="B57"/>
  <c r="B58"/>
  <c r="B59"/>
  <c r="B60"/>
  <c r="B61"/>
  <c r="B62"/>
  <c r="B63"/>
  <c r="B9"/>
  <c r="C10"/>
  <c r="C11"/>
  <c r="C14"/>
  <c r="C15"/>
  <c r="C18"/>
  <c r="C19"/>
  <c r="C22"/>
  <c r="C23"/>
  <c r="C26"/>
  <c r="C27"/>
  <c r="C30"/>
  <c r="C31"/>
  <c r="C34"/>
  <c r="C35"/>
  <c r="C38"/>
  <c r="C39"/>
  <c r="C42"/>
  <c r="C43"/>
  <c r="C46"/>
  <c r="C47"/>
  <c r="C50"/>
  <c r="C51"/>
  <c r="C54"/>
  <c r="C55"/>
  <c r="C58"/>
  <c r="C59"/>
  <c r="C62"/>
  <c r="C63"/>
  <c r="C9"/>
  <c r="CA38"/>
  <c r="S47" i="21"/>
  <c r="S48"/>
  <c r="S49"/>
  <c r="S50"/>
  <c r="S51"/>
  <c r="S52"/>
  <c r="E65" i="2" s="1"/>
  <c r="S53" i="21"/>
  <c r="S54"/>
  <c r="S55"/>
  <c r="S56"/>
  <c r="S57"/>
  <c r="S58"/>
  <c r="S59"/>
  <c r="S60"/>
  <c r="S61"/>
  <c r="S62"/>
  <c r="S63"/>
  <c r="S64"/>
  <c r="U47" i="22"/>
  <c r="U48"/>
  <c r="U49"/>
  <c r="U50"/>
  <c r="U51"/>
  <c r="U52"/>
  <c r="E64" i="2" s="1"/>
  <c r="U53" i="22"/>
  <c r="U54"/>
  <c r="U55"/>
  <c r="U56"/>
  <c r="U57"/>
  <c r="U58"/>
  <c r="U59"/>
  <c r="U60"/>
  <c r="U61"/>
  <c r="U62"/>
  <c r="U63"/>
  <c r="U64"/>
  <c r="R47" i="23"/>
  <c r="R48"/>
  <c r="R49"/>
  <c r="R50"/>
  <c r="R51"/>
  <c r="R52"/>
  <c r="I52" i="24" s="1"/>
  <c r="R53" i="23"/>
  <c r="R54"/>
  <c r="R55"/>
  <c r="R56"/>
  <c r="R57"/>
  <c r="R58"/>
  <c r="R59"/>
  <c r="R60"/>
  <c r="R61"/>
  <c r="R62"/>
  <c r="R63"/>
  <c r="R64"/>
  <c r="I12" i="12"/>
  <c r="I13"/>
  <c r="I16"/>
  <c r="I17"/>
  <c r="I20"/>
  <c r="I21"/>
  <c r="I24"/>
  <c r="I25"/>
  <c r="I28"/>
  <c r="I29"/>
  <c r="I32"/>
  <c r="I33"/>
  <c r="I36"/>
  <c r="I37"/>
  <c r="I40"/>
  <c r="I41"/>
  <c r="I44"/>
  <c r="I48"/>
  <c r="I49"/>
  <c r="I53"/>
  <c r="I56"/>
  <c r="I57"/>
  <c r="I60"/>
  <c r="I9"/>
  <c r="G53" i="16"/>
  <c r="D53"/>
  <c r="N46" i="25"/>
  <c r="M46" i="19"/>
  <c r="C45"/>
  <c r="D45"/>
  <c r="E45"/>
  <c r="F45"/>
  <c r="G45"/>
  <c r="H45"/>
  <c r="I45"/>
  <c r="J45"/>
  <c r="K45"/>
  <c r="L45"/>
  <c r="B45"/>
  <c r="C45" i="25"/>
  <c r="D45"/>
  <c r="E45"/>
  <c r="F45"/>
  <c r="G45"/>
  <c r="H45"/>
  <c r="I45"/>
  <c r="J45"/>
  <c r="K45"/>
  <c r="L45"/>
  <c r="M45"/>
  <c r="B45"/>
  <c r="C45" i="21"/>
  <c r="D45"/>
  <c r="E45"/>
  <c r="F45"/>
  <c r="G45"/>
  <c r="H45"/>
  <c r="I45"/>
  <c r="J45"/>
  <c r="K45"/>
  <c r="L45"/>
  <c r="M45"/>
  <c r="N45"/>
  <c r="O45"/>
  <c r="P45"/>
  <c r="Q45"/>
  <c r="R45"/>
  <c r="B45"/>
  <c r="D45" i="22"/>
  <c r="E45"/>
  <c r="F45"/>
  <c r="G45"/>
  <c r="H45"/>
  <c r="I45"/>
  <c r="J45"/>
  <c r="K45"/>
  <c r="L45"/>
  <c r="M45"/>
  <c r="N45"/>
  <c r="O45"/>
  <c r="P45"/>
  <c r="Q45"/>
  <c r="R45"/>
  <c r="S45"/>
  <c r="T45"/>
  <c r="C45"/>
  <c r="D45" i="23"/>
  <c r="E45"/>
  <c r="F45"/>
  <c r="G45"/>
  <c r="H45"/>
  <c r="I45"/>
  <c r="J45"/>
  <c r="K45"/>
  <c r="L45"/>
  <c r="M45"/>
  <c r="N45"/>
  <c r="O45"/>
  <c r="P45"/>
  <c r="Q45"/>
  <c r="C45"/>
  <c r="Y46" i="6"/>
  <c r="P46" i="3"/>
  <c r="C45"/>
  <c r="D45"/>
  <c r="E45"/>
  <c r="F45"/>
  <c r="G45"/>
  <c r="H45"/>
  <c r="I45"/>
  <c r="J45"/>
  <c r="K45"/>
  <c r="L45"/>
  <c r="M45"/>
  <c r="N45"/>
  <c r="O45"/>
  <c r="B45"/>
  <c r="C45" i="5"/>
  <c r="D45"/>
  <c r="E45"/>
  <c r="G45"/>
  <c r="H45"/>
  <c r="I45"/>
  <c r="J45"/>
  <c r="K45"/>
  <c r="L45"/>
  <c r="M45"/>
  <c r="N45"/>
  <c r="O45"/>
  <c r="P45"/>
  <c r="Q45"/>
  <c r="B45"/>
  <c r="C45" i="6"/>
  <c r="D45"/>
  <c r="E45"/>
  <c r="F45"/>
  <c r="G45"/>
  <c r="H45"/>
  <c r="I45"/>
  <c r="J45"/>
  <c r="K45"/>
  <c r="L45"/>
  <c r="M45"/>
  <c r="N45"/>
  <c r="O45"/>
  <c r="P45"/>
  <c r="Q45"/>
  <c r="R45"/>
  <c r="S45"/>
  <c r="T45"/>
  <c r="U45"/>
  <c r="V45"/>
  <c r="W45"/>
  <c r="X45"/>
  <c r="B45"/>
  <c r="V47" i="9"/>
  <c r="I47" i="12" s="1"/>
  <c r="V48" i="9"/>
  <c r="V49"/>
  <c r="V50"/>
  <c r="I50" i="12" s="1"/>
  <c r="V51" i="9"/>
  <c r="I51" i="12" s="1"/>
  <c r="V52" i="9"/>
  <c r="V53"/>
  <c r="V54"/>
  <c r="I54" i="12" s="1"/>
  <c r="V55" i="9"/>
  <c r="I55" i="12" s="1"/>
  <c r="V56" i="9"/>
  <c r="V57"/>
  <c r="V58"/>
  <c r="I58" i="12" s="1"/>
  <c r="V59" i="9"/>
  <c r="I59" i="12" s="1"/>
  <c r="V60" i="9"/>
  <c r="V10"/>
  <c r="I10" i="12" s="1"/>
  <c r="V11" i="9"/>
  <c r="I11" i="12" s="1"/>
  <c r="V12" i="9"/>
  <c r="V13"/>
  <c r="V14"/>
  <c r="I14" i="12" s="1"/>
  <c r="V15" i="9"/>
  <c r="I15" i="12" s="1"/>
  <c r="V16" i="9"/>
  <c r="V17"/>
  <c r="V18"/>
  <c r="I18" i="12" s="1"/>
  <c r="V19" i="9"/>
  <c r="I19" i="12" s="1"/>
  <c r="V20" i="9"/>
  <c r="V21"/>
  <c r="V22"/>
  <c r="I22" i="12" s="1"/>
  <c r="V23" i="9"/>
  <c r="I23" i="12" s="1"/>
  <c r="V24" i="9"/>
  <c r="V25"/>
  <c r="V26"/>
  <c r="I26" i="12" s="1"/>
  <c r="V27" i="9"/>
  <c r="I27" i="12" s="1"/>
  <c r="V28" i="9"/>
  <c r="V29"/>
  <c r="V30"/>
  <c r="I30" i="12" s="1"/>
  <c r="V31" i="9"/>
  <c r="I31" i="12" s="1"/>
  <c r="V32" i="9"/>
  <c r="V33"/>
  <c r="V34"/>
  <c r="I34" i="12" s="1"/>
  <c r="V35" i="9"/>
  <c r="I35" i="12" s="1"/>
  <c r="V36" i="9"/>
  <c r="V37"/>
  <c r="V38"/>
  <c r="I38" i="12" s="1"/>
  <c r="V39" i="9"/>
  <c r="I39" i="12" s="1"/>
  <c r="V40" i="9"/>
  <c r="V41"/>
  <c r="V42"/>
  <c r="I42" i="12" s="1"/>
  <c r="V43" i="9"/>
  <c r="I43" i="12" s="1"/>
  <c r="V44" i="9"/>
  <c r="E45"/>
  <c r="F45"/>
  <c r="G45"/>
  <c r="H45"/>
  <c r="I45"/>
  <c r="J45"/>
  <c r="K45"/>
  <c r="L45"/>
  <c r="M45"/>
  <c r="N45"/>
  <c r="O45"/>
  <c r="P45"/>
  <c r="Q45"/>
  <c r="R45"/>
  <c r="S45"/>
  <c r="T45"/>
  <c r="U45"/>
  <c r="C45"/>
  <c r="D45"/>
  <c r="P50" i="18"/>
  <c r="AC50" i="12" s="1"/>
  <c r="N48" i="18"/>
  <c r="M48"/>
  <c r="L48"/>
  <c r="K48"/>
  <c r="J48"/>
  <c r="I48"/>
  <c r="H48"/>
  <c r="G48"/>
  <c r="F48"/>
  <c r="E48"/>
  <c r="D48"/>
  <c r="C48"/>
  <c r="B48"/>
  <c r="BB37" i="12" l="1"/>
  <c r="E134" i="2"/>
  <c r="I52" i="12"/>
  <c r="E58" i="2"/>
  <c r="D12"/>
  <c r="M34" i="12"/>
  <c r="M30"/>
  <c r="M26"/>
  <c r="M22"/>
  <c r="M18"/>
  <c r="M14"/>
  <c r="M10"/>
  <c r="M33"/>
  <c r="M29"/>
  <c r="M25"/>
  <c r="M21"/>
  <c r="M17"/>
  <c r="M13"/>
  <c r="M62"/>
  <c r="M58"/>
  <c r="M54"/>
  <c r="M50"/>
  <c r="M46"/>
  <c r="BZ46" s="1"/>
  <c r="M42"/>
  <c r="M38"/>
  <c r="M61"/>
  <c r="M57"/>
  <c r="M53"/>
  <c r="M49"/>
  <c r="M45"/>
  <c r="BZ45" s="1"/>
  <c r="M41"/>
  <c r="M37"/>
  <c r="P48" i="18"/>
  <c r="AC48" i="12" s="1"/>
  <c r="V45" i="9"/>
  <c r="I45" i="12" s="1"/>
  <c r="AH60"/>
  <c r="AZ60"/>
  <c r="BJ60"/>
  <c r="AZ37"/>
  <c r="AF61"/>
  <c r="AF60"/>
  <c r="AF58"/>
  <c r="AK10"/>
  <c r="AK11"/>
  <c r="AK12"/>
  <c r="AK13"/>
  <c r="AK14"/>
  <c r="AK15"/>
  <c r="AK16"/>
  <c r="AK17"/>
  <c r="AK18"/>
  <c r="AK19"/>
  <c r="AK20"/>
  <c r="AK21"/>
  <c r="AK22"/>
  <c r="AK23"/>
  <c r="AK24"/>
  <c r="AK25"/>
  <c r="AK26"/>
  <c r="AK27"/>
  <c r="AK28"/>
  <c r="AK29"/>
  <c r="AK30"/>
  <c r="AK31"/>
  <c r="AK32"/>
  <c r="AK33"/>
  <c r="AK34"/>
  <c r="AK35"/>
  <c r="AK36"/>
  <c r="AK37"/>
  <c r="AK38"/>
  <c r="AK39"/>
  <c r="AK40"/>
  <c r="AK41"/>
  <c r="AK42"/>
  <c r="AK43"/>
  <c r="AK44"/>
  <c r="AK45"/>
  <c r="AK46"/>
  <c r="AK47"/>
  <c r="AK48"/>
  <c r="AK49"/>
  <c r="AK50"/>
  <c r="AK51"/>
  <c r="AK52"/>
  <c r="AK53"/>
  <c r="AK54"/>
  <c r="AK55"/>
  <c r="AK56"/>
  <c r="AK57"/>
  <c r="AK58"/>
  <c r="AK59"/>
  <c r="AK60"/>
  <c r="AK61"/>
  <c r="AK62"/>
  <c r="AK63"/>
  <c r="AK9"/>
  <c r="AZ10" l="1"/>
  <c r="AZ11"/>
  <c r="AZ12"/>
  <c r="AZ13"/>
  <c r="AZ14"/>
  <c r="AZ15"/>
  <c r="AZ16"/>
  <c r="AZ17"/>
  <c r="AZ18"/>
  <c r="AZ19"/>
  <c r="AZ20"/>
  <c r="AZ21"/>
  <c r="AZ22"/>
  <c r="AZ23"/>
  <c r="AZ24"/>
  <c r="AZ25"/>
  <c r="AZ26"/>
  <c r="AZ27"/>
  <c r="AZ28"/>
  <c r="AZ29"/>
  <c r="AZ30"/>
  <c r="AZ31"/>
  <c r="AZ32"/>
  <c r="AZ33"/>
  <c r="AZ34"/>
  <c r="AZ35"/>
  <c r="AZ41"/>
  <c r="AZ44"/>
  <c r="AZ45"/>
  <c r="AZ46"/>
  <c r="AZ47"/>
  <c r="AZ48"/>
  <c r="AZ49"/>
  <c r="AZ50"/>
  <c r="AZ51"/>
  <c r="AZ52"/>
  <c r="AZ53"/>
  <c r="AZ54"/>
  <c r="AZ55"/>
  <c r="AZ56"/>
  <c r="AZ57"/>
  <c r="AZ58"/>
  <c r="AZ59"/>
  <c r="AZ61"/>
  <c r="AZ62"/>
  <c r="AZ9"/>
  <c r="AF10"/>
  <c r="AF11"/>
  <c r="AF12"/>
  <c r="AF13"/>
  <c r="AF14"/>
  <c r="AF15"/>
  <c r="AF16"/>
  <c r="AF17"/>
  <c r="AF18"/>
  <c r="AF19"/>
  <c r="AF20"/>
  <c r="AF21"/>
  <c r="AF22"/>
  <c r="AF23"/>
  <c r="AF24"/>
  <c r="AF25"/>
  <c r="AF26"/>
  <c r="AF27"/>
  <c r="AF28"/>
  <c r="AF29"/>
  <c r="AF30"/>
  <c r="AF31"/>
  <c r="AF32"/>
  <c r="AF33"/>
  <c r="AF34"/>
  <c r="AF35"/>
  <c r="AF36"/>
  <c r="AF37"/>
  <c r="AF38"/>
  <c r="AF39"/>
  <c r="AF40"/>
  <c r="AF41"/>
  <c r="AF42"/>
  <c r="AF43"/>
  <c r="AF44"/>
  <c r="AF47"/>
  <c r="AF48"/>
  <c r="AF49"/>
  <c r="AF50"/>
  <c r="AF51"/>
  <c r="AF52"/>
  <c r="AF53"/>
  <c r="AF54"/>
  <c r="AF55"/>
  <c r="AF56"/>
  <c r="AF57"/>
  <c r="AF59"/>
  <c r="AF62"/>
  <c r="AF9"/>
  <c r="BJ44"/>
  <c r="BT10"/>
  <c r="BT11"/>
  <c r="BT12"/>
  <c r="BT13"/>
  <c r="BT14"/>
  <c r="BT15"/>
  <c r="BT16"/>
  <c r="BT17"/>
  <c r="BT18"/>
  <c r="BT19"/>
  <c r="BT20"/>
  <c r="BT21"/>
  <c r="BT22"/>
  <c r="BT23"/>
  <c r="BT24"/>
  <c r="BT25"/>
  <c r="BT26"/>
  <c r="BT27"/>
  <c r="BT28"/>
  <c r="BT29"/>
  <c r="BT30"/>
  <c r="BT31"/>
  <c r="BT32"/>
  <c r="BT33"/>
  <c r="BT34"/>
  <c r="BT35"/>
  <c r="BT36"/>
  <c r="BT37"/>
  <c r="BT38"/>
  <c r="BT39"/>
  <c r="BT40"/>
  <c r="BT41"/>
  <c r="BT42"/>
  <c r="BT43"/>
  <c r="BT44"/>
  <c r="BT45"/>
  <c r="BT46"/>
  <c r="BT47"/>
  <c r="BT48"/>
  <c r="BT49"/>
  <c r="BT50"/>
  <c r="BT51"/>
  <c r="BT52"/>
  <c r="BT53"/>
  <c r="BT54"/>
  <c r="BT55"/>
  <c r="BT56"/>
  <c r="BT57"/>
  <c r="BT58"/>
  <c r="BT59"/>
  <c r="BT60"/>
  <c r="BT61"/>
  <c r="BT62"/>
  <c r="BT9"/>
  <c r="BO10"/>
  <c r="BO11"/>
  <c r="BO12"/>
  <c r="BO13"/>
  <c r="BO14"/>
  <c r="BO15"/>
  <c r="BO16"/>
  <c r="BO17"/>
  <c r="BO18"/>
  <c r="BO19"/>
  <c r="BO20"/>
  <c r="BO21"/>
  <c r="BO22"/>
  <c r="BO23"/>
  <c r="BO24"/>
  <c r="BO25"/>
  <c r="BO26"/>
  <c r="BO27"/>
  <c r="BO28"/>
  <c r="BO29"/>
  <c r="BO30"/>
  <c r="BO31"/>
  <c r="BO32"/>
  <c r="BO33"/>
  <c r="BO34"/>
  <c r="BO35"/>
  <c r="BO36"/>
  <c r="BO37"/>
  <c r="BO38"/>
  <c r="BO39"/>
  <c r="BO40"/>
  <c r="BO41"/>
  <c r="BO42"/>
  <c r="BO43"/>
  <c r="BO44"/>
  <c r="BO45"/>
  <c r="BO46"/>
  <c r="BO47"/>
  <c r="BO48"/>
  <c r="BO49"/>
  <c r="BO50"/>
  <c r="BO51"/>
  <c r="BO52"/>
  <c r="BO53"/>
  <c r="BO54"/>
  <c r="BO55"/>
  <c r="BO56"/>
  <c r="BO57"/>
  <c r="BO58"/>
  <c r="BO60"/>
  <c r="BO61"/>
  <c r="BO62"/>
  <c r="BO9"/>
  <c r="BJ37"/>
  <c r="BJ38"/>
  <c r="BJ39"/>
  <c r="BJ40"/>
  <c r="BJ41"/>
  <c r="BJ42"/>
  <c r="BJ45"/>
  <c r="BJ46"/>
  <c r="BJ47"/>
  <c r="BJ48"/>
  <c r="BJ49"/>
  <c r="BJ50"/>
  <c r="BJ51"/>
  <c r="BJ52"/>
  <c r="BJ56"/>
  <c r="BJ57"/>
  <c r="BJ58"/>
  <c r="BJ61"/>
  <c r="BJ62"/>
  <c r="CE9"/>
  <c r="AA41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7"/>
  <c r="G48"/>
  <c r="G49"/>
  <c r="G50"/>
  <c r="G51"/>
  <c r="G53"/>
  <c r="G54"/>
  <c r="G55"/>
  <c r="G56"/>
  <c r="G57"/>
  <c r="G58"/>
  <c r="G59"/>
  <c r="G60"/>
  <c r="G61"/>
  <c r="G62"/>
  <c r="G9"/>
  <c r="Q10"/>
  <c r="Q11"/>
  <c r="Q12"/>
  <c r="Q13"/>
  <c r="Q14"/>
  <c r="Q15"/>
  <c r="Q16"/>
  <c r="Q17"/>
  <c r="Q18"/>
  <c r="Q19"/>
  <c r="Q20"/>
  <c r="Q21"/>
  <c r="Q22"/>
  <c r="Q23"/>
  <c r="Q24"/>
  <c r="Q25"/>
  <c r="Q26"/>
  <c r="Q27"/>
  <c r="Q28"/>
  <c r="Q29"/>
  <c r="Q30"/>
  <c r="Q31"/>
  <c r="Q32"/>
  <c r="Q33"/>
  <c r="Q34"/>
  <c r="Q35"/>
  <c r="Q36"/>
  <c r="Q37"/>
  <c r="Q38"/>
  <c r="Q39"/>
  <c r="Q40"/>
  <c r="Q41"/>
  <c r="Q42"/>
  <c r="Q43"/>
  <c r="Q44"/>
  <c r="Q47"/>
  <c r="Q48"/>
  <c r="Q49"/>
  <c r="Q50"/>
  <c r="Q51"/>
  <c r="Q52"/>
  <c r="Q53"/>
  <c r="Q54"/>
  <c r="Q55"/>
  <c r="Q56"/>
  <c r="Q57"/>
  <c r="Q58"/>
  <c r="Q59"/>
  <c r="Q60"/>
  <c r="Q61"/>
  <c r="Q62"/>
  <c r="Q9"/>
  <c r="L44"/>
  <c r="L47"/>
  <c r="L48"/>
  <c r="L49"/>
  <c r="L50"/>
  <c r="L51"/>
  <c r="L53"/>
  <c r="L54"/>
  <c r="L55"/>
  <c r="L56"/>
  <c r="L57"/>
  <c r="L58"/>
  <c r="L59"/>
  <c r="L60"/>
  <c r="L61"/>
  <c r="L62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6"/>
  <c r="L37"/>
  <c r="L38"/>
  <c r="L39"/>
  <c r="L40"/>
  <c r="L41"/>
  <c r="P41" s="1"/>
  <c r="L42"/>
  <c r="W40"/>
  <c r="W41"/>
  <c r="W42"/>
  <c r="V40"/>
  <c r="V41"/>
  <c r="V42"/>
  <c r="AA10" i="24"/>
  <c r="AA11"/>
  <c r="AA12"/>
  <c r="AA13"/>
  <c r="AA14"/>
  <c r="AA15"/>
  <c r="AA16"/>
  <c r="AA17"/>
  <c r="AA18"/>
  <c r="AA19"/>
  <c r="AA20"/>
  <c r="AA21"/>
  <c r="AA22"/>
  <c r="AA23"/>
  <c r="AA24"/>
  <c r="AA25"/>
  <c r="AA26"/>
  <c r="AA27"/>
  <c r="AA28"/>
  <c r="AA29"/>
  <c r="AA30"/>
  <c r="AA31"/>
  <c r="AA32"/>
  <c r="AA33"/>
  <c r="AA34"/>
  <c r="AA35"/>
  <c r="AA36"/>
  <c r="AA37"/>
  <c r="AA38"/>
  <c r="AA39"/>
  <c r="AA40"/>
  <c r="AA41"/>
  <c r="AA42"/>
  <c r="AA43"/>
  <c r="AA44"/>
  <c r="AA47"/>
  <c r="AA48"/>
  <c r="AA49"/>
  <c r="AA50"/>
  <c r="AA51"/>
  <c r="AA52"/>
  <c r="AA53"/>
  <c r="AA54"/>
  <c r="AA55"/>
  <c r="AA56"/>
  <c r="AA57"/>
  <c r="AA58"/>
  <c r="AA59"/>
  <c r="AA60"/>
  <c r="AA61"/>
  <c r="AA62"/>
  <c r="AA9"/>
  <c r="X43"/>
  <c r="X46"/>
  <c r="X47"/>
  <c r="X48"/>
  <c r="X49"/>
  <c r="X50"/>
  <c r="X51"/>
  <c r="X52"/>
  <c r="X53"/>
  <c r="X54"/>
  <c r="X55"/>
  <c r="X56"/>
  <c r="X57"/>
  <c r="X58"/>
  <c r="X59"/>
  <c r="X60"/>
  <c r="X61"/>
  <c r="X62"/>
  <c r="X63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K40" s="1"/>
  <c r="G41"/>
  <c r="K41" s="1"/>
  <c r="G42"/>
  <c r="K42" s="1"/>
  <c r="G43"/>
  <c r="G44"/>
  <c r="G47"/>
  <c r="G48"/>
  <c r="G49"/>
  <c r="G50"/>
  <c r="G51"/>
  <c r="G53"/>
  <c r="G54"/>
  <c r="G55"/>
  <c r="G56"/>
  <c r="G57"/>
  <c r="G58"/>
  <c r="G59"/>
  <c r="G60"/>
  <c r="G61"/>
  <c r="G62"/>
  <c r="G9"/>
  <c r="J40"/>
  <c r="J41"/>
  <c r="J42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7"/>
  <c r="L48"/>
  <c r="L49"/>
  <c r="L50"/>
  <c r="L51"/>
  <c r="L53"/>
  <c r="L54"/>
  <c r="L55"/>
  <c r="L56"/>
  <c r="L57"/>
  <c r="L58"/>
  <c r="L59"/>
  <c r="L60"/>
  <c r="L61"/>
  <c r="L62"/>
  <c r="L9"/>
  <c r="V10"/>
  <c r="V11"/>
  <c r="V12"/>
  <c r="V13"/>
  <c r="V14"/>
  <c r="V15"/>
  <c r="V16"/>
  <c r="V17"/>
  <c r="V18"/>
  <c r="V19"/>
  <c r="V20"/>
  <c r="V21"/>
  <c r="V22"/>
  <c r="V23"/>
  <c r="V24"/>
  <c r="V25"/>
  <c r="V26"/>
  <c r="V27"/>
  <c r="V28"/>
  <c r="V29"/>
  <c r="V30"/>
  <c r="V31"/>
  <c r="V32"/>
  <c r="V33"/>
  <c r="V34"/>
  <c r="V35"/>
  <c r="V36"/>
  <c r="V37"/>
  <c r="V38"/>
  <c r="V39"/>
  <c r="V40"/>
  <c r="V41"/>
  <c r="V42"/>
  <c r="V43"/>
  <c r="V44"/>
  <c r="V45"/>
  <c r="V46"/>
  <c r="V47"/>
  <c r="V48"/>
  <c r="V49"/>
  <c r="V50"/>
  <c r="V51"/>
  <c r="V52"/>
  <c r="V53"/>
  <c r="V54"/>
  <c r="V55"/>
  <c r="V56"/>
  <c r="V57"/>
  <c r="V58"/>
  <c r="V59"/>
  <c r="V60"/>
  <c r="V61"/>
  <c r="V62"/>
  <c r="V63"/>
  <c r="V9"/>
  <c r="Q10"/>
  <c r="Q11"/>
  <c r="Q12"/>
  <c r="Q13"/>
  <c r="Q14"/>
  <c r="Q15"/>
  <c r="Q16"/>
  <c r="Q17"/>
  <c r="Q18"/>
  <c r="Q19"/>
  <c r="Q20"/>
  <c r="Q21"/>
  <c r="Q22"/>
  <c r="Q23"/>
  <c r="Q24"/>
  <c r="Q25"/>
  <c r="Q26"/>
  <c r="Q27"/>
  <c r="Q28"/>
  <c r="Q29"/>
  <c r="Q30"/>
  <c r="Q31"/>
  <c r="Q32"/>
  <c r="Q33"/>
  <c r="Q34"/>
  <c r="Q35"/>
  <c r="Q36"/>
  <c r="Q37"/>
  <c r="Q38"/>
  <c r="Q39"/>
  <c r="Q40"/>
  <c r="Q41"/>
  <c r="Q42"/>
  <c r="Q43"/>
  <c r="Q44"/>
  <c r="Q47"/>
  <c r="Q48"/>
  <c r="Q49"/>
  <c r="Q50"/>
  <c r="Q51"/>
  <c r="Q53"/>
  <c r="Q54"/>
  <c r="Q55"/>
  <c r="Q56"/>
  <c r="Q57"/>
  <c r="Q58"/>
  <c r="Q59"/>
  <c r="Q60"/>
  <c r="Q61"/>
  <c r="Q62"/>
  <c r="Q9"/>
  <c r="H8"/>
  <c r="Z61" l="1"/>
  <c r="Z62"/>
  <c r="Y58"/>
  <c r="Y54"/>
  <c r="Y50"/>
  <c r="Y46"/>
  <c r="B56"/>
  <c r="V56" i="12" s="1"/>
  <c r="Y55" i="24"/>
  <c r="Y51"/>
  <c r="Y47"/>
  <c r="Y43"/>
  <c r="B49"/>
  <c r="V49" i="12" s="1"/>
  <c r="C60" i="24"/>
  <c r="W60" i="12" s="1"/>
  <c r="C56" i="24"/>
  <c r="W56" i="12" s="1"/>
  <c r="Y56" i="24"/>
  <c r="Y52"/>
  <c r="Y48"/>
  <c r="Z60"/>
  <c r="B60"/>
  <c r="V60" i="12" s="1"/>
  <c r="Z63" i="24"/>
  <c r="Z59"/>
  <c r="C49"/>
  <c r="W49" i="12" s="1"/>
  <c r="Y57" i="24"/>
  <c r="Y53"/>
  <c r="Y49"/>
  <c r="C58"/>
  <c r="W58" i="12" s="1"/>
  <c r="Y60" i="24"/>
  <c r="Y63"/>
  <c r="Y59"/>
  <c r="Y62"/>
  <c r="Y61"/>
  <c r="C62"/>
  <c r="W62" i="12" s="1"/>
  <c r="B62" i="24"/>
  <c r="V62" i="12" s="1"/>
  <c r="C61" i="24"/>
  <c r="W61" i="12" s="1"/>
  <c r="B58" i="24"/>
  <c r="V58" i="12" s="1"/>
  <c r="B57" i="24"/>
  <c r="V57" i="12" s="1"/>
  <c r="C55" i="24"/>
  <c r="W55" i="12" s="1"/>
  <c r="B61" i="24"/>
  <c r="V61" i="12" s="1"/>
  <c r="C59" i="24"/>
  <c r="W59" i="12" s="1"/>
  <c r="C63" i="24"/>
  <c r="W63" i="12" s="1"/>
  <c r="C57" i="24"/>
  <c r="W57" i="12" s="1"/>
  <c r="B59" i="24"/>
  <c r="V59" i="12" s="1"/>
  <c r="B55" i="24"/>
  <c r="V55" i="12" s="1"/>
  <c r="C99" i="2"/>
  <c r="D99"/>
  <c r="D97"/>
  <c r="C97"/>
  <c r="AB9" i="8"/>
  <c r="AB10"/>
  <c r="AB11"/>
  <c r="AB12"/>
  <c r="AB13"/>
  <c r="AB14"/>
  <c r="AB15"/>
  <c r="AB16"/>
  <c r="AB17"/>
  <c r="AB18"/>
  <c r="AB19"/>
  <c r="AB20"/>
  <c r="AB21"/>
  <c r="AB22"/>
  <c r="AB23"/>
  <c r="AB24"/>
  <c r="AB25"/>
  <c r="AB26"/>
  <c r="AB27"/>
  <c r="AB28"/>
  <c r="AB29"/>
  <c r="AB30"/>
  <c r="AB31"/>
  <c r="AB32"/>
  <c r="AB33"/>
  <c r="AB34"/>
  <c r="AB35"/>
  <c r="AB36"/>
  <c r="AB37"/>
  <c r="AB38"/>
  <c r="AB39"/>
  <c r="AB40"/>
  <c r="AB41"/>
  <c r="AB42"/>
  <c r="AB43"/>
  <c r="AB44"/>
  <c r="AB45"/>
  <c r="AB46"/>
  <c r="AB47"/>
  <c r="AB48"/>
  <c r="AB49"/>
  <c r="AB50"/>
  <c r="AB51"/>
  <c r="AB52"/>
  <c r="AB53"/>
  <c r="AB54"/>
  <c r="AB55"/>
  <c r="AB56"/>
  <c r="AB57"/>
  <c r="AB58"/>
  <c r="AB59"/>
  <c r="AB60"/>
  <c r="AB61"/>
  <c r="AB62"/>
  <c r="AB63"/>
  <c r="AB64"/>
  <c r="AB65"/>
  <c r="AB66"/>
  <c r="AB67"/>
  <c r="AB68"/>
  <c r="AB69"/>
  <c r="AB70"/>
  <c r="AB71"/>
  <c r="AB72"/>
  <c r="AB73"/>
  <c r="AB74"/>
  <c r="AA10"/>
  <c r="AA11"/>
  <c r="AA12"/>
  <c r="AA13"/>
  <c r="AA14"/>
  <c r="AA15"/>
  <c r="AA16"/>
  <c r="AA17"/>
  <c r="AA18"/>
  <c r="AA19"/>
  <c r="AA20"/>
  <c r="AA21"/>
  <c r="AA22"/>
  <c r="AA23"/>
  <c r="AA24"/>
  <c r="AA25"/>
  <c r="AA26"/>
  <c r="AA27"/>
  <c r="AA28"/>
  <c r="AA29"/>
  <c r="AA30"/>
  <c r="AA31"/>
  <c r="AA32"/>
  <c r="AA33"/>
  <c r="AA34"/>
  <c r="AA35"/>
  <c r="AA36"/>
  <c r="AA37"/>
  <c r="AA38"/>
  <c r="AA39"/>
  <c r="AA40"/>
  <c r="AA41"/>
  <c r="AA42"/>
  <c r="AA43"/>
  <c r="AA44"/>
  <c r="AA45"/>
  <c r="AA46"/>
  <c r="AA47"/>
  <c r="AA48"/>
  <c r="AA49"/>
  <c r="AA50"/>
  <c r="AA51"/>
  <c r="AA52"/>
  <c r="AA53"/>
  <c r="AA54"/>
  <c r="AA55"/>
  <c r="AA56"/>
  <c r="AA57"/>
  <c r="AA58"/>
  <c r="AA59"/>
  <c r="AA60"/>
  <c r="AA61"/>
  <c r="AA62"/>
  <c r="AA63"/>
  <c r="AA64"/>
  <c r="AA65"/>
  <c r="AA66"/>
  <c r="AA67"/>
  <c r="AA68"/>
  <c r="AA69"/>
  <c r="AA70"/>
  <c r="AA71"/>
  <c r="AA72"/>
  <c r="AA73"/>
  <c r="AA74"/>
  <c r="AA9"/>
  <c r="W9"/>
  <c r="W10"/>
  <c r="W11"/>
  <c r="W12"/>
  <c r="W13"/>
  <c r="W14"/>
  <c r="W15"/>
  <c r="W16"/>
  <c r="W17"/>
  <c r="W18"/>
  <c r="W19"/>
  <c r="W20"/>
  <c r="W21"/>
  <c r="W22"/>
  <c r="W23"/>
  <c r="W24"/>
  <c r="W25"/>
  <c r="W26"/>
  <c r="W27"/>
  <c r="W28"/>
  <c r="W29"/>
  <c r="W30"/>
  <c r="W31"/>
  <c r="W32"/>
  <c r="W33"/>
  <c r="W34"/>
  <c r="W35"/>
  <c r="W36"/>
  <c r="W37"/>
  <c r="W38"/>
  <c r="W39"/>
  <c r="W40"/>
  <c r="W41"/>
  <c r="W42"/>
  <c r="W43"/>
  <c r="W44"/>
  <c r="W45"/>
  <c r="W46"/>
  <c r="W47"/>
  <c r="W48"/>
  <c r="W49"/>
  <c r="W50"/>
  <c r="W51"/>
  <c r="W52"/>
  <c r="W53"/>
  <c r="W54"/>
  <c r="W55"/>
  <c r="W56"/>
  <c r="W57"/>
  <c r="W58"/>
  <c r="W59"/>
  <c r="W60"/>
  <c r="W61"/>
  <c r="W62"/>
  <c r="W63"/>
  <c r="W64"/>
  <c r="W65"/>
  <c r="W66"/>
  <c r="W67"/>
  <c r="W68"/>
  <c r="W69"/>
  <c r="W70"/>
  <c r="W71"/>
  <c r="W72"/>
  <c r="W73"/>
  <c r="W74"/>
  <c r="V74"/>
  <c r="V10"/>
  <c r="V11"/>
  <c r="V12"/>
  <c r="V13"/>
  <c r="V14"/>
  <c r="V15"/>
  <c r="V16"/>
  <c r="V17"/>
  <c r="V18"/>
  <c r="V19"/>
  <c r="V20"/>
  <c r="V21"/>
  <c r="V22"/>
  <c r="V23"/>
  <c r="V24"/>
  <c r="V25"/>
  <c r="V26"/>
  <c r="V27"/>
  <c r="V28"/>
  <c r="V29"/>
  <c r="V30"/>
  <c r="V31"/>
  <c r="V32"/>
  <c r="V33"/>
  <c r="V34"/>
  <c r="V35"/>
  <c r="V36"/>
  <c r="V37"/>
  <c r="V38"/>
  <c r="V39"/>
  <c r="V40"/>
  <c r="V41"/>
  <c r="V42"/>
  <c r="V43"/>
  <c r="V44"/>
  <c r="V45"/>
  <c r="V46"/>
  <c r="V47"/>
  <c r="V48"/>
  <c r="V49"/>
  <c r="V50"/>
  <c r="V51"/>
  <c r="V52"/>
  <c r="V53"/>
  <c r="V54"/>
  <c r="V55"/>
  <c r="V56"/>
  <c r="V57"/>
  <c r="V58"/>
  <c r="V59"/>
  <c r="V60"/>
  <c r="V61"/>
  <c r="V62"/>
  <c r="V63"/>
  <c r="V64"/>
  <c r="V65"/>
  <c r="V66"/>
  <c r="V67"/>
  <c r="V68"/>
  <c r="V69"/>
  <c r="V70"/>
  <c r="V71"/>
  <c r="V72"/>
  <c r="V73"/>
  <c r="V9"/>
  <c r="R9"/>
  <c r="R10"/>
  <c r="R11"/>
  <c r="R12"/>
  <c r="R13"/>
  <c r="R14"/>
  <c r="R15"/>
  <c r="R16"/>
  <c r="R17"/>
  <c r="R18"/>
  <c r="R19"/>
  <c r="R20"/>
  <c r="R21"/>
  <c r="R22"/>
  <c r="R23"/>
  <c r="R24"/>
  <c r="R25"/>
  <c r="R26"/>
  <c r="R27"/>
  <c r="R28"/>
  <c r="R29"/>
  <c r="R30"/>
  <c r="R31"/>
  <c r="R32"/>
  <c r="R33"/>
  <c r="R34"/>
  <c r="R35"/>
  <c r="R36"/>
  <c r="R37"/>
  <c r="R38"/>
  <c r="R39"/>
  <c r="R40"/>
  <c r="R41"/>
  <c r="R42"/>
  <c r="R43"/>
  <c r="R44"/>
  <c r="R45"/>
  <c r="R46"/>
  <c r="R47"/>
  <c r="R48"/>
  <c r="R49"/>
  <c r="R50"/>
  <c r="R51"/>
  <c r="R52"/>
  <c r="R53"/>
  <c r="R54"/>
  <c r="R55"/>
  <c r="R56"/>
  <c r="R57"/>
  <c r="R58"/>
  <c r="R59"/>
  <c r="R60"/>
  <c r="R61"/>
  <c r="R62"/>
  <c r="R63"/>
  <c r="R64"/>
  <c r="R65"/>
  <c r="R66"/>
  <c r="R67"/>
  <c r="R68"/>
  <c r="R69"/>
  <c r="R70"/>
  <c r="R71"/>
  <c r="R72"/>
  <c r="R73"/>
  <c r="R74"/>
  <c r="Q10"/>
  <c r="Q11"/>
  <c r="Q12"/>
  <c r="Q13"/>
  <c r="Q14"/>
  <c r="Q15"/>
  <c r="Q16"/>
  <c r="Q17"/>
  <c r="Q18"/>
  <c r="Q19"/>
  <c r="Q20"/>
  <c r="Q21"/>
  <c r="Q22"/>
  <c r="Q23"/>
  <c r="Q24"/>
  <c r="Q25"/>
  <c r="Q26"/>
  <c r="Q27"/>
  <c r="Q28"/>
  <c r="Q29"/>
  <c r="Q30"/>
  <c r="Q31"/>
  <c r="Q32"/>
  <c r="Q33"/>
  <c r="Q34"/>
  <c r="Q35"/>
  <c r="Q36"/>
  <c r="Q37"/>
  <c r="Q38"/>
  <c r="Q39"/>
  <c r="Q40"/>
  <c r="Q41"/>
  <c r="Q42"/>
  <c r="Q43"/>
  <c r="Q44"/>
  <c r="Q45"/>
  <c r="Q46"/>
  <c r="Q47"/>
  <c r="Q48"/>
  <c r="Q49"/>
  <c r="Q50"/>
  <c r="Q51"/>
  <c r="Q52"/>
  <c r="Q53"/>
  <c r="Q54"/>
  <c r="Q55"/>
  <c r="Q56"/>
  <c r="Q57"/>
  <c r="Q58"/>
  <c r="Q59"/>
  <c r="Q60"/>
  <c r="Q61"/>
  <c r="Q62"/>
  <c r="Q63"/>
  <c r="Q64"/>
  <c r="Q65"/>
  <c r="Q66"/>
  <c r="Q67"/>
  <c r="Q68"/>
  <c r="Q69"/>
  <c r="Q70"/>
  <c r="Q71"/>
  <c r="Q72"/>
  <c r="Q73"/>
  <c r="Q74"/>
  <c r="Q9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6"/>
  <c r="H67"/>
  <c r="H68"/>
  <c r="H69"/>
  <c r="H70"/>
  <c r="H71"/>
  <c r="H72"/>
  <c r="H73"/>
  <c r="H74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G64"/>
  <c r="G65"/>
  <c r="G66"/>
  <c r="G67"/>
  <c r="G68"/>
  <c r="G69"/>
  <c r="G70"/>
  <c r="G71"/>
  <c r="G72"/>
  <c r="G73"/>
  <c r="G74"/>
  <c r="G9"/>
  <c r="M9"/>
  <c r="M10"/>
  <c r="M11"/>
  <c r="M12"/>
  <c r="M13"/>
  <c r="M14"/>
  <c r="M15"/>
  <c r="M16"/>
  <c r="M17"/>
  <c r="M18"/>
  <c r="M19"/>
  <c r="M20"/>
  <c r="M21"/>
  <c r="M22"/>
  <c r="M23"/>
  <c r="M24"/>
  <c r="M25"/>
  <c r="M26"/>
  <c r="M27"/>
  <c r="M28"/>
  <c r="M29"/>
  <c r="M30"/>
  <c r="M31"/>
  <c r="M32"/>
  <c r="M33"/>
  <c r="M34"/>
  <c r="M35"/>
  <c r="M36"/>
  <c r="M37"/>
  <c r="M38"/>
  <c r="M39"/>
  <c r="M40"/>
  <c r="M41"/>
  <c r="M42"/>
  <c r="M43"/>
  <c r="M44"/>
  <c r="M45"/>
  <c r="M46"/>
  <c r="M47"/>
  <c r="M48"/>
  <c r="M49"/>
  <c r="M50"/>
  <c r="M51"/>
  <c r="M52"/>
  <c r="M53"/>
  <c r="M54"/>
  <c r="M55"/>
  <c r="M56"/>
  <c r="M57"/>
  <c r="M58"/>
  <c r="M59"/>
  <c r="M60"/>
  <c r="M61"/>
  <c r="M62"/>
  <c r="M63"/>
  <c r="M64"/>
  <c r="M65"/>
  <c r="M66"/>
  <c r="M67"/>
  <c r="M68"/>
  <c r="M69"/>
  <c r="M70"/>
  <c r="M71"/>
  <c r="M72"/>
  <c r="M73"/>
  <c r="M74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47"/>
  <c r="L48"/>
  <c r="L49"/>
  <c r="L50"/>
  <c r="L51"/>
  <c r="L52"/>
  <c r="L53"/>
  <c r="L54"/>
  <c r="L55"/>
  <c r="L56"/>
  <c r="L57"/>
  <c r="L58"/>
  <c r="L59"/>
  <c r="L60"/>
  <c r="L61"/>
  <c r="L62"/>
  <c r="L63"/>
  <c r="L64"/>
  <c r="L65"/>
  <c r="L66"/>
  <c r="L67"/>
  <c r="L68"/>
  <c r="L69"/>
  <c r="L70"/>
  <c r="L71"/>
  <c r="L72"/>
  <c r="L73"/>
  <c r="L74"/>
  <c r="L9"/>
  <c r="CJ10" i="12"/>
  <c r="CJ11"/>
  <c r="CJ12"/>
  <c r="CJ13"/>
  <c r="CJ14"/>
  <c r="CJ15"/>
  <c r="CJ16"/>
  <c r="CJ17"/>
  <c r="CJ18"/>
  <c r="CJ19"/>
  <c r="CJ20"/>
  <c r="CJ21"/>
  <c r="CJ22"/>
  <c r="CJ23"/>
  <c r="CJ24"/>
  <c r="CJ25"/>
  <c r="CJ26"/>
  <c r="CJ27"/>
  <c r="CJ28"/>
  <c r="CJ29"/>
  <c r="CJ30"/>
  <c r="CJ31"/>
  <c r="CJ32"/>
  <c r="CJ33"/>
  <c r="CJ34"/>
  <c r="CJ35"/>
  <c r="CJ36"/>
  <c r="CJ37"/>
  <c r="CJ38"/>
  <c r="CJ39"/>
  <c r="CJ40"/>
  <c r="CJ42"/>
  <c r="CJ43"/>
  <c r="CJ44"/>
  <c r="CJ45"/>
  <c r="CJ46"/>
  <c r="CJ47"/>
  <c r="CJ48"/>
  <c r="CJ49"/>
  <c r="CJ50"/>
  <c r="CJ51"/>
  <c r="CJ52"/>
  <c r="CJ53"/>
  <c r="CJ54"/>
  <c r="CJ55"/>
  <c r="CJ56"/>
  <c r="CJ57"/>
  <c r="CJ58"/>
  <c r="CJ59"/>
  <c r="CJ60"/>
  <c r="CJ61"/>
  <c r="CJ62"/>
  <c r="CJ63"/>
  <c r="CJ9"/>
  <c r="CI10"/>
  <c r="CI11"/>
  <c r="CI12"/>
  <c r="CI13"/>
  <c r="CI14"/>
  <c r="CI15"/>
  <c r="CI16"/>
  <c r="CI17"/>
  <c r="CI18"/>
  <c r="CI19"/>
  <c r="CI20"/>
  <c r="CI21"/>
  <c r="CI22"/>
  <c r="CI23"/>
  <c r="CI24"/>
  <c r="CI25"/>
  <c r="CI26"/>
  <c r="CI27"/>
  <c r="CI28"/>
  <c r="CI29"/>
  <c r="CI30"/>
  <c r="CI31"/>
  <c r="CI32"/>
  <c r="CI33"/>
  <c r="CI34"/>
  <c r="CI35"/>
  <c r="CI36"/>
  <c r="CI37"/>
  <c r="CI38"/>
  <c r="CI39"/>
  <c r="CI40"/>
  <c r="CI42"/>
  <c r="CI43"/>
  <c r="CI44"/>
  <c r="CI45"/>
  <c r="CI46"/>
  <c r="CI47"/>
  <c r="CI48"/>
  <c r="CI49"/>
  <c r="CI50"/>
  <c r="CI51"/>
  <c r="CI52"/>
  <c r="CI53"/>
  <c r="CI54"/>
  <c r="CI55"/>
  <c r="CI56"/>
  <c r="CI57"/>
  <c r="CI58"/>
  <c r="CI59"/>
  <c r="CI60"/>
  <c r="CI61"/>
  <c r="CI62"/>
  <c r="CI63"/>
  <c r="CI9"/>
  <c r="BU63"/>
  <c r="BT63"/>
  <c r="BO63"/>
  <c r="BJ63"/>
  <c r="E8"/>
  <c r="T61" i="9"/>
  <c r="T45" i="10"/>
  <c r="T63" s="1"/>
  <c r="T35"/>
  <c r="T41" s="1"/>
  <c r="AD53" i="16" l="1"/>
  <c r="AE53"/>
  <c r="AF53"/>
  <c r="AC53"/>
  <c r="S61" i="9"/>
  <c r="S45" i="10"/>
  <c r="S63" s="1"/>
  <c r="U45"/>
  <c r="Q45"/>
  <c r="R45"/>
  <c r="S41"/>
  <c r="S35"/>
  <c r="CW30" i="12" l="1"/>
  <c r="CW29"/>
  <c r="CW28"/>
  <c r="CW27"/>
  <c r="CW26"/>
  <c r="B14" i="30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B43"/>
  <c r="B44"/>
  <c r="B13"/>
  <c r="I9" i="11"/>
  <c r="U61" i="9"/>
  <c r="H62" i="11"/>
  <c r="H61"/>
  <c r="J61" s="1"/>
  <c r="H60"/>
  <c r="H59"/>
  <c r="H58"/>
  <c r="H57"/>
  <c r="H56"/>
  <c r="H55"/>
  <c r="H54"/>
  <c r="H53"/>
  <c r="J53" s="1"/>
  <c r="H51"/>
  <c r="H50"/>
  <c r="H49"/>
  <c r="H48"/>
  <c r="H47"/>
  <c r="H46"/>
  <c r="H45"/>
  <c r="H44"/>
  <c r="H43"/>
  <c r="H42"/>
  <c r="H41"/>
  <c r="H40"/>
  <c r="H39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G62"/>
  <c r="G61"/>
  <c r="G60"/>
  <c r="G59"/>
  <c r="G58"/>
  <c r="G57"/>
  <c r="G56"/>
  <c r="G55"/>
  <c r="G54"/>
  <c r="G53"/>
  <c r="G51"/>
  <c r="G50"/>
  <c r="G49"/>
  <c r="G48"/>
  <c r="G47"/>
  <c r="G46"/>
  <c r="G45"/>
  <c r="G44"/>
  <c r="G43"/>
  <c r="G42"/>
  <c r="Q63" i="10"/>
  <c r="Q35"/>
  <c r="Q41" s="1"/>
  <c r="P45"/>
  <c r="P63" s="1"/>
  <c r="P35"/>
  <c r="P41" s="1"/>
  <c r="V61"/>
  <c r="V62"/>
  <c r="U35"/>
  <c r="U41" s="1"/>
  <c r="U63"/>
  <c r="V9"/>
  <c r="V10"/>
  <c r="V11"/>
  <c r="V12"/>
  <c r="V13"/>
  <c r="V14"/>
  <c r="V15"/>
  <c r="V16"/>
  <c r="V17"/>
  <c r="V18"/>
  <c r="V19"/>
  <c r="V20"/>
  <c r="V21"/>
  <c r="V22"/>
  <c r="V23"/>
  <c r="V24"/>
  <c r="V25"/>
  <c r="V26"/>
  <c r="V27"/>
  <c r="V28"/>
  <c r="V29"/>
  <c r="V30"/>
  <c r="V31"/>
  <c r="V32"/>
  <c r="V33"/>
  <c r="V34"/>
  <c r="V36"/>
  <c r="V37"/>
  <c r="V38"/>
  <c r="V39"/>
  <c r="V40"/>
  <c r="V42"/>
  <c r="V44"/>
  <c r="V46"/>
  <c r="V47"/>
  <c r="V48"/>
  <c r="V49"/>
  <c r="V50"/>
  <c r="V51"/>
  <c r="V52"/>
  <c r="V53"/>
  <c r="V54"/>
  <c r="V55"/>
  <c r="V56"/>
  <c r="V57"/>
  <c r="V58"/>
  <c r="V59"/>
  <c r="V60"/>
  <c r="V64"/>
  <c r="V65"/>
  <c r="V68"/>
  <c r="V69"/>
  <c r="V70"/>
  <c r="V71"/>
  <c r="C62" i="11"/>
  <c r="C61"/>
  <c r="C60"/>
  <c r="C59"/>
  <c r="C58"/>
  <c r="C57"/>
  <c r="C56"/>
  <c r="C55"/>
  <c r="C54"/>
  <c r="C51"/>
  <c r="C50"/>
  <c r="C49"/>
  <c r="B44"/>
  <c r="B42"/>
  <c r="B60"/>
  <c r="B61"/>
  <c r="B62"/>
  <c r="B64"/>
  <c r="B59"/>
  <c r="B58"/>
  <c r="B57"/>
  <c r="B56"/>
  <c r="B55"/>
  <c r="B54"/>
  <c r="B51"/>
  <c r="B50"/>
  <c r="B49"/>
  <c r="C48"/>
  <c r="B48"/>
  <c r="C43"/>
  <c r="B43"/>
  <c r="G41"/>
  <c r="C41"/>
  <c r="B41"/>
  <c r="CY28" i="12" l="1"/>
  <c r="V35" i="10"/>
  <c r="V41" s="1"/>
  <c r="V43" s="1"/>
  <c r="C53" i="11" l="1"/>
  <c r="B53"/>
  <c r="C46"/>
  <c r="C45"/>
  <c r="B46"/>
  <c r="B45"/>
  <c r="C44"/>
  <c r="C42"/>
  <c r="C40"/>
  <c r="C39"/>
  <c r="C38"/>
  <c r="C37"/>
  <c r="C36"/>
  <c r="C35"/>
  <c r="C34"/>
  <c r="C33"/>
  <c r="C32"/>
  <c r="C31"/>
  <c r="C30"/>
  <c r="C29"/>
  <c r="C28"/>
  <c r="C27"/>
  <c r="C26"/>
  <c r="C25"/>
  <c r="C24"/>
  <c r="C23"/>
  <c r="C22"/>
  <c r="C21"/>
  <c r="C20"/>
  <c r="C19"/>
  <c r="C18"/>
  <c r="C17"/>
  <c r="C16"/>
  <c r="C15"/>
  <c r="C14"/>
  <c r="C13"/>
  <c r="C12"/>
  <c r="C11"/>
  <c r="C10"/>
  <c r="B40"/>
  <c r="B39"/>
  <c r="B38"/>
  <c r="B37"/>
  <c r="B36"/>
  <c r="B35"/>
  <c r="B34"/>
  <c r="B33"/>
  <c r="B32"/>
  <c r="B31"/>
  <c r="B30"/>
  <c r="B29"/>
  <c r="B28"/>
  <c r="B27"/>
  <c r="B26"/>
  <c r="B25"/>
  <c r="B24"/>
  <c r="B23"/>
  <c r="B22"/>
  <c r="B21"/>
  <c r="B20"/>
  <c r="B19"/>
  <c r="B18"/>
  <c r="B17"/>
  <c r="B16"/>
  <c r="B15"/>
  <c r="B14"/>
  <c r="B13"/>
  <c r="B12"/>
  <c r="B11"/>
  <c r="B10"/>
  <c r="B9"/>
  <c r="G65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B65"/>
  <c r="B66"/>
  <c r="B67"/>
  <c r="C65"/>
  <c r="C66"/>
  <c r="C67"/>
  <c r="C9"/>
  <c r="C45" i="24" l="1"/>
  <c r="W45" i="12" s="1"/>
  <c r="T53" i="16" l="1"/>
  <c r="T35"/>
  <c r="T40" s="1"/>
  <c r="T43" s="1"/>
  <c r="R51" i="5"/>
  <c r="R48"/>
  <c r="R49"/>
  <c r="R50"/>
  <c r="R52"/>
  <c r="R53"/>
  <c r="R54"/>
  <c r="R55"/>
  <c r="P45" i="3"/>
  <c r="E11" i="2" s="1"/>
  <c r="D80"/>
  <c r="E61"/>
  <c r="D92"/>
  <c r="D82"/>
  <c r="D81"/>
  <c r="D83"/>
  <c r="D84"/>
  <c r="D85"/>
  <c r="D79"/>
  <c r="F45" i="7"/>
  <c r="L35" i="16" l="1"/>
  <c r="L40" s="1"/>
  <c r="L43" s="1"/>
  <c r="L53"/>
  <c r="P57" i="17"/>
  <c r="P47"/>
  <c r="P48"/>
  <c r="P49"/>
  <c r="P50"/>
  <c r="P51"/>
  <c r="P52"/>
  <c r="P53"/>
  <c r="P54"/>
  <c r="P55"/>
  <c r="P56"/>
  <c r="P58"/>
  <c r="P59"/>
  <c r="P60"/>
  <c r="P61"/>
  <c r="AC46" i="12"/>
  <c r="AH57"/>
  <c r="BF45" l="1"/>
  <c r="BE45"/>
  <c r="BE46"/>
  <c r="BF46"/>
  <c r="O45" i="7" l="1"/>
  <c r="BL56" i="12"/>
  <c r="BL55"/>
  <c r="AG53" i="16"/>
  <c r="D44" i="34" l="1"/>
  <c r="I44" i="36"/>
  <c r="L45" i="17"/>
  <c r="N45" i="7"/>
  <c r="G19" i="1" l="1"/>
  <c r="E74" i="2"/>
  <c r="M45" i="7"/>
  <c r="BE36" i="12"/>
  <c r="B42" i="37"/>
  <c r="AB53" i="16" l="1"/>
  <c r="L45" i="7"/>
  <c r="X35" i="16"/>
  <c r="K45" i="7" l="1"/>
  <c r="AD51" i="24" l="1"/>
  <c r="W53" i="16"/>
  <c r="J45" i="7"/>
  <c r="U35" i="16"/>
  <c r="U40" s="1"/>
  <c r="U43" s="1"/>
  <c r="V35"/>
  <c r="V40" s="1"/>
  <c r="V43" s="1"/>
  <c r="H44" i="36"/>
  <c r="S53" i="16"/>
  <c r="H45" i="17"/>
  <c r="G44" i="36"/>
  <c r="G45" i="17"/>
  <c r="BO36" i="16"/>
  <c r="BL36" i="12" s="1"/>
  <c r="CF36" s="1"/>
  <c r="C44" i="34"/>
  <c r="F44" i="36"/>
  <c r="F45" i="17"/>
  <c r="M17" i="19"/>
  <c r="AC17" i="24" s="1"/>
  <c r="M18" i="19"/>
  <c r="AC18" i="24" s="1"/>
  <c r="M19" i="19"/>
  <c r="AC19" i="24" s="1"/>
  <c r="AE19" s="1"/>
  <c r="M20" i="19"/>
  <c r="M21"/>
  <c r="AC21" i="24" s="1"/>
  <c r="M22" i="19"/>
  <c r="M23"/>
  <c r="AC23" i="24" s="1"/>
  <c r="AE23" s="1"/>
  <c r="M24" i="19"/>
  <c r="M25"/>
  <c r="AC25" i="24" s="1"/>
  <c r="M26" i="19"/>
  <c r="AC26" i="24" s="1"/>
  <c r="M27" i="19"/>
  <c r="AC27" i="24" s="1"/>
  <c r="AE27" s="1"/>
  <c r="M28" i="19"/>
  <c r="M29"/>
  <c r="AC29" i="24" s="1"/>
  <c r="M30" i="19"/>
  <c r="AC30" i="24" s="1"/>
  <c r="M31" i="19"/>
  <c r="AC31" i="24" s="1"/>
  <c r="AE31" s="1"/>
  <c r="M32" i="19"/>
  <c r="M33"/>
  <c r="AC33" i="24" s="1"/>
  <c r="M34" i="19"/>
  <c r="AC34" i="24" s="1"/>
  <c r="M36" i="19"/>
  <c r="AC36" i="24" s="1"/>
  <c r="M37" i="19"/>
  <c r="AC37" i="24" s="1"/>
  <c r="AE37" s="1"/>
  <c r="M38" i="19"/>
  <c r="AC38" i="24" s="1"/>
  <c r="AE38" s="1"/>
  <c r="M39" i="19"/>
  <c r="AC39" i="24" s="1"/>
  <c r="M41" i="19"/>
  <c r="AD47" i="24"/>
  <c r="AD52"/>
  <c r="AD58"/>
  <c r="U45" i="22"/>
  <c r="S45" i="21"/>
  <c r="M45" i="19"/>
  <c r="E16" i="2" s="1"/>
  <c r="B44" i="20"/>
  <c r="D44" s="1"/>
  <c r="X44" i="24" s="1"/>
  <c r="Y44" s="1"/>
  <c r="D45" i="20"/>
  <c r="X45" i="24" s="1"/>
  <c r="Y45" s="1"/>
  <c r="E45" i="17"/>
  <c r="C185" i="2"/>
  <c r="H35" i="16"/>
  <c r="H40" s="1"/>
  <c r="H43" s="1"/>
  <c r="G35"/>
  <c r="G40" s="1"/>
  <c r="G43" s="1"/>
  <c r="I45" i="34"/>
  <c r="B44"/>
  <c r="I53" i="16"/>
  <c r="D45" i="17"/>
  <c r="N45" i="25"/>
  <c r="E20" i="2" s="1"/>
  <c r="C45" i="17"/>
  <c r="F53" i="16"/>
  <c r="B45" i="17"/>
  <c r="C53" i="16"/>
  <c r="E73" i="2"/>
  <c r="AE51" i="24"/>
  <c r="AO37" i="12"/>
  <c r="AO39"/>
  <c r="AE57" i="24"/>
  <c r="AO59" i="12"/>
  <c r="AN37"/>
  <c r="AC37"/>
  <c r="G20" i="1"/>
  <c r="O46" i="15"/>
  <c r="B45"/>
  <c r="C50" i="2"/>
  <c r="R46" i="7"/>
  <c r="N46" i="12" s="1"/>
  <c r="L45" i="36"/>
  <c r="E28" i="2" s="1"/>
  <c r="AO13" i="12"/>
  <c r="AO16"/>
  <c r="AO17"/>
  <c r="AO21"/>
  <c r="AO24"/>
  <c r="AO25"/>
  <c r="AO28"/>
  <c r="AO29"/>
  <c r="AO32"/>
  <c r="AO33"/>
  <c r="AO42"/>
  <c r="AO53"/>
  <c r="AO55"/>
  <c r="AO60"/>
  <c r="AO61"/>
  <c r="AE50" i="24"/>
  <c r="AE52"/>
  <c r="AE56"/>
  <c r="AE59"/>
  <c r="B71" i="8"/>
  <c r="AN52" i="12"/>
  <c r="BW37"/>
  <c r="BW40"/>
  <c r="BW42"/>
  <c r="AN11"/>
  <c r="AN13"/>
  <c r="AN15"/>
  <c r="AN16"/>
  <c r="AN17"/>
  <c r="AN19"/>
  <c r="AN21"/>
  <c r="AN23"/>
  <c r="AN24"/>
  <c r="AN27"/>
  <c r="AN28"/>
  <c r="AN29"/>
  <c r="AN31"/>
  <c r="AN32"/>
  <c r="AN33"/>
  <c r="AN36"/>
  <c r="AN40"/>
  <c r="AN42"/>
  <c r="AN47"/>
  <c r="AN48"/>
  <c r="AN51"/>
  <c r="AN53"/>
  <c r="AN55"/>
  <c r="AN56"/>
  <c r="AN59"/>
  <c r="AN60"/>
  <c r="AN61"/>
  <c r="AN9"/>
  <c r="AD48" i="24"/>
  <c r="AD50"/>
  <c r="AD54"/>
  <c r="AD55"/>
  <c r="AD61"/>
  <c r="B61" i="9"/>
  <c r="C61"/>
  <c r="D61"/>
  <c r="E61"/>
  <c r="F61"/>
  <c r="G61"/>
  <c r="H61"/>
  <c r="I61"/>
  <c r="J61"/>
  <c r="K61"/>
  <c r="L61"/>
  <c r="M61"/>
  <c r="N61"/>
  <c r="O61"/>
  <c r="P61"/>
  <c r="Q61"/>
  <c r="R61"/>
  <c r="BM40" i="16"/>
  <c r="BM43" s="1"/>
  <c r="BL35"/>
  <c r="BL40" s="1"/>
  <c r="BL43" s="1"/>
  <c r="BK35"/>
  <c r="BK40" s="1"/>
  <c r="BK43" s="1"/>
  <c r="BJ35"/>
  <c r="BJ40" s="1"/>
  <c r="BJ43" s="1"/>
  <c r="P45" i="7"/>
  <c r="BI53" i="16"/>
  <c r="I45" i="7"/>
  <c r="BI35" i="16"/>
  <c r="BI40" s="1"/>
  <c r="BI43" s="1"/>
  <c r="O45" i="10"/>
  <c r="O35"/>
  <c r="O41" s="1"/>
  <c r="M8" i="8"/>
  <c r="BH35" i="16"/>
  <c r="BH40" s="1"/>
  <c r="BH43" s="1"/>
  <c r="BG35"/>
  <c r="BG40" s="1"/>
  <c r="BG43" s="1"/>
  <c r="I45" i="17"/>
  <c r="P46"/>
  <c r="AH46" i="12" s="1"/>
  <c r="AJ46" s="1"/>
  <c r="L40" i="25"/>
  <c r="L42" s="1"/>
  <c r="H45" i="7"/>
  <c r="BF53" i="16"/>
  <c r="BF35"/>
  <c r="BF40" s="1"/>
  <c r="BF43" s="1"/>
  <c r="BE35"/>
  <c r="BE40" s="1"/>
  <c r="BE43" s="1"/>
  <c r="S51" i="24"/>
  <c r="E94" i="2"/>
  <c r="F94" s="1"/>
  <c r="D94"/>
  <c r="D192"/>
  <c r="D189" s="1"/>
  <c r="C94"/>
  <c r="C192"/>
  <c r="C189" s="1"/>
  <c r="N45" i="10"/>
  <c r="N63" s="1"/>
  <c r="D45"/>
  <c r="D63" s="1"/>
  <c r="E45"/>
  <c r="E63" s="1"/>
  <c r="F45"/>
  <c r="F63" s="1"/>
  <c r="G45"/>
  <c r="G63" s="1"/>
  <c r="H45"/>
  <c r="H63" s="1"/>
  <c r="I45"/>
  <c r="I63" s="1"/>
  <c r="J45"/>
  <c r="J63" s="1"/>
  <c r="K45"/>
  <c r="K63" s="1"/>
  <c r="L45"/>
  <c r="L63" s="1"/>
  <c r="M45"/>
  <c r="M63" s="1"/>
  <c r="B45"/>
  <c r="B63" s="1"/>
  <c r="C45"/>
  <c r="C63" s="1"/>
  <c r="B44" i="36"/>
  <c r="C44"/>
  <c r="D44"/>
  <c r="E44"/>
  <c r="AC45" i="12"/>
  <c r="BD35" i="16"/>
  <c r="BD40" s="1"/>
  <c r="BD43" s="1"/>
  <c r="K40" i="25"/>
  <c r="K42" s="1"/>
  <c r="J40"/>
  <c r="J42" s="1"/>
  <c r="BC53" i="16"/>
  <c r="BC35"/>
  <c r="BC40" s="1"/>
  <c r="BC43" s="1"/>
  <c r="M35" i="10"/>
  <c r="M41" s="1"/>
  <c r="BA35" i="16"/>
  <c r="BA40" s="1"/>
  <c r="BA43" s="1"/>
  <c r="BB35"/>
  <c r="BB40" s="1"/>
  <c r="BB43" s="1"/>
  <c r="AZ35"/>
  <c r="AZ40" s="1"/>
  <c r="AZ43" s="1"/>
  <c r="AY35"/>
  <c r="AY40" s="1"/>
  <c r="AY43" s="1"/>
  <c r="AX35"/>
  <c r="AX40" s="1"/>
  <c r="AX43" s="1"/>
  <c r="AW35"/>
  <c r="AW40" s="1"/>
  <c r="AW43" s="1"/>
  <c r="I40" i="25"/>
  <c r="I42" s="1"/>
  <c r="AT53" i="16"/>
  <c r="AU53"/>
  <c r="AV53"/>
  <c r="AV35"/>
  <c r="AV40" s="1"/>
  <c r="AV43" s="1"/>
  <c r="AU35"/>
  <c r="AU40" s="1"/>
  <c r="AU43" s="1"/>
  <c r="AT35"/>
  <c r="AT40" s="1"/>
  <c r="AT43" s="1"/>
  <c r="H40" i="25"/>
  <c r="H42" s="1"/>
  <c r="AS53" i="16"/>
  <c r="AS35"/>
  <c r="AS40" s="1"/>
  <c r="AS43" s="1"/>
  <c r="AR35"/>
  <c r="AR40" s="1"/>
  <c r="AR43" s="1"/>
  <c r="AQ35"/>
  <c r="AQ40" s="1"/>
  <c r="AQ43" s="1"/>
  <c r="D98" i="2"/>
  <c r="D100"/>
  <c r="D101"/>
  <c r="D95"/>
  <c r="D86"/>
  <c r="D88"/>
  <c r="D89"/>
  <c r="D90"/>
  <c r="D91"/>
  <c r="D93"/>
  <c r="D149"/>
  <c r="AE35" i="16"/>
  <c r="AE40" s="1"/>
  <c r="AE43" s="1"/>
  <c r="AD35"/>
  <c r="AD40" s="1"/>
  <c r="AD43" s="1"/>
  <c r="E45" i="7"/>
  <c r="D45"/>
  <c r="AP53" i="16"/>
  <c r="AP35"/>
  <c r="AP40" s="1"/>
  <c r="AP43" s="1"/>
  <c r="AO35"/>
  <c r="AO40" s="1"/>
  <c r="AO43" s="1"/>
  <c r="AN35"/>
  <c r="AN40" s="1"/>
  <c r="AN43" s="1"/>
  <c r="AM40"/>
  <c r="AM43" s="1"/>
  <c r="AL35"/>
  <c r="AL40" s="1"/>
  <c r="AL43" s="1"/>
  <c r="AI35"/>
  <c r="AI40" s="1"/>
  <c r="AI43" s="1"/>
  <c r="AH35"/>
  <c r="AH40" s="1"/>
  <c r="AH43" s="1"/>
  <c r="G40" i="25"/>
  <c r="G42" s="1"/>
  <c r="AG35" i="16"/>
  <c r="AG40" s="1"/>
  <c r="AG43" s="1"/>
  <c r="AF35"/>
  <c r="AF40" s="1"/>
  <c r="AF43" s="1"/>
  <c r="AB35"/>
  <c r="AB40" s="1"/>
  <c r="AB43" s="1"/>
  <c r="AA35"/>
  <c r="AA40" s="1"/>
  <c r="AA43" s="1"/>
  <c r="Z53"/>
  <c r="F40" i="25"/>
  <c r="F42" s="1"/>
  <c r="W35" i="16"/>
  <c r="W40" s="1"/>
  <c r="W43" s="1"/>
  <c r="P35"/>
  <c r="P40" s="1"/>
  <c r="P43" s="1"/>
  <c r="D40" i="25"/>
  <c r="D42" s="1"/>
  <c r="F35" i="16"/>
  <c r="F40" s="1"/>
  <c r="F43" s="1"/>
  <c r="C40" i="25"/>
  <c r="C42" s="1"/>
  <c r="E53" i="16"/>
  <c r="D46" i="12"/>
  <c r="AH37"/>
  <c r="AJ37" s="1"/>
  <c r="AH36"/>
  <c r="AJ36" s="1"/>
  <c r="B62" i="8"/>
  <c r="AH63" i="12"/>
  <c r="AJ63" s="1"/>
  <c r="B35" i="16"/>
  <c r="B40" s="1"/>
  <c r="B43" s="1"/>
  <c r="C149" i="2"/>
  <c r="D185"/>
  <c r="D50"/>
  <c r="BX37" i="12"/>
  <c r="BX39"/>
  <c r="BX40"/>
  <c r="AK35" i="16"/>
  <c r="AK40" s="1"/>
  <c r="AK43" s="1"/>
  <c r="AJ35"/>
  <c r="AJ40" s="1"/>
  <c r="AJ43" s="1"/>
  <c r="AU55" i="12"/>
  <c r="AH55"/>
  <c r="AJ55" s="1"/>
  <c r="BL57"/>
  <c r="AI53" i="16"/>
  <c r="D42" i="37"/>
  <c r="E42"/>
  <c r="F40"/>
  <c r="F42" s="1"/>
  <c r="C42"/>
  <c r="AC35" i="16"/>
  <c r="AC40" s="1"/>
  <c r="AC43" s="1"/>
  <c r="Z35"/>
  <c r="Z40" s="1"/>
  <c r="Z43" s="1"/>
  <c r="Y35"/>
  <c r="Y40" s="1"/>
  <c r="Y43" s="1"/>
  <c r="Y53"/>
  <c r="N35" i="10"/>
  <c r="N41" s="1"/>
  <c r="X40" i="16"/>
  <c r="X43" s="1"/>
  <c r="V53"/>
  <c r="L35" i="10"/>
  <c r="L41" s="1"/>
  <c r="K35"/>
  <c r="K41" s="1"/>
  <c r="S35" i="16"/>
  <c r="S40" s="1"/>
  <c r="S43" s="1"/>
  <c r="D28" i="2"/>
  <c r="C28"/>
  <c r="C23"/>
  <c r="C24"/>
  <c r="C25"/>
  <c r="C26"/>
  <c r="C27"/>
  <c r="C29"/>
  <c r="C30"/>
  <c r="C31"/>
  <c r="C32"/>
  <c r="AV46" i="12"/>
  <c r="AU46"/>
  <c r="R53" i="16"/>
  <c r="G45" i="7"/>
  <c r="R35" i="16"/>
  <c r="R40" s="1"/>
  <c r="R43" s="1"/>
  <c r="J35" i="10"/>
  <c r="J41" s="1"/>
  <c r="Q53" i="16"/>
  <c r="B40" i="25"/>
  <c r="B42" s="1"/>
  <c r="Q35" i="16"/>
  <c r="Q40" s="1"/>
  <c r="Q43" s="1"/>
  <c r="I35" i="10"/>
  <c r="I41" s="1"/>
  <c r="O53" i="16"/>
  <c r="BL59" i="12"/>
  <c r="C45" i="7"/>
  <c r="O35" i="16"/>
  <c r="O40" s="1"/>
  <c r="O43" s="1"/>
  <c r="H35" i="10"/>
  <c r="H41" s="1"/>
  <c r="N53" i="16"/>
  <c r="B45" i="7"/>
  <c r="R52"/>
  <c r="N35" i="16"/>
  <c r="N40" s="1"/>
  <c r="N43" s="1"/>
  <c r="G35" i="10"/>
  <c r="G41" s="1"/>
  <c r="BO19" i="16"/>
  <c r="BL19" i="12" s="1"/>
  <c r="M53" i="16"/>
  <c r="M35"/>
  <c r="M40" s="1"/>
  <c r="M43" s="1"/>
  <c r="F35" i="10"/>
  <c r="F41" s="1"/>
  <c r="N51" i="24"/>
  <c r="E35" i="10"/>
  <c r="E41" s="1"/>
  <c r="D47" i="2"/>
  <c r="D194"/>
  <c r="D193" s="1"/>
  <c r="D77"/>
  <c r="D78"/>
  <c r="K53" i="16"/>
  <c r="K35"/>
  <c r="K40" s="1"/>
  <c r="K43" s="1"/>
  <c r="J36" i="37"/>
  <c r="I35" i="16"/>
  <c r="I40" s="1"/>
  <c r="I43" s="1"/>
  <c r="J35"/>
  <c r="J40" s="1"/>
  <c r="J43" s="1"/>
  <c r="C35"/>
  <c r="C40" s="1"/>
  <c r="C43" s="1"/>
  <c r="D35"/>
  <c r="D40" s="1"/>
  <c r="E35"/>
  <c r="E40" s="1"/>
  <c r="E43" s="1"/>
  <c r="BN43"/>
  <c r="E95" i="2"/>
  <c r="I36" i="34"/>
  <c r="BG36" i="12" s="1"/>
  <c r="D35" i="10"/>
  <c r="D41" s="1"/>
  <c r="BL45" i="12"/>
  <c r="AC47" i="8"/>
  <c r="BL48" i="12"/>
  <c r="S48"/>
  <c r="X51" i="8"/>
  <c r="AC51"/>
  <c r="S52" i="12"/>
  <c r="AC52" i="8"/>
  <c r="BG56" i="12"/>
  <c r="BG53" s="1"/>
  <c r="S53"/>
  <c r="AC57" i="8"/>
  <c r="S58" i="12"/>
  <c r="J57" i="37"/>
  <c r="BG58" i="12" s="1"/>
  <c r="AC58" i="8"/>
  <c r="S59" i="12"/>
  <c r="AC59" i="8"/>
  <c r="BL60" i="12"/>
  <c r="S60"/>
  <c r="AC62" i="8"/>
  <c r="AE62" s="1"/>
  <c r="BL63" i="12"/>
  <c r="BB63"/>
  <c r="AU43"/>
  <c r="BE43"/>
  <c r="AU44"/>
  <c r="AU45"/>
  <c r="AU48"/>
  <c r="BE49"/>
  <c r="BE48" s="1"/>
  <c r="AU52"/>
  <c r="AU53"/>
  <c r="BE56"/>
  <c r="BE53" s="1"/>
  <c r="AU58"/>
  <c r="BE58"/>
  <c r="AU59"/>
  <c r="AU60"/>
  <c r="AV59"/>
  <c r="AV63"/>
  <c r="BC63"/>
  <c r="AV55"/>
  <c r="AV56"/>
  <c r="BF56"/>
  <c r="AV57"/>
  <c r="AV58"/>
  <c r="BF58"/>
  <c r="AV43"/>
  <c r="BF36"/>
  <c r="BF43" s="1"/>
  <c r="BO37" i="16"/>
  <c r="BL37" i="12" s="1"/>
  <c r="J53" i="16"/>
  <c r="C35" i="10"/>
  <c r="C41" s="1"/>
  <c r="AU47" i="12"/>
  <c r="AH47"/>
  <c r="AJ47" s="1"/>
  <c r="AH49"/>
  <c r="AU50"/>
  <c r="AH50"/>
  <c r="AJ50" s="1"/>
  <c r="AH52"/>
  <c r="AJ52" s="1"/>
  <c r="AU54"/>
  <c r="AU56"/>
  <c r="AH56"/>
  <c r="AJ56" s="1"/>
  <c r="AH35"/>
  <c r="AJ35" s="1"/>
  <c r="AU36"/>
  <c r="AU37"/>
  <c r="AU39"/>
  <c r="AY39" s="1"/>
  <c r="AH39"/>
  <c r="AI39" s="1"/>
  <c r="AU40"/>
  <c r="AY40" s="1"/>
  <c r="AH40"/>
  <c r="AJ40" s="1"/>
  <c r="AH44"/>
  <c r="AJ44" s="1"/>
  <c r="AU38"/>
  <c r="AH59"/>
  <c r="AC43" i="8"/>
  <c r="AE43" s="1"/>
  <c r="AH43" i="12"/>
  <c r="AH48"/>
  <c r="AJ48" s="1"/>
  <c r="AH53"/>
  <c r="AJ53" s="1"/>
  <c r="AJ60"/>
  <c r="BO39" i="16"/>
  <c r="BL39" i="12" s="1"/>
  <c r="AC39"/>
  <c r="BQ39"/>
  <c r="AC38" i="8"/>
  <c r="P36" i="17"/>
  <c r="AC58" i="12"/>
  <c r="BQ58"/>
  <c r="D180" i="2"/>
  <c r="C180"/>
  <c r="P37" i="17"/>
  <c r="P38"/>
  <c r="P39"/>
  <c r="B40"/>
  <c r="P40" s="1"/>
  <c r="P41"/>
  <c r="BO16" i="16"/>
  <c r="BL16" i="12" s="1"/>
  <c r="BO17" i="16"/>
  <c r="BL17" i="12" s="1"/>
  <c r="BO18" i="16"/>
  <c r="BL18" i="12" s="1"/>
  <c r="BO20" i="16"/>
  <c r="BL20" i="12" s="1"/>
  <c r="BO21" i="16"/>
  <c r="BL21" i="12" s="1"/>
  <c r="BO22" i="16"/>
  <c r="BL22" i="12" s="1"/>
  <c r="BO23" i="16"/>
  <c r="BL23" i="12" s="1"/>
  <c r="BO24" i="16"/>
  <c r="BL24" i="12" s="1"/>
  <c r="BO25" i="16"/>
  <c r="BL25" i="12" s="1"/>
  <c r="BO26" i="16"/>
  <c r="BL26" i="12" s="1"/>
  <c r="BO27" i="16"/>
  <c r="BL27" i="12" s="1"/>
  <c r="BO28" i="16"/>
  <c r="BL28" i="12" s="1"/>
  <c r="BO29" i="16"/>
  <c r="BL29" i="12" s="1"/>
  <c r="BO30" i="16"/>
  <c r="BL30" i="12" s="1"/>
  <c r="BO31" i="16"/>
  <c r="BL31" i="12" s="1"/>
  <c r="BO32" i="16"/>
  <c r="BL32" i="12" s="1"/>
  <c r="BO33" i="16"/>
  <c r="BL33" i="12" s="1"/>
  <c r="BO34" i="16"/>
  <c r="BL34" i="12" s="1"/>
  <c r="BO38" i="16"/>
  <c r="BO41"/>
  <c r="BO9"/>
  <c r="BL9" i="12" s="1"/>
  <c r="BO10" i="16"/>
  <c r="BL10" i="12" s="1"/>
  <c r="BO11" i="16"/>
  <c r="BL11" i="12" s="1"/>
  <c r="BO12" i="16"/>
  <c r="BL12" i="12" s="1"/>
  <c r="BO13" i="16"/>
  <c r="BL13" i="12" s="1"/>
  <c r="BO14" i="16"/>
  <c r="BL14" i="12" s="1"/>
  <c r="BO15" i="16"/>
  <c r="BL15" i="12" s="1"/>
  <c r="R45" i="5"/>
  <c r="X45" i="8" s="1"/>
  <c r="Y45" i="6"/>
  <c r="B53" i="16"/>
  <c r="AV36" i="12"/>
  <c r="AV39"/>
  <c r="AX39" s="1"/>
  <c r="D23" i="2"/>
  <c r="O59" i="15"/>
  <c r="U46" i="22"/>
  <c r="E41" i="2" s="1"/>
  <c r="R45" i="23"/>
  <c r="E29" i="2" s="1"/>
  <c r="R46" i="23"/>
  <c r="E40" i="2" s="1"/>
  <c r="G40" s="1"/>
  <c r="S46" i="21"/>
  <c r="E42" i="2" s="1"/>
  <c r="D52" i="11"/>
  <c r="B35" i="10"/>
  <c r="B41" s="1"/>
  <c r="P49" i="18"/>
  <c r="C214" i="2"/>
  <c r="D214"/>
  <c r="C194"/>
  <c r="C132"/>
  <c r="C131"/>
  <c r="C130"/>
  <c r="C129"/>
  <c r="C128"/>
  <c r="C125"/>
  <c r="C124"/>
  <c r="C123"/>
  <c r="C122"/>
  <c r="C121"/>
  <c r="C120"/>
  <c r="D132"/>
  <c r="D131"/>
  <c r="D130"/>
  <c r="D129"/>
  <c r="D128"/>
  <c r="D125"/>
  <c r="D124"/>
  <c r="D123"/>
  <c r="D122"/>
  <c r="D121"/>
  <c r="D120"/>
  <c r="C115"/>
  <c r="C114"/>
  <c r="C113"/>
  <c r="C112"/>
  <c r="C111"/>
  <c r="C108"/>
  <c r="C107"/>
  <c r="C106"/>
  <c r="C105"/>
  <c r="C104"/>
  <c r="C103"/>
  <c r="D115"/>
  <c r="D114"/>
  <c r="D113"/>
  <c r="D112"/>
  <c r="D111"/>
  <c r="D108"/>
  <c r="D107"/>
  <c r="D106"/>
  <c r="D105"/>
  <c r="D104"/>
  <c r="D103"/>
  <c r="C101"/>
  <c r="C100"/>
  <c r="C98"/>
  <c r="C92"/>
  <c r="C91"/>
  <c r="C90"/>
  <c r="C89"/>
  <c r="C88"/>
  <c r="C85"/>
  <c r="C84"/>
  <c r="C83"/>
  <c r="C82"/>
  <c r="C81"/>
  <c r="C80"/>
  <c r="C35"/>
  <c r="C34"/>
  <c r="D35"/>
  <c r="D34"/>
  <c r="D32"/>
  <c r="D31"/>
  <c r="D30"/>
  <c r="D29"/>
  <c r="D27"/>
  <c r="D26"/>
  <c r="D25"/>
  <c r="D24"/>
  <c r="E22" i="1"/>
  <c r="F22"/>
  <c r="CM44" i="12"/>
  <c r="AV37"/>
  <c r="AX37" s="1"/>
  <c r="AV38"/>
  <c r="AV40"/>
  <c r="AX40" s="1"/>
  <c r="AU42"/>
  <c r="AV42"/>
  <c r="AX42" s="1"/>
  <c r="AV44"/>
  <c r="AV45"/>
  <c r="AV47"/>
  <c r="AV48"/>
  <c r="AV49"/>
  <c r="AV50"/>
  <c r="AU51"/>
  <c r="AV51"/>
  <c r="AV52"/>
  <c r="AV53"/>
  <c r="AV54"/>
  <c r="AU57"/>
  <c r="AV60"/>
  <c r="AU61"/>
  <c r="AV61"/>
  <c r="AV62"/>
  <c r="AU67"/>
  <c r="AV67"/>
  <c r="D15" i="11"/>
  <c r="D39" i="12"/>
  <c r="E39" s="1"/>
  <c r="D40" i="11"/>
  <c r="I10"/>
  <c r="J10" s="1"/>
  <c r="I11"/>
  <c r="J11" s="1"/>
  <c r="I12"/>
  <c r="J12" s="1"/>
  <c r="I14"/>
  <c r="K14" s="1"/>
  <c r="I16"/>
  <c r="K16" s="1"/>
  <c r="I17"/>
  <c r="J17" s="1"/>
  <c r="I18"/>
  <c r="J18" s="1"/>
  <c r="I19"/>
  <c r="I20"/>
  <c r="J20" s="1"/>
  <c r="I21"/>
  <c r="K21" s="1"/>
  <c r="I22"/>
  <c r="K22" s="1"/>
  <c r="I24"/>
  <c r="J24" s="1"/>
  <c r="I25"/>
  <c r="J25" s="1"/>
  <c r="I26"/>
  <c r="K26" s="1"/>
  <c r="I27"/>
  <c r="J27" s="1"/>
  <c r="I28"/>
  <c r="J28" s="1"/>
  <c r="I29"/>
  <c r="K29" s="1"/>
  <c r="I30"/>
  <c r="K30" s="1"/>
  <c r="I31"/>
  <c r="J31" s="1"/>
  <c r="I32"/>
  <c r="J32" s="1"/>
  <c r="I34"/>
  <c r="J34" s="1"/>
  <c r="I35"/>
  <c r="K35" s="1"/>
  <c r="I37"/>
  <c r="K37" s="1"/>
  <c r="I38"/>
  <c r="K38" s="1"/>
  <c r="I39"/>
  <c r="K39" s="1"/>
  <c r="I43"/>
  <c r="E77" i="2"/>
  <c r="E204"/>
  <c r="R47" i="7"/>
  <c r="I46" i="8" s="1"/>
  <c r="R10" i="7"/>
  <c r="I9" i="8" s="1"/>
  <c r="R11" i="7"/>
  <c r="I10" i="8" s="1"/>
  <c r="J10" s="1"/>
  <c r="R12" i="7"/>
  <c r="I11" i="8" s="1"/>
  <c r="R13" i="7"/>
  <c r="I12" i="8" s="1"/>
  <c r="K12" s="1"/>
  <c r="R14" i="7"/>
  <c r="I13" i="8" s="1"/>
  <c r="R15" i="7"/>
  <c r="I14" i="8" s="1"/>
  <c r="R16" i="7"/>
  <c r="I15" i="8" s="1"/>
  <c r="R17" i="7"/>
  <c r="I16" i="8" s="1"/>
  <c r="R18" i="7"/>
  <c r="I17" i="8" s="1"/>
  <c r="R19" i="7"/>
  <c r="I18" i="8" s="1"/>
  <c r="R20" i="7"/>
  <c r="I19" i="8" s="1"/>
  <c r="R21" i="7"/>
  <c r="I20" i="8" s="1"/>
  <c r="K20" s="1"/>
  <c r="R22" i="7"/>
  <c r="I21" i="8" s="1"/>
  <c r="R23" i="7"/>
  <c r="R24"/>
  <c r="R25"/>
  <c r="I24" i="8" s="1"/>
  <c r="K24" s="1"/>
  <c r="R26" i="7"/>
  <c r="I25" i="8" s="1"/>
  <c r="R27" i="7"/>
  <c r="I26" i="8" s="1"/>
  <c r="J26" s="1"/>
  <c r="R28" i="7"/>
  <c r="I27" i="8" s="1"/>
  <c r="R29" i="7"/>
  <c r="I28" i="8" s="1"/>
  <c r="K28" s="1"/>
  <c r="R30" i="7"/>
  <c r="I29" i="8" s="1"/>
  <c r="R31" i="7"/>
  <c r="I30" i="8" s="1"/>
  <c r="R32" i="7"/>
  <c r="I31" i="8" s="1"/>
  <c r="R33" i="7"/>
  <c r="R34"/>
  <c r="I33" i="8" s="1"/>
  <c r="R35" i="7"/>
  <c r="I34" i="8" s="1"/>
  <c r="R37" i="7"/>
  <c r="I36" i="8" s="1"/>
  <c r="K36" s="1"/>
  <c r="R38" i="7"/>
  <c r="I37" i="8" s="1"/>
  <c r="R39" i="7"/>
  <c r="I38" i="8" s="1"/>
  <c r="R40" i="7"/>
  <c r="I39" i="8" s="1"/>
  <c r="J39" s="1"/>
  <c r="R42" i="7"/>
  <c r="I41" i="8" s="1"/>
  <c r="K41" s="1"/>
  <c r="Y9" i="6"/>
  <c r="Y10"/>
  <c r="Y11"/>
  <c r="Y12"/>
  <c r="Y13"/>
  <c r="Y14"/>
  <c r="Y15"/>
  <c r="Y16"/>
  <c r="Y17"/>
  <c r="Y18"/>
  <c r="Y19"/>
  <c r="N19" i="8" s="1"/>
  <c r="Y20" i="6"/>
  <c r="Y21"/>
  <c r="Y22"/>
  <c r="Y23"/>
  <c r="Y24"/>
  <c r="Y25"/>
  <c r="Y26"/>
  <c r="Y27"/>
  <c r="Y28"/>
  <c r="Y29"/>
  <c r="Y30"/>
  <c r="Y31"/>
  <c r="Y32"/>
  <c r="Y33"/>
  <c r="Y34"/>
  <c r="Y36"/>
  <c r="N36" i="8" s="1"/>
  <c r="Y37" i="6"/>
  <c r="N37" i="8" s="1"/>
  <c r="Y38" i="6"/>
  <c r="Y39"/>
  <c r="N39" i="8" s="1"/>
  <c r="Y41" i="6"/>
  <c r="P42" i="3"/>
  <c r="AC42" i="8" s="1"/>
  <c r="N9" i="25"/>
  <c r="S9" i="12" s="1"/>
  <c r="N10" i="25"/>
  <c r="S10" i="12" s="1"/>
  <c r="N11" i="25"/>
  <c r="S11" i="12" s="1"/>
  <c r="N12" i="25"/>
  <c r="S12" i="12" s="1"/>
  <c r="N13" i="25"/>
  <c r="S13" i="12" s="1"/>
  <c r="N14" i="25"/>
  <c r="S14" i="12" s="1"/>
  <c r="N15" i="25"/>
  <c r="S15" i="12" s="1"/>
  <c r="N16" i="25"/>
  <c r="N17"/>
  <c r="S17" i="12" s="1"/>
  <c r="N18" i="25"/>
  <c r="S18" i="12" s="1"/>
  <c r="N19" i="25"/>
  <c r="N20"/>
  <c r="S20" i="12" s="1"/>
  <c r="N21" i="25"/>
  <c r="S21" i="12" s="1"/>
  <c r="N22" i="25"/>
  <c r="S22" i="12" s="1"/>
  <c r="N23" i="25"/>
  <c r="S23" i="12" s="1"/>
  <c r="N24" i="25"/>
  <c r="N25"/>
  <c r="S25" i="12" s="1"/>
  <c r="N26" i="25"/>
  <c r="N27"/>
  <c r="S27" i="12" s="1"/>
  <c r="N28" i="25"/>
  <c r="S28" i="12" s="1"/>
  <c r="N29" i="25"/>
  <c r="S29" i="12" s="1"/>
  <c r="N30" i="25"/>
  <c r="N31"/>
  <c r="S31" i="12" s="1"/>
  <c r="N32" i="25"/>
  <c r="S32" i="12" s="1"/>
  <c r="N33" i="25"/>
  <c r="S33" i="12" s="1"/>
  <c r="N34" i="25"/>
  <c r="N36"/>
  <c r="S36" i="12" s="1"/>
  <c r="N37" i="25"/>
  <c r="S37" i="12" s="1"/>
  <c r="N38" i="25"/>
  <c r="S39" i="12" s="1"/>
  <c r="N39" i="25"/>
  <c r="S40" i="12" s="1"/>
  <c r="N41" i="25"/>
  <c r="H36" i="35"/>
  <c r="H40" s="1"/>
  <c r="H42" s="1"/>
  <c r="E100" i="2" s="1"/>
  <c r="E187"/>
  <c r="N62" i="25"/>
  <c r="E194" i="2" s="1"/>
  <c r="R9" i="23"/>
  <c r="I9" i="24" s="1"/>
  <c r="R10" i="23"/>
  <c r="I10" i="24" s="1"/>
  <c r="R11" i="23"/>
  <c r="I11" i="24" s="1"/>
  <c r="K11" s="1"/>
  <c r="R12" i="23"/>
  <c r="I12" i="24" s="1"/>
  <c r="K12" s="1"/>
  <c r="R13" i="23"/>
  <c r="I13" i="24" s="1"/>
  <c r="J13" s="1"/>
  <c r="R14" i="23"/>
  <c r="I14" i="24" s="1"/>
  <c r="R15" i="23"/>
  <c r="I15" i="24" s="1"/>
  <c r="K15" s="1"/>
  <c r="R16" i="23"/>
  <c r="I16" i="24" s="1"/>
  <c r="K16" s="1"/>
  <c r="R17" i="23"/>
  <c r="I17" i="24" s="1"/>
  <c r="R18" i="23"/>
  <c r="I18" i="24" s="1"/>
  <c r="R19" i="23"/>
  <c r="I19" i="24" s="1"/>
  <c r="K19" s="1"/>
  <c r="R20" i="23"/>
  <c r="I20" i="24" s="1"/>
  <c r="R21" i="23"/>
  <c r="I21" i="24" s="1"/>
  <c r="J21" s="1"/>
  <c r="R22" i="23"/>
  <c r="I22" i="24" s="1"/>
  <c r="R23" i="23"/>
  <c r="I23" i="24" s="1"/>
  <c r="K23" s="1"/>
  <c r="R24" i="23"/>
  <c r="I24" i="24" s="1"/>
  <c r="R25" i="23"/>
  <c r="I25" i="24" s="1"/>
  <c r="R26" i="23"/>
  <c r="I26" i="24" s="1"/>
  <c r="R27" i="23"/>
  <c r="I27" i="24" s="1"/>
  <c r="K27" s="1"/>
  <c r="R28" i="23"/>
  <c r="R29"/>
  <c r="I29" i="24" s="1"/>
  <c r="J29" s="1"/>
  <c r="R30" i="23"/>
  <c r="I30" i="24" s="1"/>
  <c r="K30" s="1"/>
  <c r="R31" i="23"/>
  <c r="I31" i="24" s="1"/>
  <c r="K31" s="1"/>
  <c r="R32" i="23"/>
  <c r="R33"/>
  <c r="I33" i="24" s="1"/>
  <c r="J33" s="1"/>
  <c r="R34" i="23"/>
  <c r="I34" i="24" s="1"/>
  <c r="R36" i="23"/>
  <c r="I36" i="24" s="1"/>
  <c r="K36" s="1"/>
  <c r="R37" i="23"/>
  <c r="I37" i="24" s="1"/>
  <c r="R38" i="23"/>
  <c r="I38" i="24" s="1"/>
  <c r="J38" s="1"/>
  <c r="R39" i="23"/>
  <c r="E173" i="2" s="1"/>
  <c r="R41" i="23"/>
  <c r="U9" i="22"/>
  <c r="N9" i="24" s="1"/>
  <c r="P9" s="1"/>
  <c r="U10" i="22"/>
  <c r="U11"/>
  <c r="U12"/>
  <c r="N12" i="24" s="1"/>
  <c r="U13" i="22"/>
  <c r="N13" i="24" s="1"/>
  <c r="U14" i="22"/>
  <c r="N14" i="24" s="1"/>
  <c r="P14" s="1"/>
  <c r="U15" i="22"/>
  <c r="U16"/>
  <c r="N16" i="24" s="1"/>
  <c r="U17" i="22"/>
  <c r="U18"/>
  <c r="N18" i="24" s="1"/>
  <c r="O18" s="1"/>
  <c r="U19" i="22"/>
  <c r="N19" i="24" s="1"/>
  <c r="U20" i="22"/>
  <c r="N20" i="24" s="1"/>
  <c r="U21" i="22"/>
  <c r="N21" i="24" s="1"/>
  <c r="U22" i="22"/>
  <c r="N22" i="24" s="1"/>
  <c r="P22" s="1"/>
  <c r="U23" i="22"/>
  <c r="N23" i="24" s="1"/>
  <c r="P23" s="1"/>
  <c r="U24" i="22"/>
  <c r="N24" i="24" s="1"/>
  <c r="U25" i="22"/>
  <c r="N25" i="24" s="1"/>
  <c r="O25" s="1"/>
  <c r="U26" i="22"/>
  <c r="N26" i="24" s="1"/>
  <c r="P26" s="1"/>
  <c r="U27" i="22"/>
  <c r="N27" i="24" s="1"/>
  <c r="P27" s="1"/>
  <c r="U28" i="22"/>
  <c r="N28" i="24" s="1"/>
  <c r="U29" i="22"/>
  <c r="N29" i="24" s="1"/>
  <c r="U30" i="22"/>
  <c r="N30" i="24" s="1"/>
  <c r="O30" s="1"/>
  <c r="U31" i="22"/>
  <c r="N31" i="24" s="1"/>
  <c r="U32" i="22"/>
  <c r="N32" i="24" s="1"/>
  <c r="U33" i="22"/>
  <c r="N33" i="24" s="1"/>
  <c r="U34" i="22"/>
  <c r="N34" i="24" s="1"/>
  <c r="P34" s="1"/>
  <c r="U36" i="22"/>
  <c r="N36" i="24" s="1"/>
  <c r="U37" i="22"/>
  <c r="N37" i="24" s="1"/>
  <c r="U38" i="22"/>
  <c r="N38" i="24" s="1"/>
  <c r="U39" i="22"/>
  <c r="N39" i="24" s="1"/>
  <c r="U41" i="22"/>
  <c r="S9" i="21"/>
  <c r="S9" i="24" s="1"/>
  <c r="U9" s="1"/>
  <c r="S10" i="21"/>
  <c r="S10" i="24" s="1"/>
  <c r="U10" s="1"/>
  <c r="S11" i="21"/>
  <c r="S11" i="24" s="1"/>
  <c r="S12" i="21"/>
  <c r="S12" i="24" s="1"/>
  <c r="S13" i="21"/>
  <c r="S13" i="24" s="1"/>
  <c r="U13" s="1"/>
  <c r="S14" i="21"/>
  <c r="S14" i="24" s="1"/>
  <c r="U14" s="1"/>
  <c r="S15" i="21"/>
  <c r="S15" i="24" s="1"/>
  <c r="S16" i="21"/>
  <c r="S16" i="24" s="1"/>
  <c r="S17" i="21"/>
  <c r="S17" i="24" s="1"/>
  <c r="U17" s="1"/>
  <c r="S18" i="21"/>
  <c r="S19"/>
  <c r="S19" i="24" s="1"/>
  <c r="S20" i="21"/>
  <c r="S20" i="24" s="1"/>
  <c r="S21" i="21"/>
  <c r="S21" i="24" s="1"/>
  <c r="U21" s="1"/>
  <c r="S22" i="21"/>
  <c r="S22" i="24" s="1"/>
  <c r="U22" s="1"/>
  <c r="S23" i="21"/>
  <c r="S23" i="24" s="1"/>
  <c r="S24" i="21"/>
  <c r="S24" i="24" s="1"/>
  <c r="S25" i="21"/>
  <c r="S25" i="24" s="1"/>
  <c r="U25" s="1"/>
  <c r="S26" i="21"/>
  <c r="S26" i="24" s="1"/>
  <c r="U26" s="1"/>
  <c r="S27" i="21"/>
  <c r="S27" i="24" s="1"/>
  <c r="S28" i="21"/>
  <c r="S28" i="24" s="1"/>
  <c r="S29" i="21"/>
  <c r="S29" i="24" s="1"/>
  <c r="U29" s="1"/>
  <c r="S30" i="21"/>
  <c r="S30" i="24" s="1"/>
  <c r="U30" s="1"/>
  <c r="S31" i="21"/>
  <c r="S31" i="24" s="1"/>
  <c r="S32" i="21"/>
  <c r="S32" i="24" s="1"/>
  <c r="S33" i="21"/>
  <c r="S33" i="24" s="1"/>
  <c r="U33" s="1"/>
  <c r="S34" i="21"/>
  <c r="S34" i="24" s="1"/>
  <c r="U34" s="1"/>
  <c r="S36" i="21"/>
  <c r="S36" i="24" s="1"/>
  <c r="S37" i="21"/>
  <c r="S37" i="24" s="1"/>
  <c r="S38" i="21"/>
  <c r="S39"/>
  <c r="S39" i="24" s="1"/>
  <c r="S41" i="21"/>
  <c r="D9" i="20"/>
  <c r="X9" i="24" s="1"/>
  <c r="D10" i="20"/>
  <c r="X10" i="24" s="1"/>
  <c r="D11" i="20"/>
  <c r="X11" i="24" s="1"/>
  <c r="D12" i="20"/>
  <c r="X12" i="24" s="1"/>
  <c r="D13" i="20"/>
  <c r="X13" i="24" s="1"/>
  <c r="D14" i="20"/>
  <c r="X14" i="24" s="1"/>
  <c r="D15" i="20"/>
  <c r="X15" i="24" s="1"/>
  <c r="D16" i="20"/>
  <c r="X16" i="24" s="1"/>
  <c r="D17" i="20"/>
  <c r="D18"/>
  <c r="X18" i="24" s="1"/>
  <c r="D19" i="20"/>
  <c r="X19" i="24" s="1"/>
  <c r="D20" i="20"/>
  <c r="X20" i="24" s="1"/>
  <c r="D21" i="20"/>
  <c r="X21" i="24" s="1"/>
  <c r="D22" i="20"/>
  <c r="X22" i="24" s="1"/>
  <c r="D23" i="20"/>
  <c r="X23" i="24" s="1"/>
  <c r="D24" i="20"/>
  <c r="X24" i="24" s="1"/>
  <c r="D25" i="20"/>
  <c r="X25" i="24" s="1"/>
  <c r="D26" i="20"/>
  <c r="X26" i="24" s="1"/>
  <c r="D27" i="20"/>
  <c r="X27" i="24" s="1"/>
  <c r="D28" i="20"/>
  <c r="D29"/>
  <c r="D30"/>
  <c r="D31"/>
  <c r="X31" i="24" s="1"/>
  <c r="D32" i="20"/>
  <c r="X32" i="24" s="1"/>
  <c r="D33" i="20"/>
  <c r="X33" i="24" s="1"/>
  <c r="D34" i="20"/>
  <c r="X34" i="24" s="1"/>
  <c r="D36" i="20"/>
  <c r="X36" i="24" s="1"/>
  <c r="D37" i="20"/>
  <c r="X37" i="24" s="1"/>
  <c r="D38" i="20"/>
  <c r="X38" i="24" s="1"/>
  <c r="D39" i="20"/>
  <c r="X39" i="24" s="1"/>
  <c r="D41" i="20"/>
  <c r="X41" i="24" s="1"/>
  <c r="Y41" s="1"/>
  <c r="E192" i="2"/>
  <c r="E189" s="1"/>
  <c r="D204"/>
  <c r="D205"/>
  <c r="X17" i="24"/>
  <c r="X28"/>
  <c r="X29"/>
  <c r="X30"/>
  <c r="S18"/>
  <c r="U18" s="1"/>
  <c r="S47"/>
  <c r="S52"/>
  <c r="S57"/>
  <c r="U57" s="1"/>
  <c r="S58"/>
  <c r="U58" s="1"/>
  <c r="S59"/>
  <c r="C13" i="4"/>
  <c r="S13" i="8" s="1"/>
  <c r="C23" i="4"/>
  <c r="C9"/>
  <c r="S9" i="8" s="1"/>
  <c r="C10" i="4"/>
  <c r="CK10" i="12" s="1"/>
  <c r="CM10" s="1"/>
  <c r="C11" i="4"/>
  <c r="S11" i="8" s="1"/>
  <c r="C12" i="4"/>
  <c r="C14"/>
  <c r="S14" i="8" s="1"/>
  <c r="U14" s="1"/>
  <c r="C15" i="4"/>
  <c r="D19" i="30" s="1"/>
  <c r="C16" i="4"/>
  <c r="D20" i="30" s="1"/>
  <c r="C17" i="4"/>
  <c r="C18"/>
  <c r="S18" i="8" s="1"/>
  <c r="U18" s="1"/>
  <c r="C19" i="4"/>
  <c r="S19" i="8" s="1"/>
  <c r="T19" s="1"/>
  <c r="C20" i="4"/>
  <c r="D24" i="30" s="1"/>
  <c r="C21" i="4"/>
  <c r="C22"/>
  <c r="S22" i="8" s="1"/>
  <c r="C24" i="4"/>
  <c r="S24" i="8" s="1"/>
  <c r="C25" i="4"/>
  <c r="CK25" i="12" s="1"/>
  <c r="CL25" s="1"/>
  <c r="C26" i="4"/>
  <c r="C27"/>
  <c r="D31" i="30" s="1"/>
  <c r="C28" i="4"/>
  <c r="D32" i="30" s="1"/>
  <c r="C29" i="4"/>
  <c r="CK29" i="12" s="1"/>
  <c r="C30" i="4"/>
  <c r="C31"/>
  <c r="S31" i="8" s="1"/>
  <c r="T31" s="1"/>
  <c r="C32" i="4"/>
  <c r="S32" i="8" s="1"/>
  <c r="C33" i="4"/>
  <c r="S33" i="8" s="1"/>
  <c r="U33" s="1"/>
  <c r="C34" i="4"/>
  <c r="C36"/>
  <c r="S36" i="8" s="1"/>
  <c r="C37" i="4"/>
  <c r="D41" i="30" s="1"/>
  <c r="C38" i="4"/>
  <c r="S38" i="8" s="1"/>
  <c r="C39" i="4"/>
  <c r="C41"/>
  <c r="S41" i="8" s="1"/>
  <c r="U41" s="1"/>
  <c r="R13" i="5"/>
  <c r="X13" i="8" s="1"/>
  <c r="Z13" s="1"/>
  <c r="R23" i="5"/>
  <c r="R9"/>
  <c r="R10"/>
  <c r="X10" i="8" s="1"/>
  <c r="Z10" s="1"/>
  <c r="R11" i="5"/>
  <c r="X11" i="8" s="1"/>
  <c r="Y11" s="1"/>
  <c r="R12" i="5"/>
  <c r="R14"/>
  <c r="X14" i="8" s="1"/>
  <c r="R15" i="5"/>
  <c r="X15" i="8" s="1"/>
  <c r="R16" i="5"/>
  <c r="X16" i="8" s="1"/>
  <c r="R17" i="5"/>
  <c r="R18"/>
  <c r="X18" i="8" s="1"/>
  <c r="R19" i="5"/>
  <c r="X19" i="8" s="1"/>
  <c r="Y19" s="1"/>
  <c r="R20" i="5"/>
  <c r="X20" i="8" s="1"/>
  <c r="R21" i="5"/>
  <c r="R22"/>
  <c r="X22" i="8" s="1"/>
  <c r="R24" i="5"/>
  <c r="R25"/>
  <c r="X25" i="8" s="1"/>
  <c r="Z25" s="1"/>
  <c r="R26" i="5"/>
  <c r="R27"/>
  <c r="X27" i="8" s="1"/>
  <c r="R28" i="5"/>
  <c r="X28" i="8" s="1"/>
  <c r="R29" i="5"/>
  <c r="X29" i="8" s="1"/>
  <c r="Z29" s="1"/>
  <c r="R30" i="5"/>
  <c r="R31"/>
  <c r="X31" i="8" s="1"/>
  <c r="Y31" s="1"/>
  <c r="R32" i="5"/>
  <c r="X32" i="8" s="1"/>
  <c r="R33" i="5"/>
  <c r="X33" i="8" s="1"/>
  <c r="Z33" s="1"/>
  <c r="R34" i="5"/>
  <c r="R36"/>
  <c r="E124" i="2" s="1"/>
  <c r="H124" s="1"/>
  <c r="R37" i="5"/>
  <c r="X37" i="8" s="1"/>
  <c r="Z37" s="1"/>
  <c r="R38" i="5"/>
  <c r="X38" i="8" s="1"/>
  <c r="R39" i="5"/>
  <c r="R41"/>
  <c r="X41" i="8" s="1"/>
  <c r="Z41" s="1"/>
  <c r="C44" i="4"/>
  <c r="S44" i="8" s="1"/>
  <c r="R48" i="7"/>
  <c r="I47" i="8" s="1"/>
  <c r="X47"/>
  <c r="C47" i="4"/>
  <c r="S47" i="8" s="1"/>
  <c r="C51" i="4"/>
  <c r="S51" i="8" s="1"/>
  <c r="T51" s="1"/>
  <c r="R53" i="7"/>
  <c r="I52" i="8" s="1"/>
  <c r="X52"/>
  <c r="C52" i="4"/>
  <c r="S52" i="8" s="1"/>
  <c r="R58" i="7"/>
  <c r="I57" i="8" s="1"/>
  <c r="R57" i="5"/>
  <c r="X57" i="8" s="1"/>
  <c r="C57" i="4"/>
  <c r="S57" i="8" s="1"/>
  <c r="U57" s="1"/>
  <c r="R59" i="7"/>
  <c r="I58" i="8" s="1"/>
  <c r="K58" s="1"/>
  <c r="R58" i="5"/>
  <c r="X58" i="8" s="1"/>
  <c r="C58" i="4"/>
  <c r="S58" i="8" s="1"/>
  <c r="R60" i="7"/>
  <c r="I59" i="8" s="1"/>
  <c r="K59" s="1"/>
  <c r="R59" i="5"/>
  <c r="X59" i="8" s="1"/>
  <c r="Z59" s="1"/>
  <c r="C59" i="4"/>
  <c r="S59" i="8" s="1"/>
  <c r="T59" s="1"/>
  <c r="AC10" i="24"/>
  <c r="N11"/>
  <c r="P11" s="1"/>
  <c r="AC11"/>
  <c r="AE11" s="1"/>
  <c r="AC12"/>
  <c r="AC13"/>
  <c r="AC14"/>
  <c r="N15"/>
  <c r="AC15"/>
  <c r="AE15" s="1"/>
  <c r="AC16"/>
  <c r="AE16" s="1"/>
  <c r="N17"/>
  <c r="AC20"/>
  <c r="AE20" s="1"/>
  <c r="AC22"/>
  <c r="AC24"/>
  <c r="I28"/>
  <c r="K28" s="1"/>
  <c r="AC28"/>
  <c r="I32"/>
  <c r="K32" s="1"/>
  <c r="AC32"/>
  <c r="AE32" s="1"/>
  <c r="AC9"/>
  <c r="N47"/>
  <c r="P47" s="1"/>
  <c r="N52"/>
  <c r="N57"/>
  <c r="N59"/>
  <c r="I54" i="11"/>
  <c r="J54" s="1"/>
  <c r="D44" i="12"/>
  <c r="F44" s="1"/>
  <c r="D48"/>
  <c r="D53"/>
  <c r="D58"/>
  <c r="D59"/>
  <c r="D60"/>
  <c r="AC74" i="8"/>
  <c r="AD74" s="1"/>
  <c r="R71" i="7"/>
  <c r="I74" i="8" s="1"/>
  <c r="R70" i="5"/>
  <c r="X74" i="8" s="1"/>
  <c r="C70" i="4"/>
  <c r="S74" i="8" s="1"/>
  <c r="I70" i="34"/>
  <c r="N70" i="25"/>
  <c r="H70" i="35"/>
  <c r="R69" i="5"/>
  <c r="X73" i="8" s="1"/>
  <c r="Z73" s="1"/>
  <c r="AC53" i="12"/>
  <c r="BQ53"/>
  <c r="M64" i="14"/>
  <c r="L64"/>
  <c r="C68" i="4"/>
  <c r="S72" i="8" s="1"/>
  <c r="C69" i="4"/>
  <c r="S73" i="8" s="1"/>
  <c r="C67" i="4"/>
  <c r="AC43" i="12"/>
  <c r="BQ43"/>
  <c r="P40" i="3"/>
  <c r="AC40" i="8" s="1"/>
  <c r="P36" i="3"/>
  <c r="AC36" i="8" s="1"/>
  <c r="D36" i="12"/>
  <c r="E36" s="1"/>
  <c r="AC36"/>
  <c r="BQ36"/>
  <c r="BR36" s="1"/>
  <c r="AW36"/>
  <c r="P69" i="3"/>
  <c r="C64" i="14"/>
  <c r="D64"/>
  <c r="E64"/>
  <c r="F64"/>
  <c r="G64"/>
  <c r="H64"/>
  <c r="I64"/>
  <c r="J64"/>
  <c r="K64"/>
  <c r="C95" i="2"/>
  <c r="C86"/>
  <c r="C77"/>
  <c r="C203" s="1"/>
  <c r="C78"/>
  <c r="C204" s="1"/>
  <c r="C79"/>
  <c r="C205" s="1"/>
  <c r="V64" i="9"/>
  <c r="BQ63" i="12"/>
  <c r="AC63"/>
  <c r="R63" i="7"/>
  <c r="I62" i="8" s="1"/>
  <c r="K62" s="1"/>
  <c r="R62" i="5"/>
  <c r="X62" i="8" s="1"/>
  <c r="Y62" s="1"/>
  <c r="C62" i="4"/>
  <c r="S62" i="8" s="1"/>
  <c r="BQ60" i="12"/>
  <c r="BR60" s="1"/>
  <c r="AC60"/>
  <c r="E93" i="2"/>
  <c r="C93"/>
  <c r="C193"/>
  <c r="BQ44" i="12"/>
  <c r="BS44" s="1"/>
  <c r="AC44"/>
  <c r="R44" i="7"/>
  <c r="I43" i="8" s="1"/>
  <c r="R43" i="5"/>
  <c r="X43" i="8" s="1"/>
  <c r="Y43" s="1"/>
  <c r="C43" i="4"/>
  <c r="S43" i="8" s="1"/>
  <c r="BQ48" i="12"/>
  <c r="BQ52"/>
  <c r="BR52" s="1"/>
  <c r="AC52"/>
  <c r="AC59"/>
  <c r="BF49"/>
  <c r="N63" i="25"/>
  <c r="M40"/>
  <c r="M42" s="1"/>
  <c r="D38" i="12"/>
  <c r="F38" s="1"/>
  <c r="E117" i="2"/>
  <c r="D117"/>
  <c r="Y70" i="6"/>
  <c r="R68" i="5"/>
  <c r="X72" i="8" s="1"/>
  <c r="R67" i="5"/>
  <c r="X71" i="8" s="1"/>
  <c r="D70" i="20"/>
  <c r="S70" i="21"/>
  <c r="U70" i="22"/>
  <c r="R70" i="23"/>
  <c r="V72" i="9"/>
  <c r="R69" i="23"/>
  <c r="R68"/>
  <c r="R67"/>
  <c r="U68" i="22"/>
  <c r="S68" i="21"/>
  <c r="D68" i="20"/>
  <c r="U69" i="22"/>
  <c r="S69" i="21"/>
  <c r="D69" i="20"/>
  <c r="U67" i="22"/>
  <c r="S67" i="21"/>
  <c r="D67" i="20"/>
  <c r="N68" i="25"/>
  <c r="N69"/>
  <c r="N67"/>
  <c r="R69" i="7"/>
  <c r="I72" i="8" s="1"/>
  <c r="AC72"/>
  <c r="R70" i="7"/>
  <c r="I73" i="8" s="1"/>
  <c r="K73" s="1"/>
  <c r="AC73"/>
  <c r="AE73" s="1"/>
  <c r="R68" i="7"/>
  <c r="I71" i="8" s="1"/>
  <c r="S71"/>
  <c r="AC71"/>
  <c r="AE71" s="1"/>
  <c r="V70" i="9"/>
  <c r="V71"/>
  <c r="V69"/>
  <c r="B73" i="8"/>
  <c r="Y69" i="6"/>
  <c r="Y68"/>
  <c r="Y67"/>
  <c r="X9" i="8"/>
  <c r="AC9"/>
  <c r="D9" i="12"/>
  <c r="AH9"/>
  <c r="AJ9" s="1"/>
  <c r="AC9"/>
  <c r="BQ9"/>
  <c r="AC10" i="8"/>
  <c r="D10" i="12"/>
  <c r="AH10"/>
  <c r="AJ10" s="1"/>
  <c r="AC10"/>
  <c r="BQ10"/>
  <c r="AC11" i="8"/>
  <c r="D11" i="12"/>
  <c r="E11" s="1"/>
  <c r="AH11"/>
  <c r="AJ11" s="1"/>
  <c r="AC11"/>
  <c r="BQ11"/>
  <c r="X12" i="8"/>
  <c r="Y12" s="1"/>
  <c r="S12"/>
  <c r="AC12"/>
  <c r="D12" i="12"/>
  <c r="E12" s="1"/>
  <c r="AH12"/>
  <c r="AJ12" s="1"/>
  <c r="AC12"/>
  <c r="BQ12"/>
  <c r="BR12" s="1"/>
  <c r="AC13" i="8"/>
  <c r="D13" i="12"/>
  <c r="F13" s="1"/>
  <c r="AH13"/>
  <c r="AJ13" s="1"/>
  <c r="AC13"/>
  <c r="BQ13"/>
  <c r="BR13" s="1"/>
  <c r="AC14" i="8"/>
  <c r="D14" i="12"/>
  <c r="AH14"/>
  <c r="AJ14" s="1"/>
  <c r="AC14"/>
  <c r="BQ14"/>
  <c r="BS14" s="1"/>
  <c r="AC15" i="8"/>
  <c r="D15" i="12"/>
  <c r="E15" s="1"/>
  <c r="AH15"/>
  <c r="AJ15" s="1"/>
  <c r="AC15"/>
  <c r="BQ15"/>
  <c r="AC16" i="8"/>
  <c r="D16" i="12"/>
  <c r="E16" s="1"/>
  <c r="AH16"/>
  <c r="AJ16" s="1"/>
  <c r="AC16"/>
  <c r="BQ16"/>
  <c r="BR16" s="1"/>
  <c r="S16"/>
  <c r="X17" i="8"/>
  <c r="S17"/>
  <c r="AC17"/>
  <c r="D17" i="12"/>
  <c r="F17" s="1"/>
  <c r="AH17"/>
  <c r="AJ17" s="1"/>
  <c r="AC17"/>
  <c r="BQ17"/>
  <c r="BR17" s="1"/>
  <c r="AC18" i="8"/>
  <c r="D18" i="12"/>
  <c r="E18" s="1"/>
  <c r="AH18"/>
  <c r="AI18" s="1"/>
  <c r="AC18"/>
  <c r="BQ18"/>
  <c r="AC19" i="8"/>
  <c r="D19" i="12"/>
  <c r="E19" s="1"/>
  <c r="AH19"/>
  <c r="AJ19" s="1"/>
  <c r="AC19"/>
  <c r="BQ19"/>
  <c r="S19"/>
  <c r="AC20" i="8"/>
  <c r="D20" i="12"/>
  <c r="E20" s="1"/>
  <c r="AH20"/>
  <c r="AJ20" s="1"/>
  <c r="AC20"/>
  <c r="BQ20"/>
  <c r="BR20" s="1"/>
  <c r="X21" i="8"/>
  <c r="S21"/>
  <c r="U21" s="1"/>
  <c r="AC21"/>
  <c r="D21" i="12"/>
  <c r="F21" s="1"/>
  <c r="AH21"/>
  <c r="AC21"/>
  <c r="BQ21"/>
  <c r="BR21" s="1"/>
  <c r="I22" i="8"/>
  <c r="J22" s="1"/>
  <c r="AC22"/>
  <c r="D22" i="12"/>
  <c r="E22" s="1"/>
  <c r="AH22"/>
  <c r="AI22" s="1"/>
  <c r="AC22"/>
  <c r="BQ22"/>
  <c r="X23" i="8"/>
  <c r="Y23" s="1"/>
  <c r="S23"/>
  <c r="I23"/>
  <c r="AC23"/>
  <c r="D23" i="12"/>
  <c r="E23" s="1"/>
  <c r="AH23"/>
  <c r="AJ23" s="1"/>
  <c r="AC23"/>
  <c r="BQ23"/>
  <c r="X24" i="8"/>
  <c r="Y24" s="1"/>
  <c r="AC24"/>
  <c r="D24" i="12"/>
  <c r="AH24"/>
  <c r="AC24"/>
  <c r="BQ24"/>
  <c r="BR24" s="1"/>
  <c r="S24"/>
  <c r="AC25" i="8"/>
  <c r="D25" i="12"/>
  <c r="F25" s="1"/>
  <c r="AH25"/>
  <c r="AJ25" s="1"/>
  <c r="AC25"/>
  <c r="BQ25"/>
  <c r="X26" i="8"/>
  <c r="Z26" s="1"/>
  <c r="S26"/>
  <c r="AC26"/>
  <c r="D26" i="12"/>
  <c r="F26" s="1"/>
  <c r="AH26"/>
  <c r="AJ26" s="1"/>
  <c r="AC26"/>
  <c r="BQ26"/>
  <c r="S26"/>
  <c r="AC27" i="8"/>
  <c r="D27" i="12"/>
  <c r="E27" s="1"/>
  <c r="AH27"/>
  <c r="AJ27" s="1"/>
  <c r="AC27"/>
  <c r="BQ27"/>
  <c r="AC28" i="8"/>
  <c r="D28" i="12"/>
  <c r="AH28"/>
  <c r="AJ28" s="1"/>
  <c r="AC28"/>
  <c r="BQ28"/>
  <c r="AC29" i="8"/>
  <c r="D29" i="12"/>
  <c r="F29" s="1"/>
  <c r="AH29"/>
  <c r="AJ29" s="1"/>
  <c r="AC29"/>
  <c r="BQ29"/>
  <c r="BR29" s="1"/>
  <c r="X30" i="8"/>
  <c r="S30"/>
  <c r="U30" s="1"/>
  <c r="AC30"/>
  <c r="D30" i="12"/>
  <c r="E30" s="1"/>
  <c r="AH30"/>
  <c r="AJ30" s="1"/>
  <c r="AC30"/>
  <c r="BQ30"/>
  <c r="BS30" s="1"/>
  <c r="S30"/>
  <c r="AC31" i="8"/>
  <c r="D31" i="12"/>
  <c r="E31" s="1"/>
  <c r="AH31"/>
  <c r="AC31"/>
  <c r="BQ31"/>
  <c r="I32" i="8"/>
  <c r="AC32"/>
  <c r="D32" i="12"/>
  <c r="E32" s="1"/>
  <c r="AH32"/>
  <c r="AJ32" s="1"/>
  <c r="AC32"/>
  <c r="BQ32"/>
  <c r="BR32" s="1"/>
  <c r="AC33" i="8"/>
  <c r="D33" i="12"/>
  <c r="F33" s="1"/>
  <c r="AH33"/>
  <c r="AJ33" s="1"/>
  <c r="AC33"/>
  <c r="BQ33"/>
  <c r="X34" i="8"/>
  <c r="S34"/>
  <c r="U34" s="1"/>
  <c r="AC34"/>
  <c r="D34" i="12"/>
  <c r="AH34"/>
  <c r="AI34" s="1"/>
  <c r="AC34"/>
  <c r="BQ34"/>
  <c r="BS34" s="1"/>
  <c r="S34"/>
  <c r="AC39" i="8"/>
  <c r="D40" i="12"/>
  <c r="E40" s="1"/>
  <c r="AC40"/>
  <c r="BQ40"/>
  <c r="BS40" s="1"/>
  <c r="AC37" i="8"/>
  <c r="D37" i="12"/>
  <c r="F37" s="1"/>
  <c r="BQ37"/>
  <c r="BS37" s="1"/>
  <c r="D146" i="2"/>
  <c r="C55" i="4"/>
  <c r="S55" i="8" s="1"/>
  <c r="X55"/>
  <c r="Z55" s="1"/>
  <c r="R56" i="7"/>
  <c r="I55" i="8" s="1"/>
  <c r="AC55"/>
  <c r="I57" i="11"/>
  <c r="S55" i="24"/>
  <c r="U55" s="1"/>
  <c r="N55"/>
  <c r="O55" s="1"/>
  <c r="AC56" i="12"/>
  <c r="BQ56"/>
  <c r="BR56" s="1"/>
  <c r="S56"/>
  <c r="C54" i="4"/>
  <c r="S54" i="8" s="1"/>
  <c r="X54"/>
  <c r="R55" i="7"/>
  <c r="I54" i="8" s="1"/>
  <c r="AC54"/>
  <c r="I56" i="11"/>
  <c r="J56" s="1"/>
  <c r="S54" i="24"/>
  <c r="N54"/>
  <c r="AC55" i="12"/>
  <c r="BQ55"/>
  <c r="BR55" s="1"/>
  <c r="S55"/>
  <c r="C53" i="4"/>
  <c r="S53" i="8" s="1"/>
  <c r="X53"/>
  <c r="R54" i="7"/>
  <c r="I53" i="8" s="1"/>
  <c r="AC53"/>
  <c r="D54" i="12"/>
  <c r="S53" i="24"/>
  <c r="N53"/>
  <c r="AC54" i="12"/>
  <c r="BQ54"/>
  <c r="BR54" s="1"/>
  <c r="S54"/>
  <c r="C49" i="4"/>
  <c r="S49" i="8" s="1"/>
  <c r="X49"/>
  <c r="R50" i="7"/>
  <c r="I49" i="8" s="1"/>
  <c r="AC49"/>
  <c r="AE49" s="1"/>
  <c r="D50" i="12"/>
  <c r="BL50"/>
  <c r="BQ50"/>
  <c r="S50"/>
  <c r="C48" i="4"/>
  <c r="S48" i="8" s="1"/>
  <c r="X48"/>
  <c r="R49" i="7"/>
  <c r="I48" i="8" s="1"/>
  <c r="K48" s="1"/>
  <c r="AC48"/>
  <c r="D49" i="12"/>
  <c r="I50" i="11"/>
  <c r="S48" i="24"/>
  <c r="N48"/>
  <c r="BL49" i="12"/>
  <c r="BQ49"/>
  <c r="S49"/>
  <c r="C46" i="4"/>
  <c r="S46" i="8" s="1"/>
  <c r="U46" s="1"/>
  <c r="X46"/>
  <c r="AC46"/>
  <c r="BL47" i="12"/>
  <c r="AC47"/>
  <c r="BQ47"/>
  <c r="C45" i="4"/>
  <c r="S45" i="8" s="1"/>
  <c r="BL46" i="12"/>
  <c r="AC41" i="8"/>
  <c r="D42" i="12"/>
  <c r="AH42"/>
  <c r="AC42"/>
  <c r="BQ42"/>
  <c r="BR42" s="1"/>
  <c r="S42"/>
  <c r="AC35" i="8"/>
  <c r="X36"/>
  <c r="Y36" s="1"/>
  <c r="X39"/>
  <c r="Z39" s="1"/>
  <c r="S39"/>
  <c r="T39" s="1"/>
  <c r="AH62" i="12"/>
  <c r="AJ62" s="1"/>
  <c r="AH61"/>
  <c r="AJ61" s="1"/>
  <c r="AJ57"/>
  <c r="AJ54"/>
  <c r="AH51"/>
  <c r="H8"/>
  <c r="B33" i="14"/>
  <c r="D159" i="2"/>
  <c r="D177"/>
  <c r="D176"/>
  <c r="D172"/>
  <c r="D171"/>
  <c r="D170"/>
  <c r="D169"/>
  <c r="D166"/>
  <c r="D143"/>
  <c r="D142"/>
  <c r="D141"/>
  <c r="D140"/>
  <c r="D137"/>
  <c r="D126"/>
  <c r="D109"/>
  <c r="D43"/>
  <c r="D38"/>
  <c r="D37"/>
  <c r="C177"/>
  <c r="C176"/>
  <c r="C175"/>
  <c r="C174"/>
  <c r="C173"/>
  <c r="C172"/>
  <c r="C171"/>
  <c r="C170"/>
  <c r="C169"/>
  <c r="C168"/>
  <c r="C167"/>
  <c r="C166"/>
  <c r="C147"/>
  <c r="C146"/>
  <c r="C145"/>
  <c r="C143"/>
  <c r="C142"/>
  <c r="C141"/>
  <c r="C140"/>
  <c r="C139"/>
  <c r="C138"/>
  <c r="C137"/>
  <c r="C126"/>
  <c r="C109"/>
  <c r="D182"/>
  <c r="D181" s="1"/>
  <c r="C182"/>
  <c r="D163"/>
  <c r="C163"/>
  <c r="D162"/>
  <c r="C162"/>
  <c r="D161"/>
  <c r="C161"/>
  <c r="D160"/>
  <c r="C160"/>
  <c r="C159"/>
  <c r="D157"/>
  <c r="C157"/>
  <c r="D156"/>
  <c r="C156"/>
  <c r="D155"/>
  <c r="C155"/>
  <c r="D154"/>
  <c r="C154"/>
  <c r="D153"/>
  <c r="C153"/>
  <c r="D152"/>
  <c r="C152"/>
  <c r="D151"/>
  <c r="C151"/>
  <c r="C43"/>
  <c r="C42"/>
  <c r="C41"/>
  <c r="C40"/>
  <c r="C38"/>
  <c r="C37"/>
  <c r="C36"/>
  <c r="P62" i="17"/>
  <c r="H8" i="8"/>
  <c r="J48" i="37"/>
  <c r="BG49" i="12" s="1"/>
  <c r="L12" i="36"/>
  <c r="L20"/>
  <c r="AM20" i="12" s="1"/>
  <c r="J12" i="37"/>
  <c r="J20"/>
  <c r="G203" i="2"/>
  <c r="G204"/>
  <c r="G205"/>
  <c r="J9" i="11"/>
  <c r="D12"/>
  <c r="E12" s="1"/>
  <c r="BW39" i="12"/>
  <c r="E171" i="2"/>
  <c r="E175"/>
  <c r="G175" s="1"/>
  <c r="E176"/>
  <c r="H176" s="1"/>
  <c r="E162"/>
  <c r="F162" s="1"/>
  <c r="E146"/>
  <c r="E130"/>
  <c r="H130" s="1"/>
  <c r="E131"/>
  <c r="D48" i="11"/>
  <c r="E48" s="1"/>
  <c r="D53"/>
  <c r="F53" s="1"/>
  <c r="D58"/>
  <c r="E58" s="1"/>
  <c r="D59"/>
  <c r="F59" s="1"/>
  <c r="D60"/>
  <c r="E53"/>
  <c r="Z10" i="14"/>
  <c r="Z11"/>
  <c r="Z12"/>
  <c r="Z13"/>
  <c r="Z14"/>
  <c r="Z15"/>
  <c r="Z16"/>
  <c r="Z17"/>
  <c r="Z18"/>
  <c r="Z19"/>
  <c r="Z20"/>
  <c r="Z21"/>
  <c r="Z22"/>
  <c r="Z23"/>
  <c r="Z24"/>
  <c r="Z25"/>
  <c r="Z26"/>
  <c r="Z27"/>
  <c r="Z28"/>
  <c r="Z29"/>
  <c r="Z30"/>
  <c r="Z31"/>
  <c r="Z32"/>
  <c r="Z9"/>
  <c r="BL51" i="12"/>
  <c r="BL61"/>
  <c r="BL62"/>
  <c r="C50" i="4"/>
  <c r="S50" i="8" s="1"/>
  <c r="C56" i="4"/>
  <c r="S56" i="8" s="1"/>
  <c r="C60" i="4"/>
  <c r="S60" i="8" s="1"/>
  <c r="C61" i="4"/>
  <c r="S61" i="8" s="1"/>
  <c r="U61" s="1"/>
  <c r="C63" i="4"/>
  <c r="S63" i="8" s="1"/>
  <c r="C64" i="4"/>
  <c r="R56" i="5"/>
  <c r="X56" i="8" s="1"/>
  <c r="R60" i="5"/>
  <c r="X60" i="8" s="1"/>
  <c r="R61" i="5"/>
  <c r="X61" i="8" s="1"/>
  <c r="Y61" s="1"/>
  <c r="R63" i="5"/>
  <c r="R64"/>
  <c r="X64" i="8" s="1"/>
  <c r="R51" i="7"/>
  <c r="I50" i="8" s="1"/>
  <c r="R57" i="7"/>
  <c r="I56" i="8" s="1"/>
  <c r="R61" i="7"/>
  <c r="R62"/>
  <c r="I61" i="8" s="1"/>
  <c r="R64" i="7"/>
  <c r="I63" i="8" s="1"/>
  <c r="J63" s="1"/>
  <c r="R65" i="7"/>
  <c r="I64" i="8" s="1"/>
  <c r="I60"/>
  <c r="E12" i="30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40"/>
  <c r="C41"/>
  <c r="C42"/>
  <c r="C43"/>
  <c r="D16"/>
  <c r="D18"/>
  <c r="D21"/>
  <c r="F21" s="1"/>
  <c r="D25"/>
  <c r="D27"/>
  <c r="E27" s="1"/>
  <c r="D30"/>
  <c r="D34"/>
  <c r="D38"/>
  <c r="E38" s="1"/>
  <c r="D43"/>
  <c r="F34"/>
  <c r="M43" i="19"/>
  <c r="M47"/>
  <c r="M48"/>
  <c r="M49"/>
  <c r="M50"/>
  <c r="M51"/>
  <c r="M52"/>
  <c r="M53"/>
  <c r="M54"/>
  <c r="M55"/>
  <c r="M56"/>
  <c r="M57"/>
  <c r="M58"/>
  <c r="M59"/>
  <c r="M60"/>
  <c r="M61"/>
  <c r="M62"/>
  <c r="M63"/>
  <c r="M64"/>
  <c r="Y59" i="6"/>
  <c r="Y60"/>
  <c r="Y61"/>
  <c r="Y63"/>
  <c r="Y64"/>
  <c r="E151" i="2"/>
  <c r="E152"/>
  <c r="H152" s="1"/>
  <c r="E157"/>
  <c r="N33" i="14"/>
  <c r="O33"/>
  <c r="P33"/>
  <c r="Q33"/>
  <c r="R33"/>
  <c r="AC35" i="12"/>
  <c r="BQ35"/>
  <c r="T47" i="8"/>
  <c r="P70" i="14"/>
  <c r="Y9"/>
  <c r="B71" s="1"/>
  <c r="X50" i="8"/>
  <c r="X63"/>
  <c r="Z63" s="1"/>
  <c r="S64"/>
  <c r="N65"/>
  <c r="AN44" i="12"/>
  <c r="AN58"/>
  <c r="AO44"/>
  <c r="AO48"/>
  <c r="AO52"/>
  <c r="AO58"/>
  <c r="AS43"/>
  <c r="AT43"/>
  <c r="BI52"/>
  <c r="BI59"/>
  <c r="BI60"/>
  <c r="CK12"/>
  <c r="CK14"/>
  <c r="CK17"/>
  <c r="CL17" s="1"/>
  <c r="CK18"/>
  <c r="CK21"/>
  <c r="CL21" s="1"/>
  <c r="CK23"/>
  <c r="CL23" s="1"/>
  <c r="CK26"/>
  <c r="CK30"/>
  <c r="CK32"/>
  <c r="CK34"/>
  <c r="CK40"/>
  <c r="E172" i="2"/>
  <c r="F172" s="1"/>
  <c r="E168"/>
  <c r="H168" s="1"/>
  <c r="E166"/>
  <c r="G166" s="1"/>
  <c r="E143"/>
  <c r="F143" s="1"/>
  <c r="E137"/>
  <c r="E120"/>
  <c r="E109"/>
  <c r="E38"/>
  <c r="E36"/>
  <c r="F36" s="1"/>
  <c r="E35"/>
  <c r="G35" s="1"/>
  <c r="Y10" i="14"/>
  <c r="O41"/>
  <c r="O72" s="1"/>
  <c r="P72" s="1"/>
  <c r="Y11"/>
  <c r="O42"/>
  <c r="O73" s="1"/>
  <c r="Y12"/>
  <c r="O43"/>
  <c r="O74" s="1"/>
  <c r="Q74" s="1"/>
  <c r="Y13"/>
  <c r="O44"/>
  <c r="O75" s="1"/>
  <c r="Q75" s="1"/>
  <c r="Y14"/>
  <c r="O45"/>
  <c r="O76" s="1"/>
  <c r="P76" s="1"/>
  <c r="Y15"/>
  <c r="O46"/>
  <c r="O77" s="1"/>
  <c r="Y16"/>
  <c r="O47"/>
  <c r="O78" s="1"/>
  <c r="P78" s="1"/>
  <c r="Y17"/>
  <c r="O48"/>
  <c r="O79" s="1"/>
  <c r="Q79" s="1"/>
  <c r="Y18"/>
  <c r="O49"/>
  <c r="O80" s="1"/>
  <c r="P80" s="1"/>
  <c r="Y19"/>
  <c r="O50"/>
  <c r="O81" s="1"/>
  <c r="Q81" s="1"/>
  <c r="Y20"/>
  <c r="O51"/>
  <c r="O82" s="1"/>
  <c r="Y21"/>
  <c r="O52"/>
  <c r="O83" s="1"/>
  <c r="Q83" s="1"/>
  <c r="Y22"/>
  <c r="O53"/>
  <c r="O84" s="1"/>
  <c r="P84" s="1"/>
  <c r="Y23"/>
  <c r="O54"/>
  <c r="O85" s="1"/>
  <c r="Y24"/>
  <c r="O55"/>
  <c r="O86" s="1"/>
  <c r="Q86" s="1"/>
  <c r="Y25"/>
  <c r="O56"/>
  <c r="O87" s="1"/>
  <c r="Q87" s="1"/>
  <c r="Y26"/>
  <c r="O57"/>
  <c r="O88" s="1"/>
  <c r="P88" s="1"/>
  <c r="Y27"/>
  <c r="O58"/>
  <c r="O89" s="1"/>
  <c r="Y28"/>
  <c r="O59"/>
  <c r="O90" s="1"/>
  <c r="Q90" s="1"/>
  <c r="Y29"/>
  <c r="O60"/>
  <c r="O91" s="1"/>
  <c r="Q91" s="1"/>
  <c r="Y30"/>
  <c r="O61"/>
  <c r="O92" s="1"/>
  <c r="P92" s="1"/>
  <c r="Y31"/>
  <c r="O62"/>
  <c r="O93" s="1"/>
  <c r="Y32"/>
  <c r="O63"/>
  <c r="O94" s="1"/>
  <c r="B64"/>
  <c r="O40"/>
  <c r="O71" s="1"/>
  <c r="P75"/>
  <c r="P86"/>
  <c r="S33"/>
  <c r="T33"/>
  <c r="U33"/>
  <c r="V33"/>
  <c r="W33"/>
  <c r="X33"/>
  <c r="BQ51" i="12"/>
  <c r="BR51" s="1"/>
  <c r="BQ57"/>
  <c r="BQ61"/>
  <c r="BR61" s="1"/>
  <c r="BQ62"/>
  <c r="BR62" s="1"/>
  <c r="AC57"/>
  <c r="AC61"/>
  <c r="AC62"/>
  <c r="S51"/>
  <c r="S57"/>
  <c r="S61"/>
  <c r="AC50" i="8"/>
  <c r="AC56"/>
  <c r="AC60"/>
  <c r="AC61"/>
  <c r="AC63"/>
  <c r="AC64"/>
  <c r="AD62"/>
  <c r="Z54"/>
  <c r="U13"/>
  <c r="U17"/>
  <c r="U26"/>
  <c r="U9"/>
  <c r="T55"/>
  <c r="N50" i="24"/>
  <c r="S50"/>
  <c r="U50" s="1"/>
  <c r="N56"/>
  <c r="S56"/>
  <c r="N60"/>
  <c r="S60"/>
  <c r="N61"/>
  <c r="S61"/>
  <c r="S43" i="21"/>
  <c r="S43" i="24" s="1"/>
  <c r="S49"/>
  <c r="S63"/>
  <c r="U43" i="22"/>
  <c r="N43" i="24" s="1"/>
  <c r="N49"/>
  <c r="N62"/>
  <c r="N63"/>
  <c r="O63" s="1"/>
  <c r="R43" i="23"/>
  <c r="I43" i="24" s="1"/>
  <c r="I47"/>
  <c r="I48"/>
  <c r="I49"/>
  <c r="I50"/>
  <c r="I58" i="11"/>
  <c r="J58" s="1"/>
  <c r="V62" i="9"/>
  <c r="I62" i="12" s="1"/>
  <c r="V63" i="9"/>
  <c r="I63" i="12" s="1"/>
  <c r="V65" i="9"/>
  <c r="V66"/>
  <c r="D51" i="12"/>
  <c r="E51" s="1"/>
  <c r="K47" i="11"/>
  <c r="J19"/>
  <c r="D9"/>
  <c r="E9" s="1"/>
  <c r="D10"/>
  <c r="E10" s="1"/>
  <c r="D11"/>
  <c r="E11" s="1"/>
  <c r="D13"/>
  <c r="E13" s="1"/>
  <c r="D14"/>
  <c r="F14" s="1"/>
  <c r="D16"/>
  <c r="E16" s="1"/>
  <c r="D17"/>
  <c r="E17" s="1"/>
  <c r="D18"/>
  <c r="F18" s="1"/>
  <c r="D19"/>
  <c r="D20"/>
  <c r="E20" s="1"/>
  <c r="D21"/>
  <c r="E21" s="1"/>
  <c r="D22"/>
  <c r="F22" s="1"/>
  <c r="D23"/>
  <c r="D24"/>
  <c r="E24" s="1"/>
  <c r="D25"/>
  <c r="E25" s="1"/>
  <c r="D26"/>
  <c r="F26" s="1"/>
  <c r="D27"/>
  <c r="D28"/>
  <c r="E28" s="1"/>
  <c r="D29"/>
  <c r="E29" s="1"/>
  <c r="D30"/>
  <c r="F30" s="1"/>
  <c r="D31"/>
  <c r="D32"/>
  <c r="E32" s="1"/>
  <c r="D33"/>
  <c r="E33" s="1"/>
  <c r="D34"/>
  <c r="F34" s="1"/>
  <c r="D36"/>
  <c r="E36" s="1"/>
  <c r="D37"/>
  <c r="E37" s="1"/>
  <c r="D38"/>
  <c r="D39"/>
  <c r="F39" s="1"/>
  <c r="D42"/>
  <c r="E42" s="1"/>
  <c r="D44"/>
  <c r="D49"/>
  <c r="F49" s="1"/>
  <c r="D50"/>
  <c r="E50" s="1"/>
  <c r="D51"/>
  <c r="D54"/>
  <c r="E54" s="1"/>
  <c r="D62"/>
  <c r="F62" s="1"/>
  <c r="F64"/>
  <c r="E64"/>
  <c r="AE47" i="24"/>
  <c r="AE58"/>
  <c r="J17"/>
  <c r="J25"/>
  <c r="AE61"/>
  <c r="AE60"/>
  <c r="AD60"/>
  <c r="AD56"/>
  <c r="AE55"/>
  <c r="AE54"/>
  <c r="AE53"/>
  <c r="AD53"/>
  <c r="AE48"/>
  <c r="AD8"/>
  <c r="AB8"/>
  <c r="AA8"/>
  <c r="Y8"/>
  <c r="W8"/>
  <c r="V8"/>
  <c r="T8"/>
  <c r="R8"/>
  <c r="Q8"/>
  <c r="O8"/>
  <c r="M8"/>
  <c r="L8"/>
  <c r="J8"/>
  <c r="G8"/>
  <c r="E8"/>
  <c r="AA7"/>
  <c r="V7"/>
  <c r="Q7"/>
  <c r="L7"/>
  <c r="G7"/>
  <c r="AD8" i="8"/>
  <c r="AB8"/>
  <c r="Y8"/>
  <c r="W8"/>
  <c r="T8"/>
  <c r="R8"/>
  <c r="O8"/>
  <c r="J8"/>
  <c r="E8"/>
  <c r="K20" i="11"/>
  <c r="K8"/>
  <c r="J8"/>
  <c r="H8"/>
  <c r="G8"/>
  <c r="F8"/>
  <c r="E8"/>
  <c r="G7"/>
  <c r="BI62" i="12"/>
  <c r="AO62"/>
  <c r="F62"/>
  <c r="BI61"/>
  <c r="BI57"/>
  <c r="AO57"/>
  <c r="AN57"/>
  <c r="AO56"/>
  <c r="BI55"/>
  <c r="BI54"/>
  <c r="AO54"/>
  <c r="AN54"/>
  <c r="BI51"/>
  <c r="AO51"/>
  <c r="BI50"/>
  <c r="BS49"/>
  <c r="BR49"/>
  <c r="AO49"/>
  <c r="AN49"/>
  <c r="AO47"/>
  <c r="AT42"/>
  <c r="AS42"/>
  <c r="AX9"/>
  <c r="AX10"/>
  <c r="AX11"/>
  <c r="AX12"/>
  <c r="AX13"/>
  <c r="AX14"/>
  <c r="AX15"/>
  <c r="AX16"/>
  <c r="AX17"/>
  <c r="AX18"/>
  <c r="AX19"/>
  <c r="AX20"/>
  <c r="AX21"/>
  <c r="AX22"/>
  <c r="AX23"/>
  <c r="AX24"/>
  <c r="AX25"/>
  <c r="AX26"/>
  <c r="AX27"/>
  <c r="AX28"/>
  <c r="AX29"/>
  <c r="AX30"/>
  <c r="AX31"/>
  <c r="AX32"/>
  <c r="AX33"/>
  <c r="AX34"/>
  <c r="BN40"/>
  <c r="AT40"/>
  <c r="AS40"/>
  <c r="AO40"/>
  <c r="AT39"/>
  <c r="AS39"/>
  <c r="AN39"/>
  <c r="AT37"/>
  <c r="AS37"/>
  <c r="AT36"/>
  <c r="AS36"/>
  <c r="AO36"/>
  <c r="AY9"/>
  <c r="AY10"/>
  <c r="AY11"/>
  <c r="AY12"/>
  <c r="AY13"/>
  <c r="AY14"/>
  <c r="AY15"/>
  <c r="AY16"/>
  <c r="AY17"/>
  <c r="AY18"/>
  <c r="AY19"/>
  <c r="AY20"/>
  <c r="AY21"/>
  <c r="AY22"/>
  <c r="AY23"/>
  <c r="AY24"/>
  <c r="AY25"/>
  <c r="AY26"/>
  <c r="AY27"/>
  <c r="AY28"/>
  <c r="AY29"/>
  <c r="AY30"/>
  <c r="AY31"/>
  <c r="AY32"/>
  <c r="AY33"/>
  <c r="AY34"/>
  <c r="AT35"/>
  <c r="AS35"/>
  <c r="AO9"/>
  <c r="AO10"/>
  <c r="AO11"/>
  <c r="AO14"/>
  <c r="AO15"/>
  <c r="AO18"/>
  <c r="AO19"/>
  <c r="AO22"/>
  <c r="AO23"/>
  <c r="AO26"/>
  <c r="AO27"/>
  <c r="AO30"/>
  <c r="AO31"/>
  <c r="AO34"/>
  <c r="AN10"/>
  <c r="AN14"/>
  <c r="AN18"/>
  <c r="AN20"/>
  <c r="AN22"/>
  <c r="AN25"/>
  <c r="AN26"/>
  <c r="AN30"/>
  <c r="AN34"/>
  <c r="AD35"/>
  <c r="AT34"/>
  <c r="AS34"/>
  <c r="AT33"/>
  <c r="AS33"/>
  <c r="AT32"/>
  <c r="AS32"/>
  <c r="AT31"/>
  <c r="AS31"/>
  <c r="AT30"/>
  <c r="AS30"/>
  <c r="AT29"/>
  <c r="AS29"/>
  <c r="BR28"/>
  <c r="AT28"/>
  <c r="AS28"/>
  <c r="AT27"/>
  <c r="AS27"/>
  <c r="AT26"/>
  <c r="AS26"/>
  <c r="AI26"/>
  <c r="AT25"/>
  <c r="AS25"/>
  <c r="AT24"/>
  <c r="AS24"/>
  <c r="AT23"/>
  <c r="AS23"/>
  <c r="AT22"/>
  <c r="AS22"/>
  <c r="AT21"/>
  <c r="AS21"/>
  <c r="AT20"/>
  <c r="AS20"/>
  <c r="AT19"/>
  <c r="AS19"/>
  <c r="AT18"/>
  <c r="AS18"/>
  <c r="AT17"/>
  <c r="AS17"/>
  <c r="AT16"/>
  <c r="AS16"/>
  <c r="AT15"/>
  <c r="AS15"/>
  <c r="AT14"/>
  <c r="AS14"/>
  <c r="AT13"/>
  <c r="AS13"/>
  <c r="AT12"/>
  <c r="AS12"/>
  <c r="AT11"/>
  <c r="AS11"/>
  <c r="AT10"/>
  <c r="AS10"/>
  <c r="AI10"/>
  <c r="AT9"/>
  <c r="AS9"/>
  <c r="AQ8"/>
  <c r="CB8" s="1"/>
  <c r="CI8"/>
  <c r="CD8"/>
  <c r="BY8"/>
  <c r="BO8"/>
  <c r="BJ8"/>
  <c r="BE8"/>
  <c r="BC8"/>
  <c r="BA8"/>
  <c r="AZ8"/>
  <c r="AX8"/>
  <c r="AV8"/>
  <c r="AU8"/>
  <c r="AS8"/>
  <c r="AP8"/>
  <c r="AN8"/>
  <c r="AL8"/>
  <c r="AK8"/>
  <c r="AI8"/>
  <c r="AG8"/>
  <c r="AF8"/>
  <c r="AD8"/>
  <c r="AB8"/>
  <c r="AA8"/>
  <c r="Y8"/>
  <c r="W8"/>
  <c r="V8"/>
  <c r="T8"/>
  <c r="R8"/>
  <c r="Q8"/>
  <c r="O8"/>
  <c r="M8"/>
  <c r="L8"/>
  <c r="J8"/>
  <c r="G8"/>
  <c r="H191" i="2"/>
  <c r="F191"/>
  <c r="C181"/>
  <c r="H180"/>
  <c r="F179"/>
  <c r="H178"/>
  <c r="F178"/>
  <c r="H164"/>
  <c r="F164"/>
  <c r="H158"/>
  <c r="F158"/>
  <c r="F157"/>
  <c r="H148"/>
  <c r="F148"/>
  <c r="H144"/>
  <c r="F144"/>
  <c r="H133"/>
  <c r="F133"/>
  <c r="H127"/>
  <c r="F127"/>
  <c r="H116"/>
  <c r="F116"/>
  <c r="H110"/>
  <c r="F110"/>
  <c r="H68"/>
  <c r="F68"/>
  <c r="C55"/>
  <c r="H55" s="1"/>
  <c r="D55"/>
  <c r="F55" s="1"/>
  <c r="F53"/>
  <c r="D33"/>
  <c r="Z17" i="8"/>
  <c r="Y27"/>
  <c r="E170" i="2"/>
  <c r="H170" s="1"/>
  <c r="Y62" i="6"/>
  <c r="E169" i="2"/>
  <c r="E154"/>
  <c r="F154" s="1"/>
  <c r="E37"/>
  <c r="E26" l="1"/>
  <c r="G26" s="1"/>
  <c r="E10"/>
  <c r="BO53" i="16"/>
  <c r="S45" i="24"/>
  <c r="E15" i="2"/>
  <c r="N45" i="24"/>
  <c r="E14" i="2"/>
  <c r="E59"/>
  <c r="N52" i="12"/>
  <c r="V61" i="9"/>
  <c r="I61" i="12" s="1"/>
  <c r="Q72" i="14"/>
  <c r="H137" i="2"/>
  <c r="E30" i="30"/>
  <c r="E160" i="2"/>
  <c r="H160" s="1"/>
  <c r="G171"/>
  <c r="AJ22" i="12"/>
  <c r="I44" i="34"/>
  <c r="BG45" i="12" s="1"/>
  <c r="AC45" i="24"/>
  <c r="AC46"/>
  <c r="AD46" s="1"/>
  <c r="CK19" i="12"/>
  <c r="CL19" s="1"/>
  <c r="E177" i="2"/>
  <c r="F177" s="1"/>
  <c r="E51"/>
  <c r="AC49" i="12"/>
  <c r="S46"/>
  <c r="S45"/>
  <c r="Y39" i="8"/>
  <c r="CK24" i="12"/>
  <c r="CM24" s="1"/>
  <c r="E145" i="2"/>
  <c r="H145" s="1"/>
  <c r="D49" i="24"/>
  <c r="E49" s="1"/>
  <c r="I46"/>
  <c r="J46" s="1"/>
  <c r="J22" i="11"/>
  <c r="K31"/>
  <c r="K11"/>
  <c r="J26"/>
  <c r="J48" i="24"/>
  <c r="K48"/>
  <c r="O60"/>
  <c r="P60"/>
  <c r="E21" i="30"/>
  <c r="E31"/>
  <c r="D22" i="2"/>
  <c r="J47" i="24"/>
  <c r="K47"/>
  <c r="P62"/>
  <c r="O62"/>
  <c r="D136" i="2"/>
  <c r="P59" i="24"/>
  <c r="O59"/>
  <c r="H95" i="2"/>
  <c r="J52" i="24"/>
  <c r="I56"/>
  <c r="D56" s="1"/>
  <c r="I60"/>
  <c r="D60" s="1"/>
  <c r="X61" i="12" s="1"/>
  <c r="I55" i="24"/>
  <c r="I59"/>
  <c r="I53"/>
  <c r="I57"/>
  <c r="D57" s="1"/>
  <c r="I61"/>
  <c r="I54"/>
  <c r="I58"/>
  <c r="I62"/>
  <c r="I63"/>
  <c r="J63" s="1"/>
  <c r="J50"/>
  <c r="K50"/>
  <c r="J43"/>
  <c r="K43"/>
  <c r="P61"/>
  <c r="O61"/>
  <c r="P56"/>
  <c r="O56"/>
  <c r="E50" i="2"/>
  <c r="C33"/>
  <c r="H157"/>
  <c r="C165"/>
  <c r="D165"/>
  <c r="N58" i="24"/>
  <c r="H173" i="2"/>
  <c r="K49" i="24"/>
  <c r="J49"/>
  <c r="E25" i="30"/>
  <c r="J47" i="37"/>
  <c r="E47" i="2" s="1"/>
  <c r="P57" i="24"/>
  <c r="O57"/>
  <c r="E41" i="30"/>
  <c r="E185" i="2"/>
  <c r="AY37" i="12"/>
  <c r="BY37"/>
  <c r="U60" i="24"/>
  <c r="T60"/>
  <c r="T59"/>
  <c r="U59"/>
  <c r="D59"/>
  <c r="F59" s="1"/>
  <c r="T63"/>
  <c r="T61"/>
  <c r="U61"/>
  <c r="T53"/>
  <c r="U53"/>
  <c r="H42" i="2"/>
  <c r="G42"/>
  <c r="F42"/>
  <c r="Z15" i="8"/>
  <c r="Y15"/>
  <c r="F30" i="30"/>
  <c r="D36"/>
  <c r="E36" s="1"/>
  <c r="D23"/>
  <c r="E23" s="1"/>
  <c r="E129" i="2"/>
  <c r="AJ18" i="12"/>
  <c r="I39" i="24"/>
  <c r="K39" s="1"/>
  <c r="E123" i="2"/>
  <c r="F175"/>
  <c r="CM19" i="12"/>
  <c r="F40"/>
  <c r="T10" i="24"/>
  <c r="P81" i="14"/>
  <c r="Q88"/>
  <c r="E125" i="2"/>
  <c r="CK37" i="12"/>
  <c r="CK28"/>
  <c r="CL28" s="1"/>
  <c r="CK22"/>
  <c r="D14" i="30"/>
  <c r="E14" s="1"/>
  <c r="E147" i="2"/>
  <c r="G147" s="1"/>
  <c r="E141"/>
  <c r="G141" s="1"/>
  <c r="E159"/>
  <c r="H159" s="1"/>
  <c r="E174"/>
  <c r="F174" s="1"/>
  <c r="S46" i="24"/>
  <c r="T46" s="1"/>
  <c r="S15" i="8"/>
  <c r="T15" s="1"/>
  <c r="S10"/>
  <c r="N14"/>
  <c r="O14" s="1"/>
  <c r="G94" i="2"/>
  <c r="F176"/>
  <c r="F95"/>
  <c r="O64" i="14"/>
  <c r="O95" s="1"/>
  <c r="F120" i="2"/>
  <c r="E138"/>
  <c r="H138" s="1"/>
  <c r="D28" i="30"/>
  <c r="E142" i="2"/>
  <c r="G142" s="1"/>
  <c r="S37" i="8"/>
  <c r="U37" s="1"/>
  <c r="S28"/>
  <c r="U28" s="1"/>
  <c r="BV36" i="12"/>
  <c r="E155" i="2"/>
  <c r="H155" s="1"/>
  <c r="F160"/>
  <c r="BS51" i="12"/>
  <c r="Q76" i="14"/>
  <c r="E126" i="2"/>
  <c r="F126" s="1"/>
  <c r="CK15" i="12"/>
  <c r="CL15" s="1"/>
  <c r="F25" i="30"/>
  <c r="D26"/>
  <c r="F26" s="1"/>
  <c r="G131" i="2"/>
  <c r="G146"/>
  <c r="E140"/>
  <c r="H140" s="1"/>
  <c r="F77"/>
  <c r="F203" s="1"/>
  <c r="CM21" i="12"/>
  <c r="F93" i="2"/>
  <c r="CL32" i="12"/>
  <c r="CL14"/>
  <c r="CL40"/>
  <c r="CL30"/>
  <c r="CM12"/>
  <c r="CM30"/>
  <c r="CL10"/>
  <c r="CM17"/>
  <c r="CL34"/>
  <c r="CL26"/>
  <c r="AX36"/>
  <c r="CL29"/>
  <c r="CM29"/>
  <c r="H162" i="2"/>
  <c r="AI14" i="12"/>
  <c r="F22"/>
  <c r="CM40"/>
  <c r="AX35"/>
  <c r="P91" i="14"/>
  <c r="E43" i="2"/>
  <c r="F43" s="1"/>
  <c r="CK20" i="12"/>
  <c r="CM20" s="1"/>
  <c r="CK16"/>
  <c r="CL16" s="1"/>
  <c r="E128" i="2"/>
  <c r="E139"/>
  <c r="H139" s="1"/>
  <c r="Y72" i="8"/>
  <c r="Z72"/>
  <c r="N22"/>
  <c r="D22" s="1"/>
  <c r="U35" i="22"/>
  <c r="N35" i="24" s="1"/>
  <c r="N10"/>
  <c r="P10" s="1"/>
  <c r="I41" i="11"/>
  <c r="K41" s="1"/>
  <c r="H185" i="2"/>
  <c r="G185"/>
  <c r="O45" i="15"/>
  <c r="BQ45" i="12" s="1"/>
  <c r="BR45" s="1"/>
  <c r="BQ46"/>
  <c r="BS46" s="1"/>
  <c r="P45" i="17"/>
  <c r="G169" i="2"/>
  <c r="BI56" i="12"/>
  <c r="I64" i="11"/>
  <c r="J64" s="1"/>
  <c r="I62"/>
  <c r="J62" s="1"/>
  <c r="T22" i="8"/>
  <c r="U22"/>
  <c r="P87" i="14"/>
  <c r="P79"/>
  <c r="F109" i="2"/>
  <c r="E156"/>
  <c r="H156" s="1"/>
  <c r="CK42" i="12"/>
  <c r="CM42" s="1"/>
  <c r="CK36"/>
  <c r="CK31"/>
  <c r="CL31" s="1"/>
  <c r="CK27"/>
  <c r="CK11"/>
  <c r="F151" i="2"/>
  <c r="D42" i="30"/>
  <c r="D37"/>
  <c r="D33"/>
  <c r="D29"/>
  <c r="E19"/>
  <c r="D15"/>
  <c r="E15" s="1"/>
  <c r="E163" i="2"/>
  <c r="D150"/>
  <c r="C136"/>
  <c r="AJ39" i="12"/>
  <c r="I51" i="11"/>
  <c r="E132" i="2"/>
  <c r="S29" i="8"/>
  <c r="U29" s="1"/>
  <c r="S27"/>
  <c r="S25"/>
  <c r="U25" s="1"/>
  <c r="S20"/>
  <c r="N20" s="1"/>
  <c r="D20" s="1"/>
  <c r="S16"/>
  <c r="N16" s="1"/>
  <c r="O16" s="1"/>
  <c r="I23" i="11"/>
  <c r="K23" s="1"/>
  <c r="I15"/>
  <c r="C87" i="2"/>
  <c r="E24" i="30"/>
  <c r="N13" i="8"/>
  <c r="S38" i="24"/>
  <c r="T38" s="1"/>
  <c r="E161" i="2"/>
  <c r="F161" s="1"/>
  <c r="F40"/>
  <c r="F173"/>
  <c r="P83" i="14"/>
  <c r="P74"/>
  <c r="E121" i="2"/>
  <c r="E167"/>
  <c r="CK39" i="12"/>
  <c r="CK33"/>
  <c r="CK13"/>
  <c r="CK9"/>
  <c r="CM9" s="1"/>
  <c r="D40" i="30"/>
  <c r="E40" s="1"/>
  <c r="D35"/>
  <c r="E35" s="1"/>
  <c r="D22"/>
  <c r="D17"/>
  <c r="D13"/>
  <c r="I48" i="11"/>
  <c r="J48" s="1"/>
  <c r="CF38" i="12"/>
  <c r="D203" i="2"/>
  <c r="D35" i="20"/>
  <c r="I33" i="11"/>
  <c r="J33" s="1"/>
  <c r="I13"/>
  <c r="K13" s="1"/>
  <c r="E188" i="2"/>
  <c r="E211" s="1"/>
  <c r="BQ59" i="12"/>
  <c r="F185" i="2"/>
  <c r="AM46" i="12"/>
  <c r="E32" i="30"/>
  <c r="E28"/>
  <c r="F140" i="2"/>
  <c r="G176"/>
  <c r="N23" i="8"/>
  <c r="O23" s="1"/>
  <c r="R35" i="5"/>
  <c r="R40" s="1"/>
  <c r="I42" i="11"/>
  <c r="N35" i="25"/>
  <c r="S35" i="12" s="1"/>
  <c r="K54" i="11"/>
  <c r="F10"/>
  <c r="F12"/>
  <c r="G41" i="2"/>
  <c r="F41"/>
  <c r="H41"/>
  <c r="N46" i="24"/>
  <c r="O46" s="1"/>
  <c r="O34"/>
  <c r="E30" i="2"/>
  <c r="H30" s="1"/>
  <c r="O47" i="24"/>
  <c r="K12" i="11"/>
  <c r="K24"/>
  <c r="J16"/>
  <c r="F39" i="12"/>
  <c r="AY36"/>
  <c r="K28" i="11"/>
  <c r="K32"/>
  <c r="T23" i="8"/>
  <c r="CL24" i="12"/>
  <c r="N12" i="8"/>
  <c r="F170" i="2"/>
  <c r="H40"/>
  <c r="F147"/>
  <c r="H172"/>
  <c r="AI13" i="12"/>
  <c r="AI32"/>
  <c r="F9" i="11"/>
  <c r="K56"/>
  <c r="O52" i="24"/>
  <c r="N48" i="8"/>
  <c r="O48" s="1"/>
  <c r="N26"/>
  <c r="O26" s="1"/>
  <c r="F152" i="2"/>
  <c r="N49" i="8"/>
  <c r="D49" s="1"/>
  <c r="E107" i="2"/>
  <c r="I59" i="11"/>
  <c r="J59" s="1"/>
  <c r="N51" i="8"/>
  <c r="I40" i="34"/>
  <c r="F117" i="2"/>
  <c r="J41" i="11"/>
  <c r="G170" i="2"/>
  <c r="Q92" i="14"/>
  <c r="Y33"/>
  <c r="B95" s="1"/>
  <c r="E34" i="30"/>
  <c r="E26"/>
  <c r="E18"/>
  <c r="C150" i="2"/>
  <c r="I55" i="11"/>
  <c r="J55" s="1"/>
  <c r="N34" i="8"/>
  <c r="O34" s="1"/>
  <c r="I40" i="11"/>
  <c r="I36"/>
  <c r="J36" s="1"/>
  <c r="Q80" i="14"/>
  <c r="Z33"/>
  <c r="N95" s="1"/>
  <c r="I60" i="11"/>
  <c r="J60" s="1"/>
  <c r="I49"/>
  <c r="C35" i="4"/>
  <c r="D40" i="20"/>
  <c r="S35" i="21"/>
  <c r="S35" i="24" s="1"/>
  <c r="N40" i="25"/>
  <c r="N42" s="1"/>
  <c r="Y35" i="6"/>
  <c r="I52" i="11"/>
  <c r="AD23" i="24"/>
  <c r="AD19"/>
  <c r="AD15"/>
  <c r="AD31"/>
  <c r="AD11"/>
  <c r="AD27"/>
  <c r="P18"/>
  <c r="O22"/>
  <c r="P30"/>
  <c r="O10"/>
  <c r="O26"/>
  <c r="O14"/>
  <c r="I46" i="11"/>
  <c r="H151" i="2"/>
  <c r="G137"/>
  <c r="H120"/>
  <c r="F137"/>
  <c r="F13" i="11"/>
  <c r="O63" i="10"/>
  <c r="V63" s="1"/>
  <c r="D63" i="11" s="1"/>
  <c r="V45" i="10"/>
  <c r="E7" i="2" s="1"/>
  <c r="F50" i="11"/>
  <c r="F18" i="12"/>
  <c r="F54" i="11"/>
  <c r="H78" i="2"/>
  <c r="H204" s="1"/>
  <c r="D65" i="11"/>
  <c r="E65" s="1"/>
  <c r="F78" i="2"/>
  <c r="F204" s="1"/>
  <c r="F11" i="11"/>
  <c r="J14"/>
  <c r="K18"/>
  <c r="J30"/>
  <c r="K34"/>
  <c r="E39"/>
  <c r="J38"/>
  <c r="F48"/>
  <c r="J35"/>
  <c r="F29"/>
  <c r="K19"/>
  <c r="J47"/>
  <c r="F21"/>
  <c r="K62"/>
  <c r="K27"/>
  <c r="J29"/>
  <c r="J21"/>
  <c r="J13"/>
  <c r="BL53" i="12"/>
  <c r="BL52"/>
  <c r="E182" i="2"/>
  <c r="G182" s="1"/>
  <c r="BL42" i="12"/>
  <c r="E71" i="2"/>
  <c r="E70" s="1"/>
  <c r="BL54" i="12"/>
  <c r="E79" i="2"/>
  <c r="H79" s="1"/>
  <c r="H205" s="1"/>
  <c r="BL44" i="12"/>
  <c r="D37" i="24"/>
  <c r="X37" i="12" s="1"/>
  <c r="D36" i="24"/>
  <c r="X36" i="12" s="1"/>
  <c r="M35" i="19"/>
  <c r="E115" i="2" s="1"/>
  <c r="H115" s="1"/>
  <c r="R36" i="7"/>
  <c r="R45"/>
  <c r="E153" i="2"/>
  <c r="E122"/>
  <c r="H122" s="1"/>
  <c r="D52" i="12"/>
  <c r="E184" i="2"/>
  <c r="E183" s="1"/>
  <c r="AH58" i="12"/>
  <c r="Y44" i="6"/>
  <c r="V46" i="9"/>
  <c r="I46" i="12" s="1"/>
  <c r="E57" i="2"/>
  <c r="I51" i="24"/>
  <c r="BI58" i="12"/>
  <c r="E180" i="2"/>
  <c r="F180" s="1"/>
  <c r="AI36" i="12"/>
  <c r="K10" i="11"/>
  <c r="H189" i="2"/>
  <c r="D87"/>
  <c r="K50" i="11"/>
  <c r="H93" i="2"/>
  <c r="F43" i="30"/>
  <c r="F38"/>
  <c r="F60" i="11"/>
  <c r="BI53" i="12"/>
  <c r="K25" i="11"/>
  <c r="K17"/>
  <c r="F31" i="30"/>
  <c r="F27"/>
  <c r="F19"/>
  <c r="C22" i="2"/>
  <c r="E209"/>
  <c r="BR8" i="12"/>
  <c r="CJ8"/>
  <c r="N41" i="8"/>
  <c r="D41" s="1"/>
  <c r="N46"/>
  <c r="D46" s="1"/>
  <c r="N33"/>
  <c r="O33" s="1"/>
  <c r="BS43" i="12"/>
  <c r="BS32"/>
  <c r="BS28"/>
  <c r="BS24"/>
  <c r="BS20"/>
  <c r="BS16"/>
  <c r="BS12"/>
  <c r="T34" i="8"/>
  <c r="T30"/>
  <c r="T26"/>
  <c r="T18"/>
  <c r="T14"/>
  <c r="Y32"/>
  <c r="Y20"/>
  <c r="Y16"/>
  <c r="O33" i="24"/>
  <c r="O29"/>
  <c r="O21"/>
  <c r="O17"/>
  <c r="O13"/>
  <c r="E38" i="12"/>
  <c r="E33"/>
  <c r="E29"/>
  <c r="E25"/>
  <c r="E21"/>
  <c r="E17"/>
  <c r="E13"/>
  <c r="Z34" i="8"/>
  <c r="Z22"/>
  <c r="Z18"/>
  <c r="Z14"/>
  <c r="O13"/>
  <c r="AE72"/>
  <c r="BR37" i="12"/>
  <c r="P36" i="24"/>
  <c r="P31"/>
  <c r="P19"/>
  <c r="P15"/>
  <c r="BS54" i="12"/>
  <c r="BS47"/>
  <c r="E37"/>
  <c r="F47" i="2"/>
  <c r="BS9" i="12"/>
  <c r="BS33"/>
  <c r="BS29"/>
  <c r="BS25"/>
  <c r="BS21"/>
  <c r="BS56"/>
  <c r="BS48"/>
  <c r="Y48" i="8"/>
  <c r="Y41"/>
  <c r="Y37"/>
  <c r="Y33"/>
  <c r="Y29"/>
  <c r="Y25"/>
  <c r="Y17"/>
  <c r="Y13"/>
  <c r="AD43"/>
  <c r="T52" i="24"/>
  <c r="T32"/>
  <c r="T28"/>
  <c r="T24"/>
  <c r="T20"/>
  <c r="T16"/>
  <c r="T12"/>
  <c r="AI20" i="12"/>
  <c r="AI16"/>
  <c r="BR43"/>
  <c r="BR34"/>
  <c r="BR30"/>
  <c r="BR26"/>
  <c r="BR22"/>
  <c r="BR18"/>
  <c r="BR10"/>
  <c r="F30"/>
  <c r="Z43" i="8"/>
  <c r="Z31"/>
  <c r="Z27"/>
  <c r="Z23"/>
  <c r="Z19"/>
  <c r="Z11"/>
  <c r="P37" i="24"/>
  <c r="BS35" i="12"/>
  <c r="P32" i="24"/>
  <c r="P28"/>
  <c r="P24"/>
  <c r="P20"/>
  <c r="P16"/>
  <c r="P12"/>
  <c r="T9"/>
  <c r="BR9" i="12"/>
  <c r="K58" i="11"/>
  <c r="BS26" i="12"/>
  <c r="BS10"/>
  <c r="T64" i="8"/>
  <c r="T56"/>
  <c r="T52"/>
  <c r="T44"/>
  <c r="T36"/>
  <c r="T32"/>
  <c r="T12"/>
  <c r="Y73"/>
  <c r="Y63"/>
  <c r="Y54"/>
  <c r="Y34"/>
  <c r="Y26"/>
  <c r="Y22"/>
  <c r="Y18"/>
  <c r="Y14"/>
  <c r="Y10"/>
  <c r="O27" i="24"/>
  <c r="O19"/>
  <c r="O11"/>
  <c r="T33"/>
  <c r="T29"/>
  <c r="T25"/>
  <c r="T21"/>
  <c r="T17"/>
  <c r="T13"/>
  <c r="AD25"/>
  <c r="BR57" i="12"/>
  <c r="BR53"/>
  <c r="BR48"/>
  <c r="BR44"/>
  <c r="BR40"/>
  <c r="BR31"/>
  <c r="BR27"/>
  <c r="BR23"/>
  <c r="BR19"/>
  <c r="BR11"/>
  <c r="E44"/>
  <c r="F9"/>
  <c r="F31"/>
  <c r="F23"/>
  <c r="F19"/>
  <c r="F15"/>
  <c r="F11"/>
  <c r="U59" i="8"/>
  <c r="U55"/>
  <c r="U51"/>
  <c r="U39"/>
  <c r="U31"/>
  <c r="U23"/>
  <c r="Z36"/>
  <c r="Z32"/>
  <c r="Z24"/>
  <c r="Z20"/>
  <c r="Z16"/>
  <c r="Z12"/>
  <c r="O37" i="24"/>
  <c r="U37"/>
  <c r="BS36" i="12"/>
  <c r="F36"/>
  <c r="P33" i="24"/>
  <c r="P29"/>
  <c r="P25"/>
  <c r="P21"/>
  <c r="P17"/>
  <c r="P13"/>
  <c r="O9"/>
  <c r="BS31" i="12"/>
  <c r="BS27"/>
  <c r="BS23"/>
  <c r="BS19"/>
  <c r="BS15"/>
  <c r="BS11"/>
  <c r="BS60"/>
  <c r="BS53"/>
  <c r="T73" i="8"/>
  <c r="T57"/>
  <c r="T41"/>
  <c r="T33"/>
  <c r="T21"/>
  <c r="T17"/>
  <c r="T13"/>
  <c r="Y59"/>
  <c r="Y55"/>
  <c r="O36" i="24"/>
  <c r="O32"/>
  <c r="O28"/>
  <c r="O24"/>
  <c r="O20"/>
  <c r="O16"/>
  <c r="O12"/>
  <c r="T54"/>
  <c r="T34"/>
  <c r="T30"/>
  <c r="T26"/>
  <c r="T22"/>
  <c r="T18"/>
  <c r="T14"/>
  <c r="E28" i="12"/>
  <c r="F32"/>
  <c r="F24"/>
  <c r="F20"/>
  <c r="F16"/>
  <c r="F12"/>
  <c r="U52" i="8"/>
  <c r="U48"/>
  <c r="U44"/>
  <c r="U36"/>
  <c r="U32"/>
  <c r="U12"/>
  <c r="Z61"/>
  <c r="Z48"/>
  <c r="T37" i="24"/>
  <c r="BS52" i="12"/>
  <c r="BB36"/>
  <c r="L44" i="36"/>
  <c r="AM45" i="12" s="1"/>
  <c r="E149" i="2"/>
  <c r="M44" i="19"/>
  <c r="AC62" i="24" s="1"/>
  <c r="R35" i="23"/>
  <c r="J36" i="24"/>
  <c r="J32"/>
  <c r="J28"/>
  <c r="J24"/>
  <c r="J20"/>
  <c r="J16"/>
  <c r="J12"/>
  <c r="K34"/>
  <c r="K26"/>
  <c r="K22"/>
  <c r="K18"/>
  <c r="K14"/>
  <c r="K10"/>
  <c r="J37"/>
  <c r="K37"/>
  <c r="K24"/>
  <c r="K20"/>
  <c r="J31"/>
  <c r="J27"/>
  <c r="J23"/>
  <c r="J19"/>
  <c r="J15"/>
  <c r="J11"/>
  <c r="K33"/>
  <c r="K29"/>
  <c r="K25"/>
  <c r="K21"/>
  <c r="K17"/>
  <c r="K13"/>
  <c r="K9"/>
  <c r="E32" i="2"/>
  <c r="K37" i="8"/>
  <c r="AI61" i="12"/>
  <c r="AI29"/>
  <c r="AI17"/>
  <c r="AJ34"/>
  <c r="AI12"/>
  <c r="F49"/>
  <c r="K9" i="8"/>
  <c r="C74"/>
  <c r="F34" i="12"/>
  <c r="U32" i="24"/>
  <c r="U28"/>
  <c r="U24"/>
  <c r="U20"/>
  <c r="U16"/>
  <c r="U12"/>
  <c r="O19" i="8"/>
  <c r="Z38"/>
  <c r="B74"/>
  <c r="BG46" i="12"/>
  <c r="F28" i="2"/>
  <c r="G28"/>
  <c r="H28"/>
  <c r="AJ43" i="12"/>
  <c r="AI30"/>
  <c r="AI63"/>
  <c r="AI40"/>
  <c r="AI27"/>
  <c r="AI23"/>
  <c r="AI19"/>
  <c r="AI15"/>
  <c r="E25" i="2"/>
  <c r="H25" s="1"/>
  <c r="I45" i="8"/>
  <c r="AI37" i="12"/>
  <c r="J37" i="8"/>
  <c r="K39"/>
  <c r="O37"/>
  <c r="Y40" i="6"/>
  <c r="Y42" s="1"/>
  <c r="E83" i="2" s="1"/>
  <c r="G83" s="1"/>
  <c r="E106"/>
  <c r="F106" s="1"/>
  <c r="H154"/>
  <c r="F10" i="12"/>
  <c r="K47" i="8"/>
  <c r="BR47" i="12"/>
  <c r="T55" i="24"/>
  <c r="J32" i="8"/>
  <c r="E24" i="12"/>
  <c r="BR14"/>
  <c r="K71" i="8"/>
  <c r="AE36" i="24"/>
  <c r="AE28"/>
  <c r="AE24"/>
  <c r="AE12"/>
  <c r="H47" i="2"/>
  <c r="AE63" i="8"/>
  <c r="K19"/>
  <c r="BS57" i="12"/>
  <c r="J64" i="8"/>
  <c r="AO20" i="12"/>
  <c r="C73" i="8"/>
  <c r="F50" i="2"/>
  <c r="C72" i="8"/>
  <c r="O36"/>
  <c r="K63"/>
  <c r="K32"/>
  <c r="J20"/>
  <c r="J12"/>
  <c r="H36" i="2"/>
  <c r="K64" i="8"/>
  <c r="K10"/>
  <c r="AD72"/>
  <c r="BS61" i="12"/>
  <c r="BS55"/>
  <c r="J58" i="8"/>
  <c r="AD33" i="24"/>
  <c r="AD17"/>
  <c r="C43" i="8"/>
  <c r="BK8" i="12"/>
  <c r="H109" i="2"/>
  <c r="F192"/>
  <c r="F189" s="1"/>
  <c r="AI9" i="12"/>
  <c r="AI44"/>
  <c r="AJ49"/>
  <c r="H143" i="2"/>
  <c r="AD73" i="8"/>
  <c r="AD63"/>
  <c r="J59"/>
  <c r="J36"/>
  <c r="J24"/>
  <c r="J28"/>
  <c r="J46"/>
  <c r="G168" i="2"/>
  <c r="BS58" i="12"/>
  <c r="BS39"/>
  <c r="K57" i="8"/>
  <c r="U54" i="24"/>
  <c r="G29" i="2"/>
  <c r="F29"/>
  <c r="H29"/>
  <c r="I45" i="24"/>
  <c r="J45" s="1"/>
  <c r="R44" i="23"/>
  <c r="I44" i="24" s="1"/>
  <c r="C64" i="8"/>
  <c r="C63"/>
  <c r="O12"/>
  <c r="BR35" i="12"/>
  <c r="T46" i="8"/>
  <c r="BR33" i="12"/>
  <c r="BR25"/>
  <c r="AI21"/>
  <c r="BS22"/>
  <c r="BS18"/>
  <c r="E135" i="2"/>
  <c r="B72" i="8"/>
  <c r="B63"/>
  <c r="C49"/>
  <c r="F28" i="12"/>
  <c r="J27" i="8"/>
  <c r="K21"/>
  <c r="K17"/>
  <c r="J73"/>
  <c r="U19"/>
  <c r="K33"/>
  <c r="K29"/>
  <c r="K25"/>
  <c r="BR15" i="12"/>
  <c r="AE33" i="24"/>
  <c r="AE29"/>
  <c r="AE25"/>
  <c r="AE21"/>
  <c r="AE17"/>
  <c r="AE13"/>
  <c r="C71" i="8"/>
  <c r="AE74"/>
  <c r="J34" i="24"/>
  <c r="J30"/>
  <c r="J26"/>
  <c r="J22"/>
  <c r="J18"/>
  <c r="J14"/>
  <c r="J10"/>
  <c r="O31"/>
  <c r="O23"/>
  <c r="O15"/>
  <c r="J15" i="8"/>
  <c r="BS42" i="12"/>
  <c r="J48" i="8"/>
  <c r="J55"/>
  <c r="AD71"/>
  <c r="F60" i="12"/>
  <c r="Y52" i="8"/>
  <c r="AD38" i="24"/>
  <c r="J61" i="8"/>
  <c r="J11"/>
  <c r="J71"/>
  <c r="I51"/>
  <c r="G36" i="2"/>
  <c r="J19" i="8"/>
  <c r="J47"/>
  <c r="J57"/>
  <c r="J9"/>
  <c r="BP8" i="12"/>
  <c r="BZ8"/>
  <c r="BH8"/>
  <c r="CG8"/>
  <c r="BF8"/>
  <c r="BM8"/>
  <c r="BW8"/>
  <c r="CE8"/>
  <c r="CL8"/>
  <c r="AD59" i="24"/>
  <c r="AD57"/>
  <c r="AD37"/>
  <c r="J9"/>
  <c r="E9" i="12"/>
  <c r="E27" i="2"/>
  <c r="G27" s="1"/>
  <c r="E48"/>
  <c r="E31"/>
  <c r="H31" s="1"/>
  <c r="S44" i="21"/>
  <c r="S44" i="24" s="1"/>
  <c r="U44" i="22"/>
  <c r="E24" i="2"/>
  <c r="E23"/>
  <c r="D46" i="11"/>
  <c r="BO35" i="16"/>
  <c r="BL35" i="12" s="1"/>
  <c r="R44" i="5"/>
  <c r="X44" i="8" s="1"/>
  <c r="N44" s="1"/>
  <c r="AE39" i="24"/>
  <c r="U47"/>
  <c r="T47"/>
  <c r="D33"/>
  <c r="D17"/>
  <c r="AJ59" i="12"/>
  <c r="D19" i="8"/>
  <c r="Z64"/>
  <c r="Y64"/>
  <c r="U60"/>
  <c r="T60"/>
  <c r="F130" i="2"/>
  <c r="G130"/>
  <c r="BG48" i="12"/>
  <c r="BI48" s="1"/>
  <c r="BI49"/>
  <c r="N30" i="8"/>
  <c r="D30" s="1"/>
  <c r="Z30"/>
  <c r="Y30"/>
  <c r="U24"/>
  <c r="T24"/>
  <c r="N24"/>
  <c r="D24" s="1"/>
  <c r="U10"/>
  <c r="T10"/>
  <c r="N10"/>
  <c r="Z9"/>
  <c r="Y9"/>
  <c r="Y71"/>
  <c r="Z71"/>
  <c r="N73"/>
  <c r="D73" s="1"/>
  <c r="U73"/>
  <c r="P39" i="24"/>
  <c r="O39"/>
  <c r="AD32"/>
  <c r="D32"/>
  <c r="AD28"/>
  <c r="D28"/>
  <c r="AD24"/>
  <c r="D24"/>
  <c r="AD20"/>
  <c r="D20"/>
  <c r="AD16"/>
  <c r="D16"/>
  <c r="AD12"/>
  <c r="D12"/>
  <c r="U39"/>
  <c r="T39"/>
  <c r="H117" i="2"/>
  <c r="E10" i="12"/>
  <c r="BR39"/>
  <c r="AI42"/>
  <c r="AJ42"/>
  <c r="U27" i="8"/>
  <c r="T27"/>
  <c r="T11"/>
  <c r="N11"/>
  <c r="D11" s="1"/>
  <c r="F53" i="12"/>
  <c r="E53"/>
  <c r="D25" i="24"/>
  <c r="D9"/>
  <c r="BS45" i="12"/>
  <c r="F169" i="2"/>
  <c r="H169"/>
  <c r="F155"/>
  <c r="AE64" i="8"/>
  <c r="AD64"/>
  <c r="F35" i="2"/>
  <c r="H35"/>
  <c r="F166"/>
  <c r="H166"/>
  <c r="CL37" i="12"/>
  <c r="CM37"/>
  <c r="CM22"/>
  <c r="CL22"/>
  <c r="CL18"/>
  <c r="CM18"/>
  <c r="F115" i="2"/>
  <c r="F145"/>
  <c r="G145"/>
  <c r="E54" i="12"/>
  <c r="F54"/>
  <c r="Y53" i="8"/>
  <c r="Z53"/>
  <c r="AJ31" i="12"/>
  <c r="AI31"/>
  <c r="N21" i="8"/>
  <c r="D21" s="1"/>
  <c r="Z21"/>
  <c r="Y21"/>
  <c r="J16"/>
  <c r="K16"/>
  <c r="T72"/>
  <c r="N72"/>
  <c r="D72" s="1"/>
  <c r="U72"/>
  <c r="T36" i="24"/>
  <c r="U36"/>
  <c r="U31"/>
  <c r="T31"/>
  <c r="D31"/>
  <c r="U27"/>
  <c r="T27"/>
  <c r="D27"/>
  <c r="U23"/>
  <c r="T23"/>
  <c r="D23"/>
  <c r="U19"/>
  <c r="T19"/>
  <c r="D19"/>
  <c r="U15"/>
  <c r="T15"/>
  <c r="D15"/>
  <c r="U11"/>
  <c r="T11"/>
  <c r="D11"/>
  <c r="D29"/>
  <c r="D21"/>
  <c r="D13"/>
  <c r="F100" i="2"/>
  <c r="G100"/>
  <c r="E203"/>
  <c r="H77"/>
  <c r="H203" s="1"/>
  <c r="F124"/>
  <c r="BS17" i="12"/>
  <c r="AD13" i="24"/>
  <c r="AD21"/>
  <c r="AD29"/>
  <c r="D50"/>
  <c r="U11" i="8"/>
  <c r="F36" i="30"/>
  <c r="E20"/>
  <c r="F20"/>
  <c r="O41" i="8"/>
  <c r="AJ24" i="12"/>
  <c r="AI24"/>
  <c r="E14"/>
  <c r="F14"/>
  <c r="N43" i="8"/>
  <c r="D43" s="1"/>
  <c r="U43"/>
  <c r="T43"/>
  <c r="AE34" i="24"/>
  <c r="D34"/>
  <c r="AD34"/>
  <c r="AE30"/>
  <c r="D30"/>
  <c r="AD30"/>
  <c r="AE26"/>
  <c r="D26"/>
  <c r="AD26"/>
  <c r="AE22"/>
  <c r="D22"/>
  <c r="AD22"/>
  <c r="AE18"/>
  <c r="D18"/>
  <c r="AD18"/>
  <c r="AE14"/>
  <c r="D14"/>
  <c r="AD14"/>
  <c r="AE10"/>
  <c r="AD10"/>
  <c r="Z47" i="8"/>
  <c r="Y47"/>
  <c r="BW36" i="12"/>
  <c r="BX36"/>
  <c r="BS13"/>
  <c r="BS62"/>
  <c r="T50" i="24"/>
  <c r="H131" i="2"/>
  <c r="F168"/>
  <c r="CM14" i="12"/>
  <c r="F17" i="11"/>
  <c r="F33"/>
  <c r="F31"/>
  <c r="F27"/>
  <c r="F23"/>
  <c r="F19"/>
  <c r="F15"/>
  <c r="E62"/>
  <c r="F41" i="30"/>
  <c r="E43"/>
  <c r="J39" i="11"/>
  <c r="N32" i="8"/>
  <c r="D32" s="1"/>
  <c r="N31"/>
  <c r="N71"/>
  <c r="D71" s="1"/>
  <c r="N59"/>
  <c r="O59" s="1"/>
  <c r="F58" i="11"/>
  <c r="D52" i="24"/>
  <c r="X52" i="12" s="1"/>
  <c r="E66" i="2"/>
  <c r="F36" i="11"/>
  <c r="H175" i="2"/>
  <c r="CM26" i="12"/>
  <c r="CM32"/>
  <c r="F51"/>
  <c r="F25" i="11"/>
  <c r="J50"/>
  <c r="J37"/>
  <c r="K36"/>
  <c r="F18" i="30"/>
  <c r="K53" i="11"/>
  <c r="E15"/>
  <c r="E19"/>
  <c r="E23"/>
  <c r="E27"/>
  <c r="E31"/>
  <c r="D48" i="24"/>
  <c r="X49" i="12" s="1"/>
  <c r="D39" i="8"/>
  <c r="CA40" i="12" s="1"/>
  <c r="N27" i="8"/>
  <c r="O27" s="1"/>
  <c r="D47" i="24"/>
  <c r="B49" i="8"/>
  <c r="AD36" i="24"/>
  <c r="AD39"/>
  <c r="Q85" i="14"/>
  <c r="P85"/>
  <c r="P82"/>
  <c r="Q82"/>
  <c r="F37" i="2"/>
  <c r="H37"/>
  <c r="G37"/>
  <c r="P94" i="14"/>
  <c r="Q94"/>
  <c r="P73"/>
  <c r="Q73"/>
  <c r="F38" i="2"/>
  <c r="G38"/>
  <c r="H38"/>
  <c r="H43"/>
  <c r="BM49" i="12"/>
  <c r="F42" i="11"/>
  <c r="E51"/>
  <c r="F51"/>
  <c r="Q71" i="14"/>
  <c r="P71"/>
  <c r="H123" i="2"/>
  <c r="F123"/>
  <c r="D57" i="12"/>
  <c r="D57" i="11"/>
  <c r="P54" i="24"/>
  <c r="D54"/>
  <c r="O54"/>
  <c r="J50" i="8"/>
  <c r="T63"/>
  <c r="U63"/>
  <c r="K49"/>
  <c r="J49"/>
  <c r="D31"/>
  <c r="K31"/>
  <c r="D36"/>
  <c r="F48" i="12"/>
  <c r="E48"/>
  <c r="Y57" i="8"/>
  <c r="Z57"/>
  <c r="H194" i="2"/>
  <c r="F194"/>
  <c r="F193" s="1"/>
  <c r="E193"/>
  <c r="H193" s="1"/>
  <c r="D43" i="16"/>
  <c r="BO43" s="1"/>
  <c r="BL43" i="12" s="1"/>
  <c r="BO40" i="16"/>
  <c r="D61" i="11"/>
  <c r="D61" i="12"/>
  <c r="O50" i="24"/>
  <c r="P50"/>
  <c r="D53"/>
  <c r="O53"/>
  <c r="P53"/>
  <c r="D14" i="8"/>
  <c r="K14"/>
  <c r="J14"/>
  <c r="J72"/>
  <c r="K72"/>
  <c r="K43"/>
  <c r="U44" i="12" s="1"/>
  <c r="J43" i="8"/>
  <c r="T44" i="12" s="1"/>
  <c r="S44"/>
  <c r="N62" i="8"/>
  <c r="D62" s="1"/>
  <c r="T62"/>
  <c r="J74"/>
  <c r="K74"/>
  <c r="N47"/>
  <c r="D47" s="1"/>
  <c r="U47"/>
  <c r="T58" i="24"/>
  <c r="K38"/>
  <c r="E38" i="11"/>
  <c r="F38"/>
  <c r="Q93" i="14"/>
  <c r="P93"/>
  <c r="Z50" i="8"/>
  <c r="Y50"/>
  <c r="J56"/>
  <c r="K56"/>
  <c r="E34" i="2"/>
  <c r="D47" i="11"/>
  <c r="D47" i="12"/>
  <c r="Z49" i="8"/>
  <c r="Y49"/>
  <c r="K53"/>
  <c r="J53"/>
  <c r="D55" i="12"/>
  <c r="D55" i="11"/>
  <c r="D56"/>
  <c r="D56" i="12"/>
  <c r="N38" i="8"/>
  <c r="T38"/>
  <c r="U38"/>
  <c r="K27"/>
  <c r="K18"/>
  <c r="J18"/>
  <c r="Z62"/>
  <c r="Z28"/>
  <c r="H146" i="2"/>
  <c r="E26" i="12"/>
  <c r="E34"/>
  <c r="J54" i="8"/>
  <c r="N63"/>
  <c r="D63" s="1"/>
  <c r="AJ21" i="12"/>
  <c r="D26" i="8"/>
  <c r="U71"/>
  <c r="O39"/>
  <c r="H100" i="2"/>
  <c r="F146"/>
  <c r="F171"/>
  <c r="BU8" i="12"/>
  <c r="CM23"/>
  <c r="AI25"/>
  <c r="CM25"/>
  <c r="AI33"/>
  <c r="CM34"/>
  <c r="E49"/>
  <c r="F16" i="11"/>
  <c r="F20"/>
  <c r="F24"/>
  <c r="F28"/>
  <c r="F32"/>
  <c r="P48" i="24"/>
  <c r="F37" i="11"/>
  <c r="I65"/>
  <c r="K50" i="8"/>
  <c r="K26"/>
  <c r="T48"/>
  <c r="U49"/>
  <c r="AD49"/>
  <c r="P90" i="14"/>
  <c r="Q78"/>
  <c r="CL12" i="12"/>
  <c r="F28" i="30"/>
  <c r="E60" i="11"/>
  <c r="D48" i="8"/>
  <c r="T71"/>
  <c r="Z60"/>
  <c r="N60"/>
  <c r="D60" s="1"/>
  <c r="U50"/>
  <c r="N50"/>
  <c r="D50" s="1"/>
  <c r="T50"/>
  <c r="K15"/>
  <c r="Z58"/>
  <c r="Y58"/>
  <c r="K52"/>
  <c r="J52"/>
  <c r="T57" i="24"/>
  <c r="J38" i="8"/>
  <c r="E44" i="11"/>
  <c r="F44"/>
  <c r="U54" i="8"/>
  <c r="T54"/>
  <c r="N54"/>
  <c r="D54" s="1"/>
  <c r="K34"/>
  <c r="J34"/>
  <c r="E58" i="12"/>
  <c r="F58"/>
  <c r="N58" i="8"/>
  <c r="D58" s="1"/>
  <c r="T58"/>
  <c r="U58"/>
  <c r="P38" i="24"/>
  <c r="O38"/>
  <c r="D41" i="11"/>
  <c r="D35" i="12"/>
  <c r="E103" i="2"/>
  <c r="D35" i="11"/>
  <c r="U56" i="24"/>
  <c r="T56"/>
  <c r="P89" i="14"/>
  <c r="Q89"/>
  <c r="Q77"/>
  <c r="P77"/>
  <c r="T61" i="8"/>
  <c r="N61"/>
  <c r="D61" s="1"/>
  <c r="N56"/>
  <c r="U56"/>
  <c r="J60"/>
  <c r="K60"/>
  <c r="K61"/>
  <c r="Z56"/>
  <c r="Y56"/>
  <c r="AM12" i="12"/>
  <c r="L36" i="36"/>
  <c r="L40" s="1"/>
  <c r="L42" s="1"/>
  <c r="AJ51" i="12"/>
  <c r="J41" i="8"/>
  <c r="U45"/>
  <c r="T45"/>
  <c r="N45"/>
  <c r="T48" i="24"/>
  <c r="U48"/>
  <c r="T53" i="8"/>
  <c r="N53"/>
  <c r="U53"/>
  <c r="P55" i="24"/>
  <c r="K55" i="8"/>
  <c r="K30"/>
  <c r="J30"/>
  <c r="K23"/>
  <c r="J23"/>
  <c r="D13"/>
  <c r="J13"/>
  <c r="K13"/>
  <c r="Y28"/>
  <c r="F131" i="2"/>
  <c r="H171"/>
  <c r="K38" i="8"/>
  <c r="F32" i="30"/>
  <c r="F16"/>
  <c r="C39"/>
  <c r="C44" s="1"/>
  <c r="Y38" i="8"/>
  <c r="H147" i="2"/>
  <c r="H192"/>
  <c r="AI11" i="12"/>
  <c r="F27"/>
  <c r="AI28"/>
  <c r="AY35"/>
  <c r="O48" i="24"/>
  <c r="J31" i="8"/>
  <c r="K54"/>
  <c r="K22"/>
  <c r="T49"/>
  <c r="U62"/>
  <c r="Y60"/>
  <c r="Z52"/>
  <c r="F24" i="30"/>
  <c r="E16"/>
  <c r="N64" i="8"/>
  <c r="U64"/>
  <c r="K46"/>
  <c r="D33"/>
  <c r="J33"/>
  <c r="J29"/>
  <c r="J25"/>
  <c r="J21"/>
  <c r="T9"/>
  <c r="N9"/>
  <c r="E34" i="11"/>
  <c r="E30"/>
  <c r="E26"/>
  <c r="E22"/>
  <c r="E18"/>
  <c r="E14"/>
  <c r="N55" i="8"/>
  <c r="N17"/>
  <c r="D17" s="1"/>
  <c r="D12"/>
  <c r="J17"/>
  <c r="K11"/>
  <c r="E49" i="11"/>
  <c r="K9"/>
  <c r="Q84" i="14"/>
  <c r="E59" i="11"/>
  <c r="N18" i="8"/>
  <c r="D18" s="1"/>
  <c r="Y74"/>
  <c r="Z74"/>
  <c r="F59" i="12"/>
  <c r="E59"/>
  <c r="AC35" i="24"/>
  <c r="M40" i="19"/>
  <c r="N57" i="8"/>
  <c r="D57" s="1"/>
  <c r="N52"/>
  <c r="D52" s="1"/>
  <c r="N74"/>
  <c r="T74"/>
  <c r="U74"/>
  <c r="T16"/>
  <c r="U15"/>
  <c r="D37"/>
  <c r="S63" i="12"/>
  <c r="E86" i="2"/>
  <c r="E60" i="12"/>
  <c r="B42" i="17"/>
  <c r="P42" s="1"/>
  <c r="AC45" i="8"/>
  <c r="AH45" i="12" l="1"/>
  <c r="AJ45" s="1"/>
  <c r="E17" i="2"/>
  <c r="F26"/>
  <c r="H26"/>
  <c r="E9"/>
  <c r="E21" s="1"/>
  <c r="N45" i="12"/>
  <c r="CA45" s="1"/>
  <c r="X50"/>
  <c r="T29" i="8"/>
  <c r="F35" i="30"/>
  <c r="H141" i="2"/>
  <c r="F141"/>
  <c r="G140"/>
  <c r="K48" i="11"/>
  <c r="T28" i="8"/>
  <c r="U16"/>
  <c r="N15"/>
  <c r="O15" s="1"/>
  <c r="N29"/>
  <c r="CM28" i="12"/>
  <c r="G177" i="2"/>
  <c r="H179"/>
  <c r="H177"/>
  <c r="N28" i="8"/>
  <c r="D28" s="1"/>
  <c r="F49" i="24"/>
  <c r="D58"/>
  <c r="X59" i="12" s="1"/>
  <c r="J51" i="24"/>
  <c r="K51"/>
  <c r="J61"/>
  <c r="K61"/>
  <c r="K55"/>
  <c r="J55"/>
  <c r="U38"/>
  <c r="D38"/>
  <c r="X39" i="12" s="1"/>
  <c r="D51" i="24"/>
  <c r="T37" i="8"/>
  <c r="CM15" i="12"/>
  <c r="P95" i="14"/>
  <c r="J62" i="24"/>
  <c r="K62"/>
  <c r="J57"/>
  <c r="K57"/>
  <c r="K60"/>
  <c r="J60"/>
  <c r="G139" i="2"/>
  <c r="G30"/>
  <c r="O22" i="8"/>
  <c r="K33" i="11"/>
  <c r="D63" i="24"/>
  <c r="E63" s="1"/>
  <c r="J58"/>
  <c r="K58"/>
  <c r="K53"/>
  <c r="J53"/>
  <c r="J56"/>
  <c r="K56"/>
  <c r="D42" i="20"/>
  <c r="X40" i="24"/>
  <c r="Y40" s="1"/>
  <c r="P58"/>
  <c r="O58"/>
  <c r="D23" i="8"/>
  <c r="F139" i="2"/>
  <c r="K44" i="24"/>
  <c r="J44"/>
  <c r="E136" i="2"/>
  <c r="H136" s="1"/>
  <c r="N25" i="8"/>
  <c r="D25" s="1"/>
  <c r="D39" i="30"/>
  <c r="D44" s="1"/>
  <c r="D55" i="24"/>
  <c r="X56" i="12" s="1"/>
  <c r="D61" i="24"/>
  <c r="X62" i="12" s="1"/>
  <c r="J54" i="24"/>
  <c r="K54"/>
  <c r="K59"/>
  <c r="J59"/>
  <c r="E60"/>
  <c r="F60"/>
  <c r="D10"/>
  <c r="X10" i="12" s="1"/>
  <c r="D46" i="24"/>
  <c r="X46" i="12" s="1"/>
  <c r="CF46" s="1"/>
  <c r="J42" i="11"/>
  <c r="K42"/>
  <c r="F40" i="30"/>
  <c r="Q95" i="14"/>
  <c r="F142" i="2"/>
  <c r="E113"/>
  <c r="G174"/>
  <c r="D39" i="24"/>
  <c r="X40" i="12" s="1"/>
  <c r="CF40" s="1"/>
  <c r="H126" i="2"/>
  <c r="T25" i="8"/>
  <c r="F23" i="30"/>
  <c r="E186" i="2"/>
  <c r="F159"/>
  <c r="H125"/>
  <c r="F125"/>
  <c r="H174"/>
  <c r="E112"/>
  <c r="G112" s="1"/>
  <c r="K64" i="11"/>
  <c r="D34" i="8"/>
  <c r="S40" i="21"/>
  <c r="S42" s="1"/>
  <c r="T20" i="8"/>
  <c r="J39" i="24"/>
  <c r="F14" i="30"/>
  <c r="F156" i="2"/>
  <c r="G138"/>
  <c r="F138"/>
  <c r="G129"/>
  <c r="F129"/>
  <c r="H129"/>
  <c r="H142"/>
  <c r="BX43" i="12"/>
  <c r="CL9"/>
  <c r="BR46"/>
  <c r="CM31"/>
  <c r="CL42"/>
  <c r="X40" i="8"/>
  <c r="Y40" s="1"/>
  <c r="R42" i="5"/>
  <c r="X42" i="8" s="1"/>
  <c r="E13" i="30"/>
  <c r="F13"/>
  <c r="CL39" i="12"/>
  <c r="CM39"/>
  <c r="F132" i="2"/>
  <c r="H132"/>
  <c r="E37" i="30"/>
  <c r="F37"/>
  <c r="CL27" i="12"/>
  <c r="CM27"/>
  <c r="CL20"/>
  <c r="O49" i="8"/>
  <c r="U20"/>
  <c r="H161" i="2"/>
  <c r="F122"/>
  <c r="E150"/>
  <c r="G150" s="1"/>
  <c r="X35" i="8"/>
  <c r="Z35" s="1"/>
  <c r="U40" i="22"/>
  <c r="U42" s="1"/>
  <c r="CM16" i="12"/>
  <c r="E17" i="30"/>
  <c r="F17"/>
  <c r="G167" i="2"/>
  <c r="F167"/>
  <c r="H167"/>
  <c r="E42" i="30"/>
  <c r="F42"/>
  <c r="D59" i="8"/>
  <c r="P49"/>
  <c r="I44" i="11"/>
  <c r="J44" s="1"/>
  <c r="G122" i="2"/>
  <c r="K60" i="11"/>
  <c r="E114" i="2"/>
  <c r="X35" i="24"/>
  <c r="E22" i="30"/>
  <c r="F22"/>
  <c r="CL13" i="12"/>
  <c r="CM13"/>
  <c r="F121" i="2"/>
  <c r="H121"/>
  <c r="K15" i="11"/>
  <c r="J15"/>
  <c r="F29" i="30"/>
  <c r="E29"/>
  <c r="CL36" i="12"/>
  <c r="CM36"/>
  <c r="G128" i="2"/>
  <c r="H128"/>
  <c r="F128"/>
  <c r="G106"/>
  <c r="F15" i="30"/>
  <c r="J23" i="11"/>
  <c r="E104" i="2"/>
  <c r="CL33" i="12"/>
  <c r="CM33"/>
  <c r="F163" i="2"/>
  <c r="H163"/>
  <c r="E33" i="30"/>
  <c r="F33"/>
  <c r="CL11" i="12"/>
  <c r="CM11"/>
  <c r="E181" i="2"/>
  <c r="G181" s="1"/>
  <c r="F182"/>
  <c r="H182"/>
  <c r="H112"/>
  <c r="F112"/>
  <c r="F30"/>
  <c r="D16" i="8"/>
  <c r="K59" i="11"/>
  <c r="D15" i="8"/>
  <c r="D27"/>
  <c r="BV43" i="12"/>
  <c r="BW43" s="1"/>
  <c r="K44" i="11"/>
  <c r="D51" i="8"/>
  <c r="CA52" i="12" s="1"/>
  <c r="G107" i="2"/>
  <c r="F107"/>
  <c r="H107"/>
  <c r="Y35" i="8"/>
  <c r="BB43" i="12"/>
  <c r="C40" i="4"/>
  <c r="CK35" i="12"/>
  <c r="CM35" s="1"/>
  <c r="S35" i="8"/>
  <c r="N35" s="1"/>
  <c r="E108" i="2"/>
  <c r="I42" i="34"/>
  <c r="I63" i="11"/>
  <c r="K46"/>
  <c r="J46"/>
  <c r="E8" i="2"/>
  <c r="I45" i="11"/>
  <c r="F65"/>
  <c r="E205" i="2"/>
  <c r="E41" i="11"/>
  <c r="F41"/>
  <c r="F79" i="2"/>
  <c r="F205" s="1"/>
  <c r="E62"/>
  <c r="E56" s="1"/>
  <c r="G115"/>
  <c r="H150"/>
  <c r="I44" i="8"/>
  <c r="H153" i="2"/>
  <c r="F153"/>
  <c r="R41" i="7"/>
  <c r="I35" i="8"/>
  <c r="E105" i="2"/>
  <c r="AC44" i="8"/>
  <c r="AC68" s="1"/>
  <c r="AJ58" i="12"/>
  <c r="F25" i="2"/>
  <c r="D45" i="11"/>
  <c r="E45" s="1"/>
  <c r="E165" i="2"/>
  <c r="H165" s="1"/>
  <c r="E44"/>
  <c r="D45" i="24"/>
  <c r="X45" i="12" s="1"/>
  <c r="AC44" i="24"/>
  <c r="G31" i="2"/>
  <c r="F31"/>
  <c r="D45" i="12"/>
  <c r="P35" i="24"/>
  <c r="O25" i="8"/>
  <c r="K35" i="24"/>
  <c r="E97" i="2"/>
  <c r="F149"/>
  <c r="H149"/>
  <c r="R40" i="23"/>
  <c r="E111" i="2"/>
  <c r="I35" i="24"/>
  <c r="H32" i="2"/>
  <c r="F32"/>
  <c r="G25"/>
  <c r="H106"/>
  <c r="F150"/>
  <c r="F83"/>
  <c r="H83"/>
  <c r="O35" i="24"/>
  <c r="E69" i="2"/>
  <c r="N44" i="24"/>
  <c r="E22" i="2"/>
  <c r="G22" s="1"/>
  <c r="X51" i="12"/>
  <c r="E119" i="2"/>
  <c r="J35" i="24"/>
  <c r="H27" i="2"/>
  <c r="F27"/>
  <c r="E73" i="8"/>
  <c r="F73"/>
  <c r="G24" i="2"/>
  <c r="F24"/>
  <c r="H24"/>
  <c r="G23"/>
  <c r="H23"/>
  <c r="F23"/>
  <c r="E46" i="11"/>
  <c r="F46"/>
  <c r="E118" i="2"/>
  <c r="E76" s="1"/>
  <c r="T35" i="24"/>
  <c r="U35"/>
  <c r="X48" i="12"/>
  <c r="O32" i="8"/>
  <c r="X18" i="12"/>
  <c r="X34"/>
  <c r="X21"/>
  <c r="X19"/>
  <c r="X16"/>
  <c r="X24"/>
  <c r="X32"/>
  <c r="O24" i="8"/>
  <c r="X17" i="12"/>
  <c r="O71" i="8"/>
  <c r="X53" i="12"/>
  <c r="D10" i="8"/>
  <c r="O10"/>
  <c r="O31"/>
  <c r="X22" i="12"/>
  <c r="O43" i="8"/>
  <c r="X29" i="12"/>
  <c r="X23"/>
  <c r="O21" i="8"/>
  <c r="X25" i="12"/>
  <c r="X33"/>
  <c r="P71" i="8"/>
  <c r="G29" i="1"/>
  <c r="X14" i="12"/>
  <c r="X30"/>
  <c r="X13"/>
  <c r="X15"/>
  <c r="X31"/>
  <c r="P72" i="8"/>
  <c r="O72"/>
  <c r="X9" i="12"/>
  <c r="O30" i="8"/>
  <c r="X60" i="12"/>
  <c r="X26"/>
  <c r="O20" i="8"/>
  <c r="X11" i="12"/>
  <c r="X27"/>
  <c r="O11" i="8"/>
  <c r="X12" i="12"/>
  <c r="X20"/>
  <c r="X28"/>
  <c r="O73" i="8"/>
  <c r="P73"/>
  <c r="CA37" i="12"/>
  <c r="M42" i="19"/>
  <c r="Z40" i="8"/>
  <c r="O55"/>
  <c r="F35" i="11"/>
  <c r="E35"/>
  <c r="J49"/>
  <c r="K49"/>
  <c r="O60" i="8"/>
  <c r="X57" i="12"/>
  <c r="E81" i="2"/>
  <c r="J51" i="11"/>
  <c r="K51"/>
  <c r="CA63" i="12"/>
  <c r="X58"/>
  <c r="E71" i="8"/>
  <c r="F71"/>
  <c r="O17"/>
  <c r="D64"/>
  <c r="O64"/>
  <c r="O53"/>
  <c r="O61"/>
  <c r="P34" i="12"/>
  <c r="P63" i="8"/>
  <c r="O63"/>
  <c r="F55" i="11"/>
  <c r="E55"/>
  <c r="E47"/>
  <c r="F47"/>
  <c r="O47" i="8"/>
  <c r="E72"/>
  <c r="F72"/>
  <c r="F49"/>
  <c r="E49"/>
  <c r="E57" i="12"/>
  <c r="F57"/>
  <c r="CA19"/>
  <c r="E210" i="2"/>
  <c r="F86"/>
  <c r="H86"/>
  <c r="X42" i="12"/>
  <c r="K40" i="11"/>
  <c r="J40"/>
  <c r="CF61" i="12"/>
  <c r="O54" i="8"/>
  <c r="O38"/>
  <c r="F55" i="12"/>
  <c r="E55"/>
  <c r="G34" i="2"/>
  <c r="H34"/>
  <c r="E33"/>
  <c r="F34"/>
  <c r="CA36" i="12"/>
  <c r="X55"/>
  <c r="K61" i="11"/>
  <c r="F62" i="8"/>
  <c r="O74"/>
  <c r="P74"/>
  <c r="O57"/>
  <c r="D9"/>
  <c r="O9"/>
  <c r="O56"/>
  <c r="D56"/>
  <c r="E35" i="12"/>
  <c r="F35"/>
  <c r="O58" i="8"/>
  <c r="O50"/>
  <c r="E56" i="11"/>
  <c r="F56"/>
  <c r="E47" i="12"/>
  <c r="F47"/>
  <c r="G113" i="2"/>
  <c r="F113"/>
  <c r="H113"/>
  <c r="O62" i="8"/>
  <c r="P62"/>
  <c r="E43"/>
  <c r="O44" i="12" s="1"/>
  <c r="F61" i="11"/>
  <c r="E61"/>
  <c r="E57"/>
  <c r="F57"/>
  <c r="E72" i="2"/>
  <c r="D38" i="8"/>
  <c r="D74"/>
  <c r="BG43" i="12"/>
  <c r="E101" i="2"/>
  <c r="S43" i="12"/>
  <c r="O52" i="8"/>
  <c r="E84" i="2"/>
  <c r="O18" i="8"/>
  <c r="K55" i="11"/>
  <c r="D45" i="8"/>
  <c r="AM35" i="12"/>
  <c r="AN12"/>
  <c r="AN35" s="1"/>
  <c r="AO12"/>
  <c r="AO35" s="1"/>
  <c r="G103" i="2"/>
  <c r="H103"/>
  <c r="F103"/>
  <c r="F63" i="8"/>
  <c r="E63"/>
  <c r="J65" i="11"/>
  <c r="K65"/>
  <c r="F56" i="12"/>
  <c r="E56"/>
  <c r="X54"/>
  <c r="F61"/>
  <c r="E61"/>
  <c r="D55" i="8"/>
  <c r="D53"/>
  <c r="O29" l="1"/>
  <c r="D29"/>
  <c r="P42" i="12"/>
  <c r="CA42"/>
  <c r="O28" i="8"/>
  <c r="G136" i="2"/>
  <c r="E61" i="24"/>
  <c r="F61"/>
  <c r="F136" i="2"/>
  <c r="X42" i="24"/>
  <c r="Y42" s="1"/>
  <c r="E91" i="2"/>
  <c r="CF47" i="12"/>
  <c r="G12" i="1" s="1"/>
  <c r="D35" i="24"/>
  <c r="E39" i="30"/>
  <c r="E44" s="1"/>
  <c r="F39"/>
  <c r="F44" s="1"/>
  <c r="CL35" i="12"/>
  <c r="CL43" s="1"/>
  <c r="G104" i="2"/>
  <c r="H104"/>
  <c r="F104"/>
  <c r="G114"/>
  <c r="H114"/>
  <c r="F114"/>
  <c r="E102"/>
  <c r="E75" s="1"/>
  <c r="CF52" i="12"/>
  <c r="G16" i="1" s="1"/>
  <c r="F181" i="2"/>
  <c r="H181"/>
  <c r="E98"/>
  <c r="AW43" i="12"/>
  <c r="C42" i="4"/>
  <c r="S40" i="8"/>
  <c r="G108" i="2"/>
  <c r="H108"/>
  <c r="F108"/>
  <c r="E89"/>
  <c r="T35" i="8"/>
  <c r="U35"/>
  <c r="K45" i="11"/>
  <c r="J45"/>
  <c r="F76" i="2"/>
  <c r="D44" i="8"/>
  <c r="I40"/>
  <c r="R43" i="7"/>
  <c r="K35" i="8"/>
  <c r="D35"/>
  <c r="CA35" i="12" s="1"/>
  <c r="J35" i="8"/>
  <c r="G105" i="2"/>
  <c r="H105"/>
  <c r="F105"/>
  <c r="F45" i="11"/>
  <c r="F165" i="2"/>
  <c r="G165"/>
  <c r="CF51" i="12"/>
  <c r="R42" i="23"/>
  <c r="G111" i="2"/>
  <c r="F111"/>
  <c r="H111"/>
  <c r="E67"/>
  <c r="D44" i="24"/>
  <c r="E12" i="2"/>
  <c r="F22"/>
  <c r="H22"/>
  <c r="CF55" i="12"/>
  <c r="CF19"/>
  <c r="CA24"/>
  <c r="CF24"/>
  <c r="G84" i="2"/>
  <c r="F84"/>
  <c r="H84"/>
  <c r="CA16" i="12"/>
  <c r="CF16"/>
  <c r="CA59"/>
  <c r="CF59"/>
  <c r="D43"/>
  <c r="E80" i="2"/>
  <c r="D43" i="11"/>
  <c r="CA30" i="12"/>
  <c r="CF30"/>
  <c r="CA33"/>
  <c r="CF33"/>
  <c r="CA15"/>
  <c r="CF15"/>
  <c r="CA53"/>
  <c r="CF53"/>
  <c r="AM43"/>
  <c r="CF29"/>
  <c r="CA29"/>
  <c r="CA39"/>
  <c r="CF20"/>
  <c r="CA20"/>
  <c r="CA17"/>
  <c r="CF17"/>
  <c r="CA26"/>
  <c r="CF26"/>
  <c r="F40" i="11"/>
  <c r="E40"/>
  <c r="CA13" i="12"/>
  <c r="CF13"/>
  <c r="E64" i="8"/>
  <c r="CF25" i="12"/>
  <c r="CA25"/>
  <c r="CA60"/>
  <c r="CF60"/>
  <c r="CA27"/>
  <c r="CF27"/>
  <c r="G27" i="1"/>
  <c r="CF18" i="12"/>
  <c r="CA18"/>
  <c r="CF42"/>
  <c r="F33" i="2"/>
  <c r="G33"/>
  <c r="H33"/>
  <c r="E90"/>
  <c r="S62" i="24"/>
  <c r="CA49" i="12"/>
  <c r="CF49"/>
  <c r="K43" i="11"/>
  <c r="J43"/>
  <c r="CF32" i="12"/>
  <c r="CA32"/>
  <c r="E92" i="2"/>
  <c r="CA58" i="12"/>
  <c r="CF58"/>
  <c r="CA50"/>
  <c r="CF50"/>
  <c r="G81" i="2"/>
  <c r="F81"/>
  <c r="H81"/>
  <c r="E207"/>
  <c r="CA62" i="12"/>
  <c r="CF62"/>
  <c r="CA48"/>
  <c r="CF48"/>
  <c r="CA22"/>
  <c r="CF22"/>
  <c r="CA21"/>
  <c r="CF21"/>
  <c r="G101" i="2"/>
  <c r="F101"/>
  <c r="H101"/>
  <c r="CF14" i="12"/>
  <c r="CA14"/>
  <c r="CA47"/>
  <c r="CF12"/>
  <c r="CA12"/>
  <c r="Y42" i="8"/>
  <c r="X68"/>
  <c r="Z42"/>
  <c r="F74"/>
  <c r="E74"/>
  <c r="CF9" i="12"/>
  <c r="CA61"/>
  <c r="CA34"/>
  <c r="CF34"/>
  <c r="CA11"/>
  <c r="CF11"/>
  <c r="CA28"/>
  <c r="CF28"/>
  <c r="CA51"/>
  <c r="CA31"/>
  <c r="CF31"/>
  <c r="CF23"/>
  <c r="CA23"/>
  <c r="CF37"/>
  <c r="CA55"/>
  <c r="F91" i="2" l="1"/>
  <c r="H91"/>
  <c r="G91"/>
  <c r="T62" i="24"/>
  <c r="U62"/>
  <c r="X35" i="12"/>
  <c r="D43" i="24"/>
  <c r="X44" i="12" s="1"/>
  <c r="CF44" s="1"/>
  <c r="G28" i="1" s="1"/>
  <c r="D62" i="24"/>
  <c r="G89" i="2"/>
  <c r="H89"/>
  <c r="F89"/>
  <c r="T40" i="8"/>
  <c r="U40"/>
  <c r="N40"/>
  <c r="F98" i="2"/>
  <c r="G98"/>
  <c r="H98"/>
  <c r="E85"/>
  <c r="CK43" i="12"/>
  <c r="S42" i="8"/>
  <c r="E214" i="2"/>
  <c r="D40" i="8"/>
  <c r="AX43" i="12"/>
  <c r="AY43"/>
  <c r="J40" i="8"/>
  <c r="K40"/>
  <c r="I42"/>
  <c r="E82" i="2"/>
  <c r="E88"/>
  <c r="CF45" i="12"/>
  <c r="G11" i="1" s="1"/>
  <c r="E6" i="2"/>
  <c r="CA10" i="12"/>
  <c r="CF10"/>
  <c r="CA46"/>
  <c r="F90" i="2"/>
  <c r="G90"/>
  <c r="H90"/>
  <c r="E87"/>
  <c r="CF39" i="12"/>
  <c r="G31" i="1"/>
  <c r="G14"/>
  <c r="E43" i="12"/>
  <c r="F43"/>
  <c r="G24" i="1"/>
  <c r="CA9" i="12"/>
  <c r="CC50"/>
  <c r="G92" i="2"/>
  <c r="F92"/>
  <c r="H92"/>
  <c r="AN43" i="12"/>
  <c r="AO43"/>
  <c r="G80" i="2"/>
  <c r="H80"/>
  <c r="F80"/>
  <c r="E206"/>
  <c r="CA54" i="12"/>
  <c r="CF54"/>
  <c r="G18" i="1" s="1"/>
  <c r="G25"/>
  <c r="G15"/>
  <c r="G30"/>
  <c r="CA56" i="12"/>
  <c r="CF56"/>
  <c r="G32" i="1"/>
  <c r="E43" i="11"/>
  <c r="F43"/>
  <c r="CA57" i="12"/>
  <c r="CF57"/>
  <c r="E62" i="24" l="1"/>
  <c r="F62"/>
  <c r="T42" i="8"/>
  <c r="T68" s="1"/>
  <c r="U42"/>
  <c r="U68" s="1"/>
  <c r="N42"/>
  <c r="S68"/>
  <c r="CM43" i="12"/>
  <c r="G22" i="1"/>
  <c r="G85" i="2"/>
  <c r="F85"/>
  <c r="H85"/>
  <c r="H214"/>
  <c r="F214"/>
  <c r="G214"/>
  <c r="I68" i="8"/>
  <c r="J42"/>
  <c r="K42"/>
  <c r="F82" i="2"/>
  <c r="G82"/>
  <c r="E96"/>
  <c r="E212" s="1"/>
  <c r="H82"/>
  <c r="F88"/>
  <c r="H88"/>
  <c r="G88"/>
  <c r="X43" i="12"/>
  <c r="G13" i="1"/>
  <c r="G26"/>
  <c r="CF35" i="12"/>
  <c r="G87" i="2"/>
  <c r="F87"/>
  <c r="H87"/>
  <c r="E208"/>
  <c r="N68" i="8" l="1"/>
  <c r="D42"/>
  <c r="I22" i="1"/>
  <c r="J22"/>
  <c r="H22"/>
  <c r="E199" i="2"/>
  <c r="G10" i="1"/>
  <c r="G23"/>
  <c r="G17"/>
  <c r="E213" i="2"/>
  <c r="D68" i="8" l="1"/>
  <c r="G21" i="1"/>
  <c r="G34" s="1"/>
  <c r="CF43" i="12" l="1"/>
  <c r="AD35" i="24"/>
  <c r="Z46" i="8"/>
  <c r="Z45"/>
  <c r="BH45" i="12" l="1"/>
  <c r="BH46"/>
  <c r="AN46"/>
  <c r="AO46"/>
  <c r="H18" i="2"/>
  <c r="AN45" i="12"/>
  <c r="AI62"/>
  <c r="AD44" i="24"/>
  <c r="AD62" s="1"/>
  <c r="AD45"/>
  <c r="H16" i="2"/>
  <c r="AE44" i="24"/>
  <c r="AE9"/>
  <c r="AE35" s="1"/>
  <c r="AD9"/>
  <c r="U44"/>
  <c r="T45"/>
  <c r="T44"/>
  <c r="U51"/>
  <c r="H65" i="2"/>
  <c r="H15"/>
  <c r="O44" i="24"/>
  <c r="O51"/>
  <c r="P51"/>
  <c r="H64" i="2"/>
  <c r="H14"/>
  <c r="Y46" i="8"/>
  <c r="Y45"/>
  <c r="O46"/>
  <c r="E45" i="12"/>
  <c r="E46"/>
  <c r="Y44" i="8"/>
  <c r="AN62" i="12" l="1"/>
  <c r="G18" i="2"/>
  <c r="F18"/>
  <c r="I19" i="1"/>
  <c r="H19"/>
  <c r="C211" i="2"/>
  <c r="H211" s="1"/>
  <c r="H188"/>
  <c r="D211"/>
  <c r="F188"/>
  <c r="G188"/>
  <c r="BR58" i="12"/>
  <c r="AE62" i="24"/>
  <c r="G16" i="2"/>
  <c r="T51" i="24"/>
  <c r="F65" i="2"/>
  <c r="G65"/>
  <c r="F15"/>
  <c r="G15"/>
  <c r="P44" i="24"/>
  <c r="O45"/>
  <c r="G64" i="2"/>
  <c r="F64"/>
  <c r="F14"/>
  <c r="G14"/>
  <c r="H63"/>
  <c r="H62"/>
  <c r="F63"/>
  <c r="G63"/>
  <c r="D62"/>
  <c r="C12"/>
  <c r="H13"/>
  <c r="F13"/>
  <c r="G13"/>
  <c r="F60"/>
  <c r="G60"/>
  <c r="O45" i="8"/>
  <c r="H10" i="2"/>
  <c r="H7"/>
  <c r="G7"/>
  <c r="F7"/>
  <c r="Z44" i="8"/>
  <c r="AO45" i="12" l="1"/>
  <c r="BN56"/>
  <c r="BR59"/>
  <c r="F211" i="2"/>
  <c r="G211"/>
  <c r="F16"/>
  <c r="F62"/>
  <c r="G62"/>
  <c r="C208"/>
  <c r="H208" s="1"/>
  <c r="H12"/>
  <c r="F10"/>
  <c r="G10"/>
  <c r="C62" i="8"/>
  <c r="E62" s="1"/>
  <c r="J62"/>
  <c r="D208" i="2" l="1"/>
  <c r="F208" s="1"/>
  <c r="G12"/>
  <c r="F12"/>
  <c r="G208" l="1"/>
  <c r="O35" i="8"/>
  <c r="P46" l="1"/>
  <c r="P25"/>
  <c r="P18"/>
  <c r="P34"/>
  <c r="P20"/>
  <c r="P9"/>
  <c r="P56"/>
  <c r="P54"/>
  <c r="O44"/>
  <c r="P14"/>
  <c r="P30"/>
  <c r="P23"/>
  <c r="P24"/>
  <c r="P17"/>
  <c r="P48"/>
  <c r="B43"/>
  <c r="P43"/>
  <c r="P10"/>
  <c r="P26"/>
  <c r="O40"/>
  <c r="P50"/>
  <c r="P21"/>
  <c r="P47"/>
  <c r="P41"/>
  <c r="O42"/>
  <c r="P22"/>
  <c r="P38"/>
  <c r="P45" l="1"/>
  <c r="P12"/>
  <c r="P32"/>
  <c r="P13"/>
  <c r="P53"/>
  <c r="P15"/>
  <c r="P31"/>
  <c r="P37"/>
  <c r="B64"/>
  <c r="P64"/>
  <c r="P61"/>
  <c r="F43"/>
  <c r="P44" i="12" s="1"/>
  <c r="P58" i="8"/>
  <c r="P44"/>
  <c r="P36"/>
  <c r="P27"/>
  <c r="P60"/>
  <c r="P16"/>
  <c r="P57"/>
  <c r="P19"/>
  <c r="P59"/>
  <c r="P29"/>
  <c r="P55"/>
  <c r="P28" l="1"/>
  <c r="F64"/>
  <c r="P35"/>
  <c r="P11"/>
  <c r="P33"/>
  <c r="P39"/>
  <c r="P40" l="1"/>
  <c r="P52"/>
  <c r="P42" l="1"/>
  <c r="T43" i="12" l="1"/>
  <c r="J44"/>
  <c r="J38"/>
  <c r="J60" l="1"/>
  <c r="J48"/>
  <c r="B37" i="24" l="1"/>
  <c r="V37" i="12" s="1"/>
  <c r="Z37" i="24"/>
  <c r="Z32"/>
  <c r="B32"/>
  <c r="Z19"/>
  <c r="B19"/>
  <c r="Z9"/>
  <c r="B9"/>
  <c r="Z18"/>
  <c r="B18"/>
  <c r="B30"/>
  <c r="Z30"/>
  <c r="B17"/>
  <c r="Z17"/>
  <c r="Z54"/>
  <c r="B54"/>
  <c r="V54" i="12" s="1"/>
  <c r="C33" i="24"/>
  <c r="Y33"/>
  <c r="Y29"/>
  <c r="C29"/>
  <c r="Y25"/>
  <c r="C25"/>
  <c r="C21"/>
  <c r="Y21"/>
  <c r="Y17"/>
  <c r="C17"/>
  <c r="C13"/>
  <c r="Y13"/>
  <c r="Y36"/>
  <c r="C36"/>
  <c r="W36" i="12" s="1"/>
  <c r="C52" i="24"/>
  <c r="W52" i="12" s="1"/>
  <c r="C48" i="24"/>
  <c r="W48" i="12" s="1"/>
  <c r="Z16" i="24"/>
  <c r="B16"/>
  <c r="B24"/>
  <c r="Z24"/>
  <c r="Z15"/>
  <c r="B15"/>
  <c r="Z31"/>
  <c r="B31"/>
  <c r="Z21"/>
  <c r="B21"/>
  <c r="B29"/>
  <c r="Z29"/>
  <c r="Y34"/>
  <c r="C34"/>
  <c r="Y30"/>
  <c r="C30"/>
  <c r="Y26"/>
  <c r="C26"/>
  <c r="Y22"/>
  <c r="C22"/>
  <c r="Y18"/>
  <c r="C18"/>
  <c r="Y14"/>
  <c r="C14"/>
  <c r="Y10"/>
  <c r="C10"/>
  <c r="C47"/>
  <c r="W47" i="12" s="1"/>
  <c r="C54" i="24"/>
  <c r="W54" i="12" s="1"/>
  <c r="Z28" i="24"/>
  <c r="B28"/>
  <c r="Z36"/>
  <c r="B36"/>
  <c r="V36" i="12" s="1"/>
  <c r="Z11" i="24"/>
  <c r="B11"/>
  <c r="B27"/>
  <c r="Z27"/>
  <c r="B10"/>
  <c r="Z10"/>
  <c r="Z22"/>
  <c r="B22"/>
  <c r="Z34"/>
  <c r="B34"/>
  <c r="B13"/>
  <c r="Z13"/>
  <c r="Z51"/>
  <c r="B51"/>
  <c r="V51" i="12" s="1"/>
  <c r="Y31" i="24"/>
  <c r="C31"/>
  <c r="Y27"/>
  <c r="C27"/>
  <c r="C23"/>
  <c r="Y23"/>
  <c r="C19"/>
  <c r="Y19"/>
  <c r="C15"/>
  <c r="Y15"/>
  <c r="Y11"/>
  <c r="C11"/>
  <c r="C46"/>
  <c r="W46" i="12" s="1"/>
  <c r="C53" i="24"/>
  <c r="W53" i="12" s="1"/>
  <c r="C44" i="24"/>
  <c r="W44" i="12" s="1"/>
  <c r="B38" i="24"/>
  <c r="V38" i="12" s="1"/>
  <c r="Z38" i="24"/>
  <c r="B12"/>
  <c r="Z12"/>
  <c r="Z20"/>
  <c r="B20"/>
  <c r="B23"/>
  <c r="Z23"/>
  <c r="Z14"/>
  <c r="B14"/>
  <c r="Z26"/>
  <c r="B26"/>
  <c r="B39"/>
  <c r="V39" i="12" s="1"/>
  <c r="Z39" i="24"/>
  <c r="Z25"/>
  <c r="B25"/>
  <c r="B33"/>
  <c r="Z33"/>
  <c r="Z56"/>
  <c r="Y32"/>
  <c r="C32"/>
  <c r="Y28"/>
  <c r="C28"/>
  <c r="Y24"/>
  <c r="C24"/>
  <c r="Y20"/>
  <c r="C20"/>
  <c r="Y16"/>
  <c r="C16"/>
  <c r="Y12"/>
  <c r="C12"/>
  <c r="C50"/>
  <c r="W50" i="12" s="1"/>
  <c r="C51" i="24"/>
  <c r="W51" i="12" s="1"/>
  <c r="U37"/>
  <c r="U17"/>
  <c r="U33"/>
  <c r="U12"/>
  <c r="U28"/>
  <c r="U52"/>
  <c r="U58"/>
  <c r="U23"/>
  <c r="U56"/>
  <c r="U10"/>
  <c r="U26"/>
  <c r="U47"/>
  <c r="U60"/>
  <c r="U39"/>
  <c r="U13"/>
  <c r="U29"/>
  <c r="U59"/>
  <c r="U24"/>
  <c r="U51"/>
  <c r="U19"/>
  <c r="U62"/>
  <c r="U49"/>
  <c r="U22"/>
  <c r="U55"/>
  <c r="T60"/>
  <c r="T48"/>
  <c r="U9"/>
  <c r="U25"/>
  <c r="U54"/>
  <c r="U20"/>
  <c r="U15"/>
  <c r="U31"/>
  <c r="U18"/>
  <c r="U34"/>
  <c r="U48"/>
  <c r="U43"/>
  <c r="T61"/>
  <c r="T49"/>
  <c r="T47"/>
  <c r="U36"/>
  <c r="U21"/>
  <c r="U57"/>
  <c r="U16"/>
  <c r="U32"/>
  <c r="U11"/>
  <c r="U27"/>
  <c r="U61"/>
  <c r="U14"/>
  <c r="U30"/>
  <c r="T51"/>
  <c r="K62"/>
  <c r="K61"/>
  <c r="K13"/>
  <c r="K21"/>
  <c r="K39"/>
  <c r="K9"/>
  <c r="K16"/>
  <c r="K20"/>
  <c r="K26"/>
  <c r="K32"/>
  <c r="K37"/>
  <c r="J47"/>
  <c r="J39"/>
  <c r="J33"/>
  <c r="J32"/>
  <c r="J31"/>
  <c r="J30"/>
  <c r="J28"/>
  <c r="J27"/>
  <c r="J26"/>
  <c r="J25"/>
  <c r="J24"/>
  <c r="J23"/>
  <c r="J22"/>
  <c r="J20"/>
  <c r="J19"/>
  <c r="J18"/>
  <c r="J17"/>
  <c r="J57"/>
  <c r="K29"/>
  <c r="K15"/>
  <c r="K19"/>
  <c r="K25"/>
  <c r="K30"/>
  <c r="K36"/>
  <c r="J29"/>
  <c r="J21"/>
  <c r="J14"/>
  <c r="J13"/>
  <c r="J51"/>
  <c r="K14"/>
  <c r="K44"/>
  <c r="K38"/>
  <c r="K12"/>
  <c r="K18"/>
  <c r="K24"/>
  <c r="K28"/>
  <c r="K34"/>
  <c r="K23"/>
  <c r="K11"/>
  <c r="J37"/>
  <c r="J61"/>
  <c r="K55"/>
  <c r="K47"/>
  <c r="K10"/>
  <c r="K17"/>
  <c r="K22"/>
  <c r="K27"/>
  <c r="K33"/>
  <c r="K40"/>
  <c r="K31"/>
  <c r="J11"/>
  <c r="Y58" l="1"/>
  <c r="E57" i="24"/>
  <c r="F23"/>
  <c r="V23" i="12"/>
  <c r="F12" i="24"/>
  <c r="V12" i="12"/>
  <c r="Y9" i="24"/>
  <c r="Y35" s="1"/>
  <c r="C9"/>
  <c r="E46"/>
  <c r="W15" i="12"/>
  <c r="Y15" s="1"/>
  <c r="E15" i="24"/>
  <c r="W23" i="12"/>
  <c r="E23" i="24"/>
  <c r="V13" i="12"/>
  <c r="F13" i="24"/>
  <c r="V27" i="12"/>
  <c r="F27" i="24"/>
  <c r="V29" i="12"/>
  <c r="F29" i="24"/>
  <c r="V24" i="12"/>
  <c r="F24" i="24"/>
  <c r="Y61" i="12"/>
  <c r="Y36"/>
  <c r="E36" i="24"/>
  <c r="W17" i="12"/>
  <c r="E17" i="24"/>
  <c r="W25" i="12"/>
  <c r="E25" i="24"/>
  <c r="V18" i="12"/>
  <c r="F18" i="24"/>
  <c r="V19" i="12"/>
  <c r="F19" i="24"/>
  <c r="Z53"/>
  <c r="B53"/>
  <c r="V53" i="12" s="1"/>
  <c r="Z48" i="24"/>
  <c r="B48"/>
  <c r="V48" i="12" s="1"/>
  <c r="Z55" i="24"/>
  <c r="Z45"/>
  <c r="Z46"/>
  <c r="Y62" i="12"/>
  <c r="W12"/>
  <c r="Y12" s="1"/>
  <c r="E12" i="24"/>
  <c r="W20" i="12"/>
  <c r="E20" i="24"/>
  <c r="W28" i="12"/>
  <c r="E28" i="24"/>
  <c r="Z57" i="12"/>
  <c r="F56" i="24"/>
  <c r="V25" i="12"/>
  <c r="F25" i="24"/>
  <c r="F26"/>
  <c r="V26" i="12"/>
  <c r="C38" i="24"/>
  <c r="W38" i="12" s="1"/>
  <c r="Y38" i="24"/>
  <c r="Y54" i="12"/>
  <c r="E53" i="24"/>
  <c r="W31" i="12"/>
  <c r="E31" i="24"/>
  <c r="V22" i="12"/>
  <c r="F22" i="24"/>
  <c r="F36"/>
  <c r="Y37"/>
  <c r="C37"/>
  <c r="W37" i="12" s="1"/>
  <c r="Y48"/>
  <c r="E47" i="24"/>
  <c r="W14" i="12"/>
  <c r="E14" i="24"/>
  <c r="W22" i="12"/>
  <c r="E22" i="24"/>
  <c r="W30" i="12"/>
  <c r="Y30" s="1"/>
  <c r="E30" i="24"/>
  <c r="F31"/>
  <c r="V31" i="12"/>
  <c r="Y57"/>
  <c r="E56" i="24"/>
  <c r="Y53" i="12"/>
  <c r="E52" i="24"/>
  <c r="W13" i="12"/>
  <c r="E13" i="24"/>
  <c r="W21" i="12"/>
  <c r="Y21" s="1"/>
  <c r="E21" i="24"/>
  <c r="V30" i="12"/>
  <c r="F30" i="24"/>
  <c r="Z35"/>
  <c r="E51"/>
  <c r="Y52" i="12"/>
  <c r="E45" i="24"/>
  <c r="Y46" i="12"/>
  <c r="V33"/>
  <c r="F33" i="24"/>
  <c r="Z40" i="12"/>
  <c r="F39" i="24"/>
  <c r="F38"/>
  <c r="Y59" i="12"/>
  <c r="E58" i="24"/>
  <c r="W19" i="12"/>
  <c r="E19" i="24"/>
  <c r="V10" i="12"/>
  <c r="F10" i="24"/>
  <c r="Y55" i="12"/>
  <c r="E54" i="24"/>
  <c r="Y49" i="12"/>
  <c r="E48" i="24"/>
  <c r="W29" i="12"/>
  <c r="E29" i="24"/>
  <c r="F54"/>
  <c r="B35"/>
  <c r="V9" i="12"/>
  <c r="F9" i="24"/>
  <c r="F32"/>
  <c r="V32" i="12"/>
  <c r="Z57" i="24"/>
  <c r="Z50"/>
  <c r="B50"/>
  <c r="V50" i="12" s="1"/>
  <c r="Z58" i="24"/>
  <c r="Z47"/>
  <c r="B47"/>
  <c r="V47" i="12" s="1"/>
  <c r="C39" i="24"/>
  <c r="W39" i="12" s="1"/>
  <c r="Y39" i="24"/>
  <c r="Y51" i="12"/>
  <c r="E50" i="24"/>
  <c r="W16" i="12"/>
  <c r="Y16" s="1"/>
  <c r="E16" i="24"/>
  <c r="W24" i="12"/>
  <c r="E24" i="24"/>
  <c r="W32" i="12"/>
  <c r="E32" i="24"/>
  <c r="V14" i="12"/>
  <c r="F14" i="24"/>
  <c r="V20" i="12"/>
  <c r="F20" i="24"/>
  <c r="E44"/>
  <c r="Y45" i="12"/>
  <c r="W11"/>
  <c r="E11" i="24"/>
  <c r="W27" i="12"/>
  <c r="E27" i="24"/>
  <c r="F51"/>
  <c r="V34" i="12"/>
  <c r="F34" i="24"/>
  <c r="V11" i="12"/>
  <c r="F11" i="24"/>
  <c r="V28" i="12"/>
  <c r="F28" i="24"/>
  <c r="Y60" i="12"/>
  <c r="E59" i="24"/>
  <c r="W10" i="12"/>
  <c r="Y10" s="1"/>
  <c r="E10" i="24"/>
  <c r="W18" i="12"/>
  <c r="E18" i="24"/>
  <c r="W26" i="12"/>
  <c r="E26" i="24"/>
  <c r="W34" i="12"/>
  <c r="Y34" s="1"/>
  <c r="E34" i="24"/>
  <c r="V21" i="12"/>
  <c r="F21" i="24"/>
  <c r="V15" i="12"/>
  <c r="F15" i="24"/>
  <c r="V16" i="12"/>
  <c r="F16" i="24"/>
  <c r="Y56" i="12"/>
  <c r="E55" i="24"/>
  <c r="W33" i="12"/>
  <c r="E33" i="24"/>
  <c r="V17" i="12"/>
  <c r="F17" i="24"/>
  <c r="F37"/>
  <c r="T39" i="12"/>
  <c r="T22"/>
  <c r="T58"/>
  <c r="T14"/>
  <c r="T29"/>
  <c r="T13"/>
  <c r="T28"/>
  <c r="T19"/>
  <c r="T59"/>
  <c r="T37"/>
  <c r="T18"/>
  <c r="T34"/>
  <c r="T10"/>
  <c r="T25"/>
  <c r="T40"/>
  <c r="T9"/>
  <c r="T24"/>
  <c r="T53"/>
  <c r="T16"/>
  <c r="T31"/>
  <c r="T54"/>
  <c r="T15"/>
  <c r="T30"/>
  <c r="T52"/>
  <c r="T21"/>
  <c r="T20"/>
  <c r="T12"/>
  <c r="T27"/>
  <c r="T57"/>
  <c r="T11"/>
  <c r="T26"/>
  <c r="T17"/>
  <c r="T33"/>
  <c r="T56"/>
  <c r="F20" i="2"/>
  <c r="G20"/>
  <c r="T32" i="12"/>
  <c r="T55"/>
  <c r="T36"/>
  <c r="T23"/>
  <c r="J15"/>
  <c r="J54"/>
  <c r="K56"/>
  <c r="K51"/>
  <c r="K49"/>
  <c r="J40"/>
  <c r="J36"/>
  <c r="J12"/>
  <c r="J59"/>
  <c r="J34"/>
  <c r="J49"/>
  <c r="J53"/>
  <c r="J58"/>
  <c r="J10"/>
  <c r="K59"/>
  <c r="K54"/>
  <c r="K58"/>
  <c r="J55"/>
  <c r="J56"/>
  <c r="J35"/>
  <c r="J9"/>
  <c r="J16"/>
  <c r="B43" i="24" l="1"/>
  <c r="V43" i="12" s="1"/>
  <c r="V35"/>
  <c r="Z35" s="1"/>
  <c r="Z60"/>
  <c r="F58" i="24"/>
  <c r="F50"/>
  <c r="Z9" i="12"/>
  <c r="Y22"/>
  <c r="Y31"/>
  <c r="E38" i="24"/>
  <c r="Z25" i="12"/>
  <c r="Y28"/>
  <c r="Z18"/>
  <c r="Y17"/>
  <c r="Z29"/>
  <c r="Z27"/>
  <c r="Y23"/>
  <c r="Y47"/>
  <c r="Z44" i="24"/>
  <c r="B44"/>
  <c r="V44" i="12" s="1"/>
  <c r="Z17"/>
  <c r="Z15"/>
  <c r="Y18"/>
  <c r="Z11"/>
  <c r="Y11"/>
  <c r="Z20"/>
  <c r="Y32"/>
  <c r="E39" i="24"/>
  <c r="Z52"/>
  <c r="Z55" i="12"/>
  <c r="Z10"/>
  <c r="Z31"/>
  <c r="Z36"/>
  <c r="F55" i="24"/>
  <c r="Z61" i="12"/>
  <c r="F53" i="24"/>
  <c r="Z12" i="12"/>
  <c r="F35" i="24"/>
  <c r="F43" s="1"/>
  <c r="Z48" i="12"/>
  <c r="F47" i="24"/>
  <c r="F57"/>
  <c r="Z30" i="12"/>
  <c r="Y13"/>
  <c r="Y14"/>
  <c r="Z22"/>
  <c r="Y20"/>
  <c r="Z19"/>
  <c r="Y25"/>
  <c r="Z24"/>
  <c r="Z13"/>
  <c r="Z37"/>
  <c r="Y33"/>
  <c r="Z16"/>
  <c r="Z21"/>
  <c r="Y26"/>
  <c r="Z28"/>
  <c r="Z34"/>
  <c r="Y27"/>
  <c r="Z14"/>
  <c r="Y24"/>
  <c r="Z32"/>
  <c r="Y29"/>
  <c r="Y19"/>
  <c r="Z39"/>
  <c r="Z33"/>
  <c r="E37" i="24"/>
  <c r="Z26" i="12"/>
  <c r="Z62"/>
  <c r="F48" i="24"/>
  <c r="C35"/>
  <c r="E9"/>
  <c r="E35" s="1"/>
  <c r="E43" s="1"/>
  <c r="W9" i="12"/>
  <c r="Z23"/>
  <c r="U40"/>
  <c r="T35"/>
  <c r="H20" i="2"/>
  <c r="H8"/>
  <c r="K35" i="12"/>
  <c r="K57"/>
  <c r="K60"/>
  <c r="G8" i="2"/>
  <c r="F8"/>
  <c r="J46" i="12"/>
  <c r="J45"/>
  <c r="K48"/>
  <c r="C43" i="24" l="1"/>
  <c r="W43" i="12" s="1"/>
  <c r="W35"/>
  <c r="Z56"/>
  <c r="Y39"/>
  <c r="Z59"/>
  <c r="Z53"/>
  <c r="Z51"/>
  <c r="Y9"/>
  <c r="Y35" s="1"/>
  <c r="Z49"/>
  <c r="Z54"/>
  <c r="Z47"/>
  <c r="Y40"/>
  <c r="Y37"/>
  <c r="Z58"/>
  <c r="F44" i="24"/>
  <c r="U35" i="12"/>
  <c r="U53"/>
  <c r="K53"/>
  <c r="K43"/>
  <c r="J43"/>
  <c r="Y43" l="1"/>
  <c r="Z43" l="1"/>
  <c r="AI48" l="1"/>
  <c r="AI57" l="1"/>
  <c r="AI59"/>
  <c r="AI51"/>
  <c r="AI55"/>
  <c r="AI60"/>
  <c r="AI45"/>
  <c r="AI43"/>
  <c r="AI52"/>
  <c r="AI54"/>
  <c r="AI49"/>
  <c r="AI47" l="1"/>
  <c r="AI56"/>
  <c r="AI58"/>
  <c r="AI46"/>
  <c r="AI53"/>
  <c r="G17" i="2"/>
  <c r="F17"/>
  <c r="F184"/>
  <c r="G184"/>
  <c r="D183"/>
  <c r="F183" s="1"/>
  <c r="D210"/>
  <c r="H17"/>
  <c r="F210" l="1"/>
  <c r="G210"/>
  <c r="H184"/>
  <c r="C210"/>
  <c r="H210" s="1"/>
  <c r="C183"/>
  <c r="H183" s="1"/>
  <c r="C9" i="8" l="1"/>
  <c r="B31" l="1"/>
  <c r="B30"/>
  <c r="AE30"/>
  <c r="B33"/>
  <c r="AE33"/>
  <c r="AE16"/>
  <c r="B16"/>
  <c r="C31"/>
  <c r="AD31"/>
  <c r="AD23"/>
  <c r="C23"/>
  <c r="C19"/>
  <c r="AD19"/>
  <c r="AD9"/>
  <c r="B14"/>
  <c r="AE14"/>
  <c r="B59"/>
  <c r="AE59"/>
  <c r="AE17"/>
  <c r="B17"/>
  <c r="B56"/>
  <c r="AE56"/>
  <c r="AE12"/>
  <c r="B12"/>
  <c r="B28"/>
  <c r="AE28"/>
  <c r="AE53"/>
  <c r="B53"/>
  <c r="AD37"/>
  <c r="C37"/>
  <c r="C32"/>
  <c r="AD32"/>
  <c r="AD28"/>
  <c r="C28"/>
  <c r="C24"/>
  <c r="AD24"/>
  <c r="AD20"/>
  <c r="C20"/>
  <c r="C16"/>
  <c r="AD16"/>
  <c r="AD12"/>
  <c r="C12"/>
  <c r="AD10"/>
  <c r="C10"/>
  <c r="C53"/>
  <c r="AD53"/>
  <c r="B54"/>
  <c r="AE54"/>
  <c r="C54"/>
  <c r="AD54"/>
  <c r="AD55"/>
  <c r="C55"/>
  <c r="C57"/>
  <c r="AD57"/>
  <c r="C58"/>
  <c r="AD58"/>
  <c r="C59"/>
  <c r="AD59"/>
  <c r="AD60"/>
  <c r="C60"/>
  <c r="C61"/>
  <c r="AD61"/>
  <c r="AD56"/>
  <c r="C56"/>
  <c r="B60"/>
  <c r="AE60"/>
  <c r="AE48"/>
  <c r="B48"/>
  <c r="AE52"/>
  <c r="B52"/>
  <c r="AE37"/>
  <c r="B37"/>
  <c r="B41"/>
  <c r="AE41"/>
  <c r="B24"/>
  <c r="AE24"/>
  <c r="AE57"/>
  <c r="B57"/>
  <c r="C38"/>
  <c r="AD38"/>
  <c r="AD33"/>
  <c r="C33"/>
  <c r="C29"/>
  <c r="AD29"/>
  <c r="C25"/>
  <c r="AD25"/>
  <c r="AD21"/>
  <c r="C21"/>
  <c r="C17"/>
  <c r="AD17"/>
  <c r="C13"/>
  <c r="AD13"/>
  <c r="AD41"/>
  <c r="C41"/>
  <c r="AD50"/>
  <c r="C50"/>
  <c r="C52"/>
  <c r="AD52"/>
  <c r="B55"/>
  <c r="AE55"/>
  <c r="B32"/>
  <c r="AE32"/>
  <c r="B15"/>
  <c r="AE15"/>
  <c r="AD36"/>
  <c r="C36"/>
  <c r="AD27"/>
  <c r="C27"/>
  <c r="AD15"/>
  <c r="C15"/>
  <c r="AD11"/>
  <c r="C11"/>
  <c r="C46"/>
  <c r="AD46"/>
  <c r="AE39"/>
  <c r="B39"/>
  <c r="B47"/>
  <c r="AE47"/>
  <c r="B20"/>
  <c r="AE20"/>
  <c r="AE38"/>
  <c r="B38"/>
  <c r="C39"/>
  <c r="AD39"/>
  <c r="AD34"/>
  <c r="C34"/>
  <c r="AD30"/>
  <c r="C30"/>
  <c r="AD26"/>
  <c r="C26"/>
  <c r="C22"/>
  <c r="AD22"/>
  <c r="C18"/>
  <c r="AD18"/>
  <c r="C14"/>
  <c r="AD14"/>
  <c r="AD47"/>
  <c r="C47"/>
  <c r="AD48"/>
  <c r="C48"/>
  <c r="BM58" i="12"/>
  <c r="AE31" i="8" l="1"/>
  <c r="AE25"/>
  <c r="B25"/>
  <c r="B29"/>
  <c r="AE29"/>
  <c r="B61"/>
  <c r="AE61"/>
  <c r="B58"/>
  <c r="AE58"/>
  <c r="B42"/>
  <c r="AE42"/>
  <c r="AD45"/>
  <c r="O48" i="12"/>
  <c r="E47" i="8"/>
  <c r="E26"/>
  <c r="E34"/>
  <c r="F38"/>
  <c r="P39" i="12"/>
  <c r="F39" i="8"/>
  <c r="E11"/>
  <c r="E27"/>
  <c r="AD51"/>
  <c r="E13"/>
  <c r="E29"/>
  <c r="E38"/>
  <c r="P24" i="12"/>
  <c r="F24" i="8"/>
  <c r="B22"/>
  <c r="AE22"/>
  <c r="AE27"/>
  <c r="B27"/>
  <c r="E58"/>
  <c r="P55" i="12"/>
  <c r="F54" i="8"/>
  <c r="E16"/>
  <c r="E24"/>
  <c r="E32"/>
  <c r="P14" i="12"/>
  <c r="F14" i="8"/>
  <c r="E19"/>
  <c r="E31"/>
  <c r="P30" i="12"/>
  <c r="F30" i="8"/>
  <c r="E14"/>
  <c r="E22"/>
  <c r="E39"/>
  <c r="H61" i="2"/>
  <c r="F47" i="8"/>
  <c r="O47" i="12"/>
  <c r="E46" i="8"/>
  <c r="P32" i="12"/>
  <c r="F32" i="8"/>
  <c r="AE23"/>
  <c r="B23"/>
  <c r="F61" i="2"/>
  <c r="O51" i="12"/>
  <c r="E50" i="8"/>
  <c r="E21"/>
  <c r="P37" i="12"/>
  <c r="F37" i="8"/>
  <c r="F48"/>
  <c r="AE18"/>
  <c r="B18"/>
  <c r="AD44"/>
  <c r="E56"/>
  <c r="E60"/>
  <c r="O61" i="12"/>
  <c r="E55" i="8"/>
  <c r="E10"/>
  <c r="F53"/>
  <c r="P54" i="12"/>
  <c r="F12" i="8"/>
  <c r="F17"/>
  <c r="P17" i="12"/>
  <c r="P16"/>
  <c r="F16" i="8"/>
  <c r="B50"/>
  <c r="AE50"/>
  <c r="B10"/>
  <c r="AE10"/>
  <c r="AE21"/>
  <c r="B21"/>
  <c r="B9"/>
  <c r="AE9"/>
  <c r="AE13"/>
  <c r="B13"/>
  <c r="AE46"/>
  <c r="B46"/>
  <c r="E48"/>
  <c r="O49" i="12"/>
  <c r="E30" i="8"/>
  <c r="AE51"/>
  <c r="E15"/>
  <c r="E36"/>
  <c r="AD35"/>
  <c r="AD42"/>
  <c r="C42"/>
  <c r="O53" i="12"/>
  <c r="E52" i="8"/>
  <c r="E17"/>
  <c r="E25"/>
  <c r="F41"/>
  <c r="F60"/>
  <c r="P61" i="12"/>
  <c r="AE34" i="8"/>
  <c r="B34"/>
  <c r="E61"/>
  <c r="O62" i="12"/>
  <c r="O60"/>
  <c r="E59" i="8"/>
  <c r="E57"/>
  <c r="BZ58" i="12"/>
  <c r="E54" i="8"/>
  <c r="E53"/>
  <c r="P28" i="12"/>
  <c r="F28" i="8"/>
  <c r="F56"/>
  <c r="F59"/>
  <c r="P60" i="12"/>
  <c r="E9" i="8"/>
  <c r="C35"/>
  <c r="P33" i="12"/>
  <c r="F33" i="8"/>
  <c r="G11" i="2"/>
  <c r="F11"/>
  <c r="E18" i="8"/>
  <c r="F20"/>
  <c r="P20" i="12"/>
  <c r="F15" i="8"/>
  <c r="P15" i="12"/>
  <c r="F55" i="8"/>
  <c r="E41"/>
  <c r="E33"/>
  <c r="P58" i="12"/>
  <c r="F57" i="8"/>
  <c r="F52"/>
  <c r="P53" i="12"/>
  <c r="B26" i="8"/>
  <c r="AE26"/>
  <c r="B11"/>
  <c r="AE11"/>
  <c r="E12"/>
  <c r="E20"/>
  <c r="E28"/>
  <c r="E37"/>
  <c r="E23"/>
  <c r="F31"/>
  <c r="P31" i="12"/>
  <c r="P56" l="1"/>
  <c r="O55"/>
  <c r="AE45" i="8"/>
  <c r="F10"/>
  <c r="O37" i="12"/>
  <c r="O20"/>
  <c r="O33"/>
  <c r="F34" i="8"/>
  <c r="O17" i="12"/>
  <c r="E42" i="8"/>
  <c r="O36" i="12"/>
  <c r="H11" i="2"/>
  <c r="P12" i="12"/>
  <c r="O10"/>
  <c r="P49"/>
  <c r="P48"/>
  <c r="O14"/>
  <c r="O59"/>
  <c r="F22" i="8"/>
  <c r="O39" i="12"/>
  <c r="O13"/>
  <c r="B36" i="8"/>
  <c r="AE36"/>
  <c r="O11" i="12"/>
  <c r="O26"/>
  <c r="F42" i="8"/>
  <c r="F61"/>
  <c r="P57" i="12"/>
  <c r="F50" i="8"/>
  <c r="O22" i="12"/>
  <c r="O19"/>
  <c r="O32"/>
  <c r="F25" i="8"/>
  <c r="AE44"/>
  <c r="AE68" s="1"/>
  <c r="O23" i="12"/>
  <c r="O28"/>
  <c r="O12"/>
  <c r="P26"/>
  <c r="F26" i="8"/>
  <c r="O30" i="12"/>
  <c r="O16"/>
  <c r="B35" i="8"/>
  <c r="AE35"/>
  <c r="O18" i="12"/>
  <c r="O54"/>
  <c r="O58"/>
  <c r="CB58"/>
  <c r="O25"/>
  <c r="AD40" i="8"/>
  <c r="C40"/>
  <c r="O40" i="12" s="1"/>
  <c r="O15"/>
  <c r="F46" i="8"/>
  <c r="F13"/>
  <c r="F21"/>
  <c r="P21" i="12"/>
  <c r="O56"/>
  <c r="O57"/>
  <c r="F18" i="8"/>
  <c r="F23"/>
  <c r="O31" i="12"/>
  <c r="O24"/>
  <c r="O29"/>
  <c r="P40"/>
  <c r="B19" i="8"/>
  <c r="AE19"/>
  <c r="F58"/>
  <c r="F29"/>
  <c r="F11"/>
  <c r="E35"/>
  <c r="F9"/>
  <c r="O21" i="12"/>
  <c r="F27" i="8"/>
  <c r="O27" i="12"/>
  <c r="O34"/>
  <c r="AD68" i="8"/>
  <c r="P13" i="12" l="1"/>
  <c r="B40" i="8"/>
  <c r="AE40"/>
  <c r="P18" i="12"/>
  <c r="P62"/>
  <c r="F36" i="8"/>
  <c r="P10" i="12"/>
  <c r="P27"/>
  <c r="P11"/>
  <c r="P59"/>
  <c r="E40" i="8"/>
  <c r="P22" i="12"/>
  <c r="P29"/>
  <c r="P23"/>
  <c r="P47"/>
  <c r="F35" i="8"/>
  <c r="P25" i="12"/>
  <c r="P51"/>
  <c r="F19" i="8"/>
  <c r="P19" i="12" l="1"/>
  <c r="P36"/>
  <c r="F40" i="8"/>
  <c r="O51" l="1"/>
  <c r="O68" s="1"/>
  <c r="Y51"/>
  <c r="Y68" s="1"/>
  <c r="H60" i="2" l="1"/>
  <c r="P51" i="8"/>
  <c r="P68" s="1"/>
  <c r="Z51"/>
  <c r="Z68" s="1"/>
  <c r="G59" i="2"/>
  <c r="F59"/>
  <c r="D66"/>
  <c r="J51" i="8"/>
  <c r="C51"/>
  <c r="K51"/>
  <c r="H59" i="2"/>
  <c r="B51" i="8" l="1"/>
  <c r="F51" s="1"/>
  <c r="E51"/>
  <c r="G66" i="2"/>
  <c r="F66"/>
  <c r="H66" l="1"/>
  <c r="BM18" i="12" l="1"/>
  <c r="BZ18"/>
  <c r="CB18" s="1"/>
  <c r="D73" i="2" l="1"/>
  <c r="BM60" i="12"/>
  <c r="BM31" l="1"/>
  <c r="BZ31"/>
  <c r="CB31" s="1"/>
  <c r="BZ25"/>
  <c r="CB25" s="1"/>
  <c r="BM25"/>
  <c r="BZ12"/>
  <c r="CB12" s="1"/>
  <c r="BM12"/>
  <c r="BM48"/>
  <c r="BN44"/>
  <c r="CC44"/>
  <c r="BM19"/>
  <c r="BZ19"/>
  <c r="CB19" s="1"/>
  <c r="BM32"/>
  <c r="BZ32"/>
  <c r="CB32" s="1"/>
  <c r="BM26"/>
  <c r="BZ26"/>
  <c r="CB26" s="1"/>
  <c r="BZ21"/>
  <c r="CB21" s="1"/>
  <c r="BM21"/>
  <c r="BZ13"/>
  <c r="CB13" s="1"/>
  <c r="BM13"/>
  <c r="BZ10"/>
  <c r="CB10" s="1"/>
  <c r="BZ22"/>
  <c r="CB22" s="1"/>
  <c r="BM22"/>
  <c r="BM23"/>
  <c r="BZ23"/>
  <c r="CB23" s="1"/>
  <c r="BM61"/>
  <c r="BM51"/>
  <c r="BZ11"/>
  <c r="CB11" s="1"/>
  <c r="BN60"/>
  <c r="BN47"/>
  <c r="BN49"/>
  <c r="D74" i="2"/>
  <c r="D72" s="1"/>
  <c r="F72" s="1"/>
  <c r="F73"/>
  <c r="G73"/>
  <c r="BN48" i="12"/>
  <c r="BN57"/>
  <c r="BN62"/>
  <c r="BM57"/>
  <c r="BZ57"/>
  <c r="CB57" s="1"/>
  <c r="BM45"/>
  <c r="BN42"/>
  <c r="BM39"/>
  <c r="BZ39"/>
  <c r="CB39" s="1"/>
  <c r="BM56"/>
  <c r="BZ56"/>
  <c r="CB56" s="1"/>
  <c r="BZ38"/>
  <c r="CB38" s="1"/>
  <c r="BZ34"/>
  <c r="CB34" s="1"/>
  <c r="BM34"/>
  <c r="BM17"/>
  <c r="BZ17"/>
  <c r="CB17" s="1"/>
  <c r="BM9" l="1"/>
  <c r="BM24"/>
  <c r="BZ24"/>
  <c r="CB24" s="1"/>
  <c r="BM37"/>
  <c r="BM47"/>
  <c r="BZ37"/>
  <c r="CB37" s="1"/>
  <c r="BM11"/>
  <c r="BM46"/>
  <c r="BM10"/>
  <c r="BM52"/>
  <c r="D186" i="2"/>
  <c r="F187"/>
  <c r="G187"/>
  <c r="BM55" i="12"/>
  <c r="BZ55"/>
  <c r="CB55" s="1"/>
  <c r="G71" i="2"/>
  <c r="D70"/>
  <c r="F71"/>
  <c r="E19" i="1"/>
  <c r="J19" s="1"/>
  <c r="C74" i="2"/>
  <c r="H74" s="1"/>
  <c r="BN39" i="12"/>
  <c r="BN37"/>
  <c r="BN58"/>
  <c r="BN46"/>
  <c r="BZ44"/>
  <c r="CB44" s="1"/>
  <c r="BM44"/>
  <c r="BN61"/>
  <c r="G74" i="2"/>
  <c r="F74"/>
  <c r="BN52" i="12"/>
  <c r="BN51"/>
  <c r="H69" i="2" l="1"/>
  <c r="H187"/>
  <c r="C186"/>
  <c r="H186" s="1"/>
  <c r="BN45" i="12"/>
  <c r="C70" i="2"/>
  <c r="H71"/>
  <c r="H73"/>
  <c r="C72"/>
  <c r="G186"/>
  <c r="F186"/>
  <c r="F69"/>
  <c r="G69"/>
  <c r="G70"/>
  <c r="D67"/>
  <c r="F70"/>
  <c r="H70" l="1"/>
  <c r="C67"/>
  <c r="H67" s="1"/>
  <c r="G67"/>
  <c r="F67"/>
  <c r="H72"/>
  <c r="G134" l="1"/>
  <c r="F134"/>
  <c r="F97" l="1"/>
  <c r="CB42" i="12"/>
  <c r="BM42"/>
  <c r="BY62" l="1"/>
  <c r="CC62" s="1"/>
  <c r="BY61"/>
  <c r="CC61" s="1"/>
  <c r="AZ67"/>
  <c r="AZ68"/>
  <c r="BY60" l="1"/>
  <c r="CC60" s="1"/>
  <c r="CC54"/>
  <c r="BY49"/>
  <c r="CC49" s="1"/>
  <c r="BY56"/>
  <c r="CC56" s="1"/>
  <c r="BY58"/>
  <c r="CC58" s="1"/>
  <c r="BY51"/>
  <c r="CC51" s="1"/>
  <c r="CC37"/>
  <c r="BY57"/>
  <c r="CC57" s="1"/>
  <c r="BY48"/>
  <c r="CC48" s="1"/>
  <c r="BY47"/>
  <c r="CC47" s="1"/>
  <c r="H134" i="2" l="1"/>
  <c r="H97"/>
  <c r="D63" i="12" l="1"/>
  <c r="CF63" s="1"/>
  <c r="G33" i="1" l="1"/>
  <c r="J33" l="1"/>
  <c r="F135" i="2" l="1"/>
  <c r="G135"/>
  <c r="D119"/>
  <c r="BM36" i="12"/>
  <c r="BZ36"/>
  <c r="CB36" s="1"/>
  <c r="G119" i="2" l="1"/>
  <c r="F119"/>
  <c r="J45" i="8" l="1"/>
  <c r="C45"/>
  <c r="F9" i="2"/>
  <c r="G9"/>
  <c r="D21"/>
  <c r="D6" s="1"/>
  <c r="E45" i="8" l="1"/>
  <c r="K44"/>
  <c r="K68" s="1"/>
  <c r="B44"/>
  <c r="J44"/>
  <c r="J68" s="1"/>
  <c r="C44"/>
  <c r="F21" i="2"/>
  <c r="G21"/>
  <c r="H9"/>
  <c r="C21"/>
  <c r="K45" i="8"/>
  <c r="B45"/>
  <c r="E44" l="1"/>
  <c r="E68" s="1"/>
  <c r="C68"/>
  <c r="F6" i="2"/>
  <c r="G6"/>
  <c r="F45" i="8"/>
  <c r="H21" i="2"/>
  <c r="C6"/>
  <c r="F44" i="8"/>
  <c r="F68" s="1"/>
  <c r="B68"/>
  <c r="H6" i="2" l="1"/>
  <c r="BZ27" i="12" l="1"/>
  <c r="CB27" s="1"/>
  <c r="BM27"/>
  <c r="BM28"/>
  <c r="BZ28"/>
  <c r="CB28" s="1"/>
  <c r="BM29"/>
  <c r="BZ29"/>
  <c r="CB29" s="1"/>
  <c r="BZ20"/>
  <c r="CB20" s="1"/>
  <c r="BM20"/>
  <c r="BZ14"/>
  <c r="CB14" s="1"/>
  <c r="BM14"/>
  <c r="BM15"/>
  <c r="BZ15"/>
  <c r="CB15" s="1"/>
  <c r="BZ16"/>
  <c r="CB16" s="1"/>
  <c r="BM16"/>
  <c r="BZ33" l="1"/>
  <c r="CB33" s="1"/>
  <c r="BM33"/>
  <c r="BZ30" l="1"/>
  <c r="CB30" s="1"/>
  <c r="BM30"/>
  <c r="BM35" l="1"/>
  <c r="F118" i="2"/>
  <c r="D102"/>
  <c r="BM62" i="12"/>
  <c r="F102" i="2" l="1"/>
  <c r="D75"/>
  <c r="BM43" i="12"/>
  <c r="C96" i="2"/>
  <c r="H99"/>
  <c r="G99"/>
  <c r="D96"/>
  <c r="F99"/>
  <c r="C212" l="1"/>
  <c r="H96"/>
  <c r="F27" i="1"/>
  <c r="F96" i="2"/>
  <c r="G96"/>
  <c r="D212"/>
  <c r="G212" l="1"/>
  <c r="F212"/>
  <c r="H27" i="1"/>
  <c r="I27"/>
  <c r="F75" i="2"/>
  <c r="G75"/>
  <c r="H212"/>
  <c r="J52" i="12" l="1"/>
  <c r="H52" i="11"/>
  <c r="J52" s="1"/>
  <c r="B52"/>
  <c r="F52" s="1"/>
  <c r="D207" i="2" l="1"/>
  <c r="F58"/>
  <c r="G58"/>
  <c r="G52" i="11"/>
  <c r="K52" s="1"/>
  <c r="C206" i="2"/>
  <c r="H206" s="1"/>
  <c r="H57"/>
  <c r="C56"/>
  <c r="H56" s="1"/>
  <c r="C52" i="11"/>
  <c r="E52" s="1"/>
  <c r="G52" i="2"/>
  <c r="D51"/>
  <c r="F52"/>
  <c r="D48"/>
  <c r="G49"/>
  <c r="F49"/>
  <c r="C207" l="1"/>
  <c r="H207" s="1"/>
  <c r="H58"/>
  <c r="G207"/>
  <c r="F207"/>
  <c r="H63" i="11"/>
  <c r="J63" s="1"/>
  <c r="B63"/>
  <c r="F63" s="1"/>
  <c r="D206" i="2"/>
  <c r="F57"/>
  <c r="F56" s="1"/>
  <c r="D56"/>
  <c r="G56" s="1"/>
  <c r="G57"/>
  <c r="C63" i="11"/>
  <c r="E63" s="1"/>
  <c r="E52" i="12"/>
  <c r="H52" i="2"/>
  <c r="C51"/>
  <c r="G51"/>
  <c r="F51"/>
  <c r="H49"/>
  <c r="C48"/>
  <c r="F48"/>
  <c r="G48"/>
  <c r="D44"/>
  <c r="G206" l="1"/>
  <c r="F206"/>
  <c r="D209"/>
  <c r="G46"/>
  <c r="F46"/>
  <c r="H46"/>
  <c r="C209"/>
  <c r="F44"/>
  <c r="D199"/>
  <c r="C44"/>
  <c r="H48"/>
  <c r="G63" i="11" l="1"/>
  <c r="K63" s="1"/>
  <c r="H44" i="2"/>
  <c r="F199"/>
  <c r="G199"/>
  <c r="C213"/>
  <c r="H209"/>
  <c r="H213" s="1"/>
  <c r="D213"/>
  <c r="G213" s="1"/>
  <c r="G209"/>
  <c r="F209"/>
  <c r="F213" s="1"/>
  <c r="BH43" i="12" l="1"/>
  <c r="AA50" l="1"/>
  <c r="CD50" s="1"/>
  <c r="AE50" l="1"/>
  <c r="E15" i="1"/>
  <c r="J15" s="1"/>
  <c r="AD57" i="12"/>
  <c r="AD53"/>
  <c r="AD52"/>
  <c r="AD51"/>
  <c r="AD48"/>
  <c r="CE38"/>
  <c r="AA38"/>
  <c r="AD60" l="1"/>
  <c r="CE60"/>
  <c r="BJ55"/>
  <c r="BJ54"/>
  <c r="BN54" s="1"/>
  <c r="CG38"/>
  <c r="F29" i="1"/>
  <c r="AD44" i="12"/>
  <c r="CE44"/>
  <c r="F28" i="1" s="1"/>
  <c r="H28" s="1"/>
  <c r="AD49" i="12"/>
  <c r="CE49"/>
  <c r="CE50"/>
  <c r="AD50"/>
  <c r="AD16"/>
  <c r="CE16"/>
  <c r="CG16" s="1"/>
  <c r="AD18"/>
  <c r="CE18"/>
  <c r="CG18" s="1"/>
  <c r="AD19"/>
  <c r="CE19"/>
  <c r="CG19" s="1"/>
  <c r="AD20"/>
  <c r="CE20"/>
  <c r="CG20" s="1"/>
  <c r="AD22"/>
  <c r="CE22"/>
  <c r="CG22" s="1"/>
  <c r="AD23"/>
  <c r="CE23"/>
  <c r="CG23" s="1"/>
  <c r="AD24"/>
  <c r="CE24"/>
  <c r="CG24" s="1"/>
  <c r="AD26"/>
  <c r="CE26"/>
  <c r="CG26" s="1"/>
  <c r="AD27"/>
  <c r="CE27"/>
  <c r="CG27" s="1"/>
  <c r="AD30"/>
  <c r="CE30"/>
  <c r="CG30" s="1"/>
  <c r="AD31"/>
  <c r="CE31"/>
  <c r="CG31" s="1"/>
  <c r="AD34"/>
  <c r="CE34"/>
  <c r="CG34" s="1"/>
  <c r="AD36"/>
  <c r="CE36"/>
  <c r="AD56"/>
  <c r="CE56"/>
  <c r="CG56" s="1"/>
  <c r="AD59"/>
  <c r="AA37"/>
  <c r="AD10"/>
  <c r="CE10"/>
  <c r="AD11"/>
  <c r="CE11"/>
  <c r="CG11" s="1"/>
  <c r="AD14"/>
  <c r="CE14"/>
  <c r="CG14" s="1"/>
  <c r="AD15"/>
  <c r="CE15"/>
  <c r="CG15" s="1"/>
  <c r="AD39"/>
  <c r="CE39"/>
  <c r="AA62"/>
  <c r="AE62" s="1"/>
  <c r="AA24"/>
  <c r="AA26"/>
  <c r="AA30"/>
  <c r="AA10"/>
  <c r="AA33"/>
  <c r="AA13"/>
  <c r="AA16"/>
  <c r="AA42"/>
  <c r="G46"/>
  <c r="K46" s="1"/>
  <c r="G45"/>
  <c r="K45" s="1"/>
  <c r="G52"/>
  <c r="K52" s="1"/>
  <c r="AD40"/>
  <c r="AD61"/>
  <c r="CE59"/>
  <c r="AD9"/>
  <c r="AD46"/>
  <c r="AD62"/>
  <c r="CG10" l="1"/>
  <c r="F30" i="1"/>
  <c r="F32"/>
  <c r="CG60" i="12"/>
  <c r="T46"/>
  <c r="CE46"/>
  <c r="Q45"/>
  <c r="U45" s="1"/>
  <c r="Q46"/>
  <c r="BJ59"/>
  <c r="BM59"/>
  <c r="BZ59"/>
  <c r="CB59" s="1"/>
  <c r="BN55"/>
  <c r="BY55"/>
  <c r="CC55" s="1"/>
  <c r="BM54"/>
  <c r="BZ54"/>
  <c r="CB54" s="1"/>
  <c r="BO59"/>
  <c r="BS59" s="1"/>
  <c r="AF46"/>
  <c r="AF45"/>
  <c r="AD47"/>
  <c r="CE47"/>
  <c r="AD55"/>
  <c r="CE55"/>
  <c r="AD42"/>
  <c r="CE42"/>
  <c r="CG42" s="1"/>
  <c r="AD25"/>
  <c r="CE25"/>
  <c r="CG25" s="1"/>
  <c r="AD54"/>
  <c r="CE54"/>
  <c r="AA58"/>
  <c r="CD58" s="1"/>
  <c r="AA51"/>
  <c r="CG59"/>
  <c r="F31" i="1"/>
  <c r="CG36" i="12"/>
  <c r="F24" i="1"/>
  <c r="AD37" i="12"/>
  <c r="CE37"/>
  <c r="AD29"/>
  <c r="CE29"/>
  <c r="CG29" s="1"/>
  <c r="AD13"/>
  <c r="CE13"/>
  <c r="CG13" s="1"/>
  <c r="AA52"/>
  <c r="AE52" s="1"/>
  <c r="AA54"/>
  <c r="AD28"/>
  <c r="CE28"/>
  <c r="CG28" s="1"/>
  <c r="AA53"/>
  <c r="AA61"/>
  <c r="AE61" s="1"/>
  <c r="AD12"/>
  <c r="CE12"/>
  <c r="CG12" s="1"/>
  <c r="CG49"/>
  <c r="CE48"/>
  <c r="CG48" s="1"/>
  <c r="F14" i="1"/>
  <c r="H29"/>
  <c r="I29"/>
  <c r="AA59" i="12"/>
  <c r="AD33"/>
  <c r="CE33"/>
  <c r="CG33" s="1"/>
  <c r="AD17"/>
  <c r="CE17"/>
  <c r="CG17" s="1"/>
  <c r="AA57"/>
  <c r="AA55"/>
  <c r="AD32"/>
  <c r="CE32"/>
  <c r="CG32" s="1"/>
  <c r="F26" i="1"/>
  <c r="CG39" i="12"/>
  <c r="AA56"/>
  <c r="F15" i="1"/>
  <c r="CG50" i="12"/>
  <c r="AD21"/>
  <c r="CE21"/>
  <c r="CG21" s="1"/>
  <c r="AA60"/>
  <c r="CD60" s="1"/>
  <c r="E30" i="1" s="1"/>
  <c r="AD43" i="12"/>
  <c r="AD58"/>
  <c r="CE58"/>
  <c r="AA46"/>
  <c r="AE46" s="1"/>
  <c r="AA27"/>
  <c r="AA11"/>
  <c r="AA21"/>
  <c r="AA35"/>
  <c r="AE35" s="1"/>
  <c r="AA20"/>
  <c r="AA40"/>
  <c r="AA31"/>
  <c r="AA15"/>
  <c r="AA44"/>
  <c r="AA28"/>
  <c r="AA34"/>
  <c r="AA12"/>
  <c r="AE42"/>
  <c r="AE13"/>
  <c r="AE33"/>
  <c r="AE30"/>
  <c r="AE24"/>
  <c r="AA39"/>
  <c r="AA19"/>
  <c r="AA22"/>
  <c r="AA29"/>
  <c r="AA45"/>
  <c r="AE45" s="1"/>
  <c r="AA14"/>
  <c r="AA32"/>
  <c r="AA9"/>
  <c r="AE9" s="1"/>
  <c r="AA23"/>
  <c r="AA25"/>
  <c r="AA18"/>
  <c r="AA47"/>
  <c r="AA36"/>
  <c r="AA17"/>
  <c r="AE16"/>
  <c r="AE37"/>
  <c r="CD37"/>
  <c r="E25" i="1" s="1"/>
  <c r="AE10" i="12"/>
  <c r="AE26"/>
  <c r="AA48"/>
  <c r="AA49"/>
  <c r="AA46" i="24"/>
  <c r="AE46" s="1"/>
  <c r="AA45"/>
  <c r="AE45" s="1"/>
  <c r="Q52"/>
  <c r="U52" s="1"/>
  <c r="Q46"/>
  <c r="U46" s="1"/>
  <c r="Q45"/>
  <c r="U45" s="1"/>
  <c r="L52"/>
  <c r="P52" s="1"/>
  <c r="L46"/>
  <c r="P46" s="1"/>
  <c r="G52"/>
  <c r="G45"/>
  <c r="G46"/>
  <c r="L52" i="12"/>
  <c r="BY52" s="1"/>
  <c r="CC52" s="1"/>
  <c r="CE52"/>
  <c r="T45"/>
  <c r="AD45"/>
  <c r="Q63"/>
  <c r="U63" s="1"/>
  <c r="T63"/>
  <c r="AF63"/>
  <c r="AD63"/>
  <c r="AA63" i="24"/>
  <c r="Q63"/>
  <c r="U63" s="1"/>
  <c r="G63"/>
  <c r="G63" i="12"/>
  <c r="CE35" l="1"/>
  <c r="H32" i="1"/>
  <c r="I32"/>
  <c r="CG54" i="12"/>
  <c r="F18" i="1"/>
  <c r="U46" i="12"/>
  <c r="BN59"/>
  <c r="BY59"/>
  <c r="CC59" s="1"/>
  <c r="BZ53"/>
  <c r="BM53"/>
  <c r="BJ53"/>
  <c r="CD53" s="1"/>
  <c r="H15" i="1"/>
  <c r="I15"/>
  <c r="H26"/>
  <c r="I26"/>
  <c r="H14"/>
  <c r="I14"/>
  <c r="F13"/>
  <c r="CG58" i="12"/>
  <c r="H30" i="1"/>
  <c r="AE59" i="12"/>
  <c r="CD59"/>
  <c r="E31" i="1" s="1"/>
  <c r="J31" s="1"/>
  <c r="AE53" i="12"/>
  <c r="AE54"/>
  <c r="CD54"/>
  <c r="E18" i="1" s="1"/>
  <c r="CG37" i="12"/>
  <c r="F25" i="1"/>
  <c r="H31"/>
  <c r="I31"/>
  <c r="F20"/>
  <c r="CG55" i="12"/>
  <c r="AE60"/>
  <c r="E32" i="1"/>
  <c r="J32" s="1"/>
  <c r="AE55" i="12"/>
  <c r="CD55"/>
  <c r="E20" i="1" s="1"/>
  <c r="J20" s="1"/>
  <c r="AE58" i="12"/>
  <c r="J30" i="1"/>
  <c r="AA63" i="12"/>
  <c r="AE63" s="1"/>
  <c r="AA43"/>
  <c r="AE43" s="1"/>
  <c r="AE56"/>
  <c r="CD56"/>
  <c r="AE57"/>
  <c r="CD57"/>
  <c r="I24" i="1"/>
  <c r="H24"/>
  <c r="AE51" i="12"/>
  <c r="CD51"/>
  <c r="CG47"/>
  <c r="F12" i="1"/>
  <c r="AE36" i="12"/>
  <c r="AE18"/>
  <c r="AE23"/>
  <c r="AE32"/>
  <c r="AE22"/>
  <c r="AE39"/>
  <c r="AE12"/>
  <c r="AE28"/>
  <c r="AE15"/>
  <c r="AE40"/>
  <c r="AE11"/>
  <c r="J25" i="1"/>
  <c r="CO37" i="12"/>
  <c r="AE17"/>
  <c r="AE47"/>
  <c r="CD47"/>
  <c r="E12" i="1" s="1"/>
  <c r="J12" s="1"/>
  <c r="AE25" i="12"/>
  <c r="AE14"/>
  <c r="AE29"/>
  <c r="AE19"/>
  <c r="AE34"/>
  <c r="AE44"/>
  <c r="CD44"/>
  <c r="E28" i="1" s="1"/>
  <c r="J28" s="1"/>
  <c r="AE31" i="12"/>
  <c r="AE20"/>
  <c r="AE21"/>
  <c r="AE27"/>
  <c r="CD48"/>
  <c r="AE48"/>
  <c r="CD49"/>
  <c r="E14" i="1" s="1"/>
  <c r="AE49" i="12"/>
  <c r="L45" i="24"/>
  <c r="P45" s="1"/>
  <c r="K52"/>
  <c r="B52"/>
  <c r="K45"/>
  <c r="B45"/>
  <c r="K63"/>
  <c r="K46"/>
  <c r="B46"/>
  <c r="O52" i="12"/>
  <c r="BZ52"/>
  <c r="CB52" s="1"/>
  <c r="P52"/>
  <c r="F16" i="1"/>
  <c r="CG52" i="12"/>
  <c r="L63" i="24"/>
  <c r="P63" s="1"/>
  <c r="CE53" i="12" l="1"/>
  <c r="CB53"/>
  <c r="BN53"/>
  <c r="BY53"/>
  <c r="CC53" s="1"/>
  <c r="H12" i="1"/>
  <c r="I12"/>
  <c r="H20"/>
  <c r="I25"/>
  <c r="H25"/>
  <c r="J18"/>
  <c r="E17"/>
  <c r="J17" s="1"/>
  <c r="H13"/>
  <c r="I13"/>
  <c r="J14"/>
  <c r="E13"/>
  <c r="J13" s="1"/>
  <c r="B63" i="24"/>
  <c r="V63" i="12" s="1"/>
  <c r="V52"/>
  <c r="Z52" s="1"/>
  <c r="F52" i="24"/>
  <c r="V46" i="12"/>
  <c r="Z46" s="1"/>
  <c r="F46" i="24"/>
  <c r="V45" i="12"/>
  <c r="Z45" s="1"/>
  <c r="F45" i="24"/>
  <c r="L46" i="12"/>
  <c r="I16" i="1"/>
  <c r="H16"/>
  <c r="CG53" i="12" l="1"/>
  <c r="F63" i="24"/>
  <c r="L45" i="12"/>
  <c r="O46"/>
  <c r="CB46"/>
  <c r="BY46"/>
  <c r="CC46" s="1"/>
  <c r="P46"/>
  <c r="I18" i="1" l="1"/>
  <c r="H18"/>
  <c r="F17"/>
  <c r="P45" i="12"/>
  <c r="BY45"/>
  <c r="CC45" s="1"/>
  <c r="CB45"/>
  <c r="O45"/>
  <c r="CE45"/>
  <c r="CG46"/>
  <c r="CG45" l="1"/>
  <c r="F11" i="1"/>
  <c r="H11" s="1"/>
  <c r="H17"/>
  <c r="I17"/>
  <c r="F10" l="1"/>
  <c r="I10" s="1"/>
  <c r="I11"/>
  <c r="H10" l="1"/>
  <c r="CD46" i="12"/>
  <c r="F46" l="1"/>
  <c r="F52" l="1"/>
  <c r="CD52"/>
  <c r="E16" i="1" s="1"/>
  <c r="J16" s="1"/>
  <c r="F45" i="12"/>
  <c r="CD45"/>
  <c r="E11" i="1" s="1"/>
  <c r="E10" s="1"/>
  <c r="J10" s="1"/>
  <c r="J11" l="1"/>
  <c r="AZ38" i="12"/>
  <c r="CD38" s="1"/>
  <c r="E29" i="1" s="1"/>
  <c r="J29" s="1"/>
  <c r="AZ40" i="12" l="1"/>
  <c r="AZ39"/>
  <c r="AZ42"/>
  <c r="BY42" l="1"/>
  <c r="CC42" s="1"/>
  <c r="CD42"/>
  <c r="CO42" s="1"/>
  <c r="BY40"/>
  <c r="CC40" s="1"/>
  <c r="CD40"/>
  <c r="BY39"/>
  <c r="CC39" s="1"/>
  <c r="CD39"/>
  <c r="E26" i="1" s="1"/>
  <c r="J26" s="1"/>
  <c r="E27" l="1"/>
  <c r="J27" s="1"/>
  <c r="CO40" i="12"/>
  <c r="AZ36" l="1"/>
  <c r="AZ43"/>
  <c r="AZ63" l="1"/>
  <c r="BD63" s="1"/>
  <c r="CO35" l="1"/>
  <c r="CG9" l="1"/>
  <c r="CG35"/>
  <c r="F23" i="1"/>
  <c r="F21" s="1"/>
  <c r="F34" s="1"/>
  <c r="H23" l="1"/>
  <c r="H21"/>
  <c r="I21"/>
  <c r="I23"/>
  <c r="I34"/>
  <c r="H34"/>
  <c r="BJ22" i="12" l="1"/>
  <c r="BJ21"/>
  <c r="BJ11"/>
  <c r="BJ32"/>
  <c r="BJ31"/>
  <c r="BJ19"/>
  <c r="BJ15"/>
  <c r="BJ24"/>
  <c r="BJ25"/>
  <c r="BJ26"/>
  <c r="BJ27"/>
  <c r="BJ28"/>
  <c r="BJ29"/>
  <c r="BJ30"/>
  <c r="BJ10"/>
  <c r="BJ12"/>
  <c r="BJ13"/>
  <c r="BJ14"/>
  <c r="BJ16"/>
  <c r="BJ17"/>
  <c r="BJ18"/>
  <c r="BJ33"/>
  <c r="BJ34"/>
  <c r="BJ36"/>
  <c r="BJ9"/>
  <c r="CD16" l="1"/>
  <c r="CO16" s="1"/>
  <c r="BN16"/>
  <c r="BY16"/>
  <c r="CC16" s="1"/>
  <c r="BY12"/>
  <c r="CC12" s="1"/>
  <c r="BN12"/>
  <c r="CD12"/>
  <c r="CO12" s="1"/>
  <c r="CD25"/>
  <c r="CO25" s="1"/>
  <c r="BY25"/>
  <c r="CC25" s="1"/>
  <c r="BN25"/>
  <c r="BN19"/>
  <c r="CD19"/>
  <c r="CO19" s="1"/>
  <c r="BY19"/>
  <c r="CC19" s="1"/>
  <c r="CD26"/>
  <c r="CO26" s="1"/>
  <c r="BY26"/>
  <c r="CC26" s="1"/>
  <c r="BN26"/>
  <c r="BJ23"/>
  <c r="BN18"/>
  <c r="BY18"/>
  <c r="CC18" s="1"/>
  <c r="CD18"/>
  <c r="CO18" s="1"/>
  <c r="CD14"/>
  <c r="CO14" s="1"/>
  <c r="BY14"/>
  <c r="CC14" s="1"/>
  <c r="BN14"/>
  <c r="BN15"/>
  <c r="BY15"/>
  <c r="CC15" s="1"/>
  <c r="CD15"/>
  <c r="CO15" s="1"/>
  <c r="BY22"/>
  <c r="CC22" s="1"/>
  <c r="BN22"/>
  <c r="CD22"/>
  <c r="CO22" s="1"/>
  <c r="BN36"/>
  <c r="BY36"/>
  <c r="CC36" s="1"/>
  <c r="CD36"/>
  <c r="BY34"/>
  <c r="CC34" s="1"/>
  <c r="BN34"/>
  <c r="CD34"/>
  <c r="CO34" s="1"/>
  <c r="CD33"/>
  <c r="CO33" s="1"/>
  <c r="BN33"/>
  <c r="BY33"/>
  <c r="CC33" s="1"/>
  <c r="CD32"/>
  <c r="CO32" s="1"/>
  <c r="BN32"/>
  <c r="BY32"/>
  <c r="CC32" s="1"/>
  <c r="BN31"/>
  <c r="BY31"/>
  <c r="CC31" s="1"/>
  <c r="CD31"/>
  <c r="CO31" s="1"/>
  <c r="CD30"/>
  <c r="CO30" s="1"/>
  <c r="BN30"/>
  <c r="BY30"/>
  <c r="CC30" s="1"/>
  <c r="BY29"/>
  <c r="CC29" s="1"/>
  <c r="BN29"/>
  <c r="CD29"/>
  <c r="CO29" s="1"/>
  <c r="CD27"/>
  <c r="CO27" s="1"/>
  <c r="BN27"/>
  <c r="BY27"/>
  <c r="CC27" s="1"/>
  <c r="BN28"/>
  <c r="BY28"/>
  <c r="CC28" s="1"/>
  <c r="CD28"/>
  <c r="CO28" s="1"/>
  <c r="CD24"/>
  <c r="CO24" s="1"/>
  <c r="BN24"/>
  <c r="BY24"/>
  <c r="CC24" s="1"/>
  <c r="BY21"/>
  <c r="CC21" s="1"/>
  <c r="BN21"/>
  <c r="CD21"/>
  <c r="CO21" s="1"/>
  <c r="BJ20"/>
  <c r="CD13"/>
  <c r="CO13" s="1"/>
  <c r="BN13"/>
  <c r="BY13"/>
  <c r="CC13" s="1"/>
  <c r="BN17"/>
  <c r="CD17"/>
  <c r="CO17" s="1"/>
  <c r="BY17"/>
  <c r="CC17" s="1"/>
  <c r="BN11"/>
  <c r="BY11"/>
  <c r="CC11" s="1"/>
  <c r="CD11"/>
  <c r="CO11" s="1"/>
  <c r="BY9"/>
  <c r="CC9" s="1"/>
  <c r="CD9"/>
  <c r="BN9"/>
  <c r="CD10"/>
  <c r="CO10" s="1"/>
  <c r="BY10"/>
  <c r="CC10" s="1"/>
  <c r="BN10"/>
  <c r="BJ35"/>
  <c r="BJ43"/>
  <c r="BN43" s="1"/>
  <c r="BY23" l="1"/>
  <c r="CC23" s="1"/>
  <c r="CD23"/>
  <c r="CO23" s="1"/>
  <c r="BN23"/>
  <c r="E24" i="1"/>
  <c r="J24" s="1"/>
  <c r="CO36" i="12"/>
  <c r="BN20"/>
  <c r="CD20"/>
  <c r="CO20" s="1"/>
  <c r="BY20"/>
  <c r="CC20" s="1"/>
  <c r="BY35"/>
  <c r="BN35"/>
  <c r="CO9"/>
  <c r="CD35" l="1"/>
  <c r="E23" i="1" s="1"/>
  <c r="E21" s="1"/>
  <c r="CC35" i="12"/>
  <c r="BY43"/>
  <c r="J23" i="1" l="1"/>
  <c r="E34"/>
  <c r="J34" s="1"/>
  <c r="J21"/>
  <c r="L43" i="12" l="1"/>
  <c r="CD43" s="1"/>
  <c r="L35"/>
  <c r="P35" s="1"/>
  <c r="L9"/>
  <c r="P9"/>
  <c r="L63"/>
  <c r="BY63" s="1"/>
  <c r="CC63" s="1"/>
  <c r="CD63" l="1"/>
  <c r="P63"/>
  <c r="P43"/>
  <c r="C135" i="2" l="1"/>
  <c r="C119" l="1"/>
  <c r="H119" s="1"/>
  <c r="H135"/>
  <c r="C118"/>
  <c r="H118" l="1"/>
  <c r="C102"/>
  <c r="C76"/>
  <c r="H76" s="1"/>
  <c r="C75" l="1"/>
  <c r="H102"/>
  <c r="C199" l="1"/>
  <c r="H199" s="1"/>
  <c r="H75"/>
  <c r="M9" i="12" l="1"/>
  <c r="BZ9" s="1"/>
  <c r="CB9" s="1"/>
  <c r="M43"/>
  <c r="BZ43" s="1"/>
  <c r="M35"/>
  <c r="O35" s="1"/>
  <c r="M63"/>
  <c r="O63" s="1"/>
  <c r="O9" l="1"/>
  <c r="BZ63"/>
  <c r="CB63" s="1"/>
  <c r="CA43"/>
  <c r="O43"/>
  <c r="BZ35"/>
  <c r="CB35" s="1"/>
  <c r="CE63"/>
  <c r="F33" i="1" s="1"/>
  <c r="CE43" i="12"/>
  <c r="CG43" s="1"/>
  <c r="CB43" l="1"/>
  <c r="CC43"/>
  <c r="H33" i="1"/>
  <c r="I33"/>
  <c r="CH27" i="12"/>
  <c r="BH34"/>
  <c r="CE51"/>
  <c r="BH14"/>
  <c r="CH51"/>
  <c r="CG51"/>
  <c r="CH55"/>
  <c r="CH22"/>
  <c r="BH22"/>
  <c r="CH18"/>
  <c r="BH24"/>
  <c r="BH19"/>
  <c r="CH42"/>
  <c r="CB60"/>
  <c r="CH43"/>
  <c r="CH52"/>
  <c r="BH25"/>
  <c r="CH44"/>
  <c r="CG44"/>
  <c r="CH26"/>
  <c r="CH47"/>
  <c r="CH33"/>
  <c r="BF48"/>
  <c r="CH29"/>
  <c r="BH29"/>
  <c r="BH15"/>
  <c r="CH15"/>
  <c r="CH17"/>
  <c r="BH11"/>
  <c r="CH54"/>
  <c r="BH51"/>
  <c r="BZ51"/>
  <c r="CB51"/>
  <c r="CH31"/>
  <c r="BH56"/>
  <c r="BH13"/>
  <c r="BH16"/>
  <c r="CH10"/>
  <c r="B12" i="30"/>
  <c r="BH55" i="12"/>
  <c r="CB50"/>
  <c r="BH27"/>
  <c r="CH49"/>
  <c r="CH60"/>
  <c r="CH32"/>
  <c r="BH28"/>
  <c r="CH21"/>
  <c r="CH57"/>
  <c r="CH12"/>
  <c r="BH60"/>
  <c r="BZ60"/>
  <c r="CH20"/>
  <c r="CH48"/>
  <c r="CH37"/>
  <c r="BH17"/>
  <c r="BH20"/>
  <c r="CH46"/>
  <c r="BH32"/>
  <c r="CG57"/>
  <c r="CH36"/>
  <c r="CH28"/>
  <c r="BH10"/>
  <c r="CG63"/>
  <c r="CH63"/>
  <c r="BH63"/>
  <c r="BH58"/>
  <c r="CH50"/>
  <c r="BH53"/>
  <c r="CH34"/>
  <c r="BH48"/>
  <c r="BZ48"/>
  <c r="CB48"/>
  <c r="BH54"/>
  <c r="BF53"/>
  <c r="CH40"/>
  <c r="BH59"/>
  <c r="BH26"/>
  <c r="CH35"/>
  <c r="CH16"/>
  <c r="CH39"/>
  <c r="CH30"/>
  <c r="CH9"/>
  <c r="CH23"/>
  <c r="BH50"/>
  <c r="BZ50"/>
  <c r="BH61"/>
  <c r="BZ61"/>
  <c r="CB61"/>
  <c r="BH67"/>
  <c r="BH49"/>
  <c r="BZ49"/>
  <c r="CB49"/>
  <c r="BH62"/>
  <c r="BZ62"/>
  <c r="CB62"/>
  <c r="BH23"/>
  <c r="BH31"/>
  <c r="CH59"/>
  <c r="BH52"/>
  <c r="CE57"/>
  <c r="BH57"/>
  <c r="BH39"/>
  <c r="CH58"/>
  <c r="CH13"/>
  <c r="BH12"/>
  <c r="BH37"/>
  <c r="BH21"/>
  <c r="CH24"/>
  <c r="BH30"/>
  <c r="BH47"/>
  <c r="BZ47"/>
  <c r="CB47"/>
  <c r="CH45"/>
  <c r="CH14"/>
  <c r="CH53"/>
  <c r="BH9"/>
  <c r="CH56"/>
  <c r="BH36"/>
  <c r="CH19"/>
  <c r="BH40"/>
  <c r="CH25"/>
  <c r="BH18"/>
  <c r="CH11"/>
  <c r="BH33"/>
</calcChain>
</file>

<file path=xl/sharedStrings.xml><?xml version="1.0" encoding="utf-8"?>
<sst xmlns="http://schemas.openxmlformats.org/spreadsheetml/2006/main" count="1803" uniqueCount="321">
  <si>
    <t>Телерадіокомпанії</t>
  </si>
  <si>
    <t>1. Вінницька</t>
  </si>
  <si>
    <t>2. Волинська</t>
  </si>
  <si>
    <t>3. Дніпропетровська</t>
  </si>
  <si>
    <t>4. Донецька</t>
  </si>
  <si>
    <t>5. Житомирська</t>
  </si>
  <si>
    <t>6. Закарпатська</t>
  </si>
  <si>
    <t>7. Запорізька</t>
  </si>
  <si>
    <t>9. Кіровоградська</t>
  </si>
  <si>
    <t>Всього</t>
  </si>
  <si>
    <t>КЕКВ Всього</t>
  </si>
  <si>
    <r>
      <t>8. Івано-</t>
    </r>
    <r>
      <rPr>
        <sz val="9"/>
        <rFont val="Arial Cyr"/>
        <family val="2"/>
        <charset val="204"/>
      </rPr>
      <t>Франківська</t>
    </r>
  </si>
  <si>
    <t>Всього ОДТРК:</t>
  </si>
  <si>
    <t>Разом ТБ і РМ</t>
  </si>
  <si>
    <t>КЕКВ 2270</t>
  </si>
  <si>
    <t>(1160)</t>
  </si>
  <si>
    <t>в т.ч.   СЖУ</t>
  </si>
  <si>
    <t>трансляція 2271</t>
  </si>
  <si>
    <t>трансляція 2272</t>
  </si>
  <si>
    <t>трансляція 2273</t>
  </si>
  <si>
    <t>трансляція 2274</t>
  </si>
  <si>
    <t>трансляція 2275</t>
  </si>
  <si>
    <t>трансляція 2281</t>
  </si>
  <si>
    <t>трансляція 2610</t>
  </si>
  <si>
    <t>трансляція 2730</t>
  </si>
  <si>
    <t>Фінансова підтримка творчих спілок у сфері засобів масової інформації, преси</t>
  </si>
  <si>
    <t>КЕКВ 2610</t>
  </si>
  <si>
    <t>січень</t>
  </si>
  <si>
    <t xml:space="preserve">лютий </t>
  </si>
  <si>
    <t>березень</t>
  </si>
  <si>
    <t>квітень</t>
  </si>
  <si>
    <t>травень</t>
  </si>
  <si>
    <t>червень</t>
  </si>
  <si>
    <t>липень</t>
  </si>
  <si>
    <t>серпень</t>
  </si>
  <si>
    <t>вересень</t>
  </si>
  <si>
    <t>жовтень</t>
  </si>
  <si>
    <t>листопад</t>
  </si>
  <si>
    <t>грудень</t>
  </si>
  <si>
    <t>10. Київська</t>
  </si>
  <si>
    <t>11. Луганська</t>
  </si>
  <si>
    <t>12. Львівська</t>
  </si>
  <si>
    <t>13. Миколаївська</t>
  </si>
  <si>
    <t>14. Одеська</t>
  </si>
  <si>
    <t>15. Полтавська</t>
  </si>
  <si>
    <t>16. Рівненська</t>
  </si>
  <si>
    <t>17. Сумська</t>
  </si>
  <si>
    <t>18. Тернопільська</t>
  </si>
  <si>
    <t>19. Харківська</t>
  </si>
  <si>
    <t>20. Херсонська</t>
  </si>
  <si>
    <t>21. Хмельницька</t>
  </si>
  <si>
    <t>22. Черкаська</t>
  </si>
  <si>
    <t>23. Чернігівська</t>
  </si>
  <si>
    <t>24. Чернівецька</t>
  </si>
  <si>
    <t>Фінансування</t>
  </si>
  <si>
    <t>кошторис</t>
  </si>
  <si>
    <t>м-ців</t>
  </si>
  <si>
    <t>розпис</t>
  </si>
  <si>
    <t>відх</t>
  </si>
  <si>
    <t>КЕКВ 2240 (трансляція)</t>
  </si>
  <si>
    <t xml:space="preserve">трансляції телерадіопрограм,  </t>
  </si>
  <si>
    <t xml:space="preserve">       вироблених  для державних потреб</t>
  </si>
  <si>
    <t xml:space="preserve">в розрізі телерадіокомпаній, підпорядкованих Держкомтелерадіо України </t>
  </si>
  <si>
    <t>станом на 01.07.2015р.</t>
  </si>
  <si>
    <t>8 м-ців</t>
  </si>
  <si>
    <t>держкомтелерадіо</t>
  </si>
  <si>
    <t xml:space="preserve">Держкомтелерадіо </t>
  </si>
  <si>
    <t>Національна експертна комісія з питань захисту суспільної моралі</t>
  </si>
  <si>
    <t xml:space="preserve">в т.ч. Держкомтелерадіо </t>
  </si>
  <si>
    <t>в т.ч. Київська філія НТКУ</t>
  </si>
  <si>
    <t>в т.ч. філія НТКУ Українське радіо</t>
  </si>
  <si>
    <t>в т.ч. філія НТКУ канал Культура</t>
  </si>
  <si>
    <t>Придбання обладнання і предметів довгострокового користування</t>
  </si>
  <si>
    <t>Здійснення заходів з питань європейської та євроатлантичної інтеграції в інформаційній сфері</t>
  </si>
  <si>
    <t>філії ПАТ "НСТУ"</t>
  </si>
  <si>
    <t>в т.ч. філія ПАТ "НСТУ" Національна радіокомпанія України</t>
  </si>
  <si>
    <t>Державні стипендії видатним діячам інформаційної галузі, дітям журналістів, які загинули (померли) або  яким встановлено інвалідність у зв"язку з виконанням професійних обов"язків та премій в інформаційній галузі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</si>
  <si>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</si>
  <si>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Найменування видатків за програмною класифікацією</t>
  </si>
  <si>
    <t>Фактичне фінансування</t>
  </si>
  <si>
    <t xml:space="preserve">Недофі-нансовано </t>
  </si>
  <si>
    <t>Керівництво та управління у сфері телебачення і радіомовлення</t>
  </si>
  <si>
    <t>в т.ч.</t>
  </si>
  <si>
    <t>ДНУ "Книжкова палата ім.І.Федорова"</t>
  </si>
  <si>
    <t>ДНУ "Енциклопедичне видавництво"</t>
  </si>
  <si>
    <t>Підвищення кваліфікації працівників засобів масової інформації в Укртелерадіопресінституті</t>
  </si>
  <si>
    <t xml:space="preserve">в т.ч. </t>
  </si>
  <si>
    <t>СЖУ</t>
  </si>
  <si>
    <t>Фінансова підтримка преси</t>
  </si>
  <si>
    <t>Інформаційне та організаційне забезпечення участі України у міжнародних форумах, конференціях, виставках та інших заходах</t>
  </si>
  <si>
    <t xml:space="preserve">                                                    </t>
  </si>
  <si>
    <t xml:space="preserve"> </t>
  </si>
  <si>
    <t>,</t>
  </si>
  <si>
    <t>(тис.грн.)</t>
  </si>
  <si>
    <t>Найменування видатків</t>
  </si>
  <si>
    <t>КЕКВ</t>
  </si>
  <si>
    <t xml:space="preserve">Профінан-совано </t>
  </si>
  <si>
    <t xml:space="preserve">Недофінансовано </t>
  </si>
  <si>
    <t>Заробітна плата</t>
  </si>
  <si>
    <t>Нарахування на оплату праці</t>
  </si>
  <si>
    <t xml:space="preserve"> Предмети, матеріали, обладнання та інвентар </t>
  </si>
  <si>
    <t>Оплата послуг (крім комунальних)</t>
  </si>
  <si>
    <t>Видатки на відрядження</t>
  </si>
  <si>
    <t>Оплата комунальних послуг та енергоносіїв</t>
  </si>
  <si>
    <t xml:space="preserve">         Оплата теплопостачання</t>
  </si>
  <si>
    <t>Оплата водопостачання і водовідведення</t>
  </si>
  <si>
    <t xml:space="preserve">         Оплата електроенергії </t>
  </si>
  <si>
    <t>Інші поточні видатки</t>
  </si>
  <si>
    <t>Інші видатки</t>
  </si>
  <si>
    <t xml:space="preserve">Оплата електроенергії </t>
  </si>
  <si>
    <t>в т.ч. Нац. експертна комісія з пит. зах.суспільної моралі</t>
  </si>
  <si>
    <t>Держкомтелерадіо всього:</t>
  </si>
  <si>
    <t>Дослідження і розробки, окреми заходи розвитку по реалізації державних програм</t>
  </si>
  <si>
    <t>Капітальні трансферти підприємствам (установам, організаціям)</t>
  </si>
  <si>
    <t xml:space="preserve"> в т.ч.  ДНУ "Книжкова палата" </t>
  </si>
  <si>
    <t xml:space="preserve">в т.ч.  ДНУ "Енциклопедичне видавниство" </t>
  </si>
  <si>
    <t>в т.ч.    Держкомтелерадіо</t>
  </si>
  <si>
    <t>Предмети, матеріали, обл. та інвентар</t>
  </si>
  <si>
    <t>Оплата теплопостачання</t>
  </si>
  <si>
    <t>Оплата водопостачання  і  водовідведення</t>
  </si>
  <si>
    <t>Оплата електроенергії</t>
  </si>
  <si>
    <t>Придбання обладнання і предм.довг.стр.кор.</t>
  </si>
  <si>
    <t>Субсидії і поточні трансферти підприємствам (установам, організаціям)</t>
  </si>
  <si>
    <t>Всього       5000</t>
  </si>
  <si>
    <t xml:space="preserve">Всього       </t>
  </si>
  <si>
    <t>Оплата послуг (крім комунальних) всього</t>
  </si>
  <si>
    <t>з них:                              інші</t>
  </si>
  <si>
    <t>розповсюдження</t>
  </si>
  <si>
    <t>Оплата комунальних  послуг та енергоносіїв</t>
  </si>
  <si>
    <t>Оплата природного газу</t>
  </si>
  <si>
    <t>Оплата інших енергоносіїв ( вугілля)</t>
  </si>
  <si>
    <t>Окреми заходи розвитку по реалізації  державних (регіональних) програм, не віднесених до заходів розвитку</t>
  </si>
  <si>
    <t>Капітальний ремонт</t>
  </si>
  <si>
    <t>Придбання землі і нематеріальних активів</t>
  </si>
  <si>
    <t>Поточні трансферти урядам іноземних держав та міжнародним орг-ціям</t>
  </si>
  <si>
    <t xml:space="preserve">Всього        </t>
  </si>
  <si>
    <t>в т.ч.    ДТРК "Всесвітня служба УТР"</t>
  </si>
  <si>
    <t>в т.ч.   ДТРК   "Культура"</t>
  </si>
  <si>
    <t>в т.ч. Укр. Нац. інформ. агенство "Укрінформ" (1701230)</t>
  </si>
  <si>
    <t>Всього      1172</t>
  </si>
  <si>
    <t>Окреми заходи  по реалізації  державних (регіональних) програм, не віднесені до заходів розвитку</t>
  </si>
  <si>
    <t>Інші виплати населенню</t>
  </si>
  <si>
    <t>1701170 Інформаційно та організаційне забезпечення участі України у міжнародних форумах, конференціях, виставках та інших заходах</t>
  </si>
  <si>
    <t>Держкомтелерадіо</t>
  </si>
  <si>
    <t>Разом</t>
  </si>
  <si>
    <t xml:space="preserve">в  тому числі </t>
  </si>
  <si>
    <t xml:space="preserve">Оплата праці </t>
  </si>
  <si>
    <t>Нарахування на оплатупраці</t>
  </si>
  <si>
    <t xml:space="preserve">Дослідження і розробки, окреми заходи розвитку по реалізації державних програм </t>
  </si>
  <si>
    <t>Соціальне забезпечення</t>
  </si>
  <si>
    <t xml:space="preserve">Всього </t>
  </si>
  <si>
    <t>в т.ч. Трансляція телерадіопрограм</t>
  </si>
  <si>
    <t>2120  (1120)</t>
  </si>
  <si>
    <t>2210, 2240,2250  (1130)</t>
  </si>
  <si>
    <t>2800 (1135)</t>
  </si>
  <si>
    <t>2270 (1160)</t>
  </si>
  <si>
    <t>2281 (1171)</t>
  </si>
  <si>
    <t>2282 (1172)</t>
  </si>
  <si>
    <t>3110   (2110)</t>
  </si>
  <si>
    <t>3160  (2300)</t>
  </si>
  <si>
    <t>2610  (1310)</t>
  </si>
  <si>
    <t>2730 (1343)</t>
  </si>
  <si>
    <t>2630  (1350)</t>
  </si>
  <si>
    <t>Розповсюдження</t>
  </si>
  <si>
    <t>План</t>
  </si>
  <si>
    <t>Факт.</t>
  </si>
  <si>
    <t>недофінансовано</t>
  </si>
  <si>
    <t>рік</t>
  </si>
  <si>
    <t>фінан.</t>
  </si>
  <si>
    <t>в т.ч.         Держкомтелерадіо</t>
  </si>
  <si>
    <t xml:space="preserve">             "Книжкова палата"</t>
  </si>
  <si>
    <t>ДНУ "Енціклопедичне видавн."</t>
  </si>
  <si>
    <t>КПКВ 1701050</t>
  </si>
  <si>
    <t>в т.ч.   СЖУ без Криму</t>
  </si>
  <si>
    <t xml:space="preserve">          Фін пітримка преси</t>
  </si>
  <si>
    <t xml:space="preserve">       вик.заходів евроінтеграц.</t>
  </si>
  <si>
    <t>27.Національна ТКУ</t>
  </si>
  <si>
    <t>КЕКВ 1111,1120</t>
  </si>
  <si>
    <t>(зар.пл.)</t>
  </si>
  <si>
    <t>2015р.</t>
  </si>
  <si>
    <t>КЕКВ2200</t>
  </si>
  <si>
    <t>2210,2240, 2250</t>
  </si>
  <si>
    <t>2210(1131)</t>
  </si>
  <si>
    <t>2240   всього   (1134)</t>
  </si>
  <si>
    <t>2240 (розповсюдження)</t>
  </si>
  <si>
    <t>2240(інші)</t>
  </si>
  <si>
    <t>2250 (відрядж.)</t>
  </si>
  <si>
    <t>Всього 2240</t>
  </si>
  <si>
    <t>інш. 2240</t>
  </si>
  <si>
    <t>трансляція 2240</t>
  </si>
  <si>
    <t>трансляція 2250</t>
  </si>
  <si>
    <t>трансляція 2800</t>
  </si>
  <si>
    <t>*</t>
  </si>
  <si>
    <t>в т.ч. НТКУ</t>
  </si>
  <si>
    <t>1701700 Фінансування заходів з підготовки та проведення у 2017 році в Україні пісенного конкурсу "Євробачення" (КФКВ 0830) - резервний фонд</t>
  </si>
  <si>
    <t>Інші поточні видатки - НТКУ</t>
  </si>
  <si>
    <t>Фінансування заходів з підготовки та проведення в Укоаїні пісенного конкурсу "Євробачення"</t>
  </si>
  <si>
    <t>Фінансова підтримка Національної суспільної телерадіокомпанії України</t>
  </si>
  <si>
    <t>Редакція газети "Роден край"</t>
  </si>
  <si>
    <t xml:space="preserve">          Фін пітримка преси (Дердкомтелер.)</t>
  </si>
  <si>
    <t>Субсидії і поточні трансферти підприємствам (установам, організаціям)Держкомтелерадіо</t>
  </si>
  <si>
    <t>Наукова і науково-технічна діяльність у сфері засобів масової інформації, книговидавничої сфери та інформаційно-бібліографічної діяльності</t>
  </si>
  <si>
    <r>
      <t xml:space="preserve">3802010 </t>
    </r>
    <r>
      <rPr>
        <b/>
        <i/>
        <u/>
        <sz val="12"/>
        <rFont val="Arial Cyr"/>
        <family val="2"/>
        <charset val="204"/>
      </rPr>
      <t>Керівництво та управління у сфері телебачення і радіомовлення</t>
    </r>
  </si>
  <si>
    <t>3802020 Наукова і науково-технічна діяльнсть у сфері засобів масової інформації, книговидавничтої справи та інформаційно-бібліографічної діяльності</t>
  </si>
  <si>
    <r>
      <t xml:space="preserve">3802040 </t>
    </r>
    <r>
      <rPr>
        <b/>
        <i/>
        <u/>
        <sz val="12"/>
        <rFont val="Arial Cyr"/>
        <family val="2"/>
        <charset val="204"/>
      </rPr>
      <t>Підвищення кваліфікаціїпрацвників засобів масової інформації в Укртелерадіопресінституті</t>
    </r>
  </si>
  <si>
    <r>
      <t xml:space="preserve">3802050 </t>
    </r>
    <r>
      <rPr>
        <b/>
        <i/>
        <u/>
        <sz val="12"/>
        <rFont val="Arial Cyr"/>
        <family val="2"/>
        <charset val="204"/>
      </rPr>
      <t>Фінансова підтримка творчих спілок  у сфері засобів масової інформаці,преси</t>
    </r>
  </si>
  <si>
    <t>3802080 Фінансова підтримка Національної суспільної телерадіокомпанії України</t>
  </si>
  <si>
    <t>в т.ч. Національна спілка журналістів України (3802050)</t>
  </si>
  <si>
    <t>в т.ч. Держкомтелерадіо  фінансова підтримка преси      (3802050)</t>
  </si>
  <si>
    <t>3802390 Здійснення заходів з питань європейської та євроатлантичної інтеграції в інформаційній сфері</t>
  </si>
  <si>
    <r>
      <t xml:space="preserve">3802130 </t>
    </r>
    <r>
      <rPr>
        <b/>
        <i/>
        <u/>
        <sz val="12"/>
        <rFont val="Arial Cyr"/>
        <family val="2"/>
        <charset val="204"/>
      </rPr>
      <t>Державні стипендії видатним діячам інформаційної галузі, дітям журналістів, які загинули (померли) або  яким встановлено інвалідність у зв"язку з виконанням професійних обов"язків та премій в інформаційній галузі</t>
    </r>
  </si>
  <si>
    <t>Всього 3802080</t>
  </si>
  <si>
    <t>КПКВ 3802010</t>
  </si>
  <si>
    <t>КПКВ 3802020</t>
  </si>
  <si>
    <t xml:space="preserve">КПКВ 3802040 </t>
  </si>
  <si>
    <t>КПКВ 3802050</t>
  </si>
  <si>
    <t xml:space="preserve">КПКВ 3802020 </t>
  </si>
  <si>
    <t>КПКВ 3802390</t>
  </si>
  <si>
    <t>2020р.</t>
  </si>
  <si>
    <t>29.</t>
  </si>
  <si>
    <t>28.</t>
  </si>
  <si>
    <t>30.</t>
  </si>
  <si>
    <t>4. Житомирська</t>
  </si>
  <si>
    <t>5. Закарпатська</t>
  </si>
  <si>
    <t>6. Запорізька</t>
  </si>
  <si>
    <r>
      <t>7. Івано-</t>
    </r>
    <r>
      <rPr>
        <sz val="9"/>
        <rFont val="Arial Cyr"/>
        <family val="2"/>
        <charset val="204"/>
      </rPr>
      <t>Франківська</t>
    </r>
  </si>
  <si>
    <t>8. Кропивницька</t>
  </si>
  <si>
    <t>9. UA Донбас</t>
  </si>
  <si>
    <t>10. Львівська</t>
  </si>
  <si>
    <t>11. Миколаївська</t>
  </si>
  <si>
    <t>12. Одеська</t>
  </si>
  <si>
    <t>13. Полтавська</t>
  </si>
  <si>
    <t>14. Рівненська</t>
  </si>
  <si>
    <t>15. Сумська</t>
  </si>
  <si>
    <t>16. Тернопільська</t>
  </si>
  <si>
    <t>17. Харківська</t>
  </si>
  <si>
    <t>18. Херсонська</t>
  </si>
  <si>
    <t>19. Хмельницька</t>
  </si>
  <si>
    <t>20. Черкаська</t>
  </si>
  <si>
    <t>24.Національна ТКУ</t>
  </si>
  <si>
    <r>
      <t xml:space="preserve">КПКВ 3802130 </t>
    </r>
    <r>
      <rPr>
        <sz val="9"/>
        <rFont val="Arial Cyr"/>
        <charset val="204"/>
      </rPr>
      <t>(Стипендії)</t>
    </r>
  </si>
  <si>
    <t>тис. грн</t>
  </si>
  <si>
    <t xml:space="preserve">      Держкомтелерадіо</t>
  </si>
  <si>
    <t>0</t>
  </si>
  <si>
    <t xml:space="preserve"> 10 м-ця</t>
  </si>
  <si>
    <t>1 м-ців</t>
  </si>
  <si>
    <t>1 м-ця</t>
  </si>
  <si>
    <t>СФ</t>
  </si>
  <si>
    <t>ФІЛІЇ</t>
  </si>
  <si>
    <t>Всього ФІЛІЇ:</t>
  </si>
  <si>
    <t>24.АТ НСТУ</t>
  </si>
  <si>
    <t>КПКВ 3802080</t>
  </si>
  <si>
    <t>АТ "НСТУ"</t>
  </si>
  <si>
    <t>КПКВ  3802390</t>
  </si>
  <si>
    <t>1 від  20.01</t>
  </si>
  <si>
    <t>8  від    03.02</t>
  </si>
  <si>
    <t>15 від 04.03</t>
  </si>
  <si>
    <t>2 від 20.01</t>
  </si>
  <si>
    <t>3 від 20.01</t>
  </si>
  <si>
    <t>4 від 20.01</t>
  </si>
  <si>
    <t>5 від 20.01</t>
  </si>
  <si>
    <t>6 від 21.01</t>
  </si>
  <si>
    <t>7 від 27.01</t>
  </si>
  <si>
    <t>9 від 03,02</t>
  </si>
  <si>
    <t>9 від 03.02</t>
  </si>
  <si>
    <t>10 від 03.02</t>
  </si>
  <si>
    <t>11 від 03.02</t>
  </si>
  <si>
    <t>13 від 05.02</t>
  </si>
  <si>
    <t>12 від 03.02</t>
  </si>
  <si>
    <t>14 від 04.03</t>
  </si>
  <si>
    <t>16 від 04.03</t>
  </si>
  <si>
    <t>17 від 04.03</t>
  </si>
  <si>
    <t>18 від 04.03</t>
  </si>
  <si>
    <t>19 від 09.03</t>
  </si>
  <si>
    <t>21. Чернівеька</t>
  </si>
  <si>
    <t>20 від 25.03</t>
  </si>
  <si>
    <t>2021 рік  (загальний фонд)</t>
  </si>
  <si>
    <t xml:space="preserve"> кошторис  2021  р.</t>
  </si>
  <si>
    <t>27 від 12,05</t>
  </si>
  <si>
    <t>4 м-ців</t>
  </si>
  <si>
    <t>21. Чернівецька</t>
  </si>
  <si>
    <t>Всього філії:</t>
  </si>
  <si>
    <t>філії</t>
  </si>
  <si>
    <t>21 від 07.04</t>
  </si>
  <si>
    <t>22 від 07.04</t>
  </si>
  <si>
    <t>23 від 07.04</t>
  </si>
  <si>
    <t>24 від 07,04</t>
  </si>
  <si>
    <t>25 від 07.04</t>
  </si>
  <si>
    <t>26 від 07.04</t>
  </si>
  <si>
    <t>28 від 13.05</t>
  </si>
  <si>
    <t>29 від 13.05</t>
  </si>
  <si>
    <t>30 від 14.05</t>
  </si>
  <si>
    <t>31 від 13.05</t>
  </si>
  <si>
    <t>33 від 13.05</t>
  </si>
  <si>
    <t>34 від 14.05</t>
  </si>
  <si>
    <t>%    фінансу-вання      до плану 5 м-ця</t>
  </si>
  <si>
    <t>Оплата ін. енергоносіїв та ін. ком. послуг</t>
  </si>
  <si>
    <t xml:space="preserve"> 5м-ців</t>
  </si>
  <si>
    <t>%    фінансу-вання      до плану   2021  р.</t>
  </si>
  <si>
    <t xml:space="preserve"> Кошторис 2021   року</t>
  </si>
  <si>
    <t>в т.ч. АТ "Національна суспільна телерадіокомпанія України"</t>
  </si>
  <si>
    <t xml:space="preserve">  Філії АТ "НСТУ"</t>
  </si>
  <si>
    <t>Недофінан.  2021   рік</t>
  </si>
  <si>
    <t>32 від 18,05</t>
  </si>
  <si>
    <t>35 від 18,05</t>
  </si>
  <si>
    <t>42 від 02,06</t>
  </si>
  <si>
    <t>39 від 08,06</t>
  </si>
  <si>
    <t>40 від 08,06</t>
  </si>
  <si>
    <t>41 від 08,06</t>
  </si>
  <si>
    <t>44 від 08,06</t>
  </si>
  <si>
    <t>45 від 08,06</t>
  </si>
  <si>
    <t xml:space="preserve"> план січень - червень</t>
  </si>
  <si>
    <t xml:space="preserve">Фінансування із загального фонду Державного бюджету України  станом на 08.06.2021  р. </t>
  </si>
  <si>
    <t>План      6 міс.</t>
  </si>
  <si>
    <t>% фінансув.  6 міс.</t>
  </si>
  <si>
    <t>46 від 11,06</t>
  </si>
  <si>
    <t>47 від 11,06</t>
  </si>
  <si>
    <t>48 від 15,06</t>
  </si>
  <si>
    <t>49 від 15,06</t>
  </si>
  <si>
    <t>51 від 29,06</t>
  </si>
  <si>
    <t>станом на 01.07.2021 р.</t>
  </si>
</sst>
</file>

<file path=xl/styles.xml><?xml version="1.0" encoding="utf-8"?>
<styleSheet xmlns="http://schemas.openxmlformats.org/spreadsheetml/2006/main">
  <numFmts count="8">
    <numFmt numFmtId="164" formatCode="#,##0&quot;р.&quot;;[Red]\-#,##0&quot;р.&quot;"/>
    <numFmt numFmtId="165" formatCode="#,##0.0"/>
    <numFmt numFmtId="166" formatCode="0.0"/>
    <numFmt numFmtId="167" formatCode="0.000"/>
    <numFmt numFmtId="168" formatCode="0.00000"/>
    <numFmt numFmtId="169" formatCode="#,##0.000"/>
    <numFmt numFmtId="170" formatCode="0.0000"/>
    <numFmt numFmtId="171" formatCode="#,##0.0000"/>
  </numFmts>
  <fonts count="53">
    <font>
      <sz val="10"/>
      <name val="Arial"/>
    </font>
    <font>
      <sz val="10"/>
      <name val="Arial"/>
      <family val="2"/>
      <charset val="204"/>
    </font>
    <font>
      <b/>
      <i/>
      <sz val="10"/>
      <name val="Arial Cyr"/>
      <family val="2"/>
      <charset val="204"/>
    </font>
    <font>
      <i/>
      <sz val="10"/>
      <name val="Arial Cyr"/>
      <charset val="204"/>
    </font>
    <font>
      <i/>
      <sz val="7"/>
      <name val="Arial Cyr"/>
      <family val="2"/>
      <charset val="204"/>
    </font>
    <font>
      <sz val="9"/>
      <name val="Arial"/>
      <family val="2"/>
      <charset val="204"/>
    </font>
    <font>
      <sz val="9"/>
      <name val="Arial Cyr"/>
      <charset val="204"/>
    </font>
    <font>
      <sz val="9"/>
      <name val="Arial Cyr"/>
      <family val="2"/>
      <charset val="204"/>
    </font>
    <font>
      <b/>
      <sz val="11"/>
      <name val="Arial Cyr"/>
      <family val="2"/>
      <charset val="204"/>
    </font>
    <font>
      <b/>
      <sz val="9"/>
      <name val="Arial Cyr"/>
      <family val="2"/>
      <charset val="204"/>
    </font>
    <font>
      <b/>
      <i/>
      <sz val="16"/>
      <name val="Arial Cyr"/>
      <family val="2"/>
      <charset val="204"/>
    </font>
    <font>
      <b/>
      <i/>
      <sz val="12"/>
      <name val="Arial Cyr"/>
      <family val="2"/>
      <charset val="204"/>
    </font>
    <font>
      <b/>
      <i/>
      <sz val="14"/>
      <name val="Arial Cyr"/>
      <charset val="204"/>
    </font>
    <font>
      <b/>
      <i/>
      <sz val="11"/>
      <name val="Arial Cyr"/>
      <family val="2"/>
      <charset val="204"/>
    </font>
    <font>
      <b/>
      <sz val="12"/>
      <name val="Arial Cyr"/>
      <charset val="204"/>
    </font>
    <font>
      <sz val="12"/>
      <name val="Arial Cyr"/>
      <charset val="204"/>
    </font>
    <font>
      <b/>
      <sz val="16"/>
      <name val="Arial Cyr"/>
      <charset val="204"/>
    </font>
    <font>
      <b/>
      <sz val="14"/>
      <name val="Arial Cyr"/>
      <charset val="204"/>
    </font>
    <font>
      <b/>
      <i/>
      <sz val="13"/>
      <name val="Arial Cyr"/>
      <family val="2"/>
      <charset val="204"/>
    </font>
    <font>
      <b/>
      <sz val="10"/>
      <name val="Arial Cyr"/>
      <family val="2"/>
      <charset val="204"/>
    </font>
    <font>
      <sz val="10"/>
      <name val="Arial Cyr"/>
      <charset val="204"/>
    </font>
    <font>
      <b/>
      <i/>
      <u/>
      <sz val="12"/>
      <name val="Arial Cyr"/>
      <family val="2"/>
      <charset val="204"/>
    </font>
    <font>
      <b/>
      <sz val="10"/>
      <name val="Arial Cyr"/>
      <charset val="204"/>
    </font>
    <font>
      <sz val="11"/>
      <name val="Arial Cyr"/>
      <charset val="204"/>
    </font>
    <font>
      <sz val="11"/>
      <name val="Arial Cyr"/>
      <family val="2"/>
      <charset val="204"/>
    </font>
    <font>
      <sz val="10"/>
      <name val="Arial Cyr"/>
      <family val="2"/>
      <charset val="204"/>
    </font>
    <font>
      <b/>
      <sz val="11"/>
      <name val="Arial Cyr"/>
      <charset val="204"/>
    </font>
    <font>
      <b/>
      <i/>
      <sz val="12"/>
      <name val="Arial Cyr"/>
      <charset val="204"/>
    </font>
    <font>
      <i/>
      <sz val="10"/>
      <name val="Arial Cyr"/>
      <family val="2"/>
      <charset val="204"/>
    </font>
    <font>
      <b/>
      <i/>
      <sz val="11"/>
      <name val="Arial Cyr"/>
      <charset val="204"/>
    </font>
    <font>
      <i/>
      <sz val="11"/>
      <name val="Arial Cyr"/>
      <charset val="204"/>
    </font>
    <font>
      <i/>
      <sz val="9"/>
      <name val="Arial Cyr"/>
      <family val="2"/>
      <charset val="204"/>
    </font>
    <font>
      <b/>
      <i/>
      <sz val="14"/>
      <name val="Arial Cyr"/>
      <family val="2"/>
      <charset val="204"/>
    </font>
    <font>
      <b/>
      <sz val="14"/>
      <name val="Arial Cyr"/>
      <family val="2"/>
      <charset val="204"/>
    </font>
    <font>
      <b/>
      <sz val="12"/>
      <name val="Arial Cyr"/>
      <family val="2"/>
      <charset val="204"/>
    </font>
    <font>
      <b/>
      <sz val="10"/>
      <color indexed="18"/>
      <name val="Arial Cyr"/>
      <family val="2"/>
      <charset val="204"/>
    </font>
    <font>
      <sz val="12"/>
      <name val="Arial Cyr"/>
      <family val="2"/>
      <charset val="204"/>
    </font>
    <font>
      <i/>
      <sz val="8"/>
      <name val="Arial Cyr"/>
      <family val="2"/>
      <charset val="204"/>
    </font>
    <font>
      <b/>
      <sz val="8"/>
      <name val="Arial Cyr"/>
      <charset val="204"/>
    </font>
    <font>
      <sz val="8"/>
      <name val="Arial Cyr"/>
      <charset val="204"/>
    </font>
    <font>
      <i/>
      <sz val="8"/>
      <name val="Arial Cyr"/>
      <charset val="204"/>
    </font>
    <font>
      <b/>
      <sz val="14"/>
      <name val="Arial"/>
      <family val="2"/>
      <charset val="204"/>
    </font>
    <font>
      <sz val="10"/>
      <color indexed="10"/>
      <name val="Arial Cyr"/>
      <family val="2"/>
      <charset val="204"/>
    </font>
    <font>
      <b/>
      <sz val="12"/>
      <color indexed="10"/>
      <name val="Arial Cyr"/>
      <charset val="204"/>
    </font>
    <font>
      <sz val="10"/>
      <name val="Times New Roman"/>
      <family val="1"/>
      <charset val="204"/>
    </font>
    <font>
      <i/>
      <sz val="10"/>
      <name val="Arial"/>
      <family val="2"/>
      <charset val="204"/>
    </font>
    <font>
      <b/>
      <sz val="10"/>
      <name val="Arial"/>
      <family val="2"/>
      <charset val="204"/>
    </font>
    <font>
      <b/>
      <i/>
      <sz val="10"/>
      <name val="Arial Cyr"/>
      <charset val="204"/>
    </font>
    <font>
      <b/>
      <i/>
      <sz val="10"/>
      <name val="ARIAL"/>
      <family val="2"/>
      <charset val="204"/>
    </font>
    <font>
      <sz val="8"/>
      <name val="Arial"/>
      <family val="2"/>
      <charset val="204"/>
    </font>
    <font>
      <b/>
      <sz val="10"/>
      <name val="Arial"/>
      <family val="2"/>
      <charset val="204"/>
    </font>
    <font>
      <b/>
      <sz val="13"/>
      <name val="Arial Cyr"/>
      <charset val="204"/>
    </font>
    <font>
      <sz val="13"/>
      <name val="Arial Cyr"/>
      <charset val="204"/>
    </font>
  </fonts>
  <fills count="1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8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1">
    <xf numFmtId="0" fontId="0" fillId="0" borderId="0"/>
  </cellStyleXfs>
  <cellXfs count="734">
    <xf numFmtId="0" fontId="0" fillId="0" borderId="0" xfId="0"/>
    <xf numFmtId="164" fontId="2" fillId="2" borderId="0" xfId="0" applyNumberFormat="1" applyFont="1" applyFill="1"/>
    <xf numFmtId="0" fontId="2" fillId="0" borderId="0" xfId="0" applyFont="1" applyAlignment="1">
      <alignment horizontal="right"/>
    </xf>
    <xf numFmtId="0" fontId="0" fillId="0" borderId="1" xfId="0" applyBorder="1" applyAlignment="1"/>
    <xf numFmtId="0" fontId="3" fillId="0" borderId="2" xfId="0" applyFont="1" applyBorder="1" applyAlignment="1">
      <alignment horizontal="center"/>
    </xf>
    <xf numFmtId="0" fontId="4" fillId="0" borderId="3" xfId="0" applyFont="1" applyBorder="1" applyAlignment="1"/>
    <xf numFmtId="0" fontId="5" fillId="3" borderId="4" xfId="0" applyFont="1" applyFill="1" applyBorder="1" applyAlignment="1">
      <alignment horizontal="left"/>
    </xf>
    <xf numFmtId="0" fontId="5" fillId="0" borderId="5" xfId="0" applyFont="1" applyFill="1" applyBorder="1" applyAlignment="1">
      <alignment horizontal="left"/>
    </xf>
    <xf numFmtId="0" fontId="6" fillId="3" borderId="5" xfId="0" applyFont="1" applyFill="1" applyBorder="1" applyAlignment="1">
      <alignment horizontal="left"/>
    </xf>
    <xf numFmtId="0" fontId="5" fillId="3" borderId="5" xfId="0" applyFont="1" applyFill="1" applyBorder="1" applyAlignment="1">
      <alignment horizontal="left"/>
    </xf>
    <xf numFmtId="0" fontId="5" fillId="3" borderId="6" xfId="0" applyFont="1" applyFill="1" applyBorder="1" applyAlignment="1">
      <alignment horizontal="left"/>
    </xf>
    <xf numFmtId="0" fontId="8" fillId="4" borderId="7" xfId="0" applyFont="1" applyFill="1" applyBorder="1" applyAlignment="1">
      <alignment horizontal="center"/>
    </xf>
    <xf numFmtId="0" fontId="9" fillId="3" borderId="7" xfId="0" applyFont="1" applyFill="1" applyBorder="1" applyAlignment="1">
      <alignment horizontal="left"/>
    </xf>
    <xf numFmtId="0" fontId="8" fillId="5" borderId="7" xfId="0" applyFont="1" applyFill="1" applyBorder="1" applyAlignment="1">
      <alignment horizontal="center"/>
    </xf>
    <xf numFmtId="0" fontId="8" fillId="3" borderId="4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1" fillId="0" borderId="0" xfId="0" applyFont="1" applyFill="1"/>
    <xf numFmtId="0" fontId="14" fillId="4" borderId="8" xfId="0" applyFont="1" applyFill="1" applyBorder="1" applyAlignment="1">
      <alignment horizontal="center" vertical="center" wrapText="1"/>
    </xf>
    <xf numFmtId="0" fontId="15" fillId="0" borderId="8" xfId="0" applyFont="1" applyBorder="1" applyAlignment="1">
      <alignment horizontal="right"/>
    </xf>
    <xf numFmtId="0" fontId="0" fillId="0" borderId="8" xfId="0" applyBorder="1"/>
    <xf numFmtId="0" fontId="14" fillId="4" borderId="9" xfId="0" applyFont="1" applyFill="1" applyBorder="1" applyAlignment="1">
      <alignment horizontal="center" vertical="center" wrapText="1"/>
    </xf>
    <xf numFmtId="0" fontId="0" fillId="0" borderId="0" xfId="0" applyBorder="1"/>
    <xf numFmtId="0" fontId="19" fillId="0" borderId="0" xfId="0" applyFont="1"/>
    <xf numFmtId="0" fontId="11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20" fillId="0" borderId="7" xfId="0" applyFont="1" applyBorder="1" applyAlignment="1">
      <alignment horizontal="center"/>
    </xf>
    <xf numFmtId="0" fontId="11" fillId="4" borderId="7" xfId="0" applyFont="1" applyFill="1" applyBorder="1" applyAlignment="1">
      <alignment vertical="top" wrapText="1"/>
    </xf>
    <xf numFmtId="0" fontId="9" fillId="4" borderId="7" xfId="0" applyFont="1" applyFill="1" applyBorder="1" applyAlignment="1">
      <alignment horizontal="center" vertical="top" wrapText="1"/>
    </xf>
    <xf numFmtId="166" fontId="8" fillId="4" borderId="7" xfId="0" applyNumberFormat="1" applyFont="1" applyFill="1" applyBorder="1" applyAlignment="1">
      <alignment vertical="top"/>
    </xf>
    <xf numFmtId="0" fontId="19" fillId="0" borderId="7" xfId="0" applyFont="1" applyBorder="1" applyAlignment="1">
      <alignment vertical="top" wrapText="1"/>
    </xf>
    <xf numFmtId="0" fontId="19" fillId="0" borderId="7" xfId="0" applyFont="1" applyBorder="1" applyAlignment="1">
      <alignment horizontal="center" vertical="center"/>
    </xf>
    <xf numFmtId="166" fontId="8" fillId="3" borderId="7" xfId="0" applyNumberFormat="1" applyFont="1" applyFill="1" applyBorder="1" applyAlignment="1">
      <alignment vertical="center"/>
    </xf>
    <xf numFmtId="0" fontId="19" fillId="3" borderId="7" xfId="0" applyFont="1" applyFill="1" applyBorder="1" applyAlignment="1">
      <alignment vertical="center"/>
    </xf>
    <xf numFmtId="0" fontId="7" fillId="0" borderId="7" xfId="0" applyFont="1" applyBorder="1" applyAlignment="1">
      <alignment vertical="top" wrapText="1"/>
    </xf>
    <xf numFmtId="0" fontId="0" fillId="0" borderId="7" xfId="0" applyBorder="1" applyAlignment="1">
      <alignment horizontal="center" vertical="center"/>
    </xf>
    <xf numFmtId="166" fontId="13" fillId="3" borderId="7" xfId="0" applyNumberFormat="1" applyFont="1" applyFill="1" applyBorder="1" applyAlignment="1">
      <alignment vertical="center"/>
    </xf>
    <xf numFmtId="0" fontId="25" fillId="3" borderId="7" xfId="0" applyFont="1" applyFill="1" applyBorder="1" applyAlignment="1">
      <alignment vertical="center"/>
    </xf>
    <xf numFmtId="0" fontId="2" fillId="0" borderId="7" xfId="0" applyFont="1" applyBorder="1" applyAlignment="1">
      <alignment vertical="top" wrapText="1"/>
    </xf>
    <xf numFmtId="0" fontId="2" fillId="0" borderId="7" xfId="0" applyFont="1" applyBorder="1" applyAlignment="1">
      <alignment horizontal="center"/>
    </xf>
    <xf numFmtId="0" fontId="2" fillId="3" borderId="7" xfId="0" applyFont="1" applyFill="1" applyBorder="1" applyAlignment="1">
      <alignment vertical="top"/>
    </xf>
    <xf numFmtId="0" fontId="7" fillId="0" borderId="7" xfId="0" applyFont="1" applyBorder="1" applyAlignment="1">
      <alignment horizontal="left" vertical="top" wrapText="1"/>
    </xf>
    <xf numFmtId="0" fontId="25" fillId="3" borderId="7" xfId="0" applyFont="1" applyFill="1" applyBorder="1" applyAlignment="1">
      <alignment vertical="top"/>
    </xf>
    <xf numFmtId="0" fontId="0" fillId="0" borderId="7" xfId="0" applyBorder="1" applyAlignment="1">
      <alignment horizontal="center" vertical="top"/>
    </xf>
    <xf numFmtId="166" fontId="24" fillId="3" borderId="7" xfId="0" applyNumberFormat="1" applyFont="1" applyFill="1" applyBorder="1" applyAlignment="1">
      <alignment vertical="top"/>
    </xf>
    <xf numFmtId="166" fontId="24" fillId="3" borderId="7" xfId="0" applyNumberFormat="1" applyFont="1" applyFill="1" applyBorder="1" applyAlignment="1">
      <alignment vertical="center"/>
    </xf>
    <xf numFmtId="0" fontId="26" fillId="0" borderId="7" xfId="0" applyFont="1" applyBorder="1" applyAlignment="1">
      <alignment vertical="top" wrapText="1"/>
    </xf>
    <xf numFmtId="0" fontId="26" fillId="0" borderId="7" xfId="0" applyFont="1" applyBorder="1" applyAlignment="1">
      <alignment horizontal="center" vertical="center"/>
    </xf>
    <xf numFmtId="0" fontId="13" fillId="2" borderId="7" xfId="0" applyFont="1" applyFill="1" applyBorder="1" applyAlignment="1">
      <alignment vertical="top" wrapText="1"/>
    </xf>
    <xf numFmtId="0" fontId="9" fillId="2" borderId="7" xfId="0" applyFont="1" applyFill="1" applyBorder="1" applyAlignment="1">
      <alignment horizontal="center" vertical="top" wrapText="1"/>
    </xf>
    <xf numFmtId="166" fontId="8" fillId="2" borderId="7" xfId="0" applyNumberFormat="1" applyFont="1" applyFill="1" applyBorder="1" applyAlignment="1">
      <alignment vertical="top"/>
    </xf>
    <xf numFmtId="0" fontId="22" fillId="2" borderId="7" xfId="0" applyFont="1" applyFill="1" applyBorder="1" applyAlignment="1">
      <alignment vertical="top"/>
    </xf>
    <xf numFmtId="0" fontId="25" fillId="0" borderId="7" xfId="0" applyFont="1" applyBorder="1" applyAlignment="1">
      <alignment horizontal="center" vertical="center"/>
    </xf>
    <xf numFmtId="0" fontId="27" fillId="4" borderId="7" xfId="0" applyFont="1" applyFill="1" applyBorder="1" applyAlignment="1">
      <alignment horizontal="left" vertical="center" wrapText="1"/>
    </xf>
    <xf numFmtId="0" fontId="9" fillId="4" borderId="7" xfId="0" applyFont="1" applyFill="1" applyBorder="1" applyAlignment="1">
      <alignment horizontal="center" vertical="center"/>
    </xf>
    <xf numFmtId="166" fontId="8" fillId="4" borderId="7" xfId="0" applyNumberFormat="1" applyFont="1" applyFill="1" applyBorder="1" applyAlignment="1">
      <alignment horizontal="center" vertical="center"/>
    </xf>
    <xf numFmtId="166" fontId="13" fillId="4" borderId="7" xfId="0" applyNumberFormat="1" applyFont="1" applyFill="1" applyBorder="1" applyAlignment="1">
      <alignment horizontal="center" vertical="center"/>
    </xf>
    <xf numFmtId="0" fontId="19" fillId="4" borderId="7" xfId="0" applyFont="1" applyFill="1" applyBorder="1" applyAlignment="1">
      <alignment horizontal="center" vertical="center"/>
    </xf>
    <xf numFmtId="2" fontId="3" fillId="2" borderId="7" xfId="0" applyNumberFormat="1" applyFont="1" applyFill="1" applyBorder="1" applyAlignment="1">
      <alignment wrapText="1"/>
    </xf>
    <xf numFmtId="166" fontId="13" fillId="2" borderId="7" xfId="0" applyNumberFormat="1" applyFont="1" applyFill="1" applyBorder="1" applyAlignment="1">
      <alignment vertical="top"/>
    </xf>
    <xf numFmtId="0" fontId="28" fillId="3" borderId="7" xfId="0" applyFont="1" applyFill="1" applyBorder="1" applyAlignment="1">
      <alignment vertical="top" wrapText="1"/>
    </xf>
    <xf numFmtId="0" fontId="19" fillId="3" borderId="7" xfId="0" applyFont="1" applyFill="1" applyBorder="1" applyAlignment="1">
      <alignment horizontal="center" vertical="center"/>
    </xf>
    <xf numFmtId="166" fontId="24" fillId="3" borderId="7" xfId="0" applyNumberFormat="1" applyFont="1" applyFill="1" applyBorder="1" applyAlignment="1">
      <alignment horizontal="center" vertical="center" wrapText="1"/>
    </xf>
    <xf numFmtId="0" fontId="22" fillId="3" borderId="7" xfId="0" applyFont="1" applyFill="1" applyBorder="1" applyAlignment="1">
      <alignment vertical="center"/>
    </xf>
    <xf numFmtId="2" fontId="26" fillId="2" borderId="7" xfId="0" applyNumberFormat="1" applyFont="1" applyFill="1" applyBorder="1" applyAlignment="1">
      <alignment wrapText="1"/>
    </xf>
    <xf numFmtId="166" fontId="24" fillId="2" borderId="7" xfId="0" applyNumberFormat="1" applyFont="1" applyFill="1" applyBorder="1" applyAlignment="1">
      <alignment horizontal="center" vertical="center" wrapText="1"/>
    </xf>
    <xf numFmtId="0" fontId="22" fillId="2" borderId="7" xfId="0" applyFont="1" applyFill="1" applyBorder="1" applyAlignment="1">
      <alignment vertical="center"/>
    </xf>
    <xf numFmtId="166" fontId="22" fillId="3" borderId="7" xfId="0" applyNumberFormat="1" applyFont="1" applyFill="1" applyBorder="1" applyAlignment="1">
      <alignment vertical="center"/>
    </xf>
    <xf numFmtId="166" fontId="22" fillId="2" borderId="7" xfId="0" applyNumberFormat="1" applyFont="1" applyFill="1" applyBorder="1" applyAlignment="1">
      <alignment vertical="center"/>
    </xf>
    <xf numFmtId="166" fontId="8" fillId="4" borderId="7" xfId="0" applyNumberFormat="1" applyFont="1" applyFill="1" applyBorder="1" applyAlignment="1">
      <alignment vertical="center"/>
    </xf>
    <xf numFmtId="0" fontId="22" fillId="4" borderId="7" xfId="0" applyFont="1" applyFill="1" applyBorder="1" applyAlignment="1">
      <alignment vertical="center"/>
    </xf>
    <xf numFmtId="0" fontId="26" fillId="0" borderId="7" xfId="0" applyFont="1" applyBorder="1" applyAlignment="1">
      <alignment horizontal="center"/>
    </xf>
    <xf numFmtId="0" fontId="26" fillId="3" borderId="7" xfId="0" applyFont="1" applyFill="1" applyBorder="1" applyAlignment="1">
      <alignment vertical="top"/>
    </xf>
    <xf numFmtId="166" fontId="26" fillId="3" borderId="7" xfId="0" applyNumberFormat="1" applyFont="1" applyFill="1" applyBorder="1" applyAlignment="1">
      <alignment vertical="top"/>
    </xf>
    <xf numFmtId="167" fontId="26" fillId="3" borderId="7" xfId="0" applyNumberFormat="1" applyFont="1" applyFill="1" applyBorder="1" applyAlignment="1">
      <alignment horizontal="center" vertical="top"/>
    </xf>
    <xf numFmtId="0" fontId="2" fillId="3" borderId="7" xfId="0" applyFont="1" applyFill="1" applyBorder="1" applyAlignment="1">
      <alignment vertical="top" wrapText="1"/>
    </xf>
    <xf numFmtId="0" fontId="11" fillId="2" borderId="7" xfId="0" applyFont="1" applyFill="1" applyBorder="1" applyAlignment="1">
      <alignment vertical="top" wrapText="1"/>
    </xf>
    <xf numFmtId="0" fontId="9" fillId="2" borderId="7" xfId="0" applyFont="1" applyFill="1" applyBorder="1" applyAlignment="1">
      <alignment horizontal="center" vertical="center"/>
    </xf>
    <xf numFmtId="166" fontId="8" fillId="3" borderId="7" xfId="0" applyNumberFormat="1" applyFont="1" applyFill="1" applyBorder="1" applyAlignment="1">
      <alignment vertical="top"/>
    </xf>
    <xf numFmtId="0" fontId="22" fillId="3" borderId="7" xfId="0" applyFont="1" applyFill="1" applyBorder="1" applyAlignment="1">
      <alignment vertical="top"/>
    </xf>
    <xf numFmtId="166" fontId="24" fillId="3" borderId="7" xfId="0" applyNumberFormat="1" applyFont="1" applyFill="1" applyBorder="1" applyAlignment="1">
      <alignment horizontal="center" vertical="center"/>
    </xf>
    <xf numFmtId="0" fontId="13" fillId="3" borderId="7" xfId="0" applyFont="1" applyFill="1" applyBorder="1" applyAlignment="1">
      <alignment vertical="top"/>
    </xf>
    <xf numFmtId="0" fontId="25" fillId="0" borderId="7" xfId="0" applyFont="1" applyBorder="1"/>
    <xf numFmtId="166" fontId="25" fillId="3" borderId="7" xfId="0" applyNumberFormat="1" applyFont="1" applyFill="1" applyBorder="1" applyAlignment="1">
      <alignment horizontal="center" vertical="center"/>
    </xf>
    <xf numFmtId="166" fontId="8" fillId="2" borderId="7" xfId="0" applyNumberFormat="1" applyFont="1" applyFill="1" applyBorder="1" applyAlignment="1">
      <alignment vertical="center"/>
    </xf>
    <xf numFmtId="0" fontId="9" fillId="2" borderId="7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 wrapText="1"/>
    </xf>
    <xf numFmtId="0" fontId="22" fillId="4" borderId="7" xfId="0" applyFont="1" applyFill="1" applyBorder="1" applyAlignment="1">
      <alignment horizontal="center" vertical="center"/>
    </xf>
    <xf numFmtId="166" fontId="23" fillId="3" borderId="7" xfId="0" applyNumberFormat="1" applyFont="1" applyFill="1" applyBorder="1" applyAlignment="1">
      <alignment vertical="top"/>
    </xf>
    <xf numFmtId="0" fontId="19" fillId="3" borderId="7" xfId="0" applyFont="1" applyFill="1" applyBorder="1" applyAlignment="1">
      <alignment vertical="top"/>
    </xf>
    <xf numFmtId="167" fontId="23" fillId="3" borderId="7" xfId="0" applyNumberFormat="1" applyFont="1" applyFill="1" applyBorder="1" applyAlignment="1">
      <alignment vertical="top" wrapText="1"/>
    </xf>
    <xf numFmtId="167" fontId="24" fillId="3" borderId="7" xfId="0" applyNumberFormat="1" applyFont="1" applyFill="1" applyBorder="1" applyAlignment="1">
      <alignment vertical="top" wrapText="1"/>
    </xf>
    <xf numFmtId="167" fontId="24" fillId="3" borderId="7" xfId="0" applyNumberFormat="1" applyFont="1" applyFill="1" applyBorder="1" applyAlignment="1">
      <alignment horizontal="center" vertical="top"/>
    </xf>
    <xf numFmtId="0" fontId="7" fillId="0" borderId="7" xfId="0" applyFont="1" applyBorder="1" applyAlignment="1">
      <alignment horizontal="right" vertical="top" wrapText="1"/>
    </xf>
    <xf numFmtId="0" fontId="13" fillId="0" borderId="7" xfId="0" applyFont="1" applyBorder="1" applyAlignment="1">
      <alignment vertical="top" wrapText="1"/>
    </xf>
    <xf numFmtId="0" fontId="8" fillId="3" borderId="7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vertical="center"/>
    </xf>
    <xf numFmtId="167" fontId="26" fillId="3" borderId="7" xfId="0" applyNumberFormat="1" applyFont="1" applyFill="1" applyBorder="1" applyAlignment="1">
      <alignment vertical="top"/>
    </xf>
    <xf numFmtId="0" fontId="31" fillId="0" borderId="7" xfId="0" applyFont="1" applyBorder="1" applyAlignment="1">
      <alignment vertical="top" wrapText="1"/>
    </xf>
    <xf numFmtId="0" fontId="25" fillId="3" borderId="7" xfId="0" applyFont="1" applyFill="1" applyBorder="1" applyAlignment="1">
      <alignment horizontal="center" vertical="center" wrapText="1"/>
    </xf>
    <xf numFmtId="166" fontId="29" fillId="2" borderId="7" xfId="0" applyNumberFormat="1" applyFont="1" applyFill="1" applyBorder="1" applyAlignment="1">
      <alignment horizontal="center" vertical="center" wrapText="1"/>
    </xf>
    <xf numFmtId="166" fontId="26" fillId="2" borderId="7" xfId="0" applyNumberFormat="1" applyFont="1" applyFill="1" applyBorder="1" applyAlignment="1">
      <alignment horizontal="center" vertical="center" wrapText="1"/>
    </xf>
    <xf numFmtId="166" fontId="13" fillId="3" borderId="7" xfId="0" applyNumberFormat="1" applyFont="1" applyFill="1" applyBorder="1" applyAlignment="1">
      <alignment vertical="top"/>
    </xf>
    <xf numFmtId="167" fontId="8" fillId="3" borderId="7" xfId="0" applyNumberFormat="1" applyFont="1" applyFill="1" applyBorder="1" applyAlignment="1">
      <alignment vertical="top"/>
    </xf>
    <xf numFmtId="0" fontId="20" fillId="3" borderId="7" xfId="0" applyFont="1" applyFill="1" applyBorder="1" applyAlignment="1">
      <alignment vertical="top"/>
    </xf>
    <xf numFmtId="166" fontId="30" fillId="3" borderId="7" xfId="0" applyNumberFormat="1" applyFont="1" applyFill="1" applyBorder="1" applyAlignment="1">
      <alignment vertical="top"/>
    </xf>
    <xf numFmtId="0" fontId="19" fillId="2" borderId="7" xfId="0" applyFont="1" applyFill="1" applyBorder="1" applyAlignment="1">
      <alignment vertical="center"/>
    </xf>
    <xf numFmtId="0" fontId="0" fillId="3" borderId="0" xfId="0" applyFill="1" applyBorder="1"/>
    <xf numFmtId="167" fontId="23" fillId="3" borderId="7" xfId="0" applyNumberFormat="1" applyFont="1" applyFill="1" applyBorder="1" applyAlignment="1">
      <alignment horizontal="center" vertical="top"/>
    </xf>
    <xf numFmtId="0" fontId="32" fillId="2" borderId="7" xfId="0" applyFont="1" applyFill="1" applyBorder="1" applyAlignment="1">
      <alignment vertical="top" wrapText="1"/>
    </xf>
    <xf numFmtId="0" fontId="9" fillId="4" borderId="7" xfId="0" applyFont="1" applyFill="1" applyBorder="1" applyAlignment="1">
      <alignment horizontal="center" vertical="center" wrapText="1"/>
    </xf>
    <xf numFmtId="0" fontId="22" fillId="3" borderId="7" xfId="0" applyFont="1" applyFill="1" applyBorder="1" applyAlignment="1">
      <alignment horizontal="center" vertical="center"/>
    </xf>
    <xf numFmtId="0" fontId="19" fillId="0" borderId="7" xfId="0" applyFont="1" applyBorder="1" applyAlignment="1">
      <alignment horizontal="center"/>
    </xf>
    <xf numFmtId="0" fontId="11" fillId="4" borderId="7" xfId="0" applyFont="1" applyFill="1" applyBorder="1" applyAlignment="1">
      <alignment horizontal="left" vertical="top" wrapText="1"/>
    </xf>
    <xf numFmtId="0" fontId="19" fillId="4" borderId="7" xfId="0" applyFont="1" applyFill="1" applyBorder="1" applyAlignment="1">
      <alignment vertical="center"/>
    </xf>
    <xf numFmtId="0" fontId="28" fillId="2" borderId="7" xfId="0" applyFont="1" applyFill="1" applyBorder="1" applyAlignment="1">
      <alignment vertical="top" wrapText="1"/>
    </xf>
    <xf numFmtId="0" fontId="19" fillId="3" borderId="7" xfId="0" applyFont="1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/>
    </xf>
    <xf numFmtId="0" fontId="2" fillId="4" borderId="7" xfId="0" applyFont="1" applyFill="1" applyBorder="1" applyAlignment="1">
      <alignment horizontal="left" vertical="center" wrapText="1"/>
    </xf>
    <xf numFmtId="166" fontId="25" fillId="4" borderId="7" xfId="0" applyNumberFormat="1" applyFont="1" applyFill="1" applyBorder="1" applyAlignment="1">
      <alignment horizontal="center" vertical="center"/>
    </xf>
    <xf numFmtId="0" fontId="25" fillId="2" borderId="7" xfId="0" applyFont="1" applyFill="1" applyBorder="1"/>
    <xf numFmtId="166" fontId="24" fillId="2" borderId="7" xfId="0" applyNumberFormat="1" applyFont="1" applyFill="1" applyBorder="1" applyAlignment="1">
      <alignment horizontal="center" vertical="center"/>
    </xf>
    <xf numFmtId="166" fontId="25" fillId="2" borderId="7" xfId="0" applyNumberFormat="1" applyFont="1" applyFill="1" applyBorder="1" applyAlignment="1">
      <alignment horizontal="center" vertical="center"/>
    </xf>
    <xf numFmtId="0" fontId="19" fillId="3" borderId="7" xfId="0" applyFont="1" applyFill="1" applyBorder="1" applyAlignment="1">
      <alignment vertical="center" wrapText="1"/>
    </xf>
    <xf numFmtId="0" fontId="33" fillId="6" borderId="7" xfId="0" applyFont="1" applyFill="1" applyBorder="1" applyAlignment="1">
      <alignment horizontal="center" vertical="center"/>
    </xf>
    <xf numFmtId="0" fontId="33" fillId="6" borderId="7" xfId="0" applyFont="1" applyFill="1" applyBorder="1" applyAlignment="1">
      <alignment vertical="center"/>
    </xf>
    <xf numFmtId="167" fontId="33" fillId="6" borderId="7" xfId="0" applyNumberFormat="1" applyFont="1" applyFill="1" applyBorder="1" applyAlignment="1">
      <alignment vertical="center"/>
    </xf>
    <xf numFmtId="166" fontId="34" fillId="6" borderId="7" xfId="0" applyNumberFormat="1" applyFont="1" applyFill="1" applyBorder="1" applyAlignment="1">
      <alignment vertical="center"/>
    </xf>
    <xf numFmtId="0" fontId="34" fillId="6" borderId="7" xfId="0" applyFont="1" applyFill="1" applyBorder="1" applyAlignment="1">
      <alignment vertical="center"/>
    </xf>
    <xf numFmtId="0" fontId="34" fillId="3" borderId="0" xfId="0" applyFont="1" applyFill="1" applyBorder="1" applyAlignment="1">
      <alignment horizontal="center"/>
    </xf>
    <xf numFmtId="0" fontId="34" fillId="0" borderId="0" xfId="0" applyFont="1" applyBorder="1"/>
    <xf numFmtId="166" fontId="34" fillId="0" borderId="0" xfId="0" applyNumberFormat="1" applyFont="1" applyBorder="1"/>
    <xf numFmtId="0" fontId="33" fillId="4" borderId="10" xfId="0" applyFont="1" applyFill="1" applyBorder="1" applyAlignment="1">
      <alignment horizontal="center"/>
    </xf>
    <xf numFmtId="0" fontId="34" fillId="3" borderId="11" xfId="0" applyFont="1" applyFill="1" applyBorder="1" applyAlignment="1">
      <alignment horizontal="center"/>
    </xf>
    <xf numFmtId="0" fontId="35" fillId="2" borderId="7" xfId="0" applyFont="1" applyFill="1" applyBorder="1" applyAlignment="1">
      <alignment horizontal="left" wrapText="1"/>
    </xf>
    <xf numFmtId="0" fontId="34" fillId="0" borderId="7" xfId="0" applyFont="1" applyBorder="1"/>
    <xf numFmtId="167" fontId="36" fillId="0" borderId="7" xfId="0" applyNumberFormat="1" applyFont="1" applyBorder="1"/>
    <xf numFmtId="2" fontId="36" fillId="3" borderId="7" xfId="0" applyNumberFormat="1" applyFont="1" applyFill="1" applyBorder="1" applyAlignment="1"/>
    <xf numFmtId="0" fontId="36" fillId="3" borderId="7" xfId="0" applyFont="1" applyFill="1" applyBorder="1" applyAlignment="1"/>
    <xf numFmtId="0" fontId="35" fillId="2" borderId="7" xfId="0" applyFont="1" applyFill="1" applyBorder="1"/>
    <xf numFmtId="166" fontId="36" fillId="3" borderId="7" xfId="0" applyNumberFormat="1" applyFont="1" applyFill="1" applyBorder="1" applyAlignment="1"/>
    <xf numFmtId="0" fontId="33" fillId="4" borderId="7" xfId="0" applyFont="1" applyFill="1" applyBorder="1" applyAlignment="1">
      <alignment horizontal="center" vertical="center" wrapText="1"/>
    </xf>
    <xf numFmtId="0" fontId="25" fillId="4" borderId="7" xfId="0" applyFont="1" applyFill="1" applyBorder="1"/>
    <xf numFmtId="166" fontId="34" fillId="4" borderId="7" xfId="0" applyNumberFormat="1" applyFont="1" applyFill="1" applyBorder="1" applyAlignment="1">
      <alignment horizontal="right" vertical="center"/>
    </xf>
    <xf numFmtId="0" fontId="34" fillId="7" borderId="7" xfId="0" applyFont="1" applyFill="1" applyBorder="1" applyAlignment="1">
      <alignment vertical="center" wrapText="1"/>
    </xf>
    <xf numFmtId="166" fontId="34" fillId="7" borderId="7" xfId="0" applyNumberFormat="1" applyFont="1" applyFill="1" applyBorder="1" applyAlignment="1">
      <alignment horizontal="right" vertical="center"/>
    </xf>
    <xf numFmtId="0" fontId="0" fillId="0" borderId="12" xfId="0" applyBorder="1"/>
    <xf numFmtId="0" fontId="0" fillId="0" borderId="13" xfId="0" applyBorder="1"/>
    <xf numFmtId="0" fontId="22" fillId="0" borderId="13" xfId="0" applyFont="1" applyBorder="1" applyAlignment="1">
      <alignment horizontal="centerContinuous"/>
    </xf>
    <xf numFmtId="0" fontId="0" fillId="0" borderId="14" xfId="0" applyBorder="1"/>
    <xf numFmtId="0" fontId="22" fillId="0" borderId="13" xfId="0" applyFont="1" applyBorder="1"/>
    <xf numFmtId="0" fontId="19" fillId="0" borderId="13" xfId="0" applyFont="1" applyBorder="1" applyAlignment="1">
      <alignment horizontal="center"/>
    </xf>
    <xf numFmtId="0" fontId="14" fillId="0" borderId="13" xfId="0" applyFont="1" applyBorder="1" applyAlignment="1">
      <alignment horizontal="centerContinuous"/>
    </xf>
    <xf numFmtId="0" fontId="22" fillId="0" borderId="1" xfId="0" applyFont="1" applyBorder="1" applyAlignment="1">
      <alignment horizontal="center"/>
    </xf>
    <xf numFmtId="0" fontId="25" fillId="0" borderId="15" xfId="0" applyFont="1" applyBorder="1" applyAlignment="1">
      <alignment horizontal="centerContinuous"/>
    </xf>
    <xf numFmtId="0" fontId="0" fillId="0" borderId="15" xfId="0" applyBorder="1" applyAlignment="1">
      <alignment horizontal="centerContinuous"/>
    </xf>
    <xf numFmtId="0" fontId="38" fillId="0" borderId="15" xfId="0" applyFont="1" applyBorder="1" applyAlignment="1">
      <alignment horizontal="center"/>
    </xf>
    <xf numFmtId="0" fontId="39" fillId="0" borderId="15" xfId="0" applyFont="1" applyBorder="1" applyAlignment="1">
      <alignment horizontal="center"/>
    </xf>
    <xf numFmtId="0" fontId="22" fillId="0" borderId="3" xfId="0" applyFont="1" applyBorder="1" applyAlignment="1">
      <alignment horizontal="center"/>
    </xf>
    <xf numFmtId="0" fontId="19" fillId="0" borderId="16" xfId="0" applyFont="1" applyBorder="1" applyAlignment="1">
      <alignment horizontal="centerContinuous"/>
    </xf>
    <xf numFmtId="0" fontId="0" fillId="0" borderId="16" xfId="0" applyBorder="1" applyAlignment="1">
      <alignment horizontal="centerContinuous"/>
    </xf>
    <xf numFmtId="0" fontId="37" fillId="0" borderId="16" xfId="0" applyFont="1" applyBorder="1" applyAlignment="1">
      <alignment horizontal="centerContinuous"/>
    </xf>
    <xf numFmtId="0" fontId="37" fillId="0" borderId="16" xfId="0" applyFont="1" applyBorder="1" applyAlignment="1">
      <alignment horizontal="center"/>
    </xf>
    <xf numFmtId="0" fontId="19" fillId="0" borderId="3" xfId="0" applyFont="1" applyBorder="1" applyAlignment="1">
      <alignment horizontal="center"/>
    </xf>
    <xf numFmtId="0" fontId="19" fillId="3" borderId="16" xfId="0" applyFont="1" applyFill="1" applyBorder="1" applyAlignment="1">
      <alignment horizontal="centerContinuous"/>
    </xf>
    <xf numFmtId="0" fontId="38" fillId="0" borderId="16" xfId="0" applyFont="1" applyBorder="1" applyAlignment="1">
      <alignment horizontal="center"/>
    </xf>
    <xf numFmtId="0" fontId="39" fillId="0" borderId="16" xfId="0" applyFont="1" applyBorder="1" applyAlignment="1">
      <alignment horizontal="center"/>
    </xf>
    <xf numFmtId="0" fontId="40" fillId="0" borderId="16" xfId="0" applyFont="1" applyBorder="1" applyAlignment="1">
      <alignment horizontal="centerContinuous"/>
    </xf>
    <xf numFmtId="0" fontId="37" fillId="0" borderId="7" xfId="0" applyFont="1" applyBorder="1" applyAlignment="1">
      <alignment horizontal="center"/>
    </xf>
    <xf numFmtId="0" fontId="22" fillId="4" borderId="17" xfId="0" applyFont="1" applyFill="1" applyBorder="1"/>
    <xf numFmtId="0" fontId="0" fillId="0" borderId="18" xfId="0" applyBorder="1"/>
    <xf numFmtId="0" fontId="0" fillId="0" borderId="19" xfId="0" applyBorder="1"/>
    <xf numFmtId="0" fontId="0" fillId="4" borderId="17" xfId="0" applyFill="1" applyBorder="1"/>
    <xf numFmtId="1" fontId="0" fillId="0" borderId="18" xfId="0" applyNumberFormat="1" applyBorder="1"/>
    <xf numFmtId="0" fontId="0" fillId="0" borderId="17" xfId="0" applyBorder="1"/>
    <xf numFmtId="0" fontId="0" fillId="0" borderId="20" xfId="0" applyBorder="1"/>
    <xf numFmtId="0" fontId="0" fillId="0" borderId="21" xfId="0" applyBorder="1"/>
    <xf numFmtId="0" fontId="22" fillId="4" borderId="22" xfId="0" applyFont="1" applyFill="1" applyBorder="1"/>
    <xf numFmtId="0" fontId="0" fillId="0" borderId="23" xfId="0" applyBorder="1"/>
    <xf numFmtId="0" fontId="0" fillId="0" borderId="24" xfId="0" applyBorder="1"/>
    <xf numFmtId="0" fontId="0" fillId="4" borderId="22" xfId="0" applyFill="1" applyBorder="1"/>
    <xf numFmtId="1" fontId="0" fillId="0" borderId="23" xfId="0" applyNumberFormat="1" applyBorder="1"/>
    <xf numFmtId="0" fontId="0" fillId="0" borderId="22" xfId="0" applyBorder="1"/>
    <xf numFmtId="0" fontId="0" fillId="0" borderId="25" xfId="0" applyBorder="1"/>
    <xf numFmtId="2" fontId="0" fillId="0" borderId="23" xfId="0" applyNumberFormat="1" applyBorder="1"/>
    <xf numFmtId="166" fontId="0" fillId="0" borderId="23" xfId="0" applyNumberFormat="1" applyBorder="1"/>
    <xf numFmtId="1" fontId="0" fillId="0" borderId="24" xfId="0" applyNumberFormat="1" applyBorder="1"/>
    <xf numFmtId="2" fontId="0" fillId="0" borderId="24" xfId="0" applyNumberFormat="1" applyBorder="1"/>
    <xf numFmtId="0" fontId="0" fillId="4" borderId="23" xfId="0" applyFill="1" applyBorder="1"/>
    <xf numFmtId="1" fontId="0" fillId="4" borderId="23" xfId="0" applyNumberFormat="1" applyFill="1" applyBorder="1"/>
    <xf numFmtId="0" fontId="0" fillId="4" borderId="24" xfId="0" applyFill="1" applyBorder="1"/>
    <xf numFmtId="166" fontId="0" fillId="4" borderId="23" xfId="0" applyNumberFormat="1" applyFill="1" applyBorder="1"/>
    <xf numFmtId="0" fontId="0" fillId="4" borderId="25" xfId="0" applyFill="1" applyBorder="1"/>
    <xf numFmtId="0" fontId="0" fillId="4" borderId="26" xfId="0" applyFill="1" applyBorder="1"/>
    <xf numFmtId="2" fontId="0" fillId="4" borderId="22" xfId="0" applyNumberFormat="1" applyFill="1" applyBorder="1"/>
    <xf numFmtId="0" fontId="1" fillId="0" borderId="6" xfId="0" applyFont="1" applyFill="1" applyBorder="1"/>
    <xf numFmtId="0" fontId="0" fillId="0" borderId="27" xfId="0" applyBorder="1"/>
    <xf numFmtId="0" fontId="0" fillId="0" borderId="28" xfId="0" applyBorder="1"/>
    <xf numFmtId="0" fontId="0" fillId="3" borderId="23" xfId="0" applyFill="1" applyBorder="1"/>
    <xf numFmtId="0" fontId="0" fillId="4" borderId="29" xfId="0" applyFill="1" applyBorder="1"/>
    <xf numFmtId="0" fontId="0" fillId="0" borderId="30" xfId="0" applyBorder="1"/>
    <xf numFmtId="0" fontId="0" fillId="0" borderId="31" xfId="0" applyBorder="1"/>
    <xf numFmtId="0" fontId="26" fillId="4" borderId="33" xfId="0" applyFont="1" applyFill="1" applyBorder="1" applyAlignment="1">
      <alignment horizontal="left"/>
    </xf>
    <xf numFmtId="0" fontId="1" fillId="0" borderId="2" xfId="0" applyFont="1" applyFill="1" applyBorder="1"/>
    <xf numFmtId="0" fontId="26" fillId="4" borderId="5" xfId="0" applyFont="1" applyFill="1" applyBorder="1"/>
    <xf numFmtId="1" fontId="0" fillId="4" borderId="24" xfId="0" applyNumberFormat="1" applyFill="1" applyBorder="1"/>
    <xf numFmtId="0" fontId="26" fillId="4" borderId="5" xfId="0" applyFont="1" applyFill="1" applyBorder="1" applyAlignment="1">
      <alignment horizontal="left"/>
    </xf>
    <xf numFmtId="0" fontId="1" fillId="8" borderId="2" xfId="0" applyFont="1" applyFill="1" applyBorder="1"/>
    <xf numFmtId="166" fontId="0" fillId="0" borderId="24" xfId="0" applyNumberFormat="1" applyBorder="1"/>
    <xf numFmtId="0" fontId="1" fillId="0" borderId="5" xfId="0" applyFont="1" applyFill="1" applyBorder="1"/>
    <xf numFmtId="0" fontId="0" fillId="4" borderId="34" xfId="0" applyFill="1" applyBorder="1"/>
    <xf numFmtId="0" fontId="0" fillId="0" borderId="29" xfId="0" applyBorder="1"/>
    <xf numFmtId="0" fontId="0" fillId="0" borderId="35" xfId="0" applyBorder="1"/>
    <xf numFmtId="0" fontId="41" fillId="0" borderId="0" xfId="0" applyFont="1" applyFill="1"/>
    <xf numFmtId="167" fontId="0" fillId="0" borderId="0" xfId="0" applyNumberFormat="1"/>
    <xf numFmtId="0" fontId="0" fillId="0" borderId="0" xfId="0" applyAlignment="1">
      <alignment horizontal="right"/>
    </xf>
    <xf numFmtId="0" fontId="14" fillId="4" borderId="0" xfId="0" applyFont="1" applyFill="1"/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28" fillId="0" borderId="16" xfId="0" applyFont="1" applyBorder="1" applyAlignment="1">
      <alignment horizontal="centerContinuous"/>
    </xf>
    <xf numFmtId="0" fontId="31" fillId="0" borderId="16" xfId="0" applyFont="1" applyBorder="1" applyAlignment="1">
      <alignment horizontal="centerContinuous"/>
    </xf>
    <xf numFmtId="0" fontId="22" fillId="0" borderId="17" xfId="0" applyFont="1" applyBorder="1"/>
    <xf numFmtId="0" fontId="22" fillId="0" borderId="22" xfId="0" applyFont="1" applyBorder="1"/>
    <xf numFmtId="1" fontId="0" fillId="3" borderId="23" xfId="0" applyNumberFormat="1" applyFill="1" applyBorder="1"/>
    <xf numFmtId="166" fontId="0" fillId="3" borderId="23" xfId="0" applyNumberFormat="1" applyFill="1" applyBorder="1"/>
    <xf numFmtId="1" fontId="0" fillId="3" borderId="24" xfId="0" applyNumberFormat="1" applyFill="1" applyBorder="1"/>
    <xf numFmtId="0" fontId="0" fillId="3" borderId="24" xfId="0" applyFill="1" applyBorder="1"/>
    <xf numFmtId="0" fontId="26" fillId="3" borderId="33" xfId="0" applyFont="1" applyFill="1" applyBorder="1" applyAlignment="1">
      <alignment horizontal="left"/>
    </xf>
    <xf numFmtId="0" fontId="26" fillId="0" borderId="5" xfId="0" applyFont="1" applyBorder="1"/>
    <xf numFmtId="0" fontId="22" fillId="3" borderId="22" xfId="0" applyFont="1" applyFill="1" applyBorder="1"/>
    <xf numFmtId="0" fontId="22" fillId="3" borderId="23" xfId="0" applyFont="1" applyFill="1" applyBorder="1"/>
    <xf numFmtId="0" fontId="14" fillId="4" borderId="0" xfId="0" applyFont="1" applyFill="1" applyAlignment="1">
      <alignment horizontal="right"/>
    </xf>
    <xf numFmtId="0" fontId="26" fillId="0" borderId="13" xfId="0" applyFont="1" applyBorder="1" applyAlignment="1">
      <alignment horizontal="centerContinuous"/>
    </xf>
    <xf numFmtId="0" fontId="42" fillId="0" borderId="13" xfId="0" applyFont="1" applyBorder="1"/>
    <xf numFmtId="0" fontId="14" fillId="4" borderId="12" xfId="0" applyFont="1" applyFill="1" applyBorder="1"/>
    <xf numFmtId="0" fontId="14" fillId="4" borderId="13" xfId="0" applyFont="1" applyFill="1" applyBorder="1"/>
    <xf numFmtId="0" fontId="14" fillId="4" borderId="13" xfId="0" applyFont="1" applyFill="1" applyBorder="1" applyAlignment="1">
      <alignment horizontal="centerContinuous"/>
    </xf>
    <xf numFmtId="0" fontId="43" fillId="4" borderId="13" xfId="0" applyNumberFormat="1" applyFont="1" applyFill="1" applyBorder="1"/>
    <xf numFmtId="0" fontId="14" fillId="4" borderId="14" xfId="0" applyFont="1" applyFill="1" applyBorder="1"/>
    <xf numFmtId="0" fontId="42" fillId="0" borderId="13" xfId="0" applyNumberFormat="1" applyFont="1" applyBorder="1"/>
    <xf numFmtId="2" fontId="0" fillId="0" borderId="18" xfId="0" applyNumberFormat="1" applyBorder="1"/>
    <xf numFmtId="166" fontId="0" fillId="0" borderId="18" xfId="0" applyNumberFormat="1" applyBorder="1"/>
    <xf numFmtId="2" fontId="0" fillId="3" borderId="23" xfId="0" applyNumberFormat="1" applyFill="1" applyBorder="1"/>
    <xf numFmtId="0" fontId="22" fillId="0" borderId="23" xfId="0" applyFont="1" applyBorder="1"/>
    <xf numFmtId="0" fontId="0" fillId="4" borderId="0" xfId="0" applyFill="1" applyBorder="1"/>
    <xf numFmtId="0" fontId="0" fillId="3" borderId="18" xfId="0" applyFill="1" applyBorder="1"/>
    <xf numFmtId="0" fontId="0" fillId="3" borderId="19" xfId="0" applyFill="1" applyBorder="1"/>
    <xf numFmtId="0" fontId="0" fillId="3" borderId="0" xfId="0" applyFill="1"/>
    <xf numFmtId="164" fontId="2" fillId="2" borderId="0" xfId="0" applyNumberFormat="1" applyFont="1" applyFill="1" applyAlignment="1">
      <alignment horizontal="right"/>
    </xf>
    <xf numFmtId="0" fontId="44" fillId="0" borderId="0" xfId="0" applyFont="1"/>
    <xf numFmtId="49" fontId="2" fillId="0" borderId="0" xfId="0" applyNumberFormat="1" applyFont="1" applyAlignment="1">
      <alignment horizontal="right"/>
    </xf>
    <xf numFmtId="0" fontId="19" fillId="0" borderId="15" xfId="0" applyFont="1" applyBorder="1" applyAlignment="1">
      <alignment horizontal="centerContinuous"/>
    </xf>
    <xf numFmtId="0" fontId="9" fillId="3" borderId="12" xfId="0" applyFont="1" applyFill="1" applyBorder="1" applyAlignment="1">
      <alignment horizontal="left"/>
    </xf>
    <xf numFmtId="2" fontId="0" fillId="0" borderId="0" xfId="0" applyNumberFormat="1"/>
    <xf numFmtId="0" fontId="0" fillId="0" borderId="37" xfId="0" applyBorder="1"/>
    <xf numFmtId="0" fontId="0" fillId="0" borderId="38" xfId="0" applyBorder="1"/>
    <xf numFmtId="0" fontId="0" fillId="3" borderId="30" xfId="0" applyFill="1" applyBorder="1"/>
    <xf numFmtId="0" fontId="0" fillId="4" borderId="39" xfId="0" applyFill="1" applyBorder="1"/>
    <xf numFmtId="2" fontId="0" fillId="0" borderId="30" xfId="0" applyNumberFormat="1" applyBorder="1"/>
    <xf numFmtId="166" fontId="0" fillId="0" borderId="30" xfId="0" applyNumberFormat="1" applyBorder="1"/>
    <xf numFmtId="0" fontId="0" fillId="3" borderId="31" xfId="0" applyFill="1" applyBorder="1"/>
    <xf numFmtId="0" fontId="45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47" fillId="0" borderId="2" xfId="0" applyFont="1" applyBorder="1" applyAlignment="1">
      <alignment horizontal="center"/>
    </xf>
    <xf numFmtId="0" fontId="48" fillId="0" borderId="1" xfId="0" applyFont="1" applyBorder="1" applyAlignment="1">
      <alignment horizontal="right"/>
    </xf>
    <xf numFmtId="0" fontId="5" fillId="4" borderId="5" xfId="0" applyFont="1" applyFill="1" applyBorder="1" applyAlignment="1">
      <alignment horizontal="left"/>
    </xf>
    <xf numFmtId="0" fontId="46" fillId="0" borderId="30" xfId="0" applyFont="1" applyBorder="1"/>
    <xf numFmtId="0" fontId="46" fillId="0" borderId="29" xfId="0" applyFont="1" applyBorder="1"/>
    <xf numFmtId="0" fontId="0" fillId="0" borderId="2" xfId="0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46" fillId="0" borderId="0" xfId="0" applyFont="1" applyFill="1"/>
    <xf numFmtId="0" fontId="46" fillId="0" borderId="17" xfId="0" applyFont="1" applyBorder="1"/>
    <xf numFmtId="0" fontId="46" fillId="0" borderId="22" xfId="0" applyFont="1" applyBorder="1"/>
    <xf numFmtId="167" fontId="14" fillId="7" borderId="7" xfId="0" applyNumberFormat="1" applyFont="1" applyFill="1" applyBorder="1" applyAlignment="1">
      <alignment horizontal="right" vertical="center"/>
    </xf>
    <xf numFmtId="0" fontId="0" fillId="4" borderId="30" xfId="0" applyFill="1" applyBorder="1"/>
    <xf numFmtId="0" fontId="0" fillId="0" borderId="40" xfId="0" applyBorder="1"/>
    <xf numFmtId="0" fontId="0" fillId="4" borderId="40" xfId="0" applyFill="1" applyBorder="1"/>
    <xf numFmtId="0" fontId="46" fillId="0" borderId="34" xfId="0" applyFont="1" applyBorder="1"/>
    <xf numFmtId="0" fontId="22" fillId="0" borderId="15" xfId="0" applyFont="1" applyBorder="1" applyAlignment="1">
      <alignment horizontal="center"/>
    </xf>
    <xf numFmtId="0" fontId="22" fillId="0" borderId="16" xfId="0" applyFont="1" applyBorder="1" applyAlignment="1">
      <alignment horizontal="center"/>
    </xf>
    <xf numFmtId="0" fontId="46" fillId="0" borderId="21" xfId="0" applyFont="1" applyBorder="1"/>
    <xf numFmtId="0" fontId="46" fillId="0" borderId="26" xfId="0" applyFont="1" applyBorder="1"/>
    <xf numFmtId="0" fontId="46" fillId="4" borderId="29" xfId="0" applyFont="1" applyFill="1" applyBorder="1"/>
    <xf numFmtId="0" fontId="46" fillId="4" borderId="34" xfId="0" applyFont="1" applyFill="1" applyBorder="1"/>
    <xf numFmtId="0" fontId="46" fillId="4" borderId="30" xfId="0" applyFont="1" applyFill="1" applyBorder="1"/>
    <xf numFmtId="2" fontId="46" fillId="4" borderId="30" xfId="0" applyNumberFormat="1" applyFont="1" applyFill="1" applyBorder="1"/>
    <xf numFmtId="2" fontId="46" fillId="4" borderId="31" xfId="0" applyNumberFormat="1" applyFont="1" applyFill="1" applyBorder="1"/>
    <xf numFmtId="0" fontId="0" fillId="0" borderId="0" xfId="0" applyFill="1" applyBorder="1"/>
    <xf numFmtId="0" fontId="0" fillId="5" borderId="12" xfId="0" applyFill="1" applyBorder="1"/>
    <xf numFmtId="0" fontId="0" fillId="5" borderId="13" xfId="0" applyFill="1" applyBorder="1"/>
    <xf numFmtId="0" fontId="22" fillId="5" borderId="13" xfId="0" applyFont="1" applyFill="1" applyBorder="1" applyAlignment="1">
      <alignment horizontal="centerContinuous"/>
    </xf>
    <xf numFmtId="0" fontId="0" fillId="5" borderId="14" xfId="0" applyFill="1" applyBorder="1"/>
    <xf numFmtId="166" fontId="0" fillId="3" borderId="18" xfId="0" applyNumberFormat="1" applyFill="1" applyBorder="1"/>
    <xf numFmtId="0" fontId="47" fillId="0" borderId="0" xfId="0" applyFont="1" applyAlignment="1">
      <alignment horizontal="center"/>
    </xf>
    <xf numFmtId="166" fontId="0" fillId="0" borderId="0" xfId="0" applyNumberFormat="1"/>
    <xf numFmtId="0" fontId="9" fillId="3" borderId="1" xfId="0" applyFont="1" applyFill="1" applyBorder="1" applyAlignment="1">
      <alignment horizontal="left"/>
    </xf>
    <xf numFmtId="16" fontId="0" fillId="0" borderId="0" xfId="0" applyNumberFormat="1"/>
    <xf numFmtId="49" fontId="0" fillId="0" borderId="0" xfId="0" applyNumberFormat="1"/>
    <xf numFmtId="0" fontId="50" fillId="5" borderId="29" xfId="0" applyFont="1" applyFill="1" applyBorder="1"/>
    <xf numFmtId="0" fontId="0" fillId="0" borderId="0" xfId="0" applyFill="1"/>
    <xf numFmtId="166" fontId="0" fillId="2" borderId="0" xfId="0" applyNumberFormat="1" applyFill="1"/>
    <xf numFmtId="2" fontId="0" fillId="0" borderId="37" xfId="0" applyNumberFormat="1" applyBorder="1"/>
    <xf numFmtId="2" fontId="0" fillId="4" borderId="0" xfId="0" applyNumberFormat="1" applyFill="1" applyBorder="1"/>
    <xf numFmtId="2" fontId="0" fillId="0" borderId="22" xfId="0" applyNumberFormat="1" applyBorder="1"/>
    <xf numFmtId="0" fontId="9" fillId="0" borderId="7" xfId="0" applyFont="1" applyFill="1" applyBorder="1" applyAlignment="1">
      <alignment horizontal="center" vertical="center"/>
    </xf>
    <xf numFmtId="167" fontId="8" fillId="0" borderId="7" xfId="0" applyNumberFormat="1" applyFont="1" applyFill="1" applyBorder="1" applyAlignment="1">
      <alignment horizontal="center" vertical="center"/>
    </xf>
    <xf numFmtId="166" fontId="29" fillId="0" borderId="7" xfId="0" applyNumberFormat="1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vertical="top" wrapText="1"/>
    </xf>
    <xf numFmtId="0" fontId="9" fillId="4" borderId="1" xfId="0" applyFont="1" applyFill="1" applyBorder="1" applyAlignment="1">
      <alignment horizontal="center" vertical="center"/>
    </xf>
    <xf numFmtId="166" fontId="8" fillId="4" borderId="1" xfId="0" applyNumberFormat="1" applyFont="1" applyFill="1" applyBorder="1" applyAlignment="1">
      <alignment horizontal="center" vertical="center"/>
    </xf>
    <xf numFmtId="167" fontId="8" fillId="4" borderId="1" xfId="0" applyNumberFormat="1" applyFont="1" applyFill="1" applyBorder="1" applyAlignment="1">
      <alignment horizontal="center" vertical="center"/>
    </xf>
    <xf numFmtId="0" fontId="22" fillId="4" borderId="1" xfId="0" applyFont="1" applyFill="1" applyBorder="1" applyAlignment="1">
      <alignment horizontal="center" vertical="center"/>
    </xf>
    <xf numFmtId="0" fontId="19" fillId="0" borderId="3" xfId="0" applyFont="1" applyBorder="1" applyAlignment="1">
      <alignment vertical="top" wrapText="1"/>
    </xf>
    <xf numFmtId="0" fontId="19" fillId="0" borderId="3" xfId="0" applyFont="1" applyBorder="1" applyAlignment="1">
      <alignment horizontal="center" vertical="center"/>
    </xf>
    <xf numFmtId="167" fontId="19" fillId="3" borderId="3" xfId="0" applyNumberFormat="1" applyFont="1" applyFill="1" applyBorder="1" applyAlignment="1">
      <alignment vertical="top"/>
    </xf>
    <xf numFmtId="166" fontId="23" fillId="3" borderId="3" xfId="0" applyNumberFormat="1" applyFont="1" applyFill="1" applyBorder="1" applyAlignment="1">
      <alignment vertical="top"/>
    </xf>
    <xf numFmtId="0" fontId="19" fillId="3" borderId="3" xfId="0" applyFont="1" applyFill="1" applyBorder="1" applyAlignment="1">
      <alignment vertical="top"/>
    </xf>
    <xf numFmtId="0" fontId="11" fillId="2" borderId="41" xfId="0" applyFont="1" applyFill="1" applyBorder="1" applyAlignment="1">
      <alignment vertical="top" wrapText="1"/>
    </xf>
    <xf numFmtId="0" fontId="9" fillId="2" borderId="42" xfId="0" applyFont="1" applyFill="1" applyBorder="1" applyAlignment="1">
      <alignment horizontal="center" vertical="center" wrapText="1"/>
    </xf>
    <xf numFmtId="166" fontId="29" fillId="2" borderId="42" xfId="0" applyNumberFormat="1" applyFont="1" applyFill="1" applyBorder="1" applyAlignment="1">
      <alignment horizontal="center" vertical="center" wrapText="1"/>
    </xf>
    <xf numFmtId="166" fontId="26" fillId="2" borderId="43" xfId="0" applyNumberFormat="1" applyFont="1" applyFill="1" applyBorder="1" applyAlignment="1">
      <alignment horizontal="center" vertical="center" wrapText="1"/>
    </xf>
    <xf numFmtId="0" fontId="19" fillId="0" borderId="8" xfId="0" applyFont="1" applyBorder="1" applyAlignment="1">
      <alignment vertical="top" wrapText="1"/>
    </xf>
    <xf numFmtId="166" fontId="26" fillId="0" borderId="44" xfId="0" applyNumberFormat="1" applyFont="1" applyFill="1" applyBorder="1" applyAlignment="1">
      <alignment horizontal="center" vertical="center" wrapText="1"/>
    </xf>
    <xf numFmtId="0" fontId="2" fillId="3" borderId="45" xfId="0" applyFont="1" applyFill="1" applyBorder="1" applyAlignment="1">
      <alignment vertical="top" wrapText="1"/>
    </xf>
    <xf numFmtId="0" fontId="9" fillId="0" borderId="46" xfId="0" applyFont="1" applyFill="1" applyBorder="1" applyAlignment="1">
      <alignment horizontal="center" vertical="center"/>
    </xf>
    <xf numFmtId="167" fontId="8" fillId="0" borderId="46" xfId="0" applyNumberFormat="1" applyFont="1" applyFill="1" applyBorder="1" applyAlignment="1">
      <alignment horizontal="center" vertical="center"/>
    </xf>
    <xf numFmtId="166" fontId="29" fillId="0" borderId="46" xfId="0" applyNumberFormat="1" applyFont="1" applyFill="1" applyBorder="1" applyAlignment="1">
      <alignment horizontal="center" vertical="center" wrapText="1"/>
    </xf>
    <xf numFmtId="166" fontId="26" fillId="0" borderId="47" xfId="0" applyNumberFormat="1" applyFont="1" applyFill="1" applyBorder="1" applyAlignment="1">
      <alignment horizontal="center" vertical="center" wrapText="1"/>
    </xf>
    <xf numFmtId="166" fontId="34" fillId="3" borderId="7" xfId="0" applyNumberFormat="1" applyFont="1" applyFill="1" applyBorder="1" applyAlignment="1">
      <alignment horizontal="center"/>
    </xf>
    <xf numFmtId="167" fontId="13" fillId="0" borderId="7" xfId="0" applyNumberFormat="1" applyFont="1" applyBorder="1" applyAlignment="1">
      <alignment horizontal="center" vertical="top" wrapText="1"/>
    </xf>
    <xf numFmtId="167" fontId="11" fillId="3" borderId="7" xfId="0" applyNumberFormat="1" applyFont="1" applyFill="1" applyBorder="1" applyAlignment="1">
      <alignment horizontal="center" vertical="center" wrapText="1"/>
    </xf>
    <xf numFmtId="167" fontId="8" fillId="4" borderId="7" xfId="0" applyNumberFormat="1" applyFont="1" applyFill="1" applyBorder="1" applyAlignment="1">
      <alignment vertical="top" wrapText="1"/>
    </xf>
    <xf numFmtId="167" fontId="23" fillId="3" borderId="7" xfId="0" applyNumberFormat="1" applyFont="1" applyFill="1" applyBorder="1" applyAlignment="1">
      <alignment vertical="center" wrapText="1"/>
    </xf>
    <xf numFmtId="167" fontId="24" fillId="3" borderId="7" xfId="0" applyNumberFormat="1" applyFont="1" applyFill="1" applyBorder="1" applyAlignment="1">
      <alignment vertical="center" wrapText="1"/>
    </xf>
    <xf numFmtId="167" fontId="13" fillId="3" borderId="7" xfId="0" applyNumberFormat="1" applyFont="1" applyFill="1" applyBorder="1" applyAlignment="1">
      <alignment vertical="top" wrapText="1"/>
    </xf>
    <xf numFmtId="167" fontId="8" fillId="2" borderId="7" xfId="0" applyNumberFormat="1" applyFont="1" applyFill="1" applyBorder="1" applyAlignment="1">
      <alignment vertical="top" wrapText="1"/>
    </xf>
    <xf numFmtId="167" fontId="8" fillId="3" borderId="7" xfId="0" applyNumberFormat="1" applyFont="1" applyFill="1" applyBorder="1" applyAlignment="1">
      <alignment vertical="center" wrapText="1"/>
    </xf>
    <xf numFmtId="167" fontId="8" fillId="3" borderId="7" xfId="0" applyNumberFormat="1" applyFont="1" applyFill="1" applyBorder="1" applyAlignment="1">
      <alignment vertical="top" wrapText="1"/>
    </xf>
    <xf numFmtId="167" fontId="23" fillId="0" borderId="0" xfId="0" applyNumberFormat="1" applyFont="1"/>
    <xf numFmtId="167" fontId="8" fillId="4" borderId="7" xfId="0" applyNumberFormat="1" applyFont="1" applyFill="1" applyBorder="1" applyAlignment="1">
      <alignment horizontal="center" vertical="center"/>
    </xf>
    <xf numFmtId="167" fontId="24" fillId="2" borderId="7" xfId="0" applyNumberFormat="1" applyFont="1" applyFill="1" applyBorder="1" applyAlignment="1">
      <alignment vertical="top"/>
    </xf>
    <xf numFmtId="167" fontId="24" fillId="2" borderId="7" xfId="0" applyNumberFormat="1" applyFont="1" applyFill="1" applyBorder="1" applyAlignment="1">
      <alignment vertical="top" wrapText="1"/>
    </xf>
    <xf numFmtId="167" fontId="23" fillId="3" borderId="7" xfId="0" applyNumberFormat="1" applyFont="1" applyFill="1" applyBorder="1" applyAlignment="1">
      <alignment vertical="center"/>
    </xf>
    <xf numFmtId="167" fontId="26" fillId="2" borderId="7" xfId="0" applyNumberFormat="1" applyFont="1" applyFill="1" applyBorder="1" applyAlignment="1">
      <alignment vertical="top"/>
    </xf>
    <xf numFmtId="167" fontId="26" fillId="3" borderId="7" xfId="0" applyNumberFormat="1" applyFont="1" applyFill="1" applyBorder="1" applyAlignment="1">
      <alignment vertical="center"/>
    </xf>
    <xf numFmtId="167" fontId="26" fillId="3" borderId="7" xfId="0" applyNumberFormat="1" applyFont="1" applyFill="1" applyBorder="1" applyAlignment="1">
      <alignment vertical="center" wrapText="1"/>
    </xf>
    <xf numFmtId="167" fontId="26" fillId="4" borderId="7" xfId="0" applyNumberFormat="1" applyFont="1" applyFill="1" applyBorder="1" applyAlignment="1">
      <alignment vertical="center"/>
    </xf>
    <xf numFmtId="167" fontId="19" fillId="3" borderId="7" xfId="0" applyNumberFormat="1" applyFont="1" applyFill="1" applyBorder="1" applyAlignment="1">
      <alignment vertical="center"/>
    </xf>
    <xf numFmtId="167" fontId="25" fillId="3" borderId="7" xfId="0" applyNumberFormat="1" applyFont="1" applyFill="1" applyBorder="1" applyAlignment="1">
      <alignment vertical="top"/>
    </xf>
    <xf numFmtId="167" fontId="25" fillId="3" borderId="7" xfId="0" applyNumberFormat="1" applyFont="1" applyFill="1" applyBorder="1" applyAlignment="1">
      <alignment vertical="center"/>
    </xf>
    <xf numFmtId="167" fontId="26" fillId="3" borderId="7" xfId="0" applyNumberFormat="1" applyFont="1" applyFill="1" applyBorder="1" applyAlignment="1">
      <alignment horizontal="right" vertical="top"/>
    </xf>
    <xf numFmtId="167" fontId="19" fillId="0" borderId="7" xfId="0" applyNumberFormat="1" applyFont="1" applyBorder="1"/>
    <xf numFmtId="167" fontId="19" fillId="0" borderId="5" xfId="0" applyNumberFormat="1" applyFont="1" applyBorder="1"/>
    <xf numFmtId="167" fontId="8" fillId="4" borderId="7" xfId="0" applyNumberFormat="1" applyFont="1" applyFill="1" applyBorder="1" applyAlignment="1">
      <alignment vertical="center"/>
    </xf>
    <xf numFmtId="167" fontId="8" fillId="2" borderId="7" xfId="0" applyNumberFormat="1" applyFont="1" applyFill="1" applyBorder="1" applyAlignment="1">
      <alignment vertical="center"/>
    </xf>
    <xf numFmtId="167" fontId="24" fillId="3" borderId="7" xfId="0" applyNumberFormat="1" applyFont="1" applyFill="1" applyBorder="1" applyAlignment="1">
      <alignment vertical="center"/>
    </xf>
    <xf numFmtId="167" fontId="8" fillId="2" borderId="7" xfId="0" applyNumberFormat="1" applyFont="1" applyFill="1" applyBorder="1" applyAlignment="1">
      <alignment vertical="top"/>
    </xf>
    <xf numFmtId="167" fontId="8" fillId="3" borderId="7" xfId="0" applyNumberFormat="1" applyFont="1" applyFill="1" applyBorder="1" applyAlignment="1">
      <alignment vertical="center"/>
    </xf>
    <xf numFmtId="167" fontId="24" fillId="3" borderId="7" xfId="0" applyNumberFormat="1" applyFont="1" applyFill="1" applyBorder="1" applyAlignment="1">
      <alignment vertical="top"/>
    </xf>
    <xf numFmtId="167" fontId="8" fillId="2" borderId="42" xfId="0" applyNumberFormat="1" applyFont="1" applyFill="1" applyBorder="1" applyAlignment="1">
      <alignment vertical="center"/>
    </xf>
    <xf numFmtId="167" fontId="19" fillId="3" borderId="7" xfId="0" applyNumberFormat="1" applyFont="1" applyFill="1" applyBorder="1" applyAlignment="1">
      <alignment vertical="top"/>
    </xf>
    <xf numFmtId="167" fontId="26" fillId="3" borderId="7" xfId="0" applyNumberFormat="1" applyFont="1" applyFill="1" applyBorder="1" applyAlignment="1">
      <alignment vertical="top" wrapText="1"/>
    </xf>
    <xf numFmtId="167" fontId="19" fillId="3" borderId="5" xfId="0" applyNumberFormat="1" applyFont="1" applyFill="1" applyBorder="1"/>
    <xf numFmtId="167" fontId="25" fillId="3" borderId="5" xfId="0" applyNumberFormat="1" applyFont="1" applyFill="1" applyBorder="1"/>
    <xf numFmtId="167" fontId="2" fillId="3" borderId="7" xfId="0" applyNumberFormat="1" applyFont="1" applyFill="1" applyBorder="1" applyAlignment="1">
      <alignment vertical="center"/>
    </xf>
    <xf numFmtId="167" fontId="25" fillId="3" borderId="7" xfId="0" applyNumberFormat="1" applyFont="1" applyFill="1" applyBorder="1" applyAlignment="1">
      <alignment horizontal="center" vertical="center" wrapText="1"/>
    </xf>
    <xf numFmtId="167" fontId="24" fillId="3" borderId="7" xfId="0" applyNumberFormat="1" applyFont="1" applyFill="1" applyBorder="1" applyAlignment="1">
      <alignment horizontal="center" vertical="center" wrapText="1"/>
    </xf>
    <xf numFmtId="167" fontId="13" fillId="3" borderId="7" xfId="0" applyNumberFormat="1" applyFont="1" applyFill="1" applyBorder="1" applyAlignment="1">
      <alignment vertical="top"/>
    </xf>
    <xf numFmtId="167" fontId="25" fillId="0" borderId="5" xfId="0" applyNumberFormat="1" applyFont="1" applyBorder="1"/>
    <xf numFmtId="167" fontId="23" fillId="3" borderId="7" xfId="0" applyNumberFormat="1" applyFont="1" applyFill="1" applyBorder="1" applyAlignment="1">
      <alignment vertical="top"/>
    </xf>
    <xf numFmtId="167" fontId="30" fillId="3" borderId="7" xfId="0" applyNumberFormat="1" applyFont="1" applyFill="1" applyBorder="1" applyAlignment="1">
      <alignment vertical="top"/>
    </xf>
    <xf numFmtId="167" fontId="20" fillId="0" borderId="5" xfId="0" applyNumberFormat="1" applyFont="1" applyBorder="1"/>
    <xf numFmtId="167" fontId="24" fillId="2" borderId="7" xfId="0" applyNumberFormat="1" applyFont="1" applyFill="1" applyBorder="1" applyAlignment="1">
      <alignment horizontal="center" vertical="center"/>
    </xf>
    <xf numFmtId="167" fontId="24" fillId="3" borderId="7" xfId="0" applyNumberFormat="1" applyFont="1" applyFill="1" applyBorder="1" applyAlignment="1">
      <alignment horizontal="center" vertical="center"/>
    </xf>
    <xf numFmtId="167" fontId="34" fillId="0" borderId="0" xfId="0" applyNumberFormat="1" applyFont="1" applyBorder="1"/>
    <xf numFmtId="167" fontId="34" fillId="3" borderId="11" xfId="0" applyNumberFormat="1" applyFont="1" applyFill="1" applyBorder="1" applyAlignment="1">
      <alignment horizontal="center"/>
    </xf>
    <xf numFmtId="167" fontId="34" fillId="3" borderId="7" xfId="0" applyNumberFormat="1" applyFont="1" applyFill="1" applyBorder="1" applyAlignment="1">
      <alignment horizontal="center"/>
    </xf>
    <xf numFmtId="167" fontId="34" fillId="0" borderId="7" xfId="0" applyNumberFormat="1" applyFont="1" applyBorder="1"/>
    <xf numFmtId="167" fontId="34" fillId="4" borderId="7" xfId="0" applyNumberFormat="1" applyFont="1" applyFill="1" applyBorder="1" applyAlignment="1">
      <alignment horizontal="right" vertical="center"/>
    </xf>
    <xf numFmtId="168" fontId="0" fillId="0" borderId="0" xfId="0" applyNumberFormat="1"/>
    <xf numFmtId="168" fontId="0" fillId="4" borderId="0" xfId="0" applyNumberFormat="1" applyFill="1"/>
    <xf numFmtId="168" fontId="0" fillId="0" borderId="0" xfId="0" applyNumberFormat="1" applyFill="1" applyBorder="1"/>
    <xf numFmtId="168" fontId="0" fillId="3" borderId="23" xfId="0" applyNumberFormat="1" applyFill="1" applyBorder="1"/>
    <xf numFmtId="168" fontId="0" fillId="0" borderId="24" xfId="0" applyNumberFormat="1" applyBorder="1"/>
    <xf numFmtId="2" fontId="20" fillId="3" borderId="7" xfId="0" applyNumberFormat="1" applyFont="1" applyFill="1" applyBorder="1" applyAlignment="1">
      <alignment vertical="top"/>
    </xf>
    <xf numFmtId="2" fontId="25" fillId="3" borderId="7" xfId="0" applyNumberFormat="1" applyFont="1" applyFill="1" applyBorder="1" applyAlignment="1">
      <alignment horizontal="center" vertical="center" wrapText="1"/>
    </xf>
    <xf numFmtId="2" fontId="9" fillId="3" borderId="7" xfId="0" applyNumberFormat="1" applyFont="1" applyFill="1" applyBorder="1" applyAlignment="1">
      <alignment horizontal="left"/>
    </xf>
    <xf numFmtId="167" fontId="13" fillId="0" borderId="7" xfId="0" applyNumberFormat="1" applyFont="1" applyBorder="1" applyAlignment="1">
      <alignment horizontal="center" vertical="center" wrapText="1"/>
    </xf>
    <xf numFmtId="167" fontId="8" fillId="4" borderId="7" xfId="0" applyNumberFormat="1" applyFont="1" applyFill="1" applyBorder="1" applyAlignment="1">
      <alignment horizontal="center" vertical="top"/>
    </xf>
    <xf numFmtId="167" fontId="8" fillId="3" borderId="7" xfId="0" applyNumberFormat="1" applyFont="1" applyFill="1" applyBorder="1" applyAlignment="1">
      <alignment horizontal="center" vertical="center"/>
    </xf>
    <xf numFmtId="167" fontId="8" fillId="3" borderId="7" xfId="0" applyNumberFormat="1" applyFont="1" applyFill="1" applyBorder="1" applyAlignment="1">
      <alignment horizontal="center" vertical="top"/>
    </xf>
    <xf numFmtId="167" fontId="8" fillId="2" borderId="7" xfId="0" applyNumberFormat="1" applyFont="1" applyFill="1" applyBorder="1" applyAlignment="1">
      <alignment horizontal="center" vertical="top"/>
    </xf>
    <xf numFmtId="167" fontId="8" fillId="2" borderId="7" xfId="0" applyNumberFormat="1" applyFont="1" applyFill="1" applyBorder="1" applyAlignment="1">
      <alignment horizontal="center" vertical="center"/>
    </xf>
    <xf numFmtId="167" fontId="26" fillId="4" borderId="7" xfId="0" applyNumberFormat="1" applyFont="1" applyFill="1" applyBorder="1" applyAlignment="1">
      <alignment horizontal="center" vertical="center"/>
    </xf>
    <xf numFmtId="167" fontId="26" fillId="2" borderId="42" xfId="0" applyNumberFormat="1" applyFont="1" applyFill="1" applyBorder="1" applyAlignment="1">
      <alignment horizontal="center" vertical="center" wrapText="1"/>
    </xf>
    <xf numFmtId="167" fontId="26" fillId="0" borderId="7" xfId="0" applyNumberFormat="1" applyFont="1" applyFill="1" applyBorder="1" applyAlignment="1">
      <alignment horizontal="center" vertical="center" wrapText="1"/>
    </xf>
    <xf numFmtId="167" fontId="26" fillId="0" borderId="46" xfId="0" applyNumberFormat="1" applyFont="1" applyFill="1" applyBorder="1" applyAlignment="1">
      <alignment horizontal="center" vertical="center" wrapText="1"/>
    </xf>
    <xf numFmtId="167" fontId="23" fillId="3" borderId="3" xfId="0" applyNumberFormat="1" applyFont="1" applyFill="1" applyBorder="1" applyAlignment="1">
      <alignment horizontal="center" vertical="top"/>
    </xf>
    <xf numFmtId="167" fontId="23" fillId="3" borderId="7" xfId="0" applyNumberFormat="1" applyFont="1" applyFill="1" applyBorder="1" applyAlignment="1">
      <alignment horizontal="center" vertical="center"/>
    </xf>
    <xf numFmtId="167" fontId="30" fillId="3" borderId="7" xfId="0" applyNumberFormat="1" applyFont="1" applyFill="1" applyBorder="1" applyAlignment="1">
      <alignment vertical="center" wrapText="1"/>
    </xf>
    <xf numFmtId="167" fontId="26" fillId="2" borderId="7" xfId="0" applyNumberFormat="1" applyFont="1" applyFill="1" applyBorder="1" applyAlignment="1">
      <alignment horizontal="center" vertical="center" wrapText="1"/>
    </xf>
    <xf numFmtId="167" fontId="30" fillId="3" borderId="7" xfId="0" applyNumberFormat="1" applyFont="1" applyFill="1" applyBorder="1" applyAlignment="1">
      <alignment vertical="top" wrapText="1"/>
    </xf>
    <xf numFmtId="167" fontId="34" fillId="6" borderId="7" xfId="0" applyNumberFormat="1" applyFont="1" applyFill="1" applyBorder="1" applyAlignment="1">
      <alignment horizontal="center" vertical="center"/>
    </xf>
    <xf numFmtId="1" fontId="0" fillId="0" borderId="7" xfId="0" applyNumberFormat="1" applyBorder="1" applyAlignment="1">
      <alignment horizontal="center"/>
    </xf>
    <xf numFmtId="1" fontId="0" fillId="3" borderId="7" xfId="0" applyNumberFormat="1" applyFill="1" applyBorder="1" applyAlignment="1">
      <alignment horizontal="center"/>
    </xf>
    <xf numFmtId="2" fontId="0" fillId="0" borderId="19" xfId="0" applyNumberFormat="1" applyBorder="1"/>
    <xf numFmtId="167" fontId="0" fillId="0" borderId="22" xfId="0" applyNumberFormat="1" applyBorder="1"/>
    <xf numFmtId="14" fontId="0" fillId="0" borderId="0" xfId="0" applyNumberFormat="1"/>
    <xf numFmtId="0" fontId="1" fillId="0" borderId="2" xfId="0" applyFont="1" applyFill="1" applyBorder="1" applyAlignment="1">
      <alignment wrapText="1"/>
    </xf>
    <xf numFmtId="0" fontId="46" fillId="0" borderId="37" xfId="0" applyFont="1" applyBorder="1"/>
    <xf numFmtId="0" fontId="46" fillId="0" borderId="38" xfId="0" applyFont="1" applyBorder="1"/>
    <xf numFmtId="0" fontId="46" fillId="0" borderId="7" xfId="0" applyFont="1" applyBorder="1"/>
    <xf numFmtId="0" fontId="50" fillId="0" borderId="7" xfId="0" applyFont="1" applyBorder="1" applyAlignment="1">
      <alignment horizontal="center" vertical="center"/>
    </xf>
    <xf numFmtId="0" fontId="50" fillId="0" borderId="0" xfId="0" applyFont="1" applyBorder="1"/>
    <xf numFmtId="1" fontId="0" fillId="0" borderId="0" xfId="0" applyNumberFormat="1"/>
    <xf numFmtId="169" fontId="14" fillId="4" borderId="7" xfId="0" applyNumberFormat="1" applyFont="1" applyFill="1" applyBorder="1" applyAlignment="1">
      <alignment horizontal="center" vertical="center" wrapText="1"/>
    </xf>
    <xf numFmtId="169" fontId="15" fillId="3" borderId="7" xfId="0" applyNumberFormat="1" applyFont="1" applyFill="1" applyBorder="1" applyAlignment="1">
      <alignment horizontal="center" vertical="center" wrapText="1"/>
    </xf>
    <xf numFmtId="169" fontId="14" fillId="3" borderId="7" xfId="0" applyNumberFormat="1" applyFont="1" applyFill="1" applyBorder="1" applyAlignment="1">
      <alignment horizontal="center" vertical="center" wrapText="1"/>
    </xf>
    <xf numFmtId="169" fontId="14" fillId="4" borderId="1" xfId="0" applyNumberFormat="1" applyFont="1" applyFill="1" applyBorder="1" applyAlignment="1">
      <alignment horizontal="center" vertical="center" wrapText="1"/>
    </xf>
    <xf numFmtId="169" fontId="17" fillId="5" borderId="48" xfId="0" applyNumberFormat="1" applyFont="1" applyFill="1" applyBorder="1" applyAlignment="1">
      <alignment horizontal="center" wrapText="1"/>
    </xf>
    <xf numFmtId="165" fontId="14" fillId="4" borderId="7" xfId="0" applyNumberFormat="1" applyFont="1" applyFill="1" applyBorder="1" applyAlignment="1">
      <alignment horizontal="center" vertical="center" wrapText="1"/>
    </xf>
    <xf numFmtId="165" fontId="14" fillId="4" borderId="44" xfId="0" applyNumberFormat="1" applyFont="1" applyFill="1" applyBorder="1" applyAlignment="1">
      <alignment horizontal="center" vertical="center" wrapText="1"/>
    </xf>
    <xf numFmtId="165" fontId="14" fillId="3" borderId="7" xfId="0" applyNumberFormat="1" applyFont="1" applyFill="1" applyBorder="1" applyAlignment="1">
      <alignment horizontal="center" vertical="center" wrapText="1"/>
    </xf>
    <xf numFmtId="165" fontId="14" fillId="3" borderId="44" xfId="0" applyNumberFormat="1" applyFont="1" applyFill="1" applyBorder="1" applyAlignment="1">
      <alignment horizontal="center" vertical="center" wrapText="1"/>
    </xf>
    <xf numFmtId="165" fontId="14" fillId="4" borderId="49" xfId="0" applyNumberFormat="1" applyFont="1" applyFill="1" applyBorder="1" applyAlignment="1">
      <alignment horizontal="center" vertical="center" wrapText="1"/>
    </xf>
    <xf numFmtId="165" fontId="17" fillId="5" borderId="48" xfId="0" applyNumberFormat="1" applyFont="1" applyFill="1" applyBorder="1" applyAlignment="1">
      <alignment horizontal="right" wrapText="1"/>
    </xf>
    <xf numFmtId="165" fontId="17" fillId="5" borderId="50" xfId="0" applyNumberFormat="1" applyFont="1" applyFill="1" applyBorder="1" applyAlignment="1">
      <alignment horizontal="right" wrapText="1"/>
    </xf>
    <xf numFmtId="165" fontId="0" fillId="0" borderId="0" xfId="0" applyNumberFormat="1"/>
    <xf numFmtId="0" fontId="1" fillId="0" borderId="7" xfId="0" applyFont="1" applyFill="1" applyBorder="1"/>
    <xf numFmtId="167" fontId="0" fillId="0" borderId="18" xfId="0" applyNumberFormat="1" applyBorder="1"/>
    <xf numFmtId="167" fontId="0" fillId="0" borderId="23" xfId="0" applyNumberFormat="1" applyBorder="1"/>
    <xf numFmtId="167" fontId="0" fillId="3" borderId="23" xfId="0" applyNumberFormat="1" applyFill="1" applyBorder="1"/>
    <xf numFmtId="0" fontId="0" fillId="0" borderId="7" xfId="0" applyBorder="1"/>
    <xf numFmtId="0" fontId="27" fillId="0" borderId="23" xfId="0" applyFont="1" applyBorder="1" applyAlignment="1">
      <alignment wrapText="1"/>
    </xf>
    <xf numFmtId="0" fontId="24" fillId="0" borderId="7" xfId="0" applyFont="1" applyBorder="1" applyAlignment="1">
      <alignment vertical="top" wrapText="1"/>
    </xf>
    <xf numFmtId="169" fontId="51" fillId="4" borderId="7" xfId="0" applyNumberFormat="1" applyFont="1" applyFill="1" applyBorder="1" applyAlignment="1">
      <alignment horizontal="center" vertical="center" wrapText="1"/>
    </xf>
    <xf numFmtId="169" fontId="52" fillId="0" borderId="7" xfId="0" applyNumberFormat="1" applyFont="1" applyBorder="1"/>
    <xf numFmtId="169" fontId="51" fillId="4" borderId="7" xfId="0" applyNumberFormat="1" applyFont="1" applyFill="1" applyBorder="1" applyAlignment="1">
      <alignment horizontal="center" vertical="center"/>
    </xf>
    <xf numFmtId="169" fontId="51" fillId="4" borderId="1" xfId="0" applyNumberFormat="1" applyFont="1" applyFill="1" applyBorder="1" applyAlignment="1">
      <alignment horizontal="center" vertical="center"/>
    </xf>
    <xf numFmtId="169" fontId="51" fillId="5" borderId="48" xfId="0" applyNumberFormat="1" applyFont="1" applyFill="1" applyBorder="1"/>
    <xf numFmtId="2" fontId="0" fillId="3" borderId="18" xfId="0" applyNumberFormat="1" applyFill="1" applyBorder="1"/>
    <xf numFmtId="2" fontId="22" fillId="0" borderId="36" xfId="0" applyNumberFormat="1" applyFont="1" applyFill="1" applyBorder="1"/>
    <xf numFmtId="168" fontId="34" fillId="7" borderId="7" xfId="0" applyNumberFormat="1" applyFont="1" applyFill="1" applyBorder="1" applyAlignment="1">
      <alignment vertical="center" wrapText="1"/>
    </xf>
    <xf numFmtId="167" fontId="0" fillId="0" borderId="24" xfId="0" applyNumberFormat="1" applyBorder="1"/>
    <xf numFmtId="168" fontId="0" fillId="4" borderId="17" xfId="0" applyNumberFormat="1" applyFill="1" applyBorder="1"/>
    <xf numFmtId="2" fontId="0" fillId="3" borderId="24" xfId="0" applyNumberFormat="1" applyFill="1" applyBorder="1"/>
    <xf numFmtId="168" fontId="34" fillId="4" borderId="7" xfId="0" applyNumberFormat="1" applyFont="1" applyFill="1" applyBorder="1" applyAlignment="1">
      <alignment horizontal="right" vertical="center"/>
    </xf>
    <xf numFmtId="167" fontId="0" fillId="0" borderId="0" xfId="0" applyNumberFormat="1" applyFill="1" applyBorder="1"/>
    <xf numFmtId="0" fontId="18" fillId="4" borderId="0" xfId="0" applyFont="1" applyFill="1" applyAlignment="1">
      <alignment horizontal="left"/>
    </xf>
    <xf numFmtId="170" fontId="0" fillId="0" borderId="0" xfId="0" applyNumberFormat="1"/>
    <xf numFmtId="0" fontId="0" fillId="0" borderId="51" xfId="0" applyBorder="1"/>
    <xf numFmtId="0" fontId="8" fillId="4" borderId="52" xfId="0" applyFont="1" applyFill="1" applyBorder="1" applyAlignment="1">
      <alignment horizontal="center"/>
    </xf>
    <xf numFmtId="0" fontId="46" fillId="0" borderId="53" xfId="0" applyFont="1" applyBorder="1"/>
    <xf numFmtId="0" fontId="46" fillId="0" borderId="54" xfId="0" applyFont="1" applyBorder="1"/>
    <xf numFmtId="0" fontId="46" fillId="0" borderId="55" xfId="0" applyFont="1" applyBorder="1"/>
    <xf numFmtId="0" fontId="0" fillId="0" borderId="56" xfId="0" applyBorder="1"/>
    <xf numFmtId="0" fontId="0" fillId="0" borderId="57" xfId="0" applyBorder="1"/>
    <xf numFmtId="0" fontId="48" fillId="0" borderId="58" xfId="0" applyFont="1" applyBorder="1" applyAlignment="1">
      <alignment horizontal="right"/>
    </xf>
    <xf numFmtId="0" fontId="0" fillId="0" borderId="59" xfId="0" applyBorder="1"/>
    <xf numFmtId="0" fontId="0" fillId="0" borderId="60" xfId="0" applyBorder="1"/>
    <xf numFmtId="0" fontId="47" fillId="0" borderId="61" xfId="0" applyFont="1" applyBorder="1" applyAlignment="1">
      <alignment horizontal="center"/>
    </xf>
    <xf numFmtId="0" fontId="46" fillId="0" borderId="62" xfId="0" applyFont="1" applyBorder="1"/>
    <xf numFmtId="0" fontId="4" fillId="0" borderId="63" xfId="0" applyFont="1" applyBorder="1" applyAlignment="1"/>
    <xf numFmtId="0" fontId="0" fillId="0" borderId="64" xfId="0" applyBorder="1"/>
    <xf numFmtId="0" fontId="0" fillId="0" borderId="65" xfId="0" applyBorder="1"/>
    <xf numFmtId="0" fontId="5" fillId="3" borderId="66" xfId="0" applyFont="1" applyFill="1" applyBorder="1" applyAlignment="1">
      <alignment horizontal="left"/>
    </xf>
    <xf numFmtId="0" fontId="0" fillId="0" borderId="67" xfId="0" applyBorder="1"/>
    <xf numFmtId="0" fontId="5" fillId="0" borderId="68" xfId="0" applyFont="1" applyFill="1" applyBorder="1" applyAlignment="1">
      <alignment horizontal="left"/>
    </xf>
    <xf numFmtId="0" fontId="0" fillId="0" borderId="69" xfId="0" applyBorder="1"/>
    <xf numFmtId="0" fontId="6" fillId="3" borderId="68" xfId="0" applyFont="1" applyFill="1" applyBorder="1" applyAlignment="1">
      <alignment horizontal="left"/>
    </xf>
    <xf numFmtId="0" fontId="5" fillId="3" borderId="68" xfId="0" applyFont="1" applyFill="1" applyBorder="1" applyAlignment="1">
      <alignment horizontal="left"/>
    </xf>
    <xf numFmtId="0" fontId="5" fillId="4" borderId="68" xfId="0" applyFont="1" applyFill="1" applyBorder="1" applyAlignment="1">
      <alignment horizontal="left"/>
    </xf>
    <xf numFmtId="0" fontId="5" fillId="3" borderId="70" xfId="0" applyFont="1" applyFill="1" applyBorder="1" applyAlignment="1">
      <alignment horizontal="left"/>
    </xf>
    <xf numFmtId="0" fontId="0" fillId="0" borderId="71" xfId="0" applyBorder="1"/>
    <xf numFmtId="167" fontId="22" fillId="4" borderId="7" xfId="0" applyNumberFormat="1" applyFont="1" applyFill="1" applyBorder="1" applyAlignment="1">
      <alignment vertical="top"/>
    </xf>
    <xf numFmtId="168" fontId="1" fillId="0" borderId="0" xfId="0" applyNumberFormat="1" applyFont="1"/>
    <xf numFmtId="0" fontId="1" fillId="0" borderId="0" xfId="0" applyFont="1"/>
    <xf numFmtId="14" fontId="1" fillId="0" borderId="0" xfId="0" applyNumberFormat="1" applyFont="1"/>
    <xf numFmtId="49" fontId="1" fillId="0" borderId="0" xfId="0" applyNumberFormat="1" applyFont="1"/>
    <xf numFmtId="0" fontId="1" fillId="0" borderId="2" xfId="0" applyFont="1" applyFill="1" applyBorder="1" applyAlignment="1">
      <alignment horizontal="center"/>
    </xf>
    <xf numFmtId="167" fontId="0" fillId="0" borderId="25" xfId="0" applyNumberFormat="1" applyBorder="1"/>
    <xf numFmtId="167" fontId="0" fillId="0" borderId="27" xfId="0" applyNumberFormat="1" applyBorder="1"/>
    <xf numFmtId="167" fontId="0" fillId="0" borderId="32" xfId="0" applyNumberFormat="1" applyBorder="1"/>
    <xf numFmtId="166" fontId="25" fillId="3" borderId="7" xfId="0" applyNumberFormat="1" applyFont="1" applyFill="1" applyBorder="1" applyAlignment="1">
      <alignment vertical="center"/>
    </xf>
    <xf numFmtId="0" fontId="5" fillId="3" borderId="7" xfId="0" applyFont="1" applyFill="1" applyBorder="1" applyAlignment="1">
      <alignment horizontal="left"/>
    </xf>
    <xf numFmtId="0" fontId="5" fillId="0" borderId="7" xfId="0" applyFont="1" applyFill="1" applyBorder="1" applyAlignment="1">
      <alignment horizontal="left"/>
    </xf>
    <xf numFmtId="0" fontId="6" fillId="3" borderId="7" xfId="0" applyFont="1" applyFill="1" applyBorder="1" applyAlignment="1">
      <alignment horizontal="left"/>
    </xf>
    <xf numFmtId="0" fontId="5" fillId="9" borderId="7" xfId="0" applyFont="1" applyFill="1" applyBorder="1" applyAlignment="1">
      <alignment horizontal="left"/>
    </xf>
    <xf numFmtId="166" fontId="0" fillId="4" borderId="24" xfId="0" applyNumberFormat="1" applyFill="1" applyBorder="1"/>
    <xf numFmtId="1" fontId="0" fillId="0" borderId="19" xfId="0" applyNumberFormat="1" applyBorder="1"/>
    <xf numFmtId="166" fontId="0" fillId="4" borderId="22" xfId="0" applyNumberFormat="1" applyFill="1" applyBorder="1"/>
    <xf numFmtId="1" fontId="0" fillId="4" borderId="22" xfId="0" applyNumberFormat="1" applyFill="1" applyBorder="1"/>
    <xf numFmtId="166" fontId="0" fillId="0" borderId="22" xfId="0" applyNumberFormat="1" applyBorder="1"/>
    <xf numFmtId="1" fontId="0" fillId="0" borderId="22" xfId="0" applyNumberFormat="1" applyBorder="1"/>
    <xf numFmtId="1" fontId="0" fillId="0" borderId="23" xfId="0" applyNumberFormat="1" applyBorder="1" applyProtection="1">
      <protection locked="0"/>
    </xf>
    <xf numFmtId="166" fontId="0" fillId="0" borderId="23" xfId="0" applyNumberFormat="1" applyBorder="1" applyProtection="1">
      <protection locked="0"/>
    </xf>
    <xf numFmtId="1" fontId="0" fillId="0" borderId="30" xfId="0" applyNumberFormat="1" applyBorder="1"/>
    <xf numFmtId="166" fontId="22" fillId="0" borderId="17" xfId="0" applyNumberFormat="1" applyFont="1" applyBorder="1"/>
    <xf numFmtId="1" fontId="22" fillId="0" borderId="17" xfId="0" applyNumberFormat="1" applyFont="1" applyBorder="1"/>
    <xf numFmtId="1" fontId="0" fillId="9" borderId="23" xfId="0" applyNumberFormat="1" applyFill="1" applyBorder="1"/>
    <xf numFmtId="0" fontId="0" fillId="9" borderId="24" xfId="0" applyFill="1" applyBorder="1"/>
    <xf numFmtId="0" fontId="0" fillId="9" borderId="23" xfId="0" applyFill="1" applyBorder="1"/>
    <xf numFmtId="0" fontId="0" fillId="0" borderId="0" xfId="0" applyNumberFormat="1"/>
    <xf numFmtId="166" fontId="0" fillId="0" borderId="0" xfId="0" applyNumberFormat="1" applyFill="1" applyBorder="1"/>
    <xf numFmtId="0" fontId="0" fillId="0" borderId="0" xfId="0" applyAlignment="1">
      <alignment horizontal="center"/>
    </xf>
    <xf numFmtId="169" fontId="0" fillId="0" borderId="0" xfId="0" applyNumberFormat="1"/>
    <xf numFmtId="49" fontId="0" fillId="0" borderId="0" xfId="0" applyNumberFormat="1" applyAlignment="1">
      <alignment horizontal="right"/>
    </xf>
    <xf numFmtId="168" fontId="0" fillId="0" borderId="0" xfId="0" applyNumberFormat="1" applyAlignment="1">
      <alignment horizontal="right"/>
    </xf>
    <xf numFmtId="168" fontId="1" fillId="0" borderId="0" xfId="0" applyNumberFormat="1" applyFont="1" applyAlignment="1">
      <alignment horizontal="right"/>
    </xf>
    <xf numFmtId="49" fontId="45" fillId="0" borderId="0" xfId="0" applyNumberFormat="1" applyFont="1"/>
    <xf numFmtId="49" fontId="1" fillId="0" borderId="0" xfId="0" applyNumberFormat="1" applyFont="1" applyFill="1" applyBorder="1"/>
    <xf numFmtId="1" fontId="0" fillId="0" borderId="0" xfId="0" applyNumberFormat="1" applyFill="1" applyBorder="1"/>
    <xf numFmtId="167" fontId="0" fillId="0" borderId="0" xfId="0" applyNumberFormat="1" applyBorder="1"/>
    <xf numFmtId="49" fontId="0" fillId="0" borderId="0" xfId="0" applyNumberFormat="1" applyFill="1" applyBorder="1"/>
    <xf numFmtId="0" fontId="1" fillId="0" borderId="0" xfId="0" applyNumberFormat="1" applyFont="1"/>
    <xf numFmtId="0" fontId="0" fillId="10" borderId="0" xfId="0" applyFill="1"/>
    <xf numFmtId="167" fontId="0" fillId="10" borderId="0" xfId="0" applyNumberFormat="1" applyFill="1"/>
    <xf numFmtId="0" fontId="1" fillId="9" borderId="5" xfId="0" applyFont="1" applyFill="1" applyBorder="1"/>
    <xf numFmtId="0" fontId="22" fillId="9" borderId="17" xfId="0" applyFont="1" applyFill="1" applyBorder="1"/>
    <xf numFmtId="2" fontId="0" fillId="9" borderId="23" xfId="0" applyNumberFormat="1" applyFill="1" applyBorder="1"/>
    <xf numFmtId="166" fontId="0" fillId="9" borderId="23" xfId="0" applyNumberFormat="1" applyFill="1" applyBorder="1"/>
    <xf numFmtId="0" fontId="0" fillId="9" borderId="0" xfId="0" applyFill="1"/>
    <xf numFmtId="0" fontId="26" fillId="11" borderId="5" xfId="0" applyFont="1" applyFill="1" applyBorder="1"/>
    <xf numFmtId="0" fontId="22" fillId="11" borderId="17" xfId="0" applyFont="1" applyFill="1" applyBorder="1"/>
    <xf numFmtId="2" fontId="0" fillId="11" borderId="23" xfId="0" applyNumberFormat="1" applyFill="1" applyBorder="1"/>
    <xf numFmtId="166" fontId="0" fillId="11" borderId="23" xfId="0" applyNumberFormat="1" applyFill="1" applyBorder="1"/>
    <xf numFmtId="166" fontId="0" fillId="11" borderId="24" xfId="0" applyNumberFormat="1" applyFill="1" applyBorder="1"/>
    <xf numFmtId="0" fontId="0" fillId="11" borderId="24" xfId="0" applyFill="1" applyBorder="1"/>
    <xf numFmtId="0" fontId="0" fillId="11" borderId="0" xfId="0" applyFill="1"/>
    <xf numFmtId="0" fontId="0" fillId="11" borderId="18" xfId="0" applyFill="1" applyBorder="1"/>
    <xf numFmtId="49" fontId="0" fillId="0" borderId="18" xfId="0" applyNumberFormat="1" applyBorder="1" applyAlignment="1">
      <alignment horizontal="right"/>
    </xf>
    <xf numFmtId="49" fontId="1" fillId="0" borderId="18" xfId="0" applyNumberFormat="1" applyFont="1" applyBorder="1" applyAlignment="1">
      <alignment horizontal="right"/>
    </xf>
    <xf numFmtId="2" fontId="1" fillId="0" borderId="18" xfId="0" applyNumberFormat="1" applyFont="1" applyBorder="1" applyAlignment="1">
      <alignment horizontal="right"/>
    </xf>
    <xf numFmtId="166" fontId="0" fillId="11" borderId="86" xfId="0" applyNumberFormat="1" applyFill="1" applyBorder="1"/>
    <xf numFmtId="49" fontId="1" fillId="0" borderId="0" xfId="0" applyNumberFormat="1" applyFont="1" applyAlignment="1">
      <alignment horizontal="right"/>
    </xf>
    <xf numFmtId="0" fontId="5" fillId="10" borderId="7" xfId="0" applyFont="1" applyFill="1" applyBorder="1" applyAlignment="1">
      <alignment horizontal="left"/>
    </xf>
    <xf numFmtId="166" fontId="9" fillId="3" borderId="7" xfId="0" applyNumberFormat="1" applyFont="1" applyFill="1" applyBorder="1" applyAlignment="1">
      <alignment horizontal="left"/>
    </xf>
    <xf numFmtId="0" fontId="8" fillId="4" borderId="5" xfId="0" applyFont="1" applyFill="1" applyBorder="1" applyAlignment="1">
      <alignment horizontal="left"/>
    </xf>
    <xf numFmtId="0" fontId="26" fillId="12" borderId="33" xfId="0" applyFont="1" applyFill="1" applyBorder="1" applyAlignment="1">
      <alignment horizontal="left"/>
    </xf>
    <xf numFmtId="0" fontId="26" fillId="12" borderId="5" xfId="0" applyFont="1" applyFill="1" applyBorder="1"/>
    <xf numFmtId="0" fontId="26" fillId="12" borderId="5" xfId="0" applyFont="1" applyFill="1" applyBorder="1" applyAlignment="1">
      <alignment horizontal="left"/>
    </xf>
    <xf numFmtId="0" fontId="1" fillId="9" borderId="0" xfId="0" applyFont="1" applyFill="1" applyAlignment="1">
      <alignment horizontal="center"/>
    </xf>
    <xf numFmtId="0" fontId="1" fillId="0" borderId="24" xfId="0" applyFont="1" applyFill="1" applyBorder="1"/>
    <xf numFmtId="0" fontId="8" fillId="9" borderId="7" xfId="0" applyFont="1" applyFill="1" applyBorder="1" applyAlignment="1">
      <alignment horizontal="center"/>
    </xf>
    <xf numFmtId="2" fontId="0" fillId="9" borderId="24" xfId="0" applyNumberFormat="1" applyFill="1" applyBorder="1"/>
    <xf numFmtId="0" fontId="0" fillId="9" borderId="22" xfId="0" applyFill="1" applyBorder="1"/>
    <xf numFmtId="1" fontId="0" fillId="9" borderId="24" xfId="0" applyNumberFormat="1" applyFill="1" applyBorder="1"/>
    <xf numFmtId="0" fontId="0" fillId="9" borderId="17" xfId="0" applyFill="1" applyBorder="1"/>
    <xf numFmtId="0" fontId="0" fillId="9" borderId="18" xfId="0" applyFill="1" applyBorder="1"/>
    <xf numFmtId="2" fontId="0" fillId="9" borderId="18" xfId="0" applyNumberFormat="1" applyFill="1" applyBorder="1"/>
    <xf numFmtId="167" fontId="0" fillId="9" borderId="23" xfId="0" applyNumberFormat="1" applyFill="1" applyBorder="1"/>
    <xf numFmtId="167" fontId="0" fillId="9" borderId="25" xfId="0" applyNumberFormat="1" applyFill="1" applyBorder="1"/>
    <xf numFmtId="166" fontId="0" fillId="9" borderId="24" xfId="0" applyNumberFormat="1" applyFill="1" applyBorder="1"/>
    <xf numFmtId="166" fontId="0" fillId="9" borderId="22" xfId="0" applyNumberFormat="1" applyFill="1" applyBorder="1"/>
    <xf numFmtId="166" fontId="0" fillId="9" borderId="18" xfId="0" applyNumberFormat="1" applyFill="1" applyBorder="1"/>
    <xf numFmtId="166" fontId="0" fillId="9" borderId="23" xfId="0" applyNumberFormat="1" applyFill="1" applyBorder="1" applyProtection="1">
      <protection locked="0"/>
    </xf>
    <xf numFmtId="1" fontId="0" fillId="9" borderId="18" xfId="0" applyNumberFormat="1" applyFill="1" applyBorder="1"/>
    <xf numFmtId="2" fontId="0" fillId="9" borderId="0" xfId="0" applyNumberFormat="1" applyFill="1"/>
    <xf numFmtId="1" fontId="0" fillId="12" borderId="23" xfId="0" applyNumberFormat="1" applyFill="1" applyBorder="1"/>
    <xf numFmtId="0" fontId="0" fillId="12" borderId="23" xfId="0" applyFill="1" applyBorder="1"/>
    <xf numFmtId="0" fontId="0" fillId="12" borderId="24" xfId="0" applyFill="1" applyBorder="1"/>
    <xf numFmtId="1" fontId="0" fillId="12" borderId="24" xfId="0" applyNumberFormat="1" applyFill="1" applyBorder="1"/>
    <xf numFmtId="0" fontId="0" fillId="12" borderId="22" xfId="0" applyFill="1" applyBorder="1"/>
    <xf numFmtId="0" fontId="0" fillId="12" borderId="17" xfId="0" applyFill="1" applyBorder="1"/>
    <xf numFmtId="0" fontId="0" fillId="12" borderId="18" xfId="0" applyFill="1" applyBorder="1"/>
    <xf numFmtId="2" fontId="0" fillId="12" borderId="18" xfId="0" applyNumberFormat="1" applyFill="1" applyBorder="1"/>
    <xf numFmtId="166" fontId="0" fillId="12" borderId="23" xfId="0" applyNumberFormat="1" applyFill="1" applyBorder="1"/>
    <xf numFmtId="167" fontId="0" fillId="12" borderId="23" xfId="0" applyNumberFormat="1" applyFill="1" applyBorder="1"/>
    <xf numFmtId="167" fontId="0" fillId="12" borderId="25" xfId="0" applyNumberFormat="1" applyFill="1" applyBorder="1"/>
    <xf numFmtId="0" fontId="0" fillId="12" borderId="21" xfId="0" applyFill="1" applyBorder="1"/>
    <xf numFmtId="166" fontId="0" fillId="12" borderId="24" xfId="0" applyNumberFormat="1" applyFill="1" applyBorder="1"/>
    <xf numFmtId="166" fontId="0" fillId="12" borderId="22" xfId="0" applyNumberFormat="1" applyFill="1" applyBorder="1"/>
    <xf numFmtId="167" fontId="0" fillId="12" borderId="18" xfId="0" applyNumberFormat="1" applyFill="1" applyBorder="1"/>
    <xf numFmtId="0" fontId="0" fillId="12" borderId="0" xfId="0" applyFill="1"/>
    <xf numFmtId="0" fontId="8" fillId="12" borderId="5" xfId="0" applyFont="1" applyFill="1" applyBorder="1" applyAlignment="1">
      <alignment horizontal="left"/>
    </xf>
    <xf numFmtId="1" fontId="0" fillId="12" borderId="18" xfId="0" applyNumberFormat="1" applyFill="1" applyBorder="1"/>
    <xf numFmtId="0" fontId="0" fillId="12" borderId="19" xfId="0" applyFill="1" applyBorder="1"/>
    <xf numFmtId="166" fontId="0" fillId="12" borderId="18" xfId="0" applyNumberFormat="1" applyFill="1" applyBorder="1"/>
    <xf numFmtId="2" fontId="0" fillId="12" borderId="19" xfId="0" applyNumberFormat="1" applyFill="1" applyBorder="1"/>
    <xf numFmtId="0" fontId="0" fillId="12" borderId="20" xfId="0" applyFill="1" applyBorder="1"/>
    <xf numFmtId="0" fontId="0" fillId="12" borderId="26" xfId="0" applyFill="1" applyBorder="1"/>
    <xf numFmtId="0" fontId="0" fillId="12" borderId="25" xfId="0" applyFill="1" applyBorder="1"/>
    <xf numFmtId="49" fontId="0" fillId="12" borderId="23" xfId="0" applyNumberFormat="1" applyFill="1" applyBorder="1"/>
    <xf numFmtId="1" fontId="0" fillId="12" borderId="22" xfId="0" applyNumberFormat="1" applyFill="1" applyBorder="1"/>
    <xf numFmtId="0" fontId="26" fillId="9" borderId="5" xfId="0" applyFont="1" applyFill="1" applyBorder="1"/>
    <xf numFmtId="0" fontId="0" fillId="9" borderId="26" xfId="0" applyFill="1" applyBorder="1"/>
    <xf numFmtId="0" fontId="0" fillId="9" borderId="25" xfId="0" applyFill="1" applyBorder="1"/>
    <xf numFmtId="2" fontId="0" fillId="12" borderId="23" xfId="0" applyNumberFormat="1" applyFill="1" applyBorder="1"/>
    <xf numFmtId="2" fontId="0" fillId="12" borderId="24" xfId="0" applyNumberFormat="1" applyFill="1" applyBorder="1"/>
    <xf numFmtId="0" fontId="46" fillId="0" borderId="0" xfId="0" applyFont="1"/>
    <xf numFmtId="2" fontId="1" fillId="0" borderId="23" xfId="0" applyNumberFormat="1" applyFont="1" applyBorder="1"/>
    <xf numFmtId="2" fontId="46" fillId="0" borderId="24" xfId="0" applyNumberFormat="1" applyFont="1" applyBorder="1"/>
    <xf numFmtId="0" fontId="9" fillId="9" borderId="7" xfId="0" applyFont="1" applyFill="1" applyBorder="1" applyAlignment="1">
      <alignment horizontal="left"/>
    </xf>
    <xf numFmtId="2" fontId="22" fillId="0" borderId="17" xfId="0" applyNumberFormat="1" applyFont="1" applyBorder="1"/>
    <xf numFmtId="2" fontId="22" fillId="9" borderId="17" xfId="0" applyNumberFormat="1" applyFont="1" applyFill="1" applyBorder="1"/>
    <xf numFmtId="2" fontId="1" fillId="0" borderId="24" xfId="0" applyNumberFormat="1" applyFont="1" applyBorder="1"/>
    <xf numFmtId="2" fontId="0" fillId="4" borderId="23" xfId="0" applyNumberFormat="1" applyFill="1" applyBorder="1"/>
    <xf numFmtId="2" fontId="46" fillId="0" borderId="23" xfId="0" applyNumberFormat="1" applyFont="1" applyBorder="1"/>
    <xf numFmtId="2" fontId="0" fillId="0" borderId="31" xfId="0" applyNumberFormat="1" applyBorder="1"/>
    <xf numFmtId="2" fontId="1" fillId="4" borderId="23" xfId="0" applyNumberFormat="1" applyFont="1" applyFill="1" applyBorder="1"/>
    <xf numFmtId="2" fontId="46" fillId="4" borderId="23" xfId="0" applyNumberFormat="1" applyFont="1" applyFill="1" applyBorder="1"/>
    <xf numFmtId="2" fontId="22" fillId="0" borderId="22" xfId="0" applyNumberFormat="1" applyFont="1" applyBorder="1"/>
    <xf numFmtId="2" fontId="22" fillId="9" borderId="22" xfId="0" applyNumberFormat="1" applyFont="1" applyFill="1" applyBorder="1"/>
    <xf numFmtId="2" fontId="22" fillId="9" borderId="23" xfId="0" applyNumberFormat="1" applyFont="1" applyFill="1" applyBorder="1"/>
    <xf numFmtId="2" fontId="22" fillId="9" borderId="24" xfId="0" applyNumberFormat="1" applyFont="1" applyFill="1" applyBorder="1"/>
    <xf numFmtId="2" fontId="20" fillId="0" borderId="22" xfId="0" applyNumberFormat="1" applyFont="1" applyBorder="1"/>
    <xf numFmtId="2" fontId="22" fillId="12" borderId="22" xfId="0" applyNumberFormat="1" applyFont="1" applyFill="1" applyBorder="1"/>
    <xf numFmtId="2" fontId="22" fillId="12" borderId="17" xfId="0" applyNumberFormat="1" applyFont="1" applyFill="1" applyBorder="1"/>
    <xf numFmtId="0" fontId="8" fillId="9" borderId="4" xfId="0" applyFont="1" applyFill="1" applyBorder="1" applyAlignment="1">
      <alignment horizontal="center"/>
    </xf>
    <xf numFmtId="0" fontId="8" fillId="12" borderId="7" xfId="0" applyFont="1" applyFill="1" applyBorder="1" applyAlignment="1">
      <alignment horizontal="center"/>
    </xf>
    <xf numFmtId="2" fontId="22" fillId="12" borderId="23" xfId="0" applyNumberFormat="1" applyFont="1" applyFill="1" applyBorder="1"/>
    <xf numFmtId="2" fontId="22" fillId="12" borderId="24" xfId="0" applyNumberFormat="1" applyFont="1" applyFill="1" applyBorder="1"/>
    <xf numFmtId="2" fontId="0" fillId="12" borderId="22" xfId="0" applyNumberFormat="1" applyFill="1" applyBorder="1"/>
    <xf numFmtId="0" fontId="0" fillId="12" borderId="18" xfId="0" applyNumberFormat="1" applyFill="1" applyBorder="1"/>
    <xf numFmtId="166" fontId="0" fillId="0" borderId="21" xfId="0" applyNumberFormat="1" applyBorder="1"/>
    <xf numFmtId="166" fontId="0" fillId="0" borderId="17" xfId="0" applyNumberFormat="1" applyBorder="1"/>
    <xf numFmtId="166" fontId="0" fillId="4" borderId="17" xfId="0" applyNumberFormat="1" applyFill="1" applyBorder="1"/>
    <xf numFmtId="0" fontId="0" fillId="0" borderId="0" xfId="0" applyAlignment="1">
      <alignment wrapText="1"/>
    </xf>
    <xf numFmtId="1" fontId="0" fillId="9" borderId="22" xfId="0" applyNumberFormat="1" applyFill="1" applyBorder="1"/>
    <xf numFmtId="16" fontId="0" fillId="0" borderId="0" xfId="0" applyNumberFormat="1" applyAlignment="1">
      <alignment wrapText="1"/>
    </xf>
    <xf numFmtId="16" fontId="1" fillId="0" borderId="0" xfId="0" applyNumberFormat="1" applyFont="1" applyAlignment="1">
      <alignment wrapText="1"/>
    </xf>
    <xf numFmtId="16" fontId="1" fillId="0" borderId="0" xfId="0" applyNumberFormat="1" applyFont="1"/>
    <xf numFmtId="16" fontId="1" fillId="0" borderId="0" xfId="0" applyNumberFormat="1" applyFont="1" applyAlignment="1">
      <alignment horizontal="center"/>
    </xf>
    <xf numFmtId="171" fontId="51" fillId="5" borderId="48" xfId="0" applyNumberFormat="1" applyFont="1" applyFill="1" applyBorder="1" applyAlignment="1">
      <alignment wrapText="1"/>
    </xf>
    <xf numFmtId="0" fontId="1" fillId="9" borderId="0" xfId="0" applyFont="1" applyFill="1"/>
    <xf numFmtId="166" fontId="1" fillId="9" borderId="0" xfId="0" applyNumberFormat="1" applyFont="1" applyFill="1"/>
    <xf numFmtId="167" fontId="1" fillId="9" borderId="0" xfId="0" applyNumberFormat="1" applyFont="1" applyFill="1"/>
    <xf numFmtId="168" fontId="1" fillId="9" borderId="0" xfId="0" applyNumberFormat="1" applyFont="1" applyFill="1"/>
    <xf numFmtId="0" fontId="8" fillId="13" borderId="7" xfId="0" applyFont="1" applyFill="1" applyBorder="1" applyAlignment="1">
      <alignment horizontal="center"/>
    </xf>
    <xf numFmtId="0" fontId="0" fillId="13" borderId="0" xfId="0" applyFill="1"/>
    <xf numFmtId="166" fontId="0" fillId="13" borderId="0" xfId="0" applyNumberFormat="1" applyFill="1"/>
    <xf numFmtId="2" fontId="0" fillId="13" borderId="0" xfId="0" applyNumberFormat="1" applyFill="1"/>
    <xf numFmtId="1" fontId="0" fillId="13" borderId="0" xfId="0" applyNumberFormat="1" applyFill="1"/>
    <xf numFmtId="167" fontId="0" fillId="13" borderId="0" xfId="0" applyNumberFormat="1" applyFill="1"/>
    <xf numFmtId="168" fontId="0" fillId="13" borderId="0" xfId="0" applyNumberFormat="1" applyFill="1"/>
    <xf numFmtId="0" fontId="0" fillId="14" borderId="0" xfId="0" applyFill="1"/>
    <xf numFmtId="0" fontId="26" fillId="14" borderId="5" xfId="0" applyFont="1" applyFill="1" applyBorder="1"/>
    <xf numFmtId="166" fontId="0" fillId="14" borderId="0" xfId="0" applyNumberFormat="1" applyFill="1"/>
    <xf numFmtId="167" fontId="0" fillId="14" borderId="0" xfId="0" applyNumberFormat="1" applyFill="1"/>
    <xf numFmtId="0" fontId="26" fillId="14" borderId="5" xfId="0" applyFont="1" applyFill="1" applyBorder="1" applyAlignment="1">
      <alignment horizontal="left"/>
    </xf>
    <xf numFmtId="2" fontId="0" fillId="14" borderId="0" xfId="0" applyNumberFormat="1" applyFill="1"/>
    <xf numFmtId="0" fontId="26" fillId="14" borderId="33" xfId="0" applyFont="1" applyFill="1" applyBorder="1" applyAlignment="1">
      <alignment horizontal="left"/>
    </xf>
    <xf numFmtId="0" fontId="8" fillId="14" borderId="5" xfId="0" applyFont="1" applyFill="1" applyBorder="1" applyAlignment="1">
      <alignment horizontal="left"/>
    </xf>
    <xf numFmtId="2" fontId="0" fillId="14" borderId="0" xfId="0" applyNumberFormat="1" applyFill="1" applyBorder="1"/>
    <xf numFmtId="166" fontId="0" fillId="14" borderId="0" xfId="0" applyNumberFormat="1" applyFill="1" applyBorder="1"/>
    <xf numFmtId="1" fontId="0" fillId="14" borderId="0" xfId="0" applyNumberFormat="1" applyFill="1" applyBorder="1"/>
    <xf numFmtId="167" fontId="0" fillId="14" borderId="0" xfId="0" applyNumberFormat="1" applyFill="1" applyBorder="1"/>
    <xf numFmtId="168" fontId="0" fillId="14" borderId="0" xfId="0" applyNumberFormat="1" applyFill="1" applyBorder="1"/>
    <xf numFmtId="0" fontId="5" fillId="0" borderId="12" xfId="0" applyFont="1" applyFill="1" applyBorder="1" applyAlignment="1">
      <alignment horizontal="left"/>
    </xf>
    <xf numFmtId="0" fontId="6" fillId="9" borderId="12" xfId="0" applyFont="1" applyFill="1" applyBorder="1" applyAlignment="1">
      <alignment horizontal="left"/>
    </xf>
    <xf numFmtId="0" fontId="5" fillId="3" borderId="12" xfId="0" applyFont="1" applyFill="1" applyBorder="1" applyAlignment="1">
      <alignment horizontal="left"/>
    </xf>
    <xf numFmtId="2" fontId="0" fillId="0" borderId="0" xfId="0" applyNumberFormat="1" applyBorder="1"/>
    <xf numFmtId="166" fontId="0" fillId="0" borderId="0" xfId="0" applyNumberFormat="1" applyBorder="1"/>
    <xf numFmtId="0" fontId="1" fillId="9" borderId="0" xfId="0" applyFont="1" applyFill="1" applyBorder="1"/>
    <xf numFmtId="166" fontId="1" fillId="9" borderId="0" xfId="0" applyNumberFormat="1" applyFont="1" applyFill="1" applyBorder="1"/>
    <xf numFmtId="2" fontId="1" fillId="9" borderId="0" xfId="0" applyNumberFormat="1" applyFont="1" applyFill="1" applyBorder="1"/>
    <xf numFmtId="167" fontId="1" fillId="9" borderId="0" xfId="0" applyNumberFormat="1" applyFont="1" applyFill="1" applyBorder="1"/>
    <xf numFmtId="1" fontId="0" fillId="0" borderId="0" xfId="0" applyNumberFormat="1" applyBorder="1"/>
    <xf numFmtId="0" fontId="14" fillId="4" borderId="1" xfId="0" applyFont="1" applyFill="1" applyBorder="1" applyAlignment="1">
      <alignment wrapText="1"/>
    </xf>
    <xf numFmtId="0" fontId="16" fillId="5" borderId="52" xfId="0" applyFont="1" applyFill="1" applyBorder="1" applyAlignment="1">
      <alignment horizontal="center" wrapText="1"/>
    </xf>
    <xf numFmtId="0" fontId="16" fillId="5" borderId="48" xfId="0" applyFont="1" applyFill="1" applyBorder="1" applyAlignment="1">
      <alignment horizontal="center" wrapText="1"/>
    </xf>
    <xf numFmtId="0" fontId="15" fillId="0" borderId="12" xfId="0" applyFont="1" applyBorder="1" applyAlignment="1">
      <alignment wrapText="1"/>
    </xf>
    <xf numFmtId="0" fontId="0" fillId="0" borderId="13" xfId="0" applyBorder="1" applyAlignment="1">
      <alignment wrapText="1"/>
    </xf>
    <xf numFmtId="0" fontId="0" fillId="0" borderId="14" xfId="0" applyBorder="1" applyAlignment="1">
      <alignment wrapText="1"/>
    </xf>
    <xf numFmtId="0" fontId="15" fillId="0" borderId="13" xfId="0" applyFont="1" applyBorder="1" applyAlignment="1">
      <alignment wrapText="1"/>
    </xf>
    <xf numFmtId="0" fontId="15" fillId="0" borderId="14" xfId="0" applyFont="1" applyBorder="1" applyAlignment="1">
      <alignment wrapText="1"/>
    </xf>
    <xf numFmtId="0" fontId="14" fillId="4" borderId="7" xfId="0" applyFont="1" applyFill="1" applyBorder="1" applyAlignment="1">
      <alignment wrapText="1"/>
    </xf>
    <xf numFmtId="0" fontId="15" fillId="0" borderId="7" xfId="0" applyFont="1" applyBorder="1" applyAlignment="1">
      <alignment wrapText="1"/>
    </xf>
    <xf numFmtId="0" fontId="14" fillId="4" borderId="12" xfId="0" applyFont="1" applyFill="1" applyBorder="1" applyAlignment="1">
      <alignment vertical="top" wrapText="1"/>
    </xf>
    <xf numFmtId="0" fontId="14" fillId="4" borderId="13" xfId="0" applyFont="1" applyFill="1" applyBorder="1" applyAlignment="1">
      <alignment vertical="top" wrapText="1"/>
    </xf>
    <xf numFmtId="0" fontId="14" fillId="4" borderId="14" xfId="0" applyFont="1" applyFill="1" applyBorder="1" applyAlignment="1">
      <alignment vertical="top" wrapText="1"/>
    </xf>
    <xf numFmtId="0" fontId="15" fillId="0" borderId="12" xfId="0" applyFont="1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15" fillId="0" borderId="12" xfId="0" applyFont="1" applyBorder="1" applyAlignment="1">
      <alignment horizontal="left" wrapText="1"/>
    </xf>
    <xf numFmtId="0" fontId="0" fillId="0" borderId="13" xfId="0" applyBorder="1" applyAlignment="1">
      <alignment horizontal="left" wrapText="1"/>
    </xf>
    <xf numFmtId="0" fontId="0" fillId="0" borderId="14" xfId="0" applyBorder="1" applyAlignment="1">
      <alignment horizontal="left" wrapText="1"/>
    </xf>
    <xf numFmtId="0" fontId="10" fillId="3" borderId="0" xfId="0" applyFont="1" applyFill="1" applyAlignment="1">
      <alignment horizontal="center"/>
    </xf>
    <xf numFmtId="0" fontId="10" fillId="4" borderId="75" xfId="0" applyFont="1" applyFill="1" applyBorder="1" applyAlignment="1">
      <alignment horizontal="center"/>
    </xf>
    <xf numFmtId="0" fontId="12" fillId="3" borderId="58" xfId="0" applyFont="1" applyFill="1" applyBorder="1" applyAlignment="1">
      <alignment horizontal="center" vertical="center"/>
    </xf>
    <xf numFmtId="0" fontId="12" fillId="3" borderId="61" xfId="0" applyFont="1" applyFill="1" applyBorder="1" applyAlignment="1">
      <alignment horizontal="center" vertical="center"/>
    </xf>
    <xf numFmtId="0" fontId="12" fillId="3" borderId="76" xfId="0" applyFont="1" applyFill="1" applyBorder="1" applyAlignment="1">
      <alignment horizontal="center" vertical="center"/>
    </xf>
    <xf numFmtId="0" fontId="11" fillId="3" borderId="77" xfId="0" applyFont="1" applyFill="1" applyBorder="1" applyAlignment="1">
      <alignment horizontal="center" vertical="center" wrapText="1"/>
    </xf>
    <xf numFmtId="0" fontId="11" fillId="3" borderId="78" xfId="0" applyFont="1" applyFill="1" applyBorder="1" applyAlignment="1">
      <alignment horizontal="center" vertical="center" wrapText="1"/>
    </xf>
    <xf numFmtId="0" fontId="11" fillId="3" borderId="79" xfId="0" applyFont="1" applyFill="1" applyBorder="1" applyAlignment="1">
      <alignment horizontal="center" vertical="center" wrapText="1"/>
    </xf>
    <xf numFmtId="0" fontId="11" fillId="3" borderId="80" xfId="0" applyFont="1" applyFill="1" applyBorder="1" applyAlignment="1">
      <alignment horizontal="center" vertical="center" wrapText="1"/>
    </xf>
    <xf numFmtId="0" fontId="11" fillId="3" borderId="0" xfId="0" applyFont="1" applyFill="1" applyBorder="1" applyAlignment="1">
      <alignment horizontal="center" vertical="center" wrapText="1"/>
    </xf>
    <xf numFmtId="0" fontId="11" fillId="3" borderId="81" xfId="0" applyFont="1" applyFill="1" applyBorder="1" applyAlignment="1">
      <alignment horizontal="center" vertical="center" wrapText="1"/>
    </xf>
    <xf numFmtId="0" fontId="11" fillId="3" borderId="10" xfId="0" applyFont="1" applyFill="1" applyBorder="1" applyAlignment="1">
      <alignment horizontal="center" vertical="center" wrapText="1"/>
    </xf>
    <xf numFmtId="0" fontId="11" fillId="3" borderId="11" xfId="0" applyFont="1" applyFill="1" applyBorder="1" applyAlignment="1">
      <alignment horizontal="center" vertical="center" wrapText="1"/>
    </xf>
    <xf numFmtId="0" fontId="11" fillId="3" borderId="16" xfId="0" applyFont="1" applyFill="1" applyBorder="1" applyAlignment="1">
      <alignment horizontal="center" vertical="center" wrapText="1"/>
    </xf>
    <xf numFmtId="0" fontId="10" fillId="3" borderId="82" xfId="0" applyFont="1" applyFill="1" applyBorder="1" applyAlignment="1">
      <alignment horizontal="center"/>
    </xf>
    <xf numFmtId="0" fontId="10" fillId="3" borderId="83" xfId="0" applyFont="1" applyFill="1" applyBorder="1" applyAlignment="1">
      <alignment horizontal="center"/>
    </xf>
    <xf numFmtId="0" fontId="10" fillId="3" borderId="84" xfId="0" applyFont="1" applyFill="1" applyBorder="1" applyAlignment="1">
      <alignment horizontal="center"/>
    </xf>
    <xf numFmtId="167" fontId="13" fillId="3" borderId="1" xfId="0" applyNumberFormat="1" applyFont="1" applyFill="1" applyBorder="1" applyAlignment="1">
      <alignment horizontal="center" vertical="center" wrapText="1"/>
    </xf>
    <xf numFmtId="167" fontId="2" fillId="0" borderId="2" xfId="0" applyNumberFormat="1" applyFont="1" applyBorder="1" applyAlignment="1">
      <alignment horizontal="center" vertical="center" wrapText="1"/>
    </xf>
    <xf numFmtId="167" fontId="2" fillId="0" borderId="3" xfId="0" applyNumberFormat="1" applyFont="1" applyBorder="1" applyAlignment="1">
      <alignment horizontal="center" vertical="center" wrapText="1"/>
    </xf>
    <xf numFmtId="167" fontId="2" fillId="0" borderId="2" xfId="0" applyNumberFormat="1" applyFont="1" applyBorder="1" applyAlignment="1">
      <alignment vertical="center" wrapText="1"/>
    </xf>
    <xf numFmtId="167" fontId="2" fillId="0" borderId="3" xfId="0" applyNumberFormat="1" applyFont="1" applyBorder="1" applyAlignment="1">
      <alignment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center" vertical="center" wrapText="1"/>
    </xf>
    <xf numFmtId="165" fontId="13" fillId="3" borderId="1" xfId="0" applyNumberFormat="1" applyFont="1" applyFill="1" applyBorder="1" applyAlignment="1">
      <alignment horizontal="center" vertical="center" wrapText="1"/>
    </xf>
    <xf numFmtId="165" fontId="13" fillId="3" borderId="2" xfId="0" applyNumberFormat="1" applyFont="1" applyFill="1" applyBorder="1" applyAlignment="1">
      <alignment horizontal="center" vertical="center" wrapText="1"/>
    </xf>
    <xf numFmtId="165" fontId="13" fillId="3" borderId="3" xfId="0" applyNumberFormat="1" applyFont="1" applyFill="1" applyBorder="1" applyAlignment="1">
      <alignment horizontal="center" vertical="center" wrapText="1"/>
    </xf>
    <xf numFmtId="165" fontId="13" fillId="3" borderId="72" xfId="0" applyNumberFormat="1" applyFont="1" applyFill="1" applyBorder="1" applyAlignment="1">
      <alignment horizontal="center" vertical="center" wrapText="1"/>
    </xf>
    <xf numFmtId="165" fontId="13" fillId="3" borderId="73" xfId="0" applyNumberFormat="1" applyFont="1" applyFill="1" applyBorder="1" applyAlignment="1">
      <alignment horizontal="center" vertical="center" wrapText="1"/>
    </xf>
    <xf numFmtId="165" fontId="13" fillId="3" borderId="74" xfId="0" applyNumberFormat="1" applyFont="1" applyFill="1" applyBorder="1" applyAlignment="1">
      <alignment horizontal="center" vertical="center" wrapText="1"/>
    </xf>
    <xf numFmtId="0" fontId="37" fillId="0" borderId="12" xfId="0" applyFont="1" applyBorder="1" applyAlignment="1">
      <alignment horizontal="center"/>
    </xf>
    <xf numFmtId="0" fontId="37" fillId="0" borderId="14" xfId="0" applyFont="1" applyBorder="1" applyAlignment="1">
      <alignment horizontal="center"/>
    </xf>
    <xf numFmtId="0" fontId="37" fillId="0" borderId="85" xfId="0" applyFont="1" applyBorder="1" applyAlignment="1">
      <alignment horizontal="center"/>
    </xf>
    <xf numFmtId="0" fontId="37" fillId="0" borderId="15" xfId="0" applyFont="1" applyBorder="1" applyAlignment="1">
      <alignment horizontal="center"/>
    </xf>
    <xf numFmtId="0" fontId="2" fillId="2" borderId="12" xfId="0" applyFont="1" applyFill="1" applyBorder="1" applyAlignment="1">
      <alignment horizontal="center" wrapText="1"/>
    </xf>
    <xf numFmtId="0" fontId="2" fillId="2" borderId="13" xfId="0" applyFont="1" applyFill="1" applyBorder="1" applyAlignment="1">
      <alignment horizontal="center" wrapText="1"/>
    </xf>
    <xf numFmtId="0" fontId="2" fillId="2" borderId="14" xfId="0" applyFont="1" applyFill="1" applyBorder="1" applyAlignment="1">
      <alignment horizontal="center" wrapText="1"/>
    </xf>
    <xf numFmtId="0" fontId="19" fillId="0" borderId="12" xfId="0" applyFont="1" applyBorder="1" applyAlignment="1">
      <alignment horizontal="center"/>
    </xf>
    <xf numFmtId="0" fontId="19" fillId="0" borderId="13" xfId="0" applyFont="1" applyBorder="1" applyAlignment="1">
      <alignment horizontal="center"/>
    </xf>
    <xf numFmtId="0" fontId="19" fillId="0" borderId="14" xfId="0" applyFont="1" applyBorder="1" applyAlignment="1">
      <alignment horizontal="center"/>
    </xf>
    <xf numFmtId="0" fontId="34" fillId="0" borderId="12" xfId="0" applyFont="1" applyBorder="1" applyAlignment="1">
      <alignment horizontal="center" wrapText="1"/>
    </xf>
    <xf numFmtId="0" fontId="36" fillId="0" borderId="13" xfId="0" applyFont="1" applyBorder="1" applyAlignment="1">
      <alignment wrapText="1"/>
    </xf>
    <xf numFmtId="0" fontId="36" fillId="0" borderId="14" xfId="0" applyFont="1" applyBorder="1" applyAlignment="1">
      <alignment wrapText="1"/>
    </xf>
    <xf numFmtId="0" fontId="34" fillId="0" borderId="0" xfId="0" applyFont="1" applyAlignment="1">
      <alignment horizontal="center"/>
    </xf>
    <xf numFmtId="0" fontId="34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14" fillId="0" borderId="12" xfId="0" applyFont="1" applyBorder="1" applyAlignment="1">
      <alignment horizontal="center"/>
    </xf>
    <xf numFmtId="0" fontId="14" fillId="0" borderId="13" xfId="0" applyFont="1" applyBorder="1" applyAlignment="1">
      <alignment horizontal="center"/>
    </xf>
    <xf numFmtId="0" fontId="14" fillId="0" borderId="14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externalLink" Target="externalLinks/externalLink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1.xml"/><Relationship Id="rId42" Type="http://schemas.openxmlformats.org/officeDocument/2006/relationships/externalLink" Target="externalLinks/externalLink9.xml"/><Relationship Id="rId47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externalLink" Target="externalLinks/externalLink5.xml"/><Relationship Id="rId46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externalLink" Target="externalLinks/externalLink8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externalLink" Target="externalLinks/externalLink4.xml"/><Relationship Id="rId40" Type="http://schemas.openxmlformats.org/officeDocument/2006/relationships/externalLink" Target="externalLinks/externalLink7.xml"/><Relationship Id="rId45" Type="http://schemas.openxmlformats.org/officeDocument/2006/relationships/externalLink" Target="externalLinks/externalLink1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externalLink" Target="externalLinks/externalLink3.xml"/><Relationship Id="rId49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externalLink" Target="externalLinks/externalLink1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externalLink" Target="externalLinks/externalLink2.xml"/><Relationship Id="rId43" Type="http://schemas.openxmlformats.org/officeDocument/2006/relationships/externalLink" Target="externalLinks/externalLink10.xml"/><Relationship Id="rId48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64;&#1040;&#1041;&#1051;&#1054;&#1053;%20&#1060;&#1030;&#1053;&#1040;&#1053;&#1057;&#1059;&#1042;&#1040;&#1053;&#1053;&#1071;\2021&#1088;\&#1059;&#1090;.&#1082;&#1086;&#1096;&#1090;.2020&#1088;.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9;&#1090;.&#1082;&#1086;&#1096;&#1090;.%202021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User\Desktop\&#1052;&#1086;&#1080;%20&#1076;&#1086;&#1082;&#1091;&#1084;&#1077;&#1085;&#1090;&#1099;\&#1060;&#1110;&#1085;&#1072;&#1085;&#1089;.%20&#1090;&#1072;%20&#1091;&#1090;.&#1082;&#1086;&#1096;&#1090;.%202019\&#1060;&#1110;&#1085;&#1072;&#1085;&#1089;%202013&#1088;.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User\Desktop\&#1052;&#1086;&#1080;%20&#1076;&#1086;&#1082;&#1091;&#1084;&#1077;&#1085;&#1090;&#1099;\&#1060;&#1110;&#1085;&#1072;&#1085;&#1089;.%20&#1090;&#1072;%20&#1091;&#1090;.&#1082;&#1086;&#1096;&#1090;.%202019\&#1060;&#1110;&#1085;&#1072;&#1085;&#1089;%202012&#1088;.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9;&#1090;.&#1082;&#1086;&#1096;&#1090;.%2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User\Desktop\&#1052;&#1086;&#1080;%20&#1076;&#1086;&#1082;&#1091;&#1084;&#1077;&#1085;&#1090;&#1099;\&#1060;&#1110;&#1085;&#1072;&#1085;&#1089;.%20&#1090;&#1072;%20&#1091;&#1090;.&#1082;&#1086;&#1096;&#1090;.%202019\&#1059;&#1090;.&#1082;&#1086;&#1096;&#1090;.2017&#1088;.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User\Desktop\&#1052;&#1086;&#1080;%20&#1076;&#1086;&#1082;&#1091;&#1084;&#1077;&#1085;&#1090;&#1099;\&#1060;&#1110;&#1085;&#1072;&#1085;&#1089;.%20&#1090;&#1072;%20&#1091;&#1090;.&#1082;&#1086;&#1096;&#1090;.%202019\&#1059;&#1090;.&#1082;&#1086;&#1096;&#1090;.2016&#1088;.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User\Desktop\&#1052;&#1086;&#1080;%20&#1076;&#1086;&#1082;&#1091;&#1084;&#1077;&#1085;&#1090;&#1099;\&#1060;&#1110;&#1085;&#1072;&#1085;&#1089;.%20&#1090;&#1072;%20&#1091;&#1090;.&#1082;&#1086;&#1096;&#1090;.%202019\&#1059;&#1090;.&#1082;&#1086;&#1096;&#1090;.2014&#1088;.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User\Desktop\&#1052;&#1086;&#1080;%20&#1076;&#1086;&#1082;&#1091;&#1084;&#1077;&#1085;&#1090;&#1099;\&#1060;&#1110;&#1085;&#1072;&#1085;&#1089;.%20&#1090;&#1072;%20&#1091;&#1090;.&#1082;&#1086;&#1096;&#1090;.%202019\&#1059;&#1090;.&#1082;&#1086;&#1096;&#1090;.2015&#1088;.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User\Desktop\&#1052;&#1086;&#1080;%20&#1076;&#1086;&#1082;&#1091;&#1084;&#1077;&#1085;&#1090;&#1099;\&#1060;&#1110;&#1085;&#1072;&#1085;&#1089;.%20&#1090;&#1072;%20&#1091;&#1090;.&#1082;&#1086;&#1096;&#1090;.%202019\&#1060;&#1110;&#1085;&#1072;&#1085;&#1089;%202014&#1088;.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64;&#1040;&#1041;&#1051;&#1054;&#1053;%20&#1060;&#1030;&#1053;&#1040;&#1053;&#1057;&#1059;&#1042;&#1040;&#1053;&#1053;&#1071;\2021&#1088;\&#1059;&#1090;.&#1082;&#1086;&#1096;&#1090;.2021&#1088;.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User\Desktop\&#1052;&#1086;&#1080;%20&#1076;&#1086;&#1082;&#1091;&#1084;&#1077;&#1085;&#1090;&#1099;\&#1060;&#1110;&#1085;&#1072;&#1085;&#1089;.%20&#1090;&#1072;%20&#1091;&#1090;.&#1082;&#1086;&#1096;&#1090;.%202019\&#1059;&#1090;.&#1082;&#1086;&#1096;&#1090;.2018&#1088;.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кошт."/>
      <sheetName val="пл.асигн."/>
      <sheetName val="2111"/>
      <sheetName val="2120"/>
      <sheetName val="2210"/>
      <sheetName val="2240всього"/>
      <sheetName val="2240 інш."/>
      <sheetName val="2240 розповс."/>
      <sheetName val="2250"/>
      <sheetName val="2271"/>
      <sheetName val="2272"/>
      <sheetName val="2273"/>
      <sheetName val="2274"/>
      <sheetName val="2275"/>
      <sheetName val="2281"/>
      <sheetName val="2282"/>
      <sheetName val="2730"/>
      <sheetName val="2610"/>
      <sheetName val="2630"/>
      <sheetName val="3110"/>
      <sheetName val="3210"/>
      <sheetName val="3132"/>
      <sheetName val="2800"/>
      <sheetName val="Донецька"/>
      <sheetName val="поміс 2110"/>
      <sheetName val="поміс 2120"/>
      <sheetName val="поміс 2210"/>
      <sheetName val="поміс 2240 всього"/>
      <sheetName val="поміс 2240 трансл."/>
      <sheetName val="пом.2240 інш"/>
      <sheetName val="поміс 2271"/>
      <sheetName val="поміс 2272"/>
      <sheetName val="поміс 2273"/>
      <sheetName val="поміс 2274"/>
      <sheetName val="поміс 2275"/>
      <sheetName val="поміс 2282"/>
      <sheetName val="поміс 2281"/>
      <sheetName val="Лист3"/>
      <sheetName val="Лист2"/>
    </sheetNames>
    <sheetDataSet>
      <sheetData sheetId="0" refreshError="1"/>
      <sheetData sheetId="1" refreshError="1"/>
      <sheetData sheetId="2" refreshError="1">
        <row r="9">
          <cell r="B9">
            <v>0</v>
          </cell>
          <cell r="CE9">
            <v>0</v>
          </cell>
        </row>
        <row r="10">
          <cell r="B10">
            <v>0</v>
          </cell>
          <cell r="CE10">
            <v>0</v>
          </cell>
        </row>
        <row r="11">
          <cell r="B11">
            <v>0</v>
          </cell>
          <cell r="CE11">
            <v>0</v>
          </cell>
        </row>
        <row r="12">
          <cell r="B12">
            <v>0</v>
          </cell>
          <cell r="CE12">
            <v>0</v>
          </cell>
        </row>
        <row r="13">
          <cell r="B13">
            <v>0</v>
          </cell>
          <cell r="CE13">
            <v>0</v>
          </cell>
        </row>
        <row r="14">
          <cell r="B14">
            <v>0</v>
          </cell>
          <cell r="CE14">
            <v>0</v>
          </cell>
        </row>
        <row r="15">
          <cell r="B15">
            <v>0</v>
          </cell>
          <cell r="CE15">
            <v>0</v>
          </cell>
        </row>
        <row r="16">
          <cell r="B16">
            <v>0</v>
          </cell>
          <cell r="CE16">
            <v>0</v>
          </cell>
        </row>
        <row r="17">
          <cell r="B17">
            <v>0</v>
          </cell>
          <cell r="CE17">
            <v>0</v>
          </cell>
        </row>
        <row r="18">
          <cell r="B18">
            <v>0</v>
          </cell>
          <cell r="CE18">
            <v>0</v>
          </cell>
        </row>
        <row r="19">
          <cell r="B19">
            <v>0</v>
          </cell>
          <cell r="CE19">
            <v>0</v>
          </cell>
        </row>
        <row r="20">
          <cell r="B20">
            <v>0</v>
          </cell>
          <cell r="CE20">
            <v>0</v>
          </cell>
        </row>
        <row r="21">
          <cell r="B21">
            <v>0</v>
          </cell>
          <cell r="CE21">
            <v>0</v>
          </cell>
        </row>
        <row r="22">
          <cell r="B22">
            <v>0</v>
          </cell>
          <cell r="CE22">
            <v>0</v>
          </cell>
        </row>
        <row r="23">
          <cell r="B23">
            <v>0</v>
          </cell>
          <cell r="CE23">
            <v>0</v>
          </cell>
        </row>
        <row r="24">
          <cell r="B24">
            <v>0</v>
          </cell>
          <cell r="CE24">
            <v>0</v>
          </cell>
        </row>
        <row r="25">
          <cell r="B25">
            <v>0</v>
          </cell>
          <cell r="CE25">
            <v>0</v>
          </cell>
        </row>
        <row r="26">
          <cell r="B26">
            <v>0</v>
          </cell>
          <cell r="CE26">
            <v>0</v>
          </cell>
        </row>
        <row r="27">
          <cell r="B27">
            <v>0</v>
          </cell>
          <cell r="CE27">
            <v>0</v>
          </cell>
        </row>
        <row r="28">
          <cell r="B28">
            <v>0</v>
          </cell>
          <cell r="CE28">
            <v>0</v>
          </cell>
        </row>
        <row r="29">
          <cell r="B29">
            <v>0</v>
          </cell>
          <cell r="CE29">
            <v>0</v>
          </cell>
        </row>
        <row r="30">
          <cell r="B30">
            <v>0</v>
          </cell>
          <cell r="CE30">
            <v>0</v>
          </cell>
        </row>
        <row r="31">
          <cell r="B31">
            <v>0</v>
          </cell>
          <cell r="CE31">
            <v>0</v>
          </cell>
        </row>
        <row r="32">
          <cell r="B32">
            <v>0</v>
          </cell>
          <cell r="CE32">
            <v>0</v>
          </cell>
        </row>
        <row r="33">
          <cell r="B33">
            <v>0</v>
          </cell>
          <cell r="CE33">
            <v>0</v>
          </cell>
        </row>
        <row r="34">
          <cell r="B34">
            <v>0</v>
          </cell>
          <cell r="CE34">
            <v>0</v>
          </cell>
        </row>
        <row r="35">
          <cell r="B35">
            <v>0</v>
          </cell>
          <cell r="CE35">
            <v>0</v>
          </cell>
        </row>
        <row r="36">
          <cell r="B36">
            <v>0</v>
          </cell>
          <cell r="CE36">
            <v>0</v>
          </cell>
        </row>
        <row r="37">
          <cell r="B37">
            <v>0</v>
          </cell>
          <cell r="CE37">
            <v>0</v>
          </cell>
        </row>
        <row r="38">
          <cell r="B38">
            <v>0</v>
          </cell>
          <cell r="CE38">
            <v>0</v>
          </cell>
        </row>
        <row r="39">
          <cell r="B39">
            <v>0</v>
          </cell>
          <cell r="CE39">
            <v>0</v>
          </cell>
        </row>
        <row r="40">
          <cell r="B40">
            <v>0</v>
          </cell>
          <cell r="CE40">
            <v>0</v>
          </cell>
        </row>
        <row r="41">
          <cell r="B41">
            <v>0</v>
          </cell>
          <cell r="CE41">
            <v>0</v>
          </cell>
        </row>
        <row r="42">
          <cell r="B42">
            <v>0</v>
          </cell>
        </row>
        <row r="43">
          <cell r="B43">
            <v>0</v>
          </cell>
          <cell r="CE43">
            <v>0</v>
          </cell>
        </row>
        <row r="44">
          <cell r="B44">
            <v>0</v>
          </cell>
        </row>
        <row r="45">
          <cell r="B45">
            <v>21196.5</v>
          </cell>
          <cell r="CE45">
            <v>16515</v>
          </cell>
        </row>
        <row r="46">
          <cell r="B46">
            <v>21196.5</v>
          </cell>
          <cell r="CE46">
            <v>16515</v>
          </cell>
        </row>
        <row r="48">
          <cell r="B48">
            <v>0</v>
          </cell>
          <cell r="CE48">
            <v>0</v>
          </cell>
        </row>
        <row r="49">
          <cell r="B49">
            <v>0</v>
          </cell>
          <cell r="CE49">
            <v>0</v>
          </cell>
        </row>
        <row r="50">
          <cell r="CE50">
            <v>0</v>
          </cell>
        </row>
        <row r="51">
          <cell r="B51">
            <v>0</v>
          </cell>
          <cell r="CE51">
            <v>0</v>
          </cell>
        </row>
        <row r="52">
          <cell r="B52">
            <v>5457.6</v>
          </cell>
          <cell r="CE52">
            <v>4040.9</v>
          </cell>
        </row>
        <row r="53">
          <cell r="B53">
            <v>0</v>
          </cell>
          <cell r="CE53">
            <v>0</v>
          </cell>
        </row>
        <row r="54">
          <cell r="B54">
            <v>0</v>
          </cell>
          <cell r="CE54">
            <v>0</v>
          </cell>
        </row>
        <row r="55">
          <cell r="B55">
            <v>0</v>
          </cell>
          <cell r="CE55">
            <v>0</v>
          </cell>
        </row>
        <row r="56">
          <cell r="B56">
            <v>0</v>
          </cell>
          <cell r="CE56">
            <v>0</v>
          </cell>
        </row>
        <row r="57">
          <cell r="B57">
            <v>0</v>
          </cell>
          <cell r="CE57">
            <v>0</v>
          </cell>
        </row>
        <row r="58">
          <cell r="B58">
            <v>0</v>
          </cell>
          <cell r="CE58">
            <v>0</v>
          </cell>
        </row>
        <row r="59">
          <cell r="B59">
            <v>0</v>
          </cell>
          <cell r="CE59">
            <v>0</v>
          </cell>
        </row>
        <row r="60">
          <cell r="CE60">
            <v>0</v>
          </cell>
        </row>
        <row r="61">
          <cell r="B61">
            <v>0</v>
          </cell>
          <cell r="CE61">
            <v>0</v>
          </cell>
        </row>
        <row r="62">
          <cell r="B62">
            <v>0</v>
          </cell>
          <cell r="CE62">
            <v>0</v>
          </cell>
        </row>
        <row r="63">
          <cell r="B63">
            <v>26654.1</v>
          </cell>
          <cell r="CE63">
            <v>20555.900000000001</v>
          </cell>
        </row>
      </sheetData>
      <sheetData sheetId="3" refreshError="1">
        <row r="9">
          <cell r="B9">
            <v>0</v>
          </cell>
          <cell r="CH9">
            <v>0</v>
          </cell>
        </row>
        <row r="10">
          <cell r="B10">
            <v>0</v>
          </cell>
          <cell r="CH10">
            <v>0</v>
          </cell>
        </row>
        <row r="11">
          <cell r="B11">
            <v>0</v>
          </cell>
          <cell r="CH11">
            <v>0</v>
          </cell>
        </row>
        <row r="12">
          <cell r="B12">
            <v>0</v>
          </cell>
          <cell r="CH12">
            <v>0</v>
          </cell>
        </row>
        <row r="13">
          <cell r="B13">
            <v>0</v>
          </cell>
          <cell r="CH13">
            <v>0</v>
          </cell>
        </row>
        <row r="14">
          <cell r="B14">
            <v>0</v>
          </cell>
          <cell r="CH14">
            <v>0</v>
          </cell>
        </row>
        <row r="15">
          <cell r="B15">
            <v>0</v>
          </cell>
          <cell r="CH15">
            <v>0</v>
          </cell>
        </row>
        <row r="16">
          <cell r="B16">
            <v>0</v>
          </cell>
          <cell r="CH16">
            <v>0</v>
          </cell>
        </row>
        <row r="17">
          <cell r="B17">
            <v>0</v>
          </cell>
          <cell r="CH17">
            <v>0</v>
          </cell>
        </row>
        <row r="18">
          <cell r="B18">
            <v>0</v>
          </cell>
          <cell r="CH18">
            <v>0</v>
          </cell>
        </row>
        <row r="19">
          <cell r="B19">
            <v>0</v>
          </cell>
          <cell r="CH19">
            <v>0</v>
          </cell>
        </row>
        <row r="20">
          <cell r="B20">
            <v>0</v>
          </cell>
          <cell r="CH20">
            <v>0</v>
          </cell>
        </row>
        <row r="21">
          <cell r="B21">
            <v>0</v>
          </cell>
          <cell r="CH21">
            <v>0</v>
          </cell>
        </row>
        <row r="22">
          <cell r="B22">
            <v>0</v>
          </cell>
          <cell r="CH22">
            <v>0</v>
          </cell>
        </row>
        <row r="23">
          <cell r="B23">
            <v>0</v>
          </cell>
          <cell r="CH23">
            <v>0</v>
          </cell>
        </row>
        <row r="24">
          <cell r="B24">
            <v>0</v>
          </cell>
          <cell r="CH24">
            <v>0</v>
          </cell>
        </row>
        <row r="25">
          <cell r="B25">
            <v>0</v>
          </cell>
          <cell r="CH25">
            <v>0</v>
          </cell>
        </row>
        <row r="26">
          <cell r="B26">
            <v>0</v>
          </cell>
          <cell r="CH26">
            <v>0</v>
          </cell>
        </row>
        <row r="27">
          <cell r="B27">
            <v>0</v>
          </cell>
          <cell r="CH27">
            <v>0</v>
          </cell>
        </row>
        <row r="28">
          <cell r="B28">
            <v>0</v>
          </cell>
          <cell r="CH28">
            <v>0</v>
          </cell>
        </row>
        <row r="29">
          <cell r="B29">
            <v>0</v>
          </cell>
          <cell r="CH29">
            <v>0</v>
          </cell>
        </row>
        <row r="30">
          <cell r="B30">
            <v>0</v>
          </cell>
          <cell r="CH30">
            <v>0</v>
          </cell>
        </row>
        <row r="31">
          <cell r="B31">
            <v>0</v>
          </cell>
          <cell r="CH31">
            <v>0</v>
          </cell>
        </row>
        <row r="32">
          <cell r="B32">
            <v>0</v>
          </cell>
          <cell r="CH32">
            <v>0</v>
          </cell>
        </row>
        <row r="33">
          <cell r="B33">
            <v>0</v>
          </cell>
          <cell r="CH33">
            <v>0</v>
          </cell>
        </row>
        <row r="34">
          <cell r="B34">
            <v>0</v>
          </cell>
          <cell r="CH34">
            <v>0</v>
          </cell>
        </row>
        <row r="35">
          <cell r="B35">
            <v>0</v>
          </cell>
          <cell r="CH35">
            <v>0</v>
          </cell>
        </row>
        <row r="36">
          <cell r="B36">
            <v>0</v>
          </cell>
          <cell r="CH36">
            <v>0</v>
          </cell>
        </row>
        <row r="37">
          <cell r="B37">
            <v>0</v>
          </cell>
          <cell r="CH37">
            <v>0</v>
          </cell>
        </row>
        <row r="38">
          <cell r="B38">
            <v>0</v>
          </cell>
          <cell r="CH38">
            <v>0</v>
          </cell>
        </row>
        <row r="39">
          <cell r="B39">
            <v>0</v>
          </cell>
          <cell r="CH39">
            <v>0</v>
          </cell>
        </row>
        <row r="40">
          <cell r="B40">
            <v>0</v>
          </cell>
          <cell r="CH40">
            <v>0</v>
          </cell>
        </row>
        <row r="41">
          <cell r="B41">
            <v>0</v>
          </cell>
          <cell r="CH41">
            <v>0</v>
          </cell>
        </row>
        <row r="42">
          <cell r="B42">
            <v>0</v>
          </cell>
          <cell r="CH42">
            <v>0</v>
          </cell>
        </row>
        <row r="43">
          <cell r="B43">
            <v>0</v>
          </cell>
          <cell r="CH43">
            <v>0</v>
          </cell>
        </row>
        <row r="44">
          <cell r="B44">
            <v>0</v>
          </cell>
          <cell r="CH44">
            <v>0</v>
          </cell>
        </row>
        <row r="45">
          <cell r="B45">
            <v>4663.3</v>
          </cell>
          <cell r="CH45">
            <v>3633.5</v>
          </cell>
        </row>
        <row r="46">
          <cell r="B46">
            <v>4663.3</v>
          </cell>
          <cell r="CH46">
            <v>3633.5</v>
          </cell>
        </row>
        <row r="47">
          <cell r="B47">
            <v>0</v>
          </cell>
          <cell r="CH47">
            <v>0</v>
          </cell>
        </row>
        <row r="48">
          <cell r="B48">
            <v>0</v>
          </cell>
          <cell r="CH48">
            <v>0</v>
          </cell>
        </row>
        <row r="49">
          <cell r="B49">
            <v>0</v>
          </cell>
          <cell r="CH49">
            <v>0</v>
          </cell>
        </row>
        <row r="50">
          <cell r="CH50">
            <v>0</v>
          </cell>
        </row>
        <row r="51">
          <cell r="B51">
            <v>0</v>
          </cell>
          <cell r="CH51">
            <v>0</v>
          </cell>
        </row>
        <row r="52">
          <cell r="B52">
            <v>1200.8000000000002</v>
          </cell>
          <cell r="CH52">
            <v>889.1</v>
          </cell>
        </row>
        <row r="53">
          <cell r="B53">
            <v>0</v>
          </cell>
          <cell r="CH53">
            <v>0</v>
          </cell>
        </row>
        <row r="54">
          <cell r="B54">
            <v>0</v>
          </cell>
          <cell r="CH54">
            <v>0</v>
          </cell>
        </row>
        <row r="55">
          <cell r="B55">
            <v>0</v>
          </cell>
          <cell r="CH55">
            <v>0</v>
          </cell>
        </row>
        <row r="56">
          <cell r="B56">
            <v>0</v>
          </cell>
          <cell r="CH56">
            <v>0</v>
          </cell>
        </row>
        <row r="57">
          <cell r="B57">
            <v>0</v>
          </cell>
          <cell r="CH57">
            <v>0</v>
          </cell>
        </row>
        <row r="58">
          <cell r="B58">
            <v>0</v>
          </cell>
          <cell r="CH58">
            <v>0</v>
          </cell>
        </row>
        <row r="59">
          <cell r="B59">
            <v>0</v>
          </cell>
          <cell r="CH59">
            <v>0</v>
          </cell>
        </row>
        <row r="60">
          <cell r="B60">
            <v>0</v>
          </cell>
          <cell r="CH60">
            <v>0</v>
          </cell>
        </row>
        <row r="61">
          <cell r="B61">
            <v>0</v>
          </cell>
          <cell r="CH61">
            <v>0</v>
          </cell>
        </row>
        <row r="62">
          <cell r="B62">
            <v>0</v>
          </cell>
          <cell r="CH62">
            <v>0</v>
          </cell>
        </row>
        <row r="63">
          <cell r="B63">
            <v>5864.1</v>
          </cell>
          <cell r="CH63">
            <v>4522.6000000000004</v>
          </cell>
        </row>
      </sheetData>
      <sheetData sheetId="4" refreshError="1"/>
      <sheetData sheetId="5" refreshError="1"/>
      <sheetData sheetId="6" refreshError="1"/>
      <sheetData sheetId="7" refreshError="1">
        <row r="9">
          <cell r="B9">
            <v>0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>
        <row r="9">
          <cell r="B9">
            <v>16597.143999999997</v>
          </cell>
        </row>
        <row r="54">
          <cell r="B54">
            <v>0</v>
          </cell>
          <cell r="DO54">
            <v>0</v>
          </cell>
        </row>
        <row r="55">
          <cell r="DO55">
            <v>0</v>
          </cell>
        </row>
      </sheetData>
      <sheetData sheetId="18" refreshError="1"/>
      <sheetData sheetId="19" refreshError="1"/>
      <sheetData sheetId="20" refreshError="1">
        <row r="36">
          <cell r="B36">
            <v>50000.000000000015</v>
          </cell>
        </row>
        <row r="66">
          <cell r="B66">
            <v>0</v>
          </cell>
        </row>
        <row r="67">
          <cell r="B67">
            <v>0</v>
          </cell>
        </row>
      </sheetData>
      <sheetData sheetId="21" refreshError="1">
        <row r="44">
          <cell r="B44">
            <v>0</v>
          </cell>
          <cell r="AU44">
            <v>0</v>
          </cell>
        </row>
        <row r="45">
          <cell r="B45">
            <v>0</v>
          </cell>
          <cell r="AU45">
            <v>0</v>
          </cell>
        </row>
      </sheetData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кошт."/>
      <sheetName val="пл.асигн."/>
      <sheetName val="2111"/>
      <sheetName val="2120"/>
      <sheetName val="2210"/>
      <sheetName val="2240всього"/>
      <sheetName val="2240 інш."/>
      <sheetName val="2240 розповс."/>
      <sheetName val="2250"/>
      <sheetName val="2271"/>
      <sheetName val="2272"/>
      <sheetName val="2273"/>
      <sheetName val="2274"/>
      <sheetName val="2275"/>
      <sheetName val="2281"/>
      <sheetName val="2282"/>
      <sheetName val="2730"/>
      <sheetName val="2610"/>
      <sheetName val="2630"/>
      <sheetName val="3110"/>
      <sheetName val="3210"/>
      <sheetName val="3132"/>
      <sheetName val="2800"/>
      <sheetName val="Донецька"/>
      <sheetName val="поміс 2110"/>
      <sheetName val="поміс 2120"/>
      <sheetName val="поміс 2210"/>
      <sheetName val="поміс 2240 всього"/>
      <sheetName val="поміс 2240 трансл."/>
      <sheetName val="пом.2240 інш"/>
      <sheetName val="поміс 2271"/>
      <sheetName val="поміс 2272"/>
      <sheetName val="поміс 2273"/>
      <sheetName val="поміс 2274"/>
      <sheetName val="поміс 2275"/>
      <sheetName val="поміс 2282"/>
      <sheetName val="поміс 2281"/>
      <sheetName val="Лист3"/>
      <sheetName val="Лист2"/>
    </sheetNames>
    <sheetDataSet>
      <sheetData sheetId="0"/>
      <sheetData sheetId="1"/>
      <sheetData sheetId="2">
        <row r="9">
          <cell r="B9">
            <v>0</v>
          </cell>
        </row>
      </sheetData>
      <sheetData sheetId="3">
        <row r="9">
          <cell r="B9">
            <v>0</v>
          </cell>
        </row>
        <row r="10">
          <cell r="B10">
            <v>0</v>
          </cell>
        </row>
        <row r="11">
          <cell r="B11">
            <v>0</v>
          </cell>
        </row>
        <row r="12">
          <cell r="B12">
            <v>0</v>
          </cell>
        </row>
        <row r="13">
          <cell r="B13">
            <v>0</v>
          </cell>
        </row>
        <row r="14">
          <cell r="B14">
            <v>0</v>
          </cell>
        </row>
        <row r="15">
          <cell r="B15">
            <v>0</v>
          </cell>
        </row>
        <row r="16">
          <cell r="B16">
            <v>0</v>
          </cell>
        </row>
        <row r="17">
          <cell r="B17">
            <v>0</v>
          </cell>
        </row>
        <row r="18">
          <cell r="B18">
            <v>0</v>
          </cell>
        </row>
        <row r="19">
          <cell r="B19">
            <v>0</v>
          </cell>
        </row>
        <row r="20">
          <cell r="B20">
            <v>0</v>
          </cell>
        </row>
        <row r="21">
          <cell r="B21">
            <v>0</v>
          </cell>
        </row>
        <row r="22">
          <cell r="B22">
            <v>0</v>
          </cell>
        </row>
        <row r="23">
          <cell r="B23">
            <v>0</v>
          </cell>
        </row>
        <row r="24">
          <cell r="B24">
            <v>0</v>
          </cell>
        </row>
        <row r="25">
          <cell r="B25">
            <v>0</v>
          </cell>
        </row>
        <row r="26">
          <cell r="B26">
            <v>0</v>
          </cell>
        </row>
        <row r="27">
          <cell r="B27">
            <v>0</v>
          </cell>
        </row>
        <row r="28">
          <cell r="B28">
            <v>0</v>
          </cell>
        </row>
        <row r="29">
          <cell r="B29">
            <v>0</v>
          </cell>
        </row>
        <row r="30">
          <cell r="B30">
            <v>0</v>
          </cell>
        </row>
        <row r="31">
          <cell r="B31">
            <v>0</v>
          </cell>
        </row>
        <row r="32">
          <cell r="B32">
            <v>0</v>
          </cell>
        </row>
        <row r="33">
          <cell r="B33">
            <v>0</v>
          </cell>
        </row>
        <row r="34">
          <cell r="B34">
            <v>0</v>
          </cell>
        </row>
        <row r="35">
          <cell r="B35">
            <v>0</v>
          </cell>
        </row>
        <row r="36">
          <cell r="B36">
            <v>0</v>
          </cell>
        </row>
        <row r="37">
          <cell r="B37">
            <v>0</v>
          </cell>
        </row>
        <row r="38">
          <cell r="B38">
            <v>0</v>
          </cell>
        </row>
        <row r="39">
          <cell r="B39">
            <v>0</v>
          </cell>
        </row>
        <row r="40">
          <cell r="B40">
            <v>0</v>
          </cell>
        </row>
        <row r="42">
          <cell r="B42">
            <v>0</v>
          </cell>
        </row>
        <row r="43">
          <cell r="B43">
            <v>0</v>
          </cell>
        </row>
        <row r="44">
          <cell r="B44">
            <v>0</v>
          </cell>
        </row>
        <row r="45">
          <cell r="B45">
            <v>4663.3</v>
          </cell>
        </row>
        <row r="46">
          <cell r="B46">
            <v>4663.3</v>
          </cell>
        </row>
        <row r="47">
          <cell r="B47">
            <v>0</v>
          </cell>
        </row>
        <row r="48">
          <cell r="B48">
            <v>0</v>
          </cell>
        </row>
        <row r="49">
          <cell r="B49">
            <v>0</v>
          </cell>
        </row>
        <row r="51">
          <cell r="B51">
            <v>0</v>
          </cell>
        </row>
        <row r="52">
          <cell r="B52">
            <v>1484.3999999999999</v>
          </cell>
        </row>
        <row r="53">
          <cell r="B53">
            <v>0</v>
          </cell>
        </row>
        <row r="54">
          <cell r="B54">
            <v>0</v>
          </cell>
        </row>
        <row r="55">
          <cell r="B55">
            <v>0</v>
          </cell>
        </row>
        <row r="56">
          <cell r="B56">
            <v>0</v>
          </cell>
        </row>
        <row r="57">
          <cell r="B57">
            <v>0</v>
          </cell>
        </row>
        <row r="58">
          <cell r="B58">
            <v>0</v>
          </cell>
        </row>
        <row r="59">
          <cell r="B59">
            <v>0</v>
          </cell>
        </row>
        <row r="60">
          <cell r="B60">
            <v>0</v>
          </cell>
        </row>
        <row r="61">
          <cell r="B61">
            <v>0</v>
          </cell>
        </row>
        <row r="62">
          <cell r="B62">
            <v>0</v>
          </cell>
        </row>
        <row r="63">
          <cell r="B63">
            <v>6147.7</v>
          </cell>
        </row>
      </sheetData>
      <sheetData sheetId="4">
        <row r="9">
          <cell r="B9">
            <v>0</v>
          </cell>
        </row>
        <row r="10">
          <cell r="B10">
            <v>0</v>
          </cell>
        </row>
        <row r="11">
          <cell r="B11">
            <v>0</v>
          </cell>
        </row>
        <row r="12">
          <cell r="B12">
            <v>0</v>
          </cell>
        </row>
        <row r="13">
          <cell r="B13">
            <v>0</v>
          </cell>
        </row>
        <row r="14">
          <cell r="B14">
            <v>0</v>
          </cell>
        </row>
        <row r="15">
          <cell r="B15">
            <v>0</v>
          </cell>
        </row>
        <row r="16">
          <cell r="B16">
            <v>0</v>
          </cell>
        </row>
        <row r="17">
          <cell r="B17">
            <v>0</v>
          </cell>
        </row>
        <row r="18">
          <cell r="B18">
            <v>0</v>
          </cell>
        </row>
        <row r="19">
          <cell r="B19">
            <v>0</v>
          </cell>
        </row>
        <row r="20">
          <cell r="B20">
            <v>0</v>
          </cell>
        </row>
        <row r="21">
          <cell r="B21">
            <v>0</v>
          </cell>
        </row>
        <row r="22">
          <cell r="B22">
            <v>0</v>
          </cell>
        </row>
        <row r="23">
          <cell r="B23">
            <v>0</v>
          </cell>
        </row>
        <row r="24">
          <cell r="B24">
            <v>0</v>
          </cell>
        </row>
        <row r="25">
          <cell r="B25">
            <v>0</v>
          </cell>
        </row>
        <row r="26">
          <cell r="B26">
            <v>0</v>
          </cell>
        </row>
        <row r="27">
          <cell r="B27">
            <v>0</v>
          </cell>
        </row>
        <row r="28">
          <cell r="B28">
            <v>0</v>
          </cell>
        </row>
        <row r="29">
          <cell r="B29">
            <v>0</v>
          </cell>
        </row>
        <row r="30">
          <cell r="B30">
            <v>0</v>
          </cell>
        </row>
        <row r="31">
          <cell r="B31">
            <v>0</v>
          </cell>
        </row>
        <row r="32">
          <cell r="B32">
            <v>0</v>
          </cell>
        </row>
        <row r="33">
          <cell r="B33">
            <v>0</v>
          </cell>
        </row>
        <row r="34">
          <cell r="B34">
            <v>0</v>
          </cell>
        </row>
        <row r="35">
          <cell r="B35">
            <v>0</v>
          </cell>
        </row>
        <row r="36">
          <cell r="B36">
            <v>0</v>
          </cell>
        </row>
        <row r="37">
          <cell r="B37">
            <v>0</v>
          </cell>
        </row>
        <row r="38">
          <cell r="B38">
            <v>0</v>
          </cell>
        </row>
        <row r="39">
          <cell r="B39">
            <v>0</v>
          </cell>
        </row>
        <row r="40">
          <cell r="B40">
            <v>0</v>
          </cell>
        </row>
        <row r="42">
          <cell r="B42">
            <v>0</v>
          </cell>
        </row>
        <row r="43">
          <cell r="B43">
            <v>0</v>
          </cell>
        </row>
        <row r="44">
          <cell r="B44">
            <v>0</v>
          </cell>
        </row>
        <row r="45">
          <cell r="B45">
            <v>532.19999999999993</v>
          </cell>
        </row>
        <row r="46">
          <cell r="B46">
            <v>532.19999999999993</v>
          </cell>
        </row>
        <row r="47">
          <cell r="B47">
            <v>0</v>
          </cell>
        </row>
        <row r="48">
          <cell r="B48">
            <v>0</v>
          </cell>
        </row>
        <row r="49">
          <cell r="B49">
            <v>0</v>
          </cell>
        </row>
        <row r="51">
          <cell r="B51">
            <v>0</v>
          </cell>
        </row>
        <row r="52">
          <cell r="B52">
            <v>32</v>
          </cell>
        </row>
        <row r="53">
          <cell r="B53">
            <v>0</v>
          </cell>
        </row>
        <row r="54">
          <cell r="B54">
            <v>0</v>
          </cell>
        </row>
        <row r="55">
          <cell r="B55">
            <v>0</v>
          </cell>
        </row>
        <row r="56">
          <cell r="B56">
            <v>0</v>
          </cell>
        </row>
        <row r="57">
          <cell r="B57">
            <v>0</v>
          </cell>
        </row>
        <row r="58">
          <cell r="B58">
            <v>0</v>
          </cell>
        </row>
        <row r="59">
          <cell r="B59">
            <v>0</v>
          </cell>
        </row>
        <row r="60">
          <cell r="B60">
            <v>0</v>
          </cell>
        </row>
        <row r="61">
          <cell r="B61">
            <v>0</v>
          </cell>
        </row>
        <row r="62">
          <cell r="B62">
            <v>0</v>
          </cell>
        </row>
        <row r="63">
          <cell r="B63">
            <v>564.19999999999993</v>
          </cell>
        </row>
      </sheetData>
      <sheetData sheetId="5">
        <row r="9">
          <cell r="B9">
            <v>0</v>
          </cell>
        </row>
        <row r="10">
          <cell r="B10">
            <v>0</v>
          </cell>
        </row>
        <row r="11">
          <cell r="B11">
            <v>0</v>
          </cell>
        </row>
        <row r="12">
          <cell r="B12">
            <v>0</v>
          </cell>
        </row>
        <row r="13">
          <cell r="B13">
            <v>0</v>
          </cell>
        </row>
        <row r="14">
          <cell r="B14">
            <v>0</v>
          </cell>
        </row>
        <row r="15">
          <cell r="B15">
            <v>0</v>
          </cell>
        </row>
        <row r="16">
          <cell r="B16">
            <v>0</v>
          </cell>
        </row>
        <row r="17">
          <cell r="B17">
            <v>0</v>
          </cell>
        </row>
        <row r="18">
          <cell r="B18">
            <v>0</v>
          </cell>
        </row>
        <row r="19">
          <cell r="B19">
            <v>0</v>
          </cell>
        </row>
        <row r="20">
          <cell r="B20">
            <v>0</v>
          </cell>
        </row>
        <row r="21">
          <cell r="B21">
            <v>0</v>
          </cell>
        </row>
        <row r="22">
          <cell r="B22">
            <v>0</v>
          </cell>
        </row>
        <row r="23">
          <cell r="B23">
            <v>0</v>
          </cell>
        </row>
        <row r="24">
          <cell r="B24">
            <v>0</v>
          </cell>
        </row>
        <row r="25">
          <cell r="B25">
            <v>0</v>
          </cell>
        </row>
        <row r="26">
          <cell r="B26">
            <v>0</v>
          </cell>
        </row>
        <row r="27">
          <cell r="B27">
            <v>0</v>
          </cell>
        </row>
        <row r="28">
          <cell r="B28">
            <v>0</v>
          </cell>
        </row>
        <row r="29">
          <cell r="B29">
            <v>0</v>
          </cell>
        </row>
        <row r="30">
          <cell r="B30">
            <v>0</v>
          </cell>
        </row>
        <row r="31">
          <cell r="B31">
            <v>0</v>
          </cell>
        </row>
        <row r="32">
          <cell r="B32">
            <v>0</v>
          </cell>
        </row>
        <row r="33">
          <cell r="B33">
            <v>0</v>
          </cell>
        </row>
        <row r="34">
          <cell r="B34">
            <v>0</v>
          </cell>
        </row>
        <row r="35">
          <cell r="B35">
            <v>0</v>
          </cell>
        </row>
        <row r="36">
          <cell r="B36">
            <v>0</v>
          </cell>
        </row>
        <row r="37">
          <cell r="B37">
            <v>0</v>
          </cell>
        </row>
        <row r="38">
          <cell r="B38">
            <v>0</v>
          </cell>
        </row>
        <row r="39">
          <cell r="B39">
            <v>0</v>
          </cell>
        </row>
        <row r="40">
          <cell r="B40">
            <v>0</v>
          </cell>
        </row>
        <row r="42">
          <cell r="B42">
            <v>0</v>
          </cell>
        </row>
        <row r="43">
          <cell r="B43">
            <v>0</v>
          </cell>
        </row>
        <row r="44">
          <cell r="B44">
            <v>0</v>
          </cell>
        </row>
        <row r="45">
          <cell r="B45">
            <v>1717.9999999999998</v>
          </cell>
        </row>
        <row r="46">
          <cell r="B46">
            <v>1717.9999999999998</v>
          </cell>
        </row>
        <row r="47">
          <cell r="B47">
            <v>0</v>
          </cell>
        </row>
        <row r="48">
          <cell r="B48">
            <v>0</v>
          </cell>
        </row>
        <row r="49">
          <cell r="B49">
            <v>0</v>
          </cell>
        </row>
        <row r="51">
          <cell r="B51">
            <v>0</v>
          </cell>
        </row>
        <row r="52">
          <cell r="B52">
            <v>57.599999999999994</v>
          </cell>
        </row>
        <row r="53">
          <cell r="B53">
            <v>0</v>
          </cell>
        </row>
        <row r="54">
          <cell r="B54">
            <v>0</v>
          </cell>
        </row>
        <row r="55">
          <cell r="B55">
            <v>0</v>
          </cell>
        </row>
        <row r="56">
          <cell r="B56">
            <v>0</v>
          </cell>
        </row>
        <row r="57">
          <cell r="B57">
            <v>0</v>
          </cell>
        </row>
        <row r="58">
          <cell r="B58">
            <v>0</v>
          </cell>
        </row>
        <row r="59">
          <cell r="B59">
            <v>0</v>
          </cell>
        </row>
        <row r="60">
          <cell r="B60">
            <v>0</v>
          </cell>
        </row>
        <row r="61">
          <cell r="B61">
            <v>0</v>
          </cell>
        </row>
        <row r="62">
          <cell r="B62">
            <v>0</v>
          </cell>
        </row>
        <row r="63">
          <cell r="B63">
            <v>52.4</v>
          </cell>
        </row>
      </sheetData>
      <sheetData sheetId="6"/>
      <sheetData sheetId="7"/>
      <sheetData sheetId="8">
        <row r="9">
          <cell r="B9">
            <v>0</v>
          </cell>
        </row>
        <row r="10">
          <cell r="B10">
            <v>0</v>
          </cell>
        </row>
        <row r="11">
          <cell r="B11">
            <v>0</v>
          </cell>
        </row>
        <row r="12">
          <cell r="B12">
            <v>0</v>
          </cell>
        </row>
        <row r="13">
          <cell r="B13">
            <v>0</v>
          </cell>
        </row>
        <row r="14">
          <cell r="B14">
            <v>0</v>
          </cell>
        </row>
        <row r="15">
          <cell r="B15">
            <v>0</v>
          </cell>
        </row>
        <row r="16">
          <cell r="B16">
            <v>0</v>
          </cell>
        </row>
        <row r="17">
          <cell r="B17">
            <v>0</v>
          </cell>
        </row>
        <row r="18">
          <cell r="B18">
            <v>0</v>
          </cell>
        </row>
        <row r="19">
          <cell r="B19">
            <v>0</v>
          </cell>
        </row>
        <row r="20">
          <cell r="B20">
            <v>0</v>
          </cell>
        </row>
        <row r="21">
          <cell r="B21">
            <v>0</v>
          </cell>
        </row>
        <row r="22">
          <cell r="B22">
            <v>0</v>
          </cell>
        </row>
        <row r="23">
          <cell r="B23">
            <v>0</v>
          </cell>
        </row>
        <row r="24">
          <cell r="B24">
            <v>0</v>
          </cell>
        </row>
        <row r="25">
          <cell r="B25">
            <v>0</v>
          </cell>
        </row>
        <row r="26">
          <cell r="B26">
            <v>0</v>
          </cell>
        </row>
        <row r="27">
          <cell r="B27">
            <v>0</v>
          </cell>
        </row>
        <row r="28">
          <cell r="B28">
            <v>0</v>
          </cell>
        </row>
        <row r="29">
          <cell r="B29">
            <v>0</v>
          </cell>
        </row>
        <row r="30">
          <cell r="B30">
            <v>0</v>
          </cell>
        </row>
        <row r="31">
          <cell r="B31">
            <v>0</v>
          </cell>
        </row>
        <row r="32">
          <cell r="B32">
            <v>0</v>
          </cell>
        </row>
        <row r="33">
          <cell r="B33">
            <v>0</v>
          </cell>
        </row>
        <row r="34">
          <cell r="B34">
            <v>0</v>
          </cell>
        </row>
        <row r="35">
          <cell r="B35">
            <v>0</v>
          </cell>
        </row>
        <row r="36">
          <cell r="B36">
            <v>0</v>
          </cell>
        </row>
        <row r="37">
          <cell r="B37">
            <v>0</v>
          </cell>
        </row>
        <row r="38">
          <cell r="B38">
            <v>0</v>
          </cell>
        </row>
        <row r="39">
          <cell r="B39">
            <v>0</v>
          </cell>
        </row>
        <row r="40">
          <cell r="B40">
            <v>0</v>
          </cell>
        </row>
        <row r="42">
          <cell r="B42">
            <v>0</v>
          </cell>
        </row>
        <row r="43">
          <cell r="B43">
            <v>0</v>
          </cell>
        </row>
        <row r="44">
          <cell r="B44">
            <v>0</v>
          </cell>
        </row>
        <row r="45">
          <cell r="B45">
            <v>114.39999999999999</v>
          </cell>
        </row>
        <row r="46">
          <cell r="B46">
            <v>114.39999999999999</v>
          </cell>
        </row>
        <row r="47">
          <cell r="B47">
            <v>0</v>
          </cell>
        </row>
        <row r="48">
          <cell r="B48">
            <v>0</v>
          </cell>
        </row>
        <row r="49">
          <cell r="B49">
            <v>0</v>
          </cell>
        </row>
        <row r="51">
          <cell r="B51">
            <v>0</v>
          </cell>
        </row>
        <row r="52">
          <cell r="B52">
            <v>0</v>
          </cell>
        </row>
        <row r="53">
          <cell r="B53">
            <v>0</v>
          </cell>
        </row>
        <row r="54">
          <cell r="B54">
            <v>0</v>
          </cell>
        </row>
        <row r="55">
          <cell r="B55">
            <v>0</v>
          </cell>
        </row>
        <row r="56">
          <cell r="B56">
            <v>0</v>
          </cell>
        </row>
        <row r="57">
          <cell r="B57">
            <v>0</v>
          </cell>
        </row>
        <row r="58">
          <cell r="B58">
            <v>0</v>
          </cell>
        </row>
        <row r="59">
          <cell r="B59">
            <v>0</v>
          </cell>
        </row>
        <row r="60">
          <cell r="B60">
            <v>0</v>
          </cell>
        </row>
        <row r="61">
          <cell r="B61">
            <v>0</v>
          </cell>
        </row>
        <row r="62">
          <cell r="B62">
            <v>0</v>
          </cell>
        </row>
        <row r="63">
          <cell r="B63">
            <v>114.39999999999999</v>
          </cell>
        </row>
      </sheetData>
      <sheetData sheetId="9">
        <row r="9">
          <cell r="B9">
            <v>0</v>
          </cell>
        </row>
        <row r="10">
          <cell r="B10">
            <v>0</v>
          </cell>
        </row>
        <row r="11">
          <cell r="B11">
            <v>0</v>
          </cell>
        </row>
        <row r="12">
          <cell r="B12">
            <v>0</v>
          </cell>
        </row>
        <row r="13">
          <cell r="B13">
            <v>0</v>
          </cell>
        </row>
        <row r="14">
          <cell r="B14">
            <v>0</v>
          </cell>
        </row>
        <row r="15">
          <cell r="B15">
            <v>0</v>
          </cell>
        </row>
        <row r="16">
          <cell r="B16">
            <v>0</v>
          </cell>
        </row>
        <row r="17">
          <cell r="B17">
            <v>0</v>
          </cell>
        </row>
        <row r="18">
          <cell r="B18">
            <v>0</v>
          </cell>
        </row>
        <row r="19">
          <cell r="B19">
            <v>0</v>
          </cell>
        </row>
        <row r="20">
          <cell r="B20">
            <v>0</v>
          </cell>
        </row>
        <row r="21">
          <cell r="B21">
            <v>0</v>
          </cell>
        </row>
        <row r="22">
          <cell r="B22">
            <v>0</v>
          </cell>
        </row>
        <row r="23">
          <cell r="B23">
            <v>0</v>
          </cell>
        </row>
        <row r="24">
          <cell r="B24">
            <v>0</v>
          </cell>
        </row>
        <row r="25">
          <cell r="B25">
            <v>0</v>
          </cell>
        </row>
        <row r="26">
          <cell r="B26">
            <v>0</v>
          </cell>
        </row>
        <row r="27">
          <cell r="B27">
            <v>0</v>
          </cell>
        </row>
        <row r="28">
          <cell r="B28">
            <v>0</v>
          </cell>
        </row>
        <row r="29">
          <cell r="B29">
            <v>0</v>
          </cell>
        </row>
        <row r="30">
          <cell r="B30">
            <v>0</v>
          </cell>
        </row>
        <row r="31">
          <cell r="B31">
            <v>0</v>
          </cell>
        </row>
        <row r="32">
          <cell r="B32">
            <v>0</v>
          </cell>
        </row>
        <row r="33">
          <cell r="B33">
            <v>0</v>
          </cell>
        </row>
        <row r="34">
          <cell r="B34">
            <v>0</v>
          </cell>
        </row>
        <row r="35">
          <cell r="B35">
            <v>0</v>
          </cell>
        </row>
        <row r="36">
          <cell r="B36">
            <v>0</v>
          </cell>
        </row>
        <row r="37">
          <cell r="B37">
            <v>0</v>
          </cell>
        </row>
        <row r="38">
          <cell r="B38">
            <v>0</v>
          </cell>
        </row>
        <row r="39">
          <cell r="B39">
            <v>0</v>
          </cell>
        </row>
        <row r="40">
          <cell r="B40">
            <v>0</v>
          </cell>
        </row>
        <row r="42">
          <cell r="B42">
            <v>0</v>
          </cell>
        </row>
        <row r="43">
          <cell r="B43">
            <v>0</v>
          </cell>
        </row>
        <row r="44">
          <cell r="B44">
            <v>0</v>
          </cell>
        </row>
        <row r="45">
          <cell r="B45">
            <v>870</v>
          </cell>
        </row>
        <row r="46">
          <cell r="B46">
            <v>870</v>
          </cell>
        </row>
        <row r="47">
          <cell r="B47">
            <v>0</v>
          </cell>
        </row>
        <row r="48">
          <cell r="B48">
            <v>0</v>
          </cell>
        </row>
        <row r="49">
          <cell r="B49">
            <v>0</v>
          </cell>
        </row>
        <row r="51">
          <cell r="B51">
            <v>0</v>
          </cell>
        </row>
        <row r="52">
          <cell r="B52">
            <v>90.2</v>
          </cell>
        </row>
        <row r="53">
          <cell r="B53">
            <v>0</v>
          </cell>
        </row>
        <row r="54">
          <cell r="B54">
            <v>0</v>
          </cell>
        </row>
        <row r="55">
          <cell r="B55">
            <v>0</v>
          </cell>
        </row>
        <row r="56">
          <cell r="B56">
            <v>0</v>
          </cell>
        </row>
        <row r="57">
          <cell r="B57">
            <v>0</v>
          </cell>
        </row>
        <row r="58">
          <cell r="B58">
            <v>0</v>
          </cell>
        </row>
        <row r="59">
          <cell r="B59">
            <v>0</v>
          </cell>
        </row>
        <row r="60">
          <cell r="B60">
            <v>0</v>
          </cell>
        </row>
        <row r="61">
          <cell r="B61">
            <v>0</v>
          </cell>
        </row>
        <row r="62">
          <cell r="B62">
            <v>0</v>
          </cell>
        </row>
        <row r="63">
          <cell r="B63">
            <v>960.2</v>
          </cell>
        </row>
      </sheetData>
      <sheetData sheetId="10">
        <row r="9">
          <cell r="B9">
            <v>0</v>
          </cell>
        </row>
        <row r="10">
          <cell r="B10">
            <v>0</v>
          </cell>
        </row>
        <row r="11">
          <cell r="B11">
            <v>0</v>
          </cell>
        </row>
        <row r="12">
          <cell r="B12">
            <v>0</v>
          </cell>
        </row>
        <row r="13">
          <cell r="B13">
            <v>0</v>
          </cell>
        </row>
        <row r="14">
          <cell r="B14">
            <v>0</v>
          </cell>
        </row>
        <row r="15">
          <cell r="B15">
            <v>0</v>
          </cell>
        </row>
        <row r="16">
          <cell r="B16">
            <v>0</v>
          </cell>
        </row>
        <row r="17">
          <cell r="B17">
            <v>0</v>
          </cell>
        </row>
        <row r="18">
          <cell r="B18">
            <v>0</v>
          </cell>
        </row>
        <row r="19">
          <cell r="B19">
            <v>0</v>
          </cell>
        </row>
        <row r="20">
          <cell r="B20">
            <v>0</v>
          </cell>
        </row>
        <row r="21">
          <cell r="B21">
            <v>0</v>
          </cell>
        </row>
        <row r="22">
          <cell r="B22">
            <v>0</v>
          </cell>
        </row>
        <row r="23">
          <cell r="B23">
            <v>0</v>
          </cell>
        </row>
        <row r="24">
          <cell r="B24">
            <v>0</v>
          </cell>
        </row>
        <row r="25">
          <cell r="B25">
            <v>0</v>
          </cell>
        </row>
        <row r="26">
          <cell r="B26">
            <v>0</v>
          </cell>
        </row>
        <row r="27">
          <cell r="B27">
            <v>0</v>
          </cell>
        </row>
        <row r="28">
          <cell r="B28">
            <v>0</v>
          </cell>
        </row>
        <row r="29">
          <cell r="B29">
            <v>0</v>
          </cell>
        </row>
        <row r="30">
          <cell r="B30">
            <v>0</v>
          </cell>
        </row>
        <row r="31">
          <cell r="B31">
            <v>0</v>
          </cell>
        </row>
        <row r="32">
          <cell r="B32">
            <v>0</v>
          </cell>
        </row>
        <row r="33">
          <cell r="B33">
            <v>0</v>
          </cell>
        </row>
        <row r="34">
          <cell r="B34">
            <v>0</v>
          </cell>
        </row>
        <row r="35">
          <cell r="B35">
            <v>0</v>
          </cell>
        </row>
        <row r="36">
          <cell r="B36">
            <v>0</v>
          </cell>
        </row>
        <row r="37">
          <cell r="B37">
            <v>0</v>
          </cell>
        </row>
        <row r="38">
          <cell r="B38">
            <v>0</v>
          </cell>
        </row>
        <row r="39">
          <cell r="B39">
            <v>0</v>
          </cell>
        </row>
        <row r="40">
          <cell r="B40">
            <v>0</v>
          </cell>
        </row>
        <row r="42">
          <cell r="B42">
            <v>0</v>
          </cell>
        </row>
        <row r="43">
          <cell r="B43">
            <v>0</v>
          </cell>
        </row>
        <row r="44">
          <cell r="B44">
            <v>0</v>
          </cell>
        </row>
        <row r="45">
          <cell r="B45">
            <v>96.7</v>
          </cell>
        </row>
        <row r="46">
          <cell r="B46">
            <v>96.7</v>
          </cell>
        </row>
        <row r="47">
          <cell r="B47">
            <v>0</v>
          </cell>
        </row>
        <row r="48">
          <cell r="B48">
            <v>0</v>
          </cell>
        </row>
        <row r="49">
          <cell r="B49">
            <v>0</v>
          </cell>
        </row>
        <row r="51">
          <cell r="B51">
            <v>0</v>
          </cell>
        </row>
        <row r="52">
          <cell r="B52">
            <v>3.1999999999999993</v>
          </cell>
        </row>
        <row r="53">
          <cell r="B53">
            <v>0</v>
          </cell>
        </row>
        <row r="54">
          <cell r="B54">
            <v>0</v>
          </cell>
        </row>
        <row r="55">
          <cell r="B55">
            <v>0</v>
          </cell>
        </row>
        <row r="56">
          <cell r="B56">
            <v>0</v>
          </cell>
        </row>
        <row r="57">
          <cell r="B57">
            <v>0</v>
          </cell>
        </row>
        <row r="58">
          <cell r="B58">
            <v>0</v>
          </cell>
        </row>
        <row r="59">
          <cell r="B59">
            <v>0</v>
          </cell>
        </row>
        <row r="60">
          <cell r="B60">
            <v>0</v>
          </cell>
        </row>
        <row r="61">
          <cell r="B61">
            <v>0</v>
          </cell>
        </row>
        <row r="62">
          <cell r="B62">
            <v>0</v>
          </cell>
        </row>
        <row r="63">
          <cell r="B63">
            <v>99.9</v>
          </cell>
        </row>
      </sheetData>
      <sheetData sheetId="11">
        <row r="9">
          <cell r="B9">
            <v>0</v>
          </cell>
        </row>
        <row r="10">
          <cell r="B10">
            <v>0</v>
          </cell>
        </row>
        <row r="11">
          <cell r="B11">
            <v>0</v>
          </cell>
        </row>
        <row r="12">
          <cell r="B12">
            <v>0</v>
          </cell>
        </row>
        <row r="13">
          <cell r="B13">
            <v>0</v>
          </cell>
        </row>
        <row r="14">
          <cell r="B14">
            <v>0</v>
          </cell>
        </row>
        <row r="15">
          <cell r="B15">
            <v>0</v>
          </cell>
        </row>
        <row r="16">
          <cell r="B16">
            <v>0</v>
          </cell>
        </row>
        <row r="17">
          <cell r="B17">
            <v>0</v>
          </cell>
        </row>
        <row r="18">
          <cell r="B18">
            <v>0</v>
          </cell>
        </row>
        <row r="19">
          <cell r="B19">
            <v>0</v>
          </cell>
        </row>
        <row r="20">
          <cell r="B20">
            <v>0</v>
          </cell>
        </row>
        <row r="21">
          <cell r="B21">
            <v>0</v>
          </cell>
        </row>
        <row r="22">
          <cell r="B22">
            <v>0</v>
          </cell>
        </row>
        <row r="23">
          <cell r="B23">
            <v>0</v>
          </cell>
        </row>
        <row r="24">
          <cell r="B24">
            <v>0</v>
          </cell>
        </row>
        <row r="25">
          <cell r="B25">
            <v>0</v>
          </cell>
        </row>
        <row r="26">
          <cell r="B26">
            <v>0</v>
          </cell>
        </row>
        <row r="27">
          <cell r="B27">
            <v>0</v>
          </cell>
        </row>
        <row r="28">
          <cell r="B28">
            <v>0</v>
          </cell>
        </row>
        <row r="29">
          <cell r="B29">
            <v>0</v>
          </cell>
        </row>
        <row r="30">
          <cell r="B30">
            <v>0</v>
          </cell>
        </row>
        <row r="31">
          <cell r="B31">
            <v>0</v>
          </cell>
        </row>
        <row r="32">
          <cell r="B32">
            <v>0</v>
          </cell>
        </row>
        <row r="33">
          <cell r="B33">
            <v>0</v>
          </cell>
        </row>
        <row r="34">
          <cell r="B34">
            <v>0</v>
          </cell>
        </row>
        <row r="35">
          <cell r="B35">
            <v>0</v>
          </cell>
        </row>
        <row r="36">
          <cell r="B36">
            <v>0</v>
          </cell>
        </row>
        <row r="37">
          <cell r="B37">
            <v>0</v>
          </cell>
        </row>
        <row r="38">
          <cell r="B38">
            <v>0</v>
          </cell>
        </row>
        <row r="39">
          <cell r="B39">
            <v>0</v>
          </cell>
        </row>
        <row r="40">
          <cell r="B40">
            <v>0</v>
          </cell>
        </row>
        <row r="42">
          <cell r="B42">
            <v>0</v>
          </cell>
        </row>
        <row r="43">
          <cell r="B43">
            <v>0</v>
          </cell>
        </row>
        <row r="44">
          <cell r="B44">
            <v>0</v>
          </cell>
        </row>
        <row r="45">
          <cell r="B45">
            <v>844.79999999999984</v>
          </cell>
        </row>
        <row r="46">
          <cell r="B46">
            <v>844.79999999999984</v>
          </cell>
        </row>
        <row r="47">
          <cell r="B47">
            <v>0</v>
          </cell>
        </row>
        <row r="48">
          <cell r="B48">
            <v>0</v>
          </cell>
        </row>
        <row r="49">
          <cell r="B49">
            <v>0</v>
          </cell>
        </row>
        <row r="51">
          <cell r="B51">
            <v>0</v>
          </cell>
        </row>
        <row r="52">
          <cell r="B52">
            <v>30</v>
          </cell>
        </row>
        <row r="53">
          <cell r="B53">
            <v>0</v>
          </cell>
        </row>
        <row r="54">
          <cell r="B54">
            <v>0</v>
          </cell>
        </row>
        <row r="55">
          <cell r="B55">
            <v>0</v>
          </cell>
        </row>
        <row r="56">
          <cell r="B56">
            <v>0</v>
          </cell>
        </row>
        <row r="57">
          <cell r="B57">
            <v>0</v>
          </cell>
        </row>
        <row r="58">
          <cell r="B58">
            <v>0</v>
          </cell>
        </row>
        <row r="59">
          <cell r="B59">
            <v>0</v>
          </cell>
        </row>
        <row r="60">
          <cell r="B60">
            <v>0</v>
          </cell>
        </row>
        <row r="61">
          <cell r="B61">
            <v>0</v>
          </cell>
        </row>
        <row r="62">
          <cell r="B62">
            <v>0</v>
          </cell>
        </row>
        <row r="63">
          <cell r="B63">
            <v>874.79999999999984</v>
          </cell>
        </row>
      </sheetData>
      <sheetData sheetId="12">
        <row r="9">
          <cell r="B9">
            <v>0</v>
          </cell>
        </row>
        <row r="10">
          <cell r="B10">
            <v>0</v>
          </cell>
        </row>
        <row r="11">
          <cell r="B11">
            <v>0</v>
          </cell>
        </row>
        <row r="12">
          <cell r="B12">
            <v>0</v>
          </cell>
        </row>
        <row r="13">
          <cell r="B13">
            <v>0</v>
          </cell>
        </row>
        <row r="14">
          <cell r="B14">
            <v>0</v>
          </cell>
        </row>
        <row r="15">
          <cell r="B15">
            <v>0</v>
          </cell>
        </row>
        <row r="16">
          <cell r="B16">
            <v>0</v>
          </cell>
        </row>
        <row r="17">
          <cell r="B17">
            <v>0</v>
          </cell>
        </row>
        <row r="18">
          <cell r="B18">
            <v>0</v>
          </cell>
        </row>
        <row r="19">
          <cell r="B19">
            <v>0</v>
          </cell>
        </row>
        <row r="20">
          <cell r="B20">
            <v>0</v>
          </cell>
        </row>
        <row r="21">
          <cell r="B21">
            <v>0</v>
          </cell>
        </row>
        <row r="22">
          <cell r="B22">
            <v>0</v>
          </cell>
        </row>
        <row r="23">
          <cell r="B23">
            <v>0</v>
          </cell>
        </row>
        <row r="24">
          <cell r="B24">
            <v>0</v>
          </cell>
        </row>
        <row r="25">
          <cell r="B25">
            <v>0</v>
          </cell>
        </row>
        <row r="26">
          <cell r="B26">
            <v>0</v>
          </cell>
        </row>
        <row r="27">
          <cell r="B27">
            <v>0</v>
          </cell>
        </row>
        <row r="28">
          <cell r="B28">
            <v>0</v>
          </cell>
        </row>
        <row r="29">
          <cell r="B29">
            <v>0</v>
          </cell>
        </row>
        <row r="30">
          <cell r="B30">
            <v>0</v>
          </cell>
        </row>
        <row r="31">
          <cell r="B31">
            <v>0</v>
          </cell>
        </row>
        <row r="32">
          <cell r="B32">
            <v>0</v>
          </cell>
        </row>
        <row r="33">
          <cell r="B33">
            <v>0</v>
          </cell>
        </row>
        <row r="34">
          <cell r="B34">
            <v>0</v>
          </cell>
        </row>
        <row r="35">
          <cell r="B35">
            <v>0</v>
          </cell>
        </row>
        <row r="36">
          <cell r="B36">
            <v>0</v>
          </cell>
        </row>
        <row r="37">
          <cell r="B37">
            <v>0</v>
          </cell>
        </row>
        <row r="38">
          <cell r="B38">
            <v>0</v>
          </cell>
        </row>
        <row r="39">
          <cell r="B39">
            <v>0</v>
          </cell>
        </row>
        <row r="40">
          <cell r="B40">
            <v>0</v>
          </cell>
        </row>
        <row r="42">
          <cell r="B42">
            <v>0</v>
          </cell>
        </row>
        <row r="43">
          <cell r="B43">
            <v>0</v>
          </cell>
        </row>
        <row r="44">
          <cell r="B44">
            <v>0</v>
          </cell>
        </row>
        <row r="45">
          <cell r="B45">
            <v>0</v>
          </cell>
        </row>
        <row r="46">
          <cell r="B46">
            <v>0</v>
          </cell>
        </row>
        <row r="47">
          <cell r="B47">
            <v>0</v>
          </cell>
        </row>
        <row r="48">
          <cell r="B48">
            <v>0</v>
          </cell>
        </row>
        <row r="49">
          <cell r="B49">
            <v>0</v>
          </cell>
        </row>
        <row r="51">
          <cell r="B51">
            <v>0</v>
          </cell>
        </row>
        <row r="52">
          <cell r="B52">
            <v>0</v>
          </cell>
        </row>
        <row r="53">
          <cell r="B53">
            <v>0</v>
          </cell>
        </row>
        <row r="54">
          <cell r="B54">
            <v>0</v>
          </cell>
        </row>
        <row r="55">
          <cell r="B55">
            <v>0</v>
          </cell>
        </row>
        <row r="56">
          <cell r="B56">
            <v>0</v>
          </cell>
        </row>
        <row r="57">
          <cell r="B57">
            <v>0</v>
          </cell>
        </row>
        <row r="58">
          <cell r="B58">
            <v>0</v>
          </cell>
        </row>
        <row r="59">
          <cell r="B59">
            <v>0</v>
          </cell>
        </row>
        <row r="60">
          <cell r="B60">
            <v>0</v>
          </cell>
        </row>
        <row r="61">
          <cell r="B61">
            <v>0</v>
          </cell>
        </row>
        <row r="62">
          <cell r="B62">
            <v>0</v>
          </cell>
        </row>
        <row r="63">
          <cell r="B63">
            <v>0</v>
          </cell>
        </row>
      </sheetData>
      <sheetData sheetId="13">
        <row r="9">
          <cell r="B9">
            <v>0</v>
          </cell>
        </row>
        <row r="10">
          <cell r="B10">
            <v>0</v>
          </cell>
        </row>
        <row r="11">
          <cell r="B11">
            <v>0</v>
          </cell>
        </row>
        <row r="12">
          <cell r="B12">
            <v>0</v>
          </cell>
        </row>
        <row r="13">
          <cell r="B13">
            <v>0</v>
          </cell>
        </row>
        <row r="14">
          <cell r="B14">
            <v>0</v>
          </cell>
        </row>
        <row r="15">
          <cell r="B15">
            <v>0</v>
          </cell>
        </row>
        <row r="16">
          <cell r="B16">
            <v>0</v>
          </cell>
        </row>
        <row r="17">
          <cell r="B17">
            <v>0</v>
          </cell>
        </row>
        <row r="18">
          <cell r="B18">
            <v>0</v>
          </cell>
        </row>
        <row r="19">
          <cell r="B19">
            <v>0</v>
          </cell>
        </row>
        <row r="20">
          <cell r="B20">
            <v>0</v>
          </cell>
        </row>
        <row r="21">
          <cell r="B21">
            <v>0</v>
          </cell>
        </row>
        <row r="22">
          <cell r="B22">
            <v>0</v>
          </cell>
        </row>
        <row r="23">
          <cell r="B23">
            <v>0</v>
          </cell>
        </row>
        <row r="24">
          <cell r="B24">
            <v>0</v>
          </cell>
        </row>
        <row r="25">
          <cell r="B25">
            <v>0</v>
          </cell>
        </row>
        <row r="26">
          <cell r="B26">
            <v>0</v>
          </cell>
        </row>
        <row r="27">
          <cell r="B27">
            <v>0</v>
          </cell>
        </row>
        <row r="28">
          <cell r="B28">
            <v>0</v>
          </cell>
        </row>
        <row r="29">
          <cell r="B29">
            <v>0</v>
          </cell>
        </row>
        <row r="30">
          <cell r="B30">
            <v>0</v>
          </cell>
        </row>
        <row r="31">
          <cell r="B31">
            <v>0</v>
          </cell>
        </row>
        <row r="32">
          <cell r="B32">
            <v>0</v>
          </cell>
        </row>
        <row r="33">
          <cell r="B33">
            <v>0</v>
          </cell>
        </row>
        <row r="34">
          <cell r="B34">
            <v>0</v>
          </cell>
        </row>
        <row r="35">
          <cell r="B35">
            <v>0</v>
          </cell>
        </row>
        <row r="36">
          <cell r="B36">
            <v>0</v>
          </cell>
        </row>
        <row r="37">
          <cell r="B37">
            <v>0</v>
          </cell>
        </row>
        <row r="38">
          <cell r="B38">
            <v>0</v>
          </cell>
        </row>
        <row r="39">
          <cell r="B39">
            <v>0</v>
          </cell>
        </row>
        <row r="40">
          <cell r="B40">
            <v>0</v>
          </cell>
        </row>
        <row r="42">
          <cell r="B42">
            <v>0</v>
          </cell>
        </row>
        <row r="43">
          <cell r="B43">
            <v>0</v>
          </cell>
        </row>
        <row r="44">
          <cell r="B44">
            <v>0</v>
          </cell>
        </row>
        <row r="45">
          <cell r="B45">
            <v>19.999999999999996</v>
          </cell>
        </row>
        <row r="46">
          <cell r="B46">
            <v>19.999999999999996</v>
          </cell>
        </row>
        <row r="47">
          <cell r="B47">
            <v>0</v>
          </cell>
        </row>
        <row r="48">
          <cell r="B48">
            <v>0</v>
          </cell>
        </row>
        <row r="49">
          <cell r="B49">
            <v>0</v>
          </cell>
        </row>
        <row r="51">
          <cell r="B51">
            <v>0</v>
          </cell>
        </row>
        <row r="52">
          <cell r="B52">
            <v>0</v>
          </cell>
        </row>
        <row r="53">
          <cell r="B53">
            <v>0</v>
          </cell>
        </row>
        <row r="54">
          <cell r="B54">
            <v>0</v>
          </cell>
        </row>
        <row r="55">
          <cell r="B55">
            <v>0</v>
          </cell>
        </row>
        <row r="56">
          <cell r="B56">
            <v>0</v>
          </cell>
        </row>
        <row r="57">
          <cell r="B57">
            <v>0</v>
          </cell>
        </row>
        <row r="58">
          <cell r="B58">
            <v>0</v>
          </cell>
        </row>
        <row r="59">
          <cell r="B59">
            <v>0</v>
          </cell>
        </row>
        <row r="60">
          <cell r="B60">
            <v>0</v>
          </cell>
        </row>
        <row r="61">
          <cell r="B61">
            <v>0</v>
          </cell>
        </row>
        <row r="62">
          <cell r="B62">
            <v>0</v>
          </cell>
        </row>
        <row r="63">
          <cell r="B63">
            <v>19.999999999999996</v>
          </cell>
        </row>
      </sheetData>
      <sheetData sheetId="14">
        <row r="9">
          <cell r="B9">
            <v>0</v>
          </cell>
        </row>
        <row r="10">
          <cell r="B10">
            <v>0</v>
          </cell>
        </row>
        <row r="11">
          <cell r="B11">
            <v>0</v>
          </cell>
        </row>
        <row r="12">
          <cell r="B12">
            <v>0</v>
          </cell>
        </row>
        <row r="13">
          <cell r="B13">
            <v>0</v>
          </cell>
        </row>
        <row r="14">
          <cell r="B14">
            <v>0</v>
          </cell>
        </row>
        <row r="15">
          <cell r="B15">
            <v>0</v>
          </cell>
        </row>
        <row r="16">
          <cell r="B16">
            <v>0</v>
          </cell>
        </row>
        <row r="17">
          <cell r="B17">
            <v>0</v>
          </cell>
        </row>
        <row r="18">
          <cell r="B18">
            <v>0</v>
          </cell>
        </row>
        <row r="19">
          <cell r="B19">
            <v>0</v>
          </cell>
        </row>
        <row r="20">
          <cell r="B20">
            <v>0</v>
          </cell>
        </row>
        <row r="21">
          <cell r="B21">
            <v>0</v>
          </cell>
        </row>
        <row r="22">
          <cell r="B22">
            <v>0</v>
          </cell>
        </row>
        <row r="23">
          <cell r="B23">
            <v>0</v>
          </cell>
        </row>
        <row r="24">
          <cell r="B24">
            <v>0</v>
          </cell>
        </row>
        <row r="25">
          <cell r="B25">
            <v>0</v>
          </cell>
        </row>
        <row r="26">
          <cell r="B26">
            <v>0</v>
          </cell>
        </row>
        <row r="27">
          <cell r="B27">
            <v>0</v>
          </cell>
        </row>
        <row r="28">
          <cell r="B28">
            <v>0</v>
          </cell>
        </row>
        <row r="29">
          <cell r="B29">
            <v>0</v>
          </cell>
        </row>
        <row r="30">
          <cell r="B30">
            <v>0</v>
          </cell>
        </row>
        <row r="31">
          <cell r="B31">
            <v>0</v>
          </cell>
        </row>
        <row r="32">
          <cell r="B32">
            <v>0</v>
          </cell>
        </row>
        <row r="33">
          <cell r="B33">
            <v>0</v>
          </cell>
        </row>
        <row r="34">
          <cell r="B34">
            <v>0</v>
          </cell>
        </row>
        <row r="35">
          <cell r="B35">
            <v>0</v>
          </cell>
        </row>
        <row r="36">
          <cell r="B36">
            <v>0</v>
          </cell>
        </row>
        <row r="37">
          <cell r="B37">
            <v>0</v>
          </cell>
        </row>
        <row r="38">
          <cell r="B38">
            <v>0</v>
          </cell>
        </row>
        <row r="39">
          <cell r="B39">
            <v>0</v>
          </cell>
        </row>
        <row r="40">
          <cell r="B40">
            <v>0</v>
          </cell>
        </row>
        <row r="42">
          <cell r="B42">
            <v>0</v>
          </cell>
        </row>
        <row r="43">
          <cell r="B43">
            <v>0</v>
          </cell>
        </row>
        <row r="44">
          <cell r="B44">
            <v>0</v>
          </cell>
        </row>
        <row r="45">
          <cell r="B45">
            <v>0</v>
          </cell>
        </row>
        <row r="46">
          <cell r="B46">
            <v>0</v>
          </cell>
        </row>
        <row r="47">
          <cell r="B47">
            <v>0</v>
          </cell>
        </row>
        <row r="48">
          <cell r="B48">
            <v>18458.8</v>
          </cell>
        </row>
        <row r="49">
          <cell r="B49">
            <v>11998.2</v>
          </cell>
        </row>
        <row r="50">
          <cell r="B50">
            <v>6460.5999999999995</v>
          </cell>
        </row>
        <row r="51">
          <cell r="B51">
            <v>0</v>
          </cell>
        </row>
        <row r="52">
          <cell r="B52">
            <v>0</v>
          </cell>
        </row>
        <row r="53">
          <cell r="B53">
            <v>0</v>
          </cell>
        </row>
        <row r="54">
          <cell r="B54">
            <v>0</v>
          </cell>
        </row>
        <row r="55">
          <cell r="B55">
            <v>0</v>
          </cell>
        </row>
        <row r="56">
          <cell r="B56">
            <v>0</v>
          </cell>
        </row>
        <row r="57">
          <cell r="B57">
            <v>0</v>
          </cell>
        </row>
        <row r="58">
          <cell r="B58">
            <v>0</v>
          </cell>
        </row>
        <row r="59">
          <cell r="B59">
            <v>0</v>
          </cell>
        </row>
        <row r="60">
          <cell r="B60">
            <v>0</v>
          </cell>
        </row>
        <row r="61">
          <cell r="B61">
            <v>0</v>
          </cell>
        </row>
        <row r="62">
          <cell r="B62">
            <v>0</v>
          </cell>
        </row>
        <row r="63">
          <cell r="B63">
            <v>18458.8</v>
          </cell>
        </row>
      </sheetData>
      <sheetData sheetId="15">
        <row r="9">
          <cell r="B9">
            <v>0</v>
          </cell>
        </row>
        <row r="10">
          <cell r="B10">
            <v>0</v>
          </cell>
        </row>
        <row r="11">
          <cell r="B11">
            <v>0</v>
          </cell>
        </row>
        <row r="12">
          <cell r="B12">
            <v>0</v>
          </cell>
        </row>
        <row r="13">
          <cell r="B13">
            <v>0</v>
          </cell>
        </row>
        <row r="14">
          <cell r="B14">
            <v>0</v>
          </cell>
        </row>
        <row r="15">
          <cell r="B15">
            <v>0</v>
          </cell>
        </row>
        <row r="16">
          <cell r="B16">
            <v>0</v>
          </cell>
        </row>
        <row r="17">
          <cell r="B17">
            <v>0</v>
          </cell>
        </row>
        <row r="18">
          <cell r="B18">
            <v>0</v>
          </cell>
        </row>
        <row r="19">
          <cell r="B19">
            <v>0</v>
          </cell>
        </row>
        <row r="20">
          <cell r="B20">
            <v>0</v>
          </cell>
        </row>
        <row r="21">
          <cell r="B21">
            <v>0</v>
          </cell>
        </row>
        <row r="22">
          <cell r="B22">
            <v>0</v>
          </cell>
        </row>
        <row r="23">
          <cell r="B23">
            <v>0</v>
          </cell>
        </row>
        <row r="24">
          <cell r="B24">
            <v>0</v>
          </cell>
        </row>
        <row r="25">
          <cell r="B25">
            <v>0</v>
          </cell>
        </row>
        <row r="26">
          <cell r="B26">
            <v>0</v>
          </cell>
        </row>
        <row r="27">
          <cell r="B27">
            <v>0</v>
          </cell>
        </row>
        <row r="28">
          <cell r="B28">
            <v>0</v>
          </cell>
        </row>
        <row r="29">
          <cell r="B29">
            <v>0</v>
          </cell>
        </row>
        <row r="30">
          <cell r="B30">
            <v>0</v>
          </cell>
        </row>
        <row r="31">
          <cell r="B31">
            <v>0</v>
          </cell>
        </row>
        <row r="32">
          <cell r="B32">
            <v>0</v>
          </cell>
        </row>
        <row r="33">
          <cell r="B33">
            <v>0</v>
          </cell>
        </row>
        <row r="34">
          <cell r="B34">
            <v>0</v>
          </cell>
        </row>
        <row r="35">
          <cell r="B35">
            <v>0</v>
          </cell>
        </row>
        <row r="36">
          <cell r="B36">
            <v>0</v>
          </cell>
        </row>
        <row r="37">
          <cell r="B37">
            <v>0</v>
          </cell>
        </row>
        <row r="38">
          <cell r="B38">
            <v>0</v>
          </cell>
        </row>
        <row r="39">
          <cell r="B39">
            <v>0</v>
          </cell>
        </row>
        <row r="40">
          <cell r="B40">
            <v>0</v>
          </cell>
        </row>
        <row r="42">
          <cell r="B42">
            <v>0</v>
          </cell>
        </row>
        <row r="43">
          <cell r="B43">
            <v>0</v>
          </cell>
        </row>
        <row r="44">
          <cell r="B44">
            <v>0</v>
          </cell>
        </row>
        <row r="45">
          <cell r="B45">
            <v>150</v>
          </cell>
        </row>
        <row r="46">
          <cell r="B46">
            <v>150</v>
          </cell>
        </row>
        <row r="47">
          <cell r="B47">
            <v>0</v>
          </cell>
        </row>
        <row r="48">
          <cell r="B48">
            <v>0</v>
          </cell>
        </row>
        <row r="49">
          <cell r="B49">
            <v>0</v>
          </cell>
        </row>
        <row r="51">
          <cell r="B51">
            <v>0</v>
          </cell>
        </row>
        <row r="52">
          <cell r="B52">
            <v>0</v>
          </cell>
        </row>
        <row r="53">
          <cell r="B53">
            <v>0</v>
          </cell>
        </row>
        <row r="54">
          <cell r="B54">
            <v>0</v>
          </cell>
        </row>
        <row r="55">
          <cell r="B55">
            <v>0</v>
          </cell>
        </row>
        <row r="56">
          <cell r="B56">
            <v>0</v>
          </cell>
        </row>
        <row r="57">
          <cell r="B57">
            <v>0</v>
          </cell>
        </row>
        <row r="58">
          <cell r="B58">
            <v>0</v>
          </cell>
        </row>
        <row r="59">
          <cell r="B59">
            <v>0</v>
          </cell>
        </row>
        <row r="60">
          <cell r="B60">
            <v>10000</v>
          </cell>
        </row>
        <row r="61">
          <cell r="B61">
            <v>0</v>
          </cell>
        </row>
        <row r="62">
          <cell r="B62">
            <v>0</v>
          </cell>
        </row>
        <row r="63">
          <cell r="B63">
            <v>10150</v>
          </cell>
        </row>
      </sheetData>
      <sheetData sheetId="16">
        <row r="9">
          <cell r="B9">
            <v>0</v>
          </cell>
        </row>
        <row r="10">
          <cell r="B10">
            <v>0</v>
          </cell>
        </row>
        <row r="11">
          <cell r="B11">
            <v>0</v>
          </cell>
        </row>
        <row r="12">
          <cell r="B12">
            <v>0</v>
          </cell>
        </row>
        <row r="13">
          <cell r="B13">
            <v>0</v>
          </cell>
        </row>
        <row r="14">
          <cell r="B14">
            <v>0</v>
          </cell>
        </row>
        <row r="15">
          <cell r="B15">
            <v>0</v>
          </cell>
        </row>
        <row r="16">
          <cell r="B16">
            <v>0</v>
          </cell>
        </row>
        <row r="17">
          <cell r="B17">
            <v>0</v>
          </cell>
        </row>
        <row r="18">
          <cell r="B18">
            <v>0</v>
          </cell>
        </row>
        <row r="19">
          <cell r="B19">
            <v>0</v>
          </cell>
        </row>
        <row r="20">
          <cell r="B20">
            <v>0</v>
          </cell>
        </row>
        <row r="21">
          <cell r="B21">
            <v>0</v>
          </cell>
        </row>
        <row r="22">
          <cell r="B22">
            <v>0</v>
          </cell>
        </row>
        <row r="23">
          <cell r="B23">
            <v>0</v>
          </cell>
        </row>
        <row r="24">
          <cell r="B24">
            <v>0</v>
          </cell>
        </row>
        <row r="25">
          <cell r="B25">
            <v>0</v>
          </cell>
        </row>
        <row r="26">
          <cell r="B26">
            <v>0</v>
          </cell>
        </row>
        <row r="27">
          <cell r="B27">
            <v>0</v>
          </cell>
        </row>
        <row r="28">
          <cell r="B28">
            <v>0</v>
          </cell>
        </row>
        <row r="29">
          <cell r="B29">
            <v>0</v>
          </cell>
        </row>
        <row r="30">
          <cell r="B30">
            <v>0</v>
          </cell>
        </row>
        <row r="31">
          <cell r="B31">
            <v>0</v>
          </cell>
        </row>
        <row r="32">
          <cell r="B32">
            <v>0</v>
          </cell>
        </row>
        <row r="33">
          <cell r="B33">
            <v>0</v>
          </cell>
        </row>
        <row r="34">
          <cell r="B34">
            <v>0</v>
          </cell>
        </row>
        <row r="35">
          <cell r="B35">
            <v>0</v>
          </cell>
        </row>
        <row r="36">
          <cell r="B36">
            <v>0</v>
          </cell>
        </row>
        <row r="37">
          <cell r="B37">
            <v>0</v>
          </cell>
        </row>
        <row r="38">
          <cell r="B38">
            <v>0</v>
          </cell>
        </row>
        <row r="39">
          <cell r="B39">
            <v>0</v>
          </cell>
        </row>
        <row r="40">
          <cell r="B40">
            <v>0</v>
          </cell>
        </row>
        <row r="42">
          <cell r="B42">
            <v>0</v>
          </cell>
        </row>
        <row r="43">
          <cell r="B43">
            <v>0</v>
          </cell>
        </row>
        <row r="44">
          <cell r="B44">
            <v>0</v>
          </cell>
        </row>
        <row r="45">
          <cell r="B45">
            <v>0</v>
          </cell>
        </row>
        <row r="46">
          <cell r="B46">
            <v>0</v>
          </cell>
        </row>
        <row r="47">
          <cell r="B47">
            <v>0</v>
          </cell>
        </row>
        <row r="48">
          <cell r="B48">
            <v>0</v>
          </cell>
        </row>
        <row r="49">
          <cell r="B49">
            <v>0</v>
          </cell>
        </row>
        <row r="51">
          <cell r="B51">
            <v>0</v>
          </cell>
        </row>
        <row r="52">
          <cell r="B52">
            <v>0</v>
          </cell>
        </row>
        <row r="53">
          <cell r="B53">
            <v>0</v>
          </cell>
        </row>
        <row r="54">
          <cell r="B54">
            <v>0</v>
          </cell>
        </row>
        <row r="55">
          <cell r="B55">
            <v>0</v>
          </cell>
        </row>
        <row r="56">
          <cell r="B56">
            <v>0</v>
          </cell>
        </row>
        <row r="57">
          <cell r="B57">
            <v>0</v>
          </cell>
        </row>
        <row r="58">
          <cell r="B58">
            <v>0</v>
          </cell>
        </row>
        <row r="59">
          <cell r="B59">
            <v>3780</v>
          </cell>
        </row>
        <row r="60">
          <cell r="B60">
            <v>0</v>
          </cell>
        </row>
        <row r="61">
          <cell r="B61">
            <v>0</v>
          </cell>
        </row>
        <row r="62">
          <cell r="B62">
            <v>0</v>
          </cell>
        </row>
      </sheetData>
      <sheetData sheetId="17">
        <row r="9">
          <cell r="B9">
            <v>17111.599999999999</v>
          </cell>
        </row>
        <row r="10">
          <cell r="B10">
            <v>18376.600000000002</v>
          </cell>
        </row>
        <row r="11">
          <cell r="B11">
            <v>24465.1</v>
          </cell>
        </row>
        <row r="12">
          <cell r="B12">
            <v>0</v>
          </cell>
        </row>
        <row r="13">
          <cell r="B13">
            <v>20823.600000000002</v>
          </cell>
        </row>
        <row r="14">
          <cell r="B14">
            <v>27360.400000000001</v>
          </cell>
        </row>
        <row r="15">
          <cell r="B15">
            <v>18610.600000000006</v>
          </cell>
        </row>
        <row r="16">
          <cell r="B16">
            <v>14620.000000000002</v>
          </cell>
        </row>
        <row r="17">
          <cell r="B17">
            <v>19631.5</v>
          </cell>
        </row>
        <row r="18">
          <cell r="B18">
            <v>0</v>
          </cell>
        </row>
        <row r="19">
          <cell r="B19">
            <v>0</v>
          </cell>
        </row>
        <row r="20">
          <cell r="B20">
            <v>33138.799999999996</v>
          </cell>
        </row>
        <row r="21">
          <cell r="B21">
            <v>23713.700000000004</v>
          </cell>
        </row>
        <row r="22">
          <cell r="B22">
            <v>19490.5</v>
          </cell>
        </row>
        <row r="23">
          <cell r="B23">
            <v>0</v>
          </cell>
        </row>
        <row r="24">
          <cell r="B24">
            <v>20864.2</v>
          </cell>
        </row>
        <row r="25">
          <cell r="B25">
            <v>17007.8</v>
          </cell>
        </row>
        <row r="26">
          <cell r="B26">
            <v>16900</v>
          </cell>
        </row>
        <row r="27">
          <cell r="B27">
            <v>20991.8</v>
          </cell>
        </row>
        <row r="28">
          <cell r="B28">
            <v>19282.699999999997</v>
          </cell>
        </row>
        <row r="29">
          <cell r="B29">
            <v>24598.100000000002</v>
          </cell>
        </row>
        <row r="30">
          <cell r="B30">
            <v>17247.800000000003</v>
          </cell>
        </row>
        <row r="31">
          <cell r="B31">
            <v>18481.8</v>
          </cell>
        </row>
        <row r="32">
          <cell r="B32">
            <v>21829.5</v>
          </cell>
        </row>
        <row r="33">
          <cell r="B33">
            <v>20157.399999999998</v>
          </cell>
        </row>
        <row r="34">
          <cell r="B34">
            <v>22872.800000000007</v>
          </cell>
        </row>
        <row r="35">
          <cell r="B35">
            <v>457576.3</v>
          </cell>
        </row>
        <row r="36">
          <cell r="B36">
            <v>1380838.4000000001</v>
          </cell>
        </row>
        <row r="37">
          <cell r="B37">
            <v>0</v>
          </cell>
        </row>
        <row r="38">
          <cell r="B38">
            <v>0</v>
          </cell>
        </row>
        <row r="39">
          <cell r="B39">
            <v>0</v>
          </cell>
        </row>
        <row r="40">
          <cell r="B40">
            <v>0</v>
          </cell>
        </row>
        <row r="42">
          <cell r="B42">
            <v>0</v>
          </cell>
        </row>
        <row r="43">
          <cell r="B43">
            <v>1838414.7</v>
          </cell>
        </row>
        <row r="44">
          <cell r="B44">
            <v>0</v>
          </cell>
        </row>
        <row r="45">
          <cell r="B45">
            <v>0</v>
          </cell>
        </row>
        <row r="46">
          <cell r="B46">
            <v>0</v>
          </cell>
        </row>
        <row r="47">
          <cell r="B47">
            <v>0</v>
          </cell>
        </row>
        <row r="48">
          <cell r="B48">
            <v>0</v>
          </cell>
        </row>
        <row r="49">
          <cell r="B49">
            <v>0</v>
          </cell>
        </row>
        <row r="51">
          <cell r="B51">
            <v>0</v>
          </cell>
        </row>
        <row r="52">
          <cell r="B52">
            <v>0</v>
          </cell>
        </row>
        <row r="53">
          <cell r="B53">
            <v>1980.4</v>
          </cell>
        </row>
        <row r="54">
          <cell r="B54">
            <v>1800</v>
          </cell>
        </row>
        <row r="55">
          <cell r="B55">
            <v>180.4</v>
          </cell>
        </row>
        <row r="56">
          <cell r="B56">
            <v>0</v>
          </cell>
        </row>
        <row r="57">
          <cell r="B57">
            <v>0</v>
          </cell>
        </row>
        <row r="58">
          <cell r="B58">
            <v>0</v>
          </cell>
        </row>
        <row r="59">
          <cell r="B59">
            <v>150</v>
          </cell>
        </row>
        <row r="60">
          <cell r="B60">
            <v>0</v>
          </cell>
        </row>
        <row r="61">
          <cell r="B61">
            <v>0</v>
          </cell>
        </row>
        <row r="62">
          <cell r="B62">
            <v>0</v>
          </cell>
        </row>
      </sheetData>
      <sheetData sheetId="18">
        <row r="9">
          <cell r="B9">
            <v>0</v>
          </cell>
        </row>
        <row r="10">
          <cell r="B10">
            <v>0</v>
          </cell>
        </row>
        <row r="11">
          <cell r="B11">
            <v>0</v>
          </cell>
        </row>
        <row r="12">
          <cell r="B12">
            <v>0</v>
          </cell>
        </row>
        <row r="13">
          <cell r="B13">
            <v>0</v>
          </cell>
        </row>
        <row r="14">
          <cell r="B14">
            <v>0</v>
          </cell>
        </row>
        <row r="15">
          <cell r="B15">
            <v>0</v>
          </cell>
        </row>
        <row r="16">
          <cell r="B16">
            <v>0</v>
          </cell>
        </row>
        <row r="17">
          <cell r="B17">
            <v>0</v>
          </cell>
        </row>
        <row r="18">
          <cell r="B18">
            <v>0</v>
          </cell>
        </row>
        <row r="19">
          <cell r="B19">
            <v>0</v>
          </cell>
        </row>
        <row r="20">
          <cell r="B20">
            <v>0</v>
          </cell>
        </row>
        <row r="21">
          <cell r="B21">
            <v>0</v>
          </cell>
        </row>
        <row r="22">
          <cell r="B22">
            <v>0</v>
          </cell>
        </row>
        <row r="23">
          <cell r="B23">
            <v>0</v>
          </cell>
        </row>
        <row r="24">
          <cell r="B24">
            <v>0</v>
          </cell>
        </row>
        <row r="25">
          <cell r="B25">
            <v>0</v>
          </cell>
        </row>
        <row r="26">
          <cell r="B26">
            <v>0</v>
          </cell>
        </row>
        <row r="27">
          <cell r="B27">
            <v>0</v>
          </cell>
        </row>
        <row r="28">
          <cell r="B28">
            <v>0</v>
          </cell>
        </row>
        <row r="29">
          <cell r="B29">
            <v>0</v>
          </cell>
        </row>
        <row r="30">
          <cell r="B30">
            <v>0</v>
          </cell>
        </row>
        <row r="31">
          <cell r="B31">
            <v>0</v>
          </cell>
        </row>
        <row r="32">
          <cell r="B32">
            <v>0</v>
          </cell>
        </row>
        <row r="33">
          <cell r="B33">
            <v>0</v>
          </cell>
        </row>
        <row r="34">
          <cell r="B34">
            <v>0</v>
          </cell>
        </row>
        <row r="35">
          <cell r="B35">
            <v>0</v>
          </cell>
        </row>
        <row r="36">
          <cell r="B36">
            <v>0</v>
          </cell>
        </row>
        <row r="37">
          <cell r="B37">
            <v>0</v>
          </cell>
        </row>
        <row r="38">
          <cell r="B38">
            <v>0</v>
          </cell>
        </row>
        <row r="39">
          <cell r="B39">
            <v>0</v>
          </cell>
        </row>
        <row r="40">
          <cell r="B40">
            <v>0</v>
          </cell>
        </row>
        <row r="42">
          <cell r="B42">
            <v>0</v>
          </cell>
        </row>
        <row r="43">
          <cell r="B43">
            <v>0</v>
          </cell>
        </row>
        <row r="44">
          <cell r="B44">
            <v>0</v>
          </cell>
        </row>
        <row r="45">
          <cell r="B45">
            <v>0</v>
          </cell>
        </row>
        <row r="46">
          <cell r="B46">
            <v>0</v>
          </cell>
        </row>
        <row r="47">
          <cell r="B47">
            <v>0</v>
          </cell>
        </row>
        <row r="48">
          <cell r="B48">
            <v>0</v>
          </cell>
        </row>
        <row r="49">
          <cell r="B49">
            <v>0</v>
          </cell>
        </row>
        <row r="51">
          <cell r="B51">
            <v>0</v>
          </cell>
        </row>
        <row r="52">
          <cell r="B52">
            <v>0</v>
          </cell>
        </row>
        <row r="53">
          <cell r="B53">
            <v>0</v>
          </cell>
        </row>
        <row r="54">
          <cell r="B54">
            <v>0</v>
          </cell>
        </row>
        <row r="55">
          <cell r="B55">
            <v>0</v>
          </cell>
        </row>
        <row r="56">
          <cell r="B56">
            <v>0</v>
          </cell>
        </row>
        <row r="57">
          <cell r="B57">
            <v>0</v>
          </cell>
        </row>
        <row r="58">
          <cell r="B58">
            <v>0</v>
          </cell>
        </row>
        <row r="59">
          <cell r="B59">
            <v>0</v>
          </cell>
        </row>
        <row r="60">
          <cell r="B60">
            <v>0</v>
          </cell>
        </row>
        <row r="61">
          <cell r="B61">
            <v>0</v>
          </cell>
        </row>
        <row r="62">
          <cell r="B62">
            <v>0</v>
          </cell>
        </row>
      </sheetData>
      <sheetData sheetId="19">
        <row r="9">
          <cell r="B9">
            <v>0</v>
          </cell>
        </row>
        <row r="10">
          <cell r="B10">
            <v>0</v>
          </cell>
        </row>
        <row r="11">
          <cell r="B11">
            <v>0</v>
          </cell>
        </row>
        <row r="12">
          <cell r="B12">
            <v>0</v>
          </cell>
        </row>
        <row r="13">
          <cell r="B13">
            <v>0</v>
          </cell>
        </row>
        <row r="14">
          <cell r="B14">
            <v>0</v>
          </cell>
        </row>
        <row r="15">
          <cell r="B15">
            <v>0</v>
          </cell>
        </row>
        <row r="16">
          <cell r="B16">
            <v>0</v>
          </cell>
        </row>
        <row r="17">
          <cell r="B17">
            <v>0</v>
          </cell>
        </row>
        <row r="18">
          <cell r="B18">
            <v>0</v>
          </cell>
        </row>
        <row r="19">
          <cell r="B19">
            <v>0</v>
          </cell>
        </row>
        <row r="20">
          <cell r="B20">
            <v>0</v>
          </cell>
        </row>
        <row r="21">
          <cell r="B21">
            <v>0</v>
          </cell>
        </row>
        <row r="22">
          <cell r="B22">
            <v>0</v>
          </cell>
        </row>
        <row r="23">
          <cell r="B23">
            <v>0</v>
          </cell>
        </row>
        <row r="24">
          <cell r="B24">
            <v>0</v>
          </cell>
        </row>
        <row r="25">
          <cell r="B25">
            <v>0</v>
          </cell>
        </row>
        <row r="26">
          <cell r="B26">
            <v>0</v>
          </cell>
        </row>
        <row r="27">
          <cell r="B27">
            <v>0</v>
          </cell>
        </row>
        <row r="28">
          <cell r="B28">
            <v>0</v>
          </cell>
        </row>
        <row r="29">
          <cell r="B29">
            <v>0</v>
          </cell>
        </row>
        <row r="30">
          <cell r="B30">
            <v>0</v>
          </cell>
        </row>
        <row r="31">
          <cell r="B31">
            <v>0</v>
          </cell>
        </row>
        <row r="32">
          <cell r="B32">
            <v>0</v>
          </cell>
        </row>
        <row r="33">
          <cell r="B33">
            <v>0</v>
          </cell>
        </row>
        <row r="34">
          <cell r="B34">
            <v>0</v>
          </cell>
        </row>
        <row r="35">
          <cell r="B35">
            <v>0</v>
          </cell>
        </row>
        <row r="36">
          <cell r="B36">
            <v>0</v>
          </cell>
        </row>
        <row r="37">
          <cell r="B37">
            <v>0</v>
          </cell>
        </row>
        <row r="38">
          <cell r="B38">
            <v>0</v>
          </cell>
        </row>
        <row r="39">
          <cell r="B39">
            <v>0</v>
          </cell>
        </row>
        <row r="40">
          <cell r="B40">
            <v>0</v>
          </cell>
        </row>
        <row r="42">
          <cell r="B42">
            <v>0</v>
          </cell>
        </row>
        <row r="43">
          <cell r="B43">
            <v>0</v>
          </cell>
        </row>
        <row r="44">
          <cell r="B44">
            <v>0</v>
          </cell>
        </row>
        <row r="45">
          <cell r="B45">
            <v>0</v>
          </cell>
        </row>
        <row r="46">
          <cell r="B46">
            <v>0</v>
          </cell>
        </row>
        <row r="47">
          <cell r="B47">
            <v>0</v>
          </cell>
        </row>
        <row r="48">
          <cell r="B48">
            <v>0</v>
          </cell>
        </row>
        <row r="49">
          <cell r="B49">
            <v>0</v>
          </cell>
        </row>
        <row r="51">
          <cell r="B51">
            <v>0</v>
          </cell>
        </row>
        <row r="52">
          <cell r="B52">
            <v>0</v>
          </cell>
        </row>
        <row r="53">
          <cell r="B53">
            <v>0</v>
          </cell>
        </row>
        <row r="54">
          <cell r="B54">
            <v>0</v>
          </cell>
        </row>
        <row r="55">
          <cell r="B55">
            <v>0</v>
          </cell>
        </row>
        <row r="56">
          <cell r="B56">
            <v>0</v>
          </cell>
        </row>
        <row r="57">
          <cell r="B57">
            <v>0</v>
          </cell>
        </row>
        <row r="58">
          <cell r="B58">
            <v>0</v>
          </cell>
        </row>
        <row r="59">
          <cell r="B59">
            <v>0</v>
          </cell>
        </row>
        <row r="60">
          <cell r="B60">
            <v>0</v>
          </cell>
        </row>
        <row r="61">
          <cell r="B61">
            <v>0</v>
          </cell>
        </row>
        <row r="62">
          <cell r="B62">
            <v>0</v>
          </cell>
        </row>
        <row r="63">
          <cell r="B63">
            <v>0</v>
          </cell>
        </row>
      </sheetData>
      <sheetData sheetId="20">
        <row r="9">
          <cell r="B9">
            <v>0</v>
          </cell>
        </row>
        <row r="10">
          <cell r="B10">
            <v>0</v>
          </cell>
        </row>
        <row r="11">
          <cell r="B11">
            <v>0</v>
          </cell>
        </row>
        <row r="12">
          <cell r="B12">
            <v>0</v>
          </cell>
        </row>
        <row r="13">
          <cell r="B13">
            <v>0</v>
          </cell>
        </row>
        <row r="14">
          <cell r="B14">
            <v>0</v>
          </cell>
        </row>
        <row r="15">
          <cell r="B15">
            <v>0</v>
          </cell>
        </row>
        <row r="16">
          <cell r="B16">
            <v>0</v>
          </cell>
        </row>
        <row r="17">
          <cell r="B17">
            <v>0</v>
          </cell>
        </row>
        <row r="18">
          <cell r="B18">
            <v>0</v>
          </cell>
        </row>
        <row r="19">
          <cell r="B19">
            <v>0</v>
          </cell>
        </row>
        <row r="20">
          <cell r="B20">
            <v>0</v>
          </cell>
        </row>
        <row r="21">
          <cell r="B21">
            <v>0</v>
          </cell>
        </row>
        <row r="22">
          <cell r="B22">
            <v>0</v>
          </cell>
        </row>
        <row r="23">
          <cell r="B23">
            <v>0</v>
          </cell>
        </row>
        <row r="24">
          <cell r="B24">
            <v>0</v>
          </cell>
        </row>
        <row r="25">
          <cell r="B25">
            <v>0</v>
          </cell>
        </row>
        <row r="26">
          <cell r="B26">
            <v>0</v>
          </cell>
        </row>
        <row r="27">
          <cell r="B27">
            <v>0</v>
          </cell>
        </row>
        <row r="28">
          <cell r="B28">
            <v>0</v>
          </cell>
        </row>
        <row r="29">
          <cell r="B29">
            <v>0</v>
          </cell>
        </row>
        <row r="30">
          <cell r="B30">
            <v>0</v>
          </cell>
        </row>
        <row r="31">
          <cell r="B31">
            <v>0</v>
          </cell>
        </row>
        <row r="32">
          <cell r="B32">
            <v>0</v>
          </cell>
        </row>
        <row r="33">
          <cell r="B33">
            <v>0</v>
          </cell>
        </row>
        <row r="34">
          <cell r="B34">
            <v>0</v>
          </cell>
        </row>
        <row r="35">
          <cell r="B35">
            <v>0</v>
          </cell>
        </row>
        <row r="36">
          <cell r="B36">
            <v>35743.300000000003</v>
          </cell>
        </row>
        <row r="37">
          <cell r="B37">
            <v>400000.00000000006</v>
          </cell>
        </row>
        <row r="38">
          <cell r="B38">
            <v>0</v>
          </cell>
        </row>
        <row r="39">
          <cell r="B39">
            <v>0</v>
          </cell>
        </row>
        <row r="40">
          <cell r="B40">
            <v>0</v>
          </cell>
        </row>
        <row r="42">
          <cell r="B42">
            <v>0</v>
          </cell>
        </row>
        <row r="43">
          <cell r="B43">
            <v>416719.80000000005</v>
          </cell>
        </row>
        <row r="44">
          <cell r="B44">
            <v>0</v>
          </cell>
        </row>
        <row r="45">
          <cell r="B45">
            <v>0</v>
          </cell>
        </row>
        <row r="46">
          <cell r="B46">
            <v>0</v>
          </cell>
        </row>
        <row r="47">
          <cell r="B47">
            <v>0</v>
          </cell>
        </row>
        <row r="48">
          <cell r="B48">
            <v>0</v>
          </cell>
        </row>
        <row r="49">
          <cell r="B49">
            <v>0</v>
          </cell>
        </row>
        <row r="51">
          <cell r="B51">
            <v>0</v>
          </cell>
        </row>
        <row r="52">
          <cell r="B52">
            <v>0</v>
          </cell>
        </row>
        <row r="53">
          <cell r="B53">
            <v>0</v>
          </cell>
        </row>
        <row r="54">
          <cell r="B54">
            <v>0</v>
          </cell>
        </row>
        <row r="55">
          <cell r="B55">
            <v>0</v>
          </cell>
        </row>
        <row r="56">
          <cell r="B56">
            <v>0</v>
          </cell>
        </row>
        <row r="57">
          <cell r="B57">
            <v>0</v>
          </cell>
        </row>
        <row r="58">
          <cell r="B58">
            <v>0</v>
          </cell>
        </row>
        <row r="59">
          <cell r="B59">
            <v>0</v>
          </cell>
        </row>
        <row r="60">
          <cell r="B60">
            <v>0</v>
          </cell>
        </row>
        <row r="61">
          <cell r="B61">
            <v>0</v>
          </cell>
        </row>
        <row r="62">
          <cell r="B62">
            <v>0</v>
          </cell>
        </row>
        <row r="63">
          <cell r="B63">
            <v>416719.80000000005</v>
          </cell>
        </row>
      </sheetData>
      <sheetData sheetId="21"/>
      <sheetData sheetId="22">
        <row r="9">
          <cell r="B9">
            <v>0</v>
          </cell>
        </row>
        <row r="10">
          <cell r="B10">
            <v>0</v>
          </cell>
        </row>
        <row r="11">
          <cell r="B11">
            <v>0</v>
          </cell>
        </row>
        <row r="12">
          <cell r="B12">
            <v>0</v>
          </cell>
        </row>
        <row r="13">
          <cell r="B13">
            <v>0</v>
          </cell>
        </row>
        <row r="14">
          <cell r="B14">
            <v>0</v>
          </cell>
        </row>
        <row r="15">
          <cell r="B15">
            <v>0</v>
          </cell>
        </row>
        <row r="16">
          <cell r="B16">
            <v>0</v>
          </cell>
        </row>
        <row r="17">
          <cell r="B17">
            <v>0</v>
          </cell>
        </row>
        <row r="18">
          <cell r="B18">
            <v>0</v>
          </cell>
        </row>
        <row r="19">
          <cell r="B19">
            <v>0</v>
          </cell>
        </row>
        <row r="20">
          <cell r="B20">
            <v>0</v>
          </cell>
        </row>
        <row r="21">
          <cell r="B21">
            <v>0</v>
          </cell>
        </row>
        <row r="22">
          <cell r="B22">
            <v>0</v>
          </cell>
        </row>
        <row r="23">
          <cell r="B23">
            <v>0</v>
          </cell>
        </row>
        <row r="24">
          <cell r="B24">
            <v>0</v>
          </cell>
        </row>
        <row r="25">
          <cell r="B25">
            <v>0</v>
          </cell>
        </row>
        <row r="26">
          <cell r="B26">
            <v>0</v>
          </cell>
        </row>
        <row r="27">
          <cell r="B27">
            <v>0</v>
          </cell>
        </row>
        <row r="28">
          <cell r="B28">
            <v>0</v>
          </cell>
        </row>
        <row r="29">
          <cell r="B29">
            <v>0</v>
          </cell>
        </row>
        <row r="30">
          <cell r="B30">
            <v>0</v>
          </cell>
        </row>
        <row r="31">
          <cell r="B31">
            <v>0</v>
          </cell>
        </row>
        <row r="32">
          <cell r="B32">
            <v>0</v>
          </cell>
        </row>
        <row r="33">
          <cell r="B33">
            <v>0</v>
          </cell>
        </row>
        <row r="34">
          <cell r="B34">
            <v>0</v>
          </cell>
        </row>
        <row r="35">
          <cell r="B35">
            <v>0</v>
          </cell>
        </row>
        <row r="36">
          <cell r="B36">
            <v>0</v>
          </cell>
        </row>
        <row r="37">
          <cell r="B37">
            <v>0</v>
          </cell>
        </row>
        <row r="38">
          <cell r="B38">
            <v>0</v>
          </cell>
        </row>
        <row r="39">
          <cell r="B39">
            <v>0</v>
          </cell>
        </row>
        <row r="40">
          <cell r="B40">
            <v>0</v>
          </cell>
        </row>
        <row r="42">
          <cell r="B42">
            <v>0</v>
          </cell>
        </row>
        <row r="43">
          <cell r="B43">
            <v>0</v>
          </cell>
        </row>
        <row r="44">
          <cell r="B44">
            <v>0</v>
          </cell>
        </row>
        <row r="45">
          <cell r="B45">
            <v>52.999999999999993</v>
          </cell>
        </row>
        <row r="46">
          <cell r="B46">
            <v>52.999999999999993</v>
          </cell>
        </row>
        <row r="47">
          <cell r="B47">
            <v>0</v>
          </cell>
        </row>
        <row r="48">
          <cell r="B48">
            <v>0</v>
          </cell>
        </row>
        <row r="49">
          <cell r="B49">
            <v>0</v>
          </cell>
        </row>
        <row r="51">
          <cell r="B51">
            <v>0</v>
          </cell>
        </row>
        <row r="52">
          <cell r="B52">
            <v>0</v>
          </cell>
        </row>
        <row r="53">
          <cell r="B53">
            <v>0</v>
          </cell>
        </row>
        <row r="54">
          <cell r="B54">
            <v>0</v>
          </cell>
        </row>
        <row r="55">
          <cell r="B55">
            <v>0</v>
          </cell>
        </row>
        <row r="56">
          <cell r="B56">
            <v>0</v>
          </cell>
        </row>
        <row r="57">
          <cell r="B57">
            <v>0</v>
          </cell>
        </row>
        <row r="58">
          <cell r="B58">
            <v>0</v>
          </cell>
        </row>
        <row r="59">
          <cell r="B59">
            <v>0</v>
          </cell>
        </row>
        <row r="60">
          <cell r="B60">
            <v>0</v>
          </cell>
        </row>
        <row r="61">
          <cell r="B61">
            <v>0</v>
          </cell>
        </row>
        <row r="62">
          <cell r="B62">
            <v>0</v>
          </cell>
        </row>
        <row r="63">
          <cell r="B63">
            <v>52.999999999999993</v>
          </cell>
        </row>
      </sheetData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зведене фін."/>
      <sheetName val="Виконан.кошт."/>
      <sheetName val="Всього"/>
      <sheetName val="розповс."/>
      <sheetName val="Лист1"/>
      <sheetName val="2111,2120"/>
      <sheetName val="2111"/>
      <sheetName val="2120"/>
      <sheetName val="2210,40,50"/>
      <sheetName val="2210"/>
      <sheetName val="2240всього"/>
      <sheetName val="2240 розповс."/>
      <sheetName val="2240 інші"/>
      <sheetName val="2250"/>
      <sheetName val="общ.2270"/>
      <sheetName val="2271"/>
      <sheetName val="2272"/>
      <sheetName val="2273"/>
      <sheetName val="2274"/>
      <sheetName val="2275"/>
      <sheetName val="2280"/>
      <sheetName val="2281"/>
      <sheetName val="2282"/>
      <sheetName val="2610"/>
      <sheetName val="2630"/>
      <sheetName val="2730"/>
      <sheetName val="2800"/>
      <sheetName val="3110"/>
      <sheetName val="3132"/>
      <sheetName val="3160"/>
      <sheetName val="3210"/>
      <sheetName val="Лист29"/>
      <sheetName val="Лист28"/>
      <sheetName val="Лист16"/>
      <sheetName val="Лист4"/>
      <sheetName val="Лист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Програми2012р."/>
      <sheetName val="зведене фін."/>
      <sheetName val="Лист1"/>
      <sheetName val="Виконан. кошт."/>
      <sheetName val="Всього"/>
      <sheetName val="1111,1120"/>
      <sheetName val="1111"/>
      <sheetName val="1120"/>
      <sheetName val="всього 1130"/>
      <sheetName val="1131"/>
      <sheetName val="1134(всього)"/>
      <sheetName val="1134 (інші)"/>
      <sheetName val="1134 (розповс.)"/>
      <sheetName val="1135"/>
      <sheetName val="1140"/>
      <sheetName val="всього 1160"/>
      <sheetName val="1161"/>
      <sheetName val="1162"/>
      <sheetName val="1163"/>
      <sheetName val="1164"/>
      <sheetName val="1165"/>
      <sheetName val="1166"/>
      <sheetName val="Лист2"/>
      <sheetName val="1171"/>
      <sheetName val="1172"/>
      <sheetName val="2110"/>
      <sheetName val="2133"/>
      <sheetName val="2300"/>
      <sheetName val="2410"/>
      <sheetName val="2430"/>
      <sheetName val="1310"/>
      <sheetName val="1343"/>
      <sheetName val="1350"/>
      <sheetName val="фін.розповс."/>
      <sheetName val="довідка Кравченко"/>
      <sheetName val="Лист24"/>
      <sheetName val="Лист23"/>
      <sheetName val="Лист22"/>
      <sheetName val="Лист3"/>
      <sheetName val="звед.фін. з урах відізв."/>
      <sheetName val="Відізв. кошти"/>
      <sheetName val="Лист5"/>
      <sheetName val="Лист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кошт."/>
      <sheetName val="пл.асигн."/>
      <sheetName val="2111"/>
      <sheetName val="2120"/>
      <sheetName val="2210"/>
      <sheetName val="2240всього"/>
      <sheetName val="2240 інш."/>
      <sheetName val="2240 розповс."/>
      <sheetName val="2250"/>
      <sheetName val="2271"/>
      <sheetName val="2272"/>
      <sheetName val="2273"/>
      <sheetName val="2274"/>
      <sheetName val="2275"/>
      <sheetName val="2281"/>
      <sheetName val="2282"/>
      <sheetName val="2730"/>
      <sheetName val="2610"/>
      <sheetName val="2630"/>
      <sheetName val="3110"/>
      <sheetName val="3210"/>
      <sheetName val="3132"/>
      <sheetName val="2800"/>
      <sheetName val="Донецька"/>
      <sheetName val="поміс 2110"/>
      <sheetName val="поміс 2120"/>
      <sheetName val="поміс 2210"/>
      <sheetName val="поміс 2240 всього"/>
      <sheetName val="поміс 2240 трансл."/>
      <sheetName val="пом.2240 інш"/>
      <sheetName val="поміс 2271"/>
      <sheetName val="поміс 2272"/>
      <sheetName val="поміс 2273"/>
      <sheetName val="поміс 2274"/>
      <sheetName val="поміс 2275"/>
      <sheetName val="поміс 2282"/>
      <sheetName val="поміс 2281"/>
      <sheetName val="Лист3"/>
      <sheetName val="Лист2"/>
    </sheetNames>
    <sheetDataSet>
      <sheetData sheetId="0"/>
      <sheetData sheetId="1"/>
      <sheetData sheetId="2">
        <row r="9">
          <cell r="B9">
            <v>0</v>
          </cell>
          <cell r="CE9">
            <v>0</v>
          </cell>
        </row>
        <row r="10">
          <cell r="B10">
            <v>0</v>
          </cell>
          <cell r="CE10">
            <v>0</v>
          </cell>
        </row>
        <row r="11">
          <cell r="B11">
            <v>0</v>
          </cell>
          <cell r="CE11">
            <v>0</v>
          </cell>
        </row>
        <row r="12">
          <cell r="B12">
            <v>0</v>
          </cell>
          <cell r="CE12">
            <v>0</v>
          </cell>
        </row>
        <row r="13">
          <cell r="B13">
            <v>0</v>
          </cell>
          <cell r="CE13">
            <v>0</v>
          </cell>
        </row>
        <row r="14">
          <cell r="B14">
            <v>0</v>
          </cell>
          <cell r="CE14">
            <v>0</v>
          </cell>
        </row>
        <row r="15">
          <cell r="B15">
            <v>0</v>
          </cell>
          <cell r="CE15">
            <v>0</v>
          </cell>
        </row>
        <row r="16">
          <cell r="B16">
            <v>0</v>
          </cell>
          <cell r="CE16">
            <v>0</v>
          </cell>
        </row>
        <row r="17">
          <cell r="B17">
            <v>0</v>
          </cell>
          <cell r="CE17">
            <v>0</v>
          </cell>
        </row>
        <row r="18">
          <cell r="B18">
            <v>0</v>
          </cell>
          <cell r="CE18">
            <v>0</v>
          </cell>
        </row>
        <row r="19">
          <cell r="B19">
            <v>0</v>
          </cell>
          <cell r="CE19">
            <v>0</v>
          </cell>
        </row>
        <row r="20">
          <cell r="B20">
            <v>0</v>
          </cell>
          <cell r="CE20">
            <v>0</v>
          </cell>
        </row>
        <row r="21">
          <cell r="B21">
            <v>0</v>
          </cell>
          <cell r="CE21">
            <v>0</v>
          </cell>
        </row>
        <row r="22">
          <cell r="B22">
            <v>0</v>
          </cell>
          <cell r="CE22">
            <v>0</v>
          </cell>
        </row>
        <row r="23">
          <cell r="B23">
            <v>0</v>
          </cell>
          <cell r="CE23">
            <v>0</v>
          </cell>
        </row>
        <row r="24">
          <cell r="B24">
            <v>0</v>
          </cell>
          <cell r="CE24">
            <v>0</v>
          </cell>
        </row>
        <row r="25">
          <cell r="B25">
            <v>0</v>
          </cell>
          <cell r="CE25">
            <v>0</v>
          </cell>
        </row>
        <row r="26">
          <cell r="B26">
            <v>0</v>
          </cell>
          <cell r="CE26">
            <v>0</v>
          </cell>
        </row>
        <row r="27">
          <cell r="B27">
            <v>0</v>
          </cell>
          <cell r="CE27">
            <v>0</v>
          </cell>
        </row>
        <row r="28">
          <cell r="B28">
            <v>0</v>
          </cell>
          <cell r="CE28">
            <v>0</v>
          </cell>
        </row>
        <row r="29">
          <cell r="B29">
            <v>0</v>
          </cell>
          <cell r="CE29">
            <v>0</v>
          </cell>
        </row>
        <row r="30">
          <cell r="B30">
            <v>0</v>
          </cell>
          <cell r="CE30">
            <v>0</v>
          </cell>
        </row>
        <row r="31">
          <cell r="B31">
            <v>0</v>
          </cell>
          <cell r="CE31">
            <v>0</v>
          </cell>
        </row>
        <row r="32">
          <cell r="B32">
            <v>0</v>
          </cell>
          <cell r="CE32">
            <v>0</v>
          </cell>
        </row>
        <row r="33">
          <cell r="B33">
            <v>0</v>
          </cell>
          <cell r="CE33">
            <v>0</v>
          </cell>
        </row>
        <row r="34">
          <cell r="B34">
            <v>0</v>
          </cell>
          <cell r="CE34">
            <v>0</v>
          </cell>
        </row>
        <row r="35">
          <cell r="B35">
            <v>0</v>
          </cell>
          <cell r="CE35">
            <v>0</v>
          </cell>
        </row>
        <row r="36">
          <cell r="B36">
            <v>0</v>
          </cell>
          <cell r="CE36">
            <v>0</v>
          </cell>
        </row>
        <row r="37">
          <cell r="B37">
            <v>0</v>
          </cell>
          <cell r="CE37">
            <v>0</v>
          </cell>
        </row>
        <row r="38">
          <cell r="B38">
            <v>0</v>
          </cell>
          <cell r="CE38">
            <v>0</v>
          </cell>
        </row>
        <row r="39">
          <cell r="B39">
            <v>0</v>
          </cell>
          <cell r="CE39">
            <v>0</v>
          </cell>
        </row>
        <row r="40">
          <cell r="B40">
            <v>0</v>
          </cell>
          <cell r="CE40">
            <v>0</v>
          </cell>
        </row>
        <row r="41">
          <cell r="CE41">
            <v>0</v>
          </cell>
        </row>
        <row r="42">
          <cell r="B42">
            <v>0</v>
          </cell>
          <cell r="CE42">
            <v>0</v>
          </cell>
        </row>
        <row r="43">
          <cell r="B43">
            <v>0</v>
          </cell>
          <cell r="CE43">
            <v>0</v>
          </cell>
        </row>
        <row r="44">
          <cell r="B44">
            <v>0</v>
          </cell>
          <cell r="CE44">
            <v>0</v>
          </cell>
        </row>
        <row r="45">
          <cell r="B45">
            <v>21196.500000000004</v>
          </cell>
          <cell r="CE45">
            <v>9718.9</v>
          </cell>
        </row>
        <row r="46">
          <cell r="B46">
            <v>21196.500000000004</v>
          </cell>
          <cell r="CE46">
            <v>9718.9</v>
          </cell>
        </row>
        <row r="47">
          <cell r="B47">
            <v>0</v>
          </cell>
          <cell r="CE47">
            <v>0</v>
          </cell>
        </row>
        <row r="48">
          <cell r="B48">
            <v>0</v>
          </cell>
          <cell r="CE48">
            <v>0</v>
          </cell>
        </row>
        <row r="49">
          <cell r="B49">
            <v>0</v>
          </cell>
          <cell r="CE49">
            <v>0</v>
          </cell>
        </row>
        <row r="50">
          <cell r="CE50">
            <v>0</v>
          </cell>
        </row>
        <row r="51">
          <cell r="B51">
            <v>0</v>
          </cell>
          <cell r="CE51">
            <v>0</v>
          </cell>
        </row>
        <row r="52">
          <cell r="B52">
            <v>6737.3000000000011</v>
          </cell>
          <cell r="CE52">
            <v>3520</v>
          </cell>
        </row>
        <row r="53">
          <cell r="B53">
            <v>0</v>
          </cell>
          <cell r="CE53">
            <v>0</v>
          </cell>
        </row>
        <row r="54">
          <cell r="B54">
            <v>0</v>
          </cell>
          <cell r="CE54">
            <v>0</v>
          </cell>
        </row>
        <row r="55">
          <cell r="B55">
            <v>0</v>
          </cell>
          <cell r="CE55">
            <v>0</v>
          </cell>
        </row>
        <row r="56">
          <cell r="B56">
            <v>0</v>
          </cell>
          <cell r="CE56">
            <v>0</v>
          </cell>
        </row>
        <row r="57">
          <cell r="B57">
            <v>0</v>
          </cell>
          <cell r="CE57">
            <v>0</v>
          </cell>
        </row>
        <row r="58">
          <cell r="B58">
            <v>0</v>
          </cell>
          <cell r="CE58">
            <v>0</v>
          </cell>
        </row>
        <row r="59">
          <cell r="B59">
            <v>0</v>
          </cell>
          <cell r="CE59">
            <v>0</v>
          </cell>
        </row>
        <row r="60">
          <cell r="B60">
            <v>0</v>
          </cell>
          <cell r="CE60">
            <v>0</v>
          </cell>
        </row>
        <row r="61">
          <cell r="B61">
            <v>0</v>
          </cell>
          <cell r="CE61">
            <v>0</v>
          </cell>
        </row>
        <row r="62">
          <cell r="B62">
            <v>0</v>
          </cell>
          <cell r="CE62">
            <v>0</v>
          </cell>
        </row>
        <row r="63">
          <cell r="B63">
            <v>27933.800000000003</v>
          </cell>
          <cell r="CE63">
            <v>13238.9</v>
          </cell>
        </row>
      </sheetData>
      <sheetData sheetId="3">
        <row r="9">
          <cell r="CE9">
            <v>0</v>
          </cell>
        </row>
        <row r="10">
          <cell r="CE10">
            <v>0</v>
          </cell>
        </row>
        <row r="11">
          <cell r="CE11">
            <v>0</v>
          </cell>
        </row>
        <row r="12">
          <cell r="CE12">
            <v>0</v>
          </cell>
        </row>
        <row r="13">
          <cell r="CE13">
            <v>0</v>
          </cell>
        </row>
        <row r="14">
          <cell r="CE14">
            <v>0</v>
          </cell>
        </row>
        <row r="15">
          <cell r="CE15">
            <v>0</v>
          </cell>
        </row>
        <row r="16">
          <cell r="CE16">
            <v>0</v>
          </cell>
        </row>
        <row r="17">
          <cell r="CE17">
            <v>0</v>
          </cell>
        </row>
        <row r="18">
          <cell r="CE18">
            <v>0</v>
          </cell>
        </row>
        <row r="19">
          <cell r="CE19">
            <v>0</v>
          </cell>
        </row>
        <row r="20">
          <cell r="CE20">
            <v>0</v>
          </cell>
        </row>
        <row r="21">
          <cell r="CE21">
            <v>0</v>
          </cell>
        </row>
        <row r="22">
          <cell r="CE22">
            <v>0</v>
          </cell>
        </row>
        <row r="23">
          <cell r="CE23">
            <v>0</v>
          </cell>
        </row>
        <row r="24">
          <cell r="CE24">
            <v>0</v>
          </cell>
        </row>
        <row r="25">
          <cell r="CE25">
            <v>0</v>
          </cell>
        </row>
        <row r="26">
          <cell r="CE26">
            <v>0</v>
          </cell>
        </row>
        <row r="27">
          <cell r="CE27">
            <v>0</v>
          </cell>
        </row>
        <row r="28">
          <cell r="CE28">
            <v>0</v>
          </cell>
        </row>
        <row r="29">
          <cell r="CE29">
            <v>0</v>
          </cell>
        </row>
        <row r="30">
          <cell r="CE30">
            <v>0</v>
          </cell>
        </row>
        <row r="31">
          <cell r="CE31">
            <v>0</v>
          </cell>
        </row>
        <row r="32">
          <cell r="CE32">
            <v>0</v>
          </cell>
        </row>
        <row r="33">
          <cell r="CE33">
            <v>0</v>
          </cell>
        </row>
        <row r="34">
          <cell r="CE34">
            <v>0</v>
          </cell>
        </row>
        <row r="35">
          <cell r="CE35">
            <v>0</v>
          </cell>
        </row>
        <row r="36">
          <cell r="CE36">
            <v>0</v>
          </cell>
        </row>
        <row r="37">
          <cell r="CE37">
            <v>0</v>
          </cell>
        </row>
        <row r="38">
          <cell r="CE38">
            <v>0</v>
          </cell>
        </row>
        <row r="39">
          <cell r="CE39">
            <v>0</v>
          </cell>
        </row>
        <row r="40">
          <cell r="CE40">
            <v>0</v>
          </cell>
        </row>
        <row r="41">
          <cell r="CE41">
            <v>0</v>
          </cell>
        </row>
        <row r="42">
          <cell r="CE42">
            <v>0</v>
          </cell>
        </row>
        <row r="43">
          <cell r="CE43">
            <v>0</v>
          </cell>
        </row>
        <row r="44">
          <cell r="CE44">
            <v>0</v>
          </cell>
        </row>
        <row r="45">
          <cell r="B45">
            <v>4663.3</v>
          </cell>
          <cell r="CE45">
            <v>2138.1999999999998</v>
          </cell>
        </row>
        <row r="46">
          <cell r="CE46">
            <v>2138.1999999999998</v>
          </cell>
        </row>
        <row r="47">
          <cell r="CE47">
            <v>0</v>
          </cell>
        </row>
        <row r="48">
          <cell r="CE48">
            <v>0</v>
          </cell>
        </row>
        <row r="49">
          <cell r="CE49">
            <v>0</v>
          </cell>
        </row>
        <row r="50">
          <cell r="CE50">
            <v>0</v>
          </cell>
        </row>
        <row r="51">
          <cell r="CE51">
            <v>0</v>
          </cell>
        </row>
        <row r="52">
          <cell r="B52">
            <v>1484.3999999999999</v>
          </cell>
          <cell r="CE52">
            <v>776.39999999999986</v>
          </cell>
        </row>
        <row r="53">
          <cell r="CE53">
            <v>0</v>
          </cell>
        </row>
        <row r="54">
          <cell r="CE54">
            <v>0</v>
          </cell>
        </row>
        <row r="55">
          <cell r="CE55">
            <v>0</v>
          </cell>
        </row>
        <row r="56">
          <cell r="CE56">
            <v>0</v>
          </cell>
        </row>
        <row r="57">
          <cell r="CE57">
            <v>0</v>
          </cell>
        </row>
        <row r="58">
          <cell r="CE58">
            <v>0</v>
          </cell>
        </row>
        <row r="59">
          <cell r="CE59">
            <v>0</v>
          </cell>
        </row>
        <row r="60">
          <cell r="CE60">
            <v>0</v>
          </cell>
        </row>
        <row r="61">
          <cell r="CE61">
            <v>0</v>
          </cell>
        </row>
        <row r="62">
          <cell r="CE62">
            <v>0</v>
          </cell>
        </row>
        <row r="63">
          <cell r="CE63">
            <v>2914.6</v>
          </cell>
        </row>
      </sheetData>
      <sheetData sheetId="4">
        <row r="9">
          <cell r="CE9">
            <v>0</v>
          </cell>
        </row>
        <row r="10">
          <cell r="CE10">
            <v>0</v>
          </cell>
        </row>
        <row r="11">
          <cell r="CE11">
            <v>0</v>
          </cell>
        </row>
        <row r="12">
          <cell r="CE12">
            <v>0</v>
          </cell>
        </row>
        <row r="13">
          <cell r="CE13">
            <v>0</v>
          </cell>
        </row>
        <row r="14">
          <cell r="CE14">
            <v>0</v>
          </cell>
        </row>
        <row r="15">
          <cell r="CE15">
            <v>0</v>
          </cell>
        </row>
        <row r="16">
          <cell r="CE16">
            <v>0</v>
          </cell>
        </row>
        <row r="17">
          <cell r="CE17">
            <v>0</v>
          </cell>
        </row>
        <row r="18">
          <cell r="CE18">
            <v>0</v>
          </cell>
        </row>
        <row r="19">
          <cell r="CE19">
            <v>0</v>
          </cell>
        </row>
        <row r="20">
          <cell r="CE20">
            <v>0</v>
          </cell>
        </row>
        <row r="21">
          <cell r="CE21">
            <v>0</v>
          </cell>
        </row>
        <row r="22">
          <cell r="CE22">
            <v>0</v>
          </cell>
        </row>
        <row r="23">
          <cell r="CE23">
            <v>0</v>
          </cell>
        </row>
        <row r="24">
          <cell r="CE24">
            <v>0</v>
          </cell>
        </row>
        <row r="25">
          <cell r="CE25">
            <v>0</v>
          </cell>
        </row>
        <row r="26">
          <cell r="CE26">
            <v>0</v>
          </cell>
        </row>
        <row r="27">
          <cell r="CE27">
            <v>0</v>
          </cell>
        </row>
        <row r="28">
          <cell r="CE28">
            <v>0</v>
          </cell>
        </row>
        <row r="29">
          <cell r="CE29">
            <v>0</v>
          </cell>
        </row>
        <row r="30">
          <cell r="CE30">
            <v>0</v>
          </cell>
        </row>
        <row r="31">
          <cell r="CE31">
            <v>0</v>
          </cell>
        </row>
        <row r="32">
          <cell r="CE32">
            <v>0</v>
          </cell>
        </row>
        <row r="33">
          <cell r="CE33">
            <v>0</v>
          </cell>
        </row>
        <row r="34">
          <cell r="CE34">
            <v>0</v>
          </cell>
        </row>
        <row r="35">
          <cell r="CE35">
            <v>0</v>
          </cell>
        </row>
        <row r="36">
          <cell r="CE36">
            <v>0</v>
          </cell>
        </row>
        <row r="37">
          <cell r="CE37">
            <v>0</v>
          </cell>
        </row>
        <row r="38">
          <cell r="CE38">
            <v>0</v>
          </cell>
        </row>
        <row r="39">
          <cell r="CE39">
            <v>0</v>
          </cell>
        </row>
        <row r="40">
          <cell r="CE40">
            <v>0</v>
          </cell>
        </row>
        <row r="41">
          <cell r="CE41">
            <v>0</v>
          </cell>
        </row>
        <row r="42">
          <cell r="CE42">
            <v>0</v>
          </cell>
        </row>
        <row r="43">
          <cell r="CE43">
            <v>0</v>
          </cell>
        </row>
        <row r="44">
          <cell r="CE44">
            <v>0</v>
          </cell>
        </row>
        <row r="45">
          <cell r="B45">
            <v>532.19999999999993</v>
          </cell>
          <cell r="CE45">
            <v>194.89999999999998</v>
          </cell>
        </row>
        <row r="46">
          <cell r="CE46">
            <v>194.89999999999998</v>
          </cell>
        </row>
        <row r="47">
          <cell r="CE47">
            <v>0</v>
          </cell>
        </row>
        <row r="48">
          <cell r="CE48">
            <v>0</v>
          </cell>
        </row>
        <row r="49">
          <cell r="CE49">
            <v>0</v>
          </cell>
        </row>
        <row r="50">
          <cell r="CE50">
            <v>0</v>
          </cell>
        </row>
        <row r="51">
          <cell r="CE51">
            <v>0</v>
          </cell>
        </row>
        <row r="52">
          <cell r="B52">
            <v>32</v>
          </cell>
          <cell r="CE52">
            <v>12</v>
          </cell>
        </row>
        <row r="53">
          <cell r="CE53">
            <v>0</v>
          </cell>
        </row>
        <row r="54">
          <cell r="CE54">
            <v>0</v>
          </cell>
        </row>
        <row r="55">
          <cell r="CE55">
            <v>0</v>
          </cell>
        </row>
        <row r="56">
          <cell r="CE56">
            <v>0</v>
          </cell>
        </row>
        <row r="57">
          <cell r="CE57">
            <v>0</v>
          </cell>
        </row>
        <row r="58">
          <cell r="CE58">
            <v>0</v>
          </cell>
        </row>
        <row r="59">
          <cell r="CE59">
            <v>0</v>
          </cell>
        </row>
        <row r="60">
          <cell r="CE60">
            <v>0</v>
          </cell>
        </row>
        <row r="61">
          <cell r="CE61">
            <v>0</v>
          </cell>
        </row>
        <row r="62">
          <cell r="CE62">
            <v>0</v>
          </cell>
        </row>
        <row r="63">
          <cell r="CE63">
            <v>206.89999999999998</v>
          </cell>
        </row>
      </sheetData>
      <sheetData sheetId="5">
        <row r="9">
          <cell r="CC9">
            <v>0</v>
          </cell>
        </row>
        <row r="10">
          <cell r="CC10">
            <v>0</v>
          </cell>
        </row>
        <row r="11">
          <cell r="CC11">
            <v>0</v>
          </cell>
        </row>
        <row r="12">
          <cell r="CC12">
            <v>0</v>
          </cell>
        </row>
        <row r="13">
          <cell r="CC13">
            <v>0</v>
          </cell>
        </row>
        <row r="14">
          <cell r="CC14">
            <v>0</v>
          </cell>
        </row>
        <row r="15">
          <cell r="CC15">
            <v>0</v>
          </cell>
        </row>
        <row r="16">
          <cell r="CC16">
            <v>0</v>
          </cell>
        </row>
        <row r="17">
          <cell r="CC17">
            <v>0</v>
          </cell>
        </row>
        <row r="18">
          <cell r="CC18">
            <v>0</v>
          </cell>
        </row>
        <row r="19">
          <cell r="CC19">
            <v>0</v>
          </cell>
        </row>
        <row r="20">
          <cell r="CC20">
            <v>0</v>
          </cell>
        </row>
        <row r="21">
          <cell r="CC21">
            <v>0</v>
          </cell>
        </row>
        <row r="22">
          <cell r="CC22">
            <v>0</v>
          </cell>
        </row>
        <row r="23">
          <cell r="CC23">
            <v>0</v>
          </cell>
        </row>
        <row r="24">
          <cell r="CC24">
            <v>0</v>
          </cell>
        </row>
        <row r="25">
          <cell r="CC25">
            <v>0</v>
          </cell>
        </row>
        <row r="26">
          <cell r="CC26">
            <v>0</v>
          </cell>
        </row>
        <row r="27">
          <cell r="CC27">
            <v>0</v>
          </cell>
        </row>
        <row r="28">
          <cell r="CC28">
            <v>0</v>
          </cell>
        </row>
        <row r="29">
          <cell r="CC29">
            <v>0</v>
          </cell>
        </row>
        <row r="30">
          <cell r="CC30">
            <v>0</v>
          </cell>
        </row>
        <row r="31">
          <cell r="CC31">
            <v>0</v>
          </cell>
        </row>
        <row r="32">
          <cell r="CC32">
            <v>0</v>
          </cell>
        </row>
        <row r="33">
          <cell r="CC33">
            <v>0</v>
          </cell>
        </row>
        <row r="34">
          <cell r="CC34">
            <v>0</v>
          </cell>
        </row>
        <row r="35">
          <cell r="CC35">
            <v>0</v>
          </cell>
        </row>
        <row r="36">
          <cell r="CC36">
            <v>0</v>
          </cell>
        </row>
        <row r="37">
          <cell r="CC37">
            <v>0</v>
          </cell>
        </row>
        <row r="38">
          <cell r="CC38">
            <v>0</v>
          </cell>
        </row>
        <row r="39">
          <cell r="CC39">
            <v>0</v>
          </cell>
        </row>
        <row r="40">
          <cell r="CC40">
            <v>0</v>
          </cell>
        </row>
        <row r="41">
          <cell r="CC41">
            <v>0</v>
          </cell>
        </row>
        <row r="42">
          <cell r="CC42">
            <v>0</v>
          </cell>
        </row>
        <row r="43">
          <cell r="CC43">
            <v>0</v>
          </cell>
        </row>
        <row r="44">
          <cell r="CC44">
            <v>0</v>
          </cell>
        </row>
        <row r="45">
          <cell r="B45">
            <v>1717.9999999999998</v>
          </cell>
          <cell r="CC45">
            <v>635.19999999999993</v>
          </cell>
        </row>
        <row r="46">
          <cell r="CC46">
            <v>635.19999999999993</v>
          </cell>
        </row>
        <row r="47">
          <cell r="CC47">
            <v>0</v>
          </cell>
        </row>
        <row r="48">
          <cell r="CC48">
            <v>0</v>
          </cell>
        </row>
        <row r="49">
          <cell r="CC49">
            <v>0</v>
          </cell>
        </row>
        <row r="50">
          <cell r="CC50">
            <v>0</v>
          </cell>
        </row>
        <row r="51">
          <cell r="CC51">
            <v>0</v>
          </cell>
        </row>
        <row r="52">
          <cell r="B52">
            <v>57.599999999999994</v>
          </cell>
          <cell r="CC52">
            <v>20</v>
          </cell>
        </row>
        <row r="53">
          <cell r="CC53">
            <v>0</v>
          </cell>
        </row>
        <row r="54">
          <cell r="CC54">
            <v>0</v>
          </cell>
        </row>
        <row r="55">
          <cell r="CC55">
            <v>0</v>
          </cell>
        </row>
        <row r="56">
          <cell r="CC56">
            <v>0</v>
          </cell>
        </row>
        <row r="57">
          <cell r="CC57">
            <v>0</v>
          </cell>
        </row>
        <row r="58">
          <cell r="CC58">
            <v>0</v>
          </cell>
        </row>
        <row r="59">
          <cell r="CC59">
            <v>0</v>
          </cell>
        </row>
        <row r="60">
          <cell r="CC60">
            <v>0</v>
          </cell>
        </row>
        <row r="61">
          <cell r="CC61">
            <v>0</v>
          </cell>
        </row>
        <row r="62">
          <cell r="CC62">
            <v>0</v>
          </cell>
        </row>
        <row r="63">
          <cell r="CC63">
            <v>0</v>
          </cell>
        </row>
      </sheetData>
      <sheetData sheetId="6"/>
      <sheetData sheetId="7"/>
      <sheetData sheetId="8">
        <row r="9">
          <cell r="CE9">
            <v>0</v>
          </cell>
        </row>
        <row r="10">
          <cell r="CE10">
            <v>0</v>
          </cell>
        </row>
        <row r="11">
          <cell r="CE11">
            <v>0</v>
          </cell>
        </row>
        <row r="12">
          <cell r="CE12">
            <v>0</v>
          </cell>
        </row>
        <row r="13">
          <cell r="CE13">
            <v>0</v>
          </cell>
        </row>
        <row r="14">
          <cell r="CE14">
            <v>0</v>
          </cell>
        </row>
        <row r="15">
          <cell r="CE15">
            <v>0</v>
          </cell>
        </row>
        <row r="16">
          <cell r="CE16">
            <v>0</v>
          </cell>
        </row>
        <row r="17">
          <cell r="CE17">
            <v>0</v>
          </cell>
        </row>
        <row r="18">
          <cell r="CE18">
            <v>0</v>
          </cell>
        </row>
        <row r="19">
          <cell r="CE19">
            <v>0</v>
          </cell>
        </row>
        <row r="20">
          <cell r="CE20">
            <v>0</v>
          </cell>
        </row>
        <row r="21">
          <cell r="CE21">
            <v>0</v>
          </cell>
        </row>
        <row r="22">
          <cell r="CE22">
            <v>0</v>
          </cell>
        </row>
        <row r="23">
          <cell r="CE23">
            <v>0</v>
          </cell>
        </row>
        <row r="24">
          <cell r="CE24">
            <v>0</v>
          </cell>
        </row>
        <row r="25">
          <cell r="CE25">
            <v>0</v>
          </cell>
        </row>
        <row r="26">
          <cell r="CE26">
            <v>0</v>
          </cell>
        </row>
        <row r="27">
          <cell r="CE27">
            <v>0</v>
          </cell>
        </row>
        <row r="28">
          <cell r="CE28">
            <v>0</v>
          </cell>
        </row>
        <row r="29">
          <cell r="CE29">
            <v>0</v>
          </cell>
        </row>
        <row r="30">
          <cell r="CE30">
            <v>0</v>
          </cell>
        </row>
        <row r="31">
          <cell r="CE31">
            <v>0</v>
          </cell>
        </row>
        <row r="32">
          <cell r="CE32">
            <v>0</v>
          </cell>
        </row>
        <row r="33">
          <cell r="CE33">
            <v>0</v>
          </cell>
        </row>
        <row r="34">
          <cell r="CE34">
            <v>0</v>
          </cell>
        </row>
        <row r="35">
          <cell r="CE35">
            <v>0</v>
          </cell>
        </row>
        <row r="36">
          <cell r="CE36">
            <v>0</v>
          </cell>
        </row>
        <row r="37">
          <cell r="CE37">
            <v>0</v>
          </cell>
        </row>
        <row r="38">
          <cell r="CE38">
            <v>0</v>
          </cell>
        </row>
        <row r="39">
          <cell r="CE39">
            <v>0</v>
          </cell>
        </row>
        <row r="40">
          <cell r="CE40">
            <v>0</v>
          </cell>
        </row>
        <row r="41">
          <cell r="CE41">
            <v>0</v>
          </cell>
        </row>
        <row r="42">
          <cell r="CE42">
            <v>0</v>
          </cell>
        </row>
        <row r="43">
          <cell r="CE43">
            <v>0</v>
          </cell>
        </row>
        <row r="44">
          <cell r="CE44">
            <v>0</v>
          </cell>
        </row>
        <row r="45">
          <cell r="B45">
            <v>114.39999999999999</v>
          </cell>
          <cell r="CE45">
            <v>43.8</v>
          </cell>
        </row>
        <row r="46">
          <cell r="CE46">
            <v>43.8</v>
          </cell>
        </row>
        <row r="47">
          <cell r="CE47">
            <v>0</v>
          </cell>
        </row>
        <row r="48">
          <cell r="CE48">
            <v>0</v>
          </cell>
        </row>
        <row r="49">
          <cell r="CE49">
            <v>0</v>
          </cell>
        </row>
        <row r="50">
          <cell r="CE50">
            <v>0</v>
          </cell>
        </row>
        <row r="51">
          <cell r="CE51">
            <v>0</v>
          </cell>
        </row>
        <row r="52">
          <cell r="B52">
            <v>0</v>
          </cell>
          <cell r="CE52">
            <v>0</v>
          </cell>
        </row>
        <row r="53">
          <cell r="CE53">
            <v>0</v>
          </cell>
        </row>
        <row r="54">
          <cell r="CE54">
            <v>0</v>
          </cell>
        </row>
        <row r="55">
          <cell r="CE55">
            <v>0</v>
          </cell>
        </row>
        <row r="56">
          <cell r="CE56">
            <v>0</v>
          </cell>
        </row>
        <row r="57">
          <cell r="CE57">
            <v>0</v>
          </cell>
        </row>
        <row r="58">
          <cell r="CE58">
            <v>0</v>
          </cell>
        </row>
        <row r="59">
          <cell r="CE59">
            <v>0</v>
          </cell>
        </row>
        <row r="60">
          <cell r="CE60">
            <v>0</v>
          </cell>
        </row>
        <row r="61">
          <cell r="CE61">
            <v>0</v>
          </cell>
        </row>
        <row r="62">
          <cell r="CE62">
            <v>0</v>
          </cell>
        </row>
        <row r="63">
          <cell r="CE63">
            <v>43.8</v>
          </cell>
        </row>
      </sheetData>
      <sheetData sheetId="9">
        <row r="9">
          <cell r="CE9">
            <v>0</v>
          </cell>
        </row>
        <row r="10">
          <cell r="CE10">
            <v>0</v>
          </cell>
        </row>
        <row r="11">
          <cell r="CE11">
            <v>0</v>
          </cell>
        </row>
        <row r="12">
          <cell r="CE12">
            <v>0</v>
          </cell>
        </row>
        <row r="13">
          <cell r="CE13">
            <v>0</v>
          </cell>
        </row>
        <row r="14">
          <cell r="CE14">
            <v>0</v>
          </cell>
        </row>
        <row r="15">
          <cell r="CE15">
            <v>0</v>
          </cell>
        </row>
        <row r="16">
          <cell r="CE16">
            <v>0</v>
          </cell>
        </row>
        <row r="17">
          <cell r="CE17">
            <v>0</v>
          </cell>
        </row>
        <row r="18">
          <cell r="CE18">
            <v>0</v>
          </cell>
        </row>
        <row r="19">
          <cell r="CE19">
            <v>0</v>
          </cell>
        </row>
        <row r="20">
          <cell r="CE20">
            <v>0</v>
          </cell>
        </row>
        <row r="21">
          <cell r="CE21">
            <v>0</v>
          </cell>
        </row>
        <row r="22">
          <cell r="CE22">
            <v>0</v>
          </cell>
        </row>
        <row r="23">
          <cell r="CE23">
            <v>0</v>
          </cell>
        </row>
        <row r="24">
          <cell r="CE24">
            <v>0</v>
          </cell>
        </row>
        <row r="25">
          <cell r="CE25">
            <v>0</v>
          </cell>
        </row>
        <row r="26">
          <cell r="CE26">
            <v>0</v>
          </cell>
        </row>
        <row r="27">
          <cell r="CE27">
            <v>0</v>
          </cell>
        </row>
        <row r="28">
          <cell r="CE28">
            <v>0</v>
          </cell>
        </row>
        <row r="29">
          <cell r="CE29">
            <v>0</v>
          </cell>
        </row>
        <row r="30">
          <cell r="CE30">
            <v>0</v>
          </cell>
        </row>
        <row r="31">
          <cell r="CE31">
            <v>0</v>
          </cell>
        </row>
        <row r="32">
          <cell r="CE32">
            <v>0</v>
          </cell>
        </row>
        <row r="33">
          <cell r="CE33">
            <v>0</v>
          </cell>
        </row>
        <row r="34">
          <cell r="CE34">
            <v>0</v>
          </cell>
        </row>
        <row r="35">
          <cell r="CE35">
            <v>0</v>
          </cell>
        </row>
        <row r="36">
          <cell r="CE36">
            <v>0</v>
          </cell>
        </row>
        <row r="37">
          <cell r="CE37">
            <v>0</v>
          </cell>
        </row>
        <row r="38">
          <cell r="CE38">
            <v>0</v>
          </cell>
        </row>
        <row r="39">
          <cell r="CE39">
            <v>0</v>
          </cell>
        </row>
        <row r="40">
          <cell r="CE40">
            <v>0</v>
          </cell>
        </row>
        <row r="41">
          <cell r="CE41">
            <v>0</v>
          </cell>
        </row>
        <row r="42">
          <cell r="CE42">
            <v>0</v>
          </cell>
        </row>
        <row r="43">
          <cell r="CE43">
            <v>0</v>
          </cell>
        </row>
        <row r="44">
          <cell r="CE44">
            <v>0</v>
          </cell>
        </row>
        <row r="45">
          <cell r="B45">
            <v>870</v>
          </cell>
          <cell r="CE45">
            <v>580</v>
          </cell>
        </row>
        <row r="46">
          <cell r="CE46">
            <v>580</v>
          </cell>
        </row>
        <row r="47">
          <cell r="CE47">
            <v>0</v>
          </cell>
        </row>
        <row r="48">
          <cell r="CE48">
            <v>0</v>
          </cell>
        </row>
        <row r="49">
          <cell r="CE49">
            <v>0</v>
          </cell>
        </row>
        <row r="50">
          <cell r="CE50">
            <v>0</v>
          </cell>
        </row>
        <row r="51">
          <cell r="CE51">
            <v>0</v>
          </cell>
        </row>
        <row r="52">
          <cell r="B52">
            <v>90.2</v>
          </cell>
          <cell r="CE52">
            <v>90.2</v>
          </cell>
        </row>
        <row r="53">
          <cell r="CE53">
            <v>0</v>
          </cell>
        </row>
        <row r="54">
          <cell r="CE54">
            <v>0</v>
          </cell>
        </row>
        <row r="55">
          <cell r="CE55">
            <v>0</v>
          </cell>
        </row>
        <row r="56">
          <cell r="CE56">
            <v>0</v>
          </cell>
        </row>
        <row r="57">
          <cell r="CE57">
            <v>0</v>
          </cell>
        </row>
        <row r="58">
          <cell r="CE58">
            <v>0</v>
          </cell>
        </row>
        <row r="59">
          <cell r="CE59">
            <v>0</v>
          </cell>
        </row>
        <row r="60">
          <cell r="CE60">
            <v>0</v>
          </cell>
        </row>
        <row r="61">
          <cell r="CE61">
            <v>0</v>
          </cell>
        </row>
        <row r="62">
          <cell r="CE62">
            <v>0</v>
          </cell>
        </row>
        <row r="63">
          <cell r="CE63">
            <v>670.2</v>
          </cell>
        </row>
      </sheetData>
      <sheetData sheetId="10">
        <row r="9">
          <cell r="CE9">
            <v>0</v>
          </cell>
        </row>
        <row r="10">
          <cell r="CE10">
            <v>0</v>
          </cell>
        </row>
        <row r="11">
          <cell r="CE11">
            <v>0</v>
          </cell>
        </row>
        <row r="12">
          <cell r="CE12">
            <v>0</v>
          </cell>
        </row>
        <row r="13">
          <cell r="CE13">
            <v>0</v>
          </cell>
        </row>
        <row r="14">
          <cell r="CE14">
            <v>0</v>
          </cell>
        </row>
        <row r="15">
          <cell r="CE15">
            <v>0</v>
          </cell>
        </row>
        <row r="16">
          <cell r="CE16">
            <v>0</v>
          </cell>
        </row>
        <row r="17">
          <cell r="CE17">
            <v>0</v>
          </cell>
        </row>
        <row r="18">
          <cell r="CE18">
            <v>0</v>
          </cell>
        </row>
        <row r="19">
          <cell r="CE19">
            <v>0</v>
          </cell>
        </row>
        <row r="20">
          <cell r="CE20">
            <v>0</v>
          </cell>
        </row>
        <row r="21">
          <cell r="CE21">
            <v>0</v>
          </cell>
        </row>
        <row r="22">
          <cell r="CE22">
            <v>0</v>
          </cell>
        </row>
        <row r="23">
          <cell r="CE23">
            <v>0</v>
          </cell>
        </row>
        <row r="24">
          <cell r="CE24">
            <v>0</v>
          </cell>
        </row>
        <row r="25">
          <cell r="CE25">
            <v>0</v>
          </cell>
        </row>
        <row r="26">
          <cell r="CE26">
            <v>0</v>
          </cell>
        </row>
        <row r="27">
          <cell r="CE27">
            <v>0</v>
          </cell>
        </row>
        <row r="28">
          <cell r="CE28">
            <v>0</v>
          </cell>
        </row>
        <row r="29">
          <cell r="CE29">
            <v>0</v>
          </cell>
        </row>
        <row r="30">
          <cell r="CE30">
            <v>0</v>
          </cell>
        </row>
        <row r="31">
          <cell r="CE31">
            <v>0</v>
          </cell>
        </row>
        <row r="32">
          <cell r="CE32">
            <v>0</v>
          </cell>
        </row>
        <row r="33">
          <cell r="CE33">
            <v>0</v>
          </cell>
        </row>
        <row r="34">
          <cell r="CE34">
            <v>0</v>
          </cell>
        </row>
        <row r="35">
          <cell r="CE35">
            <v>0</v>
          </cell>
        </row>
        <row r="36">
          <cell r="CE36">
            <v>0</v>
          </cell>
        </row>
        <row r="37">
          <cell r="CE37">
            <v>0</v>
          </cell>
        </row>
        <row r="38">
          <cell r="CE38">
            <v>0</v>
          </cell>
        </row>
        <row r="39">
          <cell r="CE39">
            <v>0</v>
          </cell>
        </row>
        <row r="40">
          <cell r="CE40">
            <v>0</v>
          </cell>
        </row>
        <row r="41">
          <cell r="CE41">
            <v>0</v>
          </cell>
        </row>
        <row r="42">
          <cell r="CE42">
            <v>0</v>
          </cell>
        </row>
        <row r="43">
          <cell r="CE43">
            <v>0</v>
          </cell>
        </row>
        <row r="44">
          <cell r="CE44">
            <v>0</v>
          </cell>
        </row>
        <row r="45">
          <cell r="B45">
            <v>96.7</v>
          </cell>
          <cell r="CE45">
            <v>48</v>
          </cell>
        </row>
        <row r="46">
          <cell r="CE46">
            <v>48</v>
          </cell>
        </row>
        <row r="47">
          <cell r="CE47">
            <v>0</v>
          </cell>
        </row>
        <row r="48">
          <cell r="CE48">
            <v>0</v>
          </cell>
        </row>
        <row r="49">
          <cell r="CE49">
            <v>0</v>
          </cell>
        </row>
        <row r="50">
          <cell r="CE50">
            <v>0</v>
          </cell>
        </row>
        <row r="51">
          <cell r="CE51">
            <v>0</v>
          </cell>
        </row>
        <row r="52">
          <cell r="B52">
            <v>3.1999999999999993</v>
          </cell>
          <cell r="CE52">
            <v>1.7</v>
          </cell>
        </row>
        <row r="53">
          <cell r="CE53">
            <v>0</v>
          </cell>
        </row>
        <row r="54">
          <cell r="CE54">
            <v>0</v>
          </cell>
        </row>
        <row r="55">
          <cell r="CE55">
            <v>0</v>
          </cell>
        </row>
        <row r="56">
          <cell r="CE56">
            <v>0</v>
          </cell>
        </row>
        <row r="57">
          <cell r="CE57">
            <v>0</v>
          </cell>
        </row>
        <row r="58">
          <cell r="CE58">
            <v>0</v>
          </cell>
        </row>
        <row r="59">
          <cell r="CE59">
            <v>0</v>
          </cell>
        </row>
        <row r="60">
          <cell r="CE60">
            <v>0</v>
          </cell>
        </row>
        <row r="61">
          <cell r="CE61">
            <v>0</v>
          </cell>
        </row>
        <row r="62">
          <cell r="CE62">
            <v>0</v>
          </cell>
        </row>
        <row r="63">
          <cell r="CE63">
            <v>49.7</v>
          </cell>
        </row>
      </sheetData>
      <sheetData sheetId="11">
        <row r="9">
          <cell r="CE9">
            <v>0</v>
          </cell>
        </row>
        <row r="10">
          <cell r="CE10">
            <v>0</v>
          </cell>
        </row>
        <row r="11">
          <cell r="CE11">
            <v>0</v>
          </cell>
        </row>
        <row r="12">
          <cell r="CE12">
            <v>0</v>
          </cell>
        </row>
        <row r="13">
          <cell r="CE13">
            <v>0</v>
          </cell>
        </row>
        <row r="14">
          <cell r="CE14">
            <v>0</v>
          </cell>
        </row>
        <row r="15">
          <cell r="CE15">
            <v>0</v>
          </cell>
        </row>
        <row r="16">
          <cell r="CE16">
            <v>0</v>
          </cell>
        </row>
        <row r="17">
          <cell r="CE17">
            <v>0</v>
          </cell>
        </row>
        <row r="18">
          <cell r="CE18">
            <v>0</v>
          </cell>
        </row>
        <row r="19">
          <cell r="CE19">
            <v>0</v>
          </cell>
        </row>
        <row r="20">
          <cell r="CE20">
            <v>0</v>
          </cell>
        </row>
        <row r="21">
          <cell r="CE21">
            <v>0</v>
          </cell>
        </row>
        <row r="22">
          <cell r="CE22">
            <v>0</v>
          </cell>
        </row>
        <row r="23">
          <cell r="CE23">
            <v>0</v>
          </cell>
        </row>
        <row r="24">
          <cell r="CE24">
            <v>0</v>
          </cell>
        </row>
        <row r="25">
          <cell r="CE25">
            <v>0</v>
          </cell>
        </row>
        <row r="26">
          <cell r="CE26">
            <v>0</v>
          </cell>
        </row>
        <row r="27">
          <cell r="CE27">
            <v>0</v>
          </cell>
        </row>
        <row r="28">
          <cell r="CE28">
            <v>0</v>
          </cell>
        </row>
        <row r="29">
          <cell r="CE29">
            <v>0</v>
          </cell>
        </row>
        <row r="30">
          <cell r="CE30">
            <v>0</v>
          </cell>
        </row>
        <row r="31">
          <cell r="CE31">
            <v>0</v>
          </cell>
        </row>
        <row r="32">
          <cell r="CE32">
            <v>0</v>
          </cell>
        </row>
        <row r="33">
          <cell r="CE33">
            <v>0</v>
          </cell>
        </row>
        <row r="34">
          <cell r="CE34">
            <v>0</v>
          </cell>
        </row>
        <row r="35">
          <cell r="CE35">
            <v>0</v>
          </cell>
        </row>
        <row r="36">
          <cell r="CE36">
            <v>0</v>
          </cell>
        </row>
        <row r="37">
          <cell r="CE37">
            <v>0</v>
          </cell>
        </row>
        <row r="38">
          <cell r="CE38">
            <v>0</v>
          </cell>
        </row>
        <row r="39">
          <cell r="CE39">
            <v>0</v>
          </cell>
        </row>
        <row r="40">
          <cell r="CE40">
            <v>0</v>
          </cell>
        </row>
        <row r="41">
          <cell r="CE41">
            <v>0</v>
          </cell>
        </row>
        <row r="42">
          <cell r="CE42">
            <v>0</v>
          </cell>
        </row>
        <row r="43">
          <cell r="CE43">
            <v>0</v>
          </cell>
        </row>
        <row r="44">
          <cell r="CE44">
            <v>0</v>
          </cell>
        </row>
        <row r="45">
          <cell r="B45">
            <v>844.79999999999984</v>
          </cell>
          <cell r="CE45">
            <v>422.4</v>
          </cell>
        </row>
        <row r="46">
          <cell r="CE46">
            <v>422.4</v>
          </cell>
        </row>
        <row r="47">
          <cell r="CE47">
            <v>0</v>
          </cell>
        </row>
        <row r="48">
          <cell r="CE48">
            <v>0</v>
          </cell>
        </row>
        <row r="49">
          <cell r="CE49">
            <v>0</v>
          </cell>
        </row>
        <row r="50">
          <cell r="CE50">
            <v>0</v>
          </cell>
        </row>
        <row r="51">
          <cell r="CE51">
            <v>0</v>
          </cell>
        </row>
        <row r="52">
          <cell r="B52">
            <v>30</v>
          </cell>
          <cell r="CE52">
            <v>15</v>
          </cell>
        </row>
        <row r="53">
          <cell r="CE53">
            <v>0</v>
          </cell>
        </row>
        <row r="54">
          <cell r="CE54">
            <v>0</v>
          </cell>
        </row>
        <row r="55">
          <cell r="CE55">
            <v>0</v>
          </cell>
        </row>
        <row r="56">
          <cell r="CE56">
            <v>0</v>
          </cell>
        </row>
        <row r="57">
          <cell r="CE57">
            <v>0</v>
          </cell>
        </row>
        <row r="58">
          <cell r="CE58">
            <v>0</v>
          </cell>
        </row>
        <row r="59">
          <cell r="CE59">
            <v>0</v>
          </cell>
        </row>
        <row r="60">
          <cell r="CE60">
            <v>0</v>
          </cell>
        </row>
        <row r="61">
          <cell r="CE61">
            <v>0</v>
          </cell>
        </row>
        <row r="62">
          <cell r="CE62">
            <v>0</v>
          </cell>
        </row>
        <row r="63">
          <cell r="CE63">
            <v>437.4</v>
          </cell>
        </row>
      </sheetData>
      <sheetData sheetId="12">
        <row r="9">
          <cell r="CE9">
            <v>0</v>
          </cell>
        </row>
        <row r="10">
          <cell r="CE10">
            <v>0</v>
          </cell>
        </row>
        <row r="11">
          <cell r="CE11">
            <v>0</v>
          </cell>
        </row>
        <row r="12">
          <cell r="CE12">
            <v>0</v>
          </cell>
        </row>
        <row r="13">
          <cell r="CE13">
            <v>0</v>
          </cell>
        </row>
        <row r="14">
          <cell r="CE14">
            <v>0</v>
          </cell>
        </row>
        <row r="15">
          <cell r="CE15">
            <v>0</v>
          </cell>
        </row>
        <row r="16">
          <cell r="CE16">
            <v>0</v>
          </cell>
        </row>
        <row r="17">
          <cell r="CE17">
            <v>0</v>
          </cell>
        </row>
        <row r="18">
          <cell r="CE18">
            <v>0</v>
          </cell>
        </row>
        <row r="19">
          <cell r="CE19">
            <v>0</v>
          </cell>
        </row>
        <row r="20">
          <cell r="CE20">
            <v>0</v>
          </cell>
        </row>
        <row r="21">
          <cell r="CE21">
            <v>0</v>
          </cell>
        </row>
        <row r="22">
          <cell r="CE22">
            <v>0</v>
          </cell>
        </row>
        <row r="23">
          <cell r="CE23">
            <v>0</v>
          </cell>
        </row>
        <row r="24">
          <cell r="CE24">
            <v>0</v>
          </cell>
        </row>
        <row r="25">
          <cell r="CE25">
            <v>0</v>
          </cell>
        </row>
        <row r="26">
          <cell r="CE26">
            <v>0</v>
          </cell>
        </row>
        <row r="27">
          <cell r="CE27">
            <v>0</v>
          </cell>
        </row>
        <row r="28">
          <cell r="CE28">
            <v>0</v>
          </cell>
        </row>
        <row r="29">
          <cell r="CE29">
            <v>0</v>
          </cell>
        </row>
        <row r="30">
          <cell r="CE30">
            <v>0</v>
          </cell>
        </row>
        <row r="31">
          <cell r="CE31">
            <v>0</v>
          </cell>
        </row>
        <row r="32">
          <cell r="CE32">
            <v>0</v>
          </cell>
        </row>
        <row r="33">
          <cell r="CE33">
            <v>0</v>
          </cell>
        </row>
        <row r="34">
          <cell r="CE34">
            <v>0</v>
          </cell>
        </row>
        <row r="35">
          <cell r="CE35">
            <v>0</v>
          </cell>
        </row>
        <row r="36">
          <cell r="CE36">
            <v>0</v>
          </cell>
        </row>
        <row r="37">
          <cell r="CE37">
            <v>0</v>
          </cell>
        </row>
        <row r="38">
          <cell r="CE38">
            <v>0</v>
          </cell>
        </row>
        <row r="39">
          <cell r="CE39">
            <v>0</v>
          </cell>
        </row>
        <row r="40">
          <cell r="CE40">
            <v>0</v>
          </cell>
        </row>
        <row r="41">
          <cell r="CE41">
            <v>0</v>
          </cell>
        </row>
        <row r="42">
          <cell r="CE42">
            <v>0</v>
          </cell>
        </row>
        <row r="43">
          <cell r="CE43">
            <v>0</v>
          </cell>
        </row>
        <row r="44">
          <cell r="CE44">
            <v>0</v>
          </cell>
        </row>
        <row r="45">
          <cell r="CE45">
            <v>0</v>
          </cell>
        </row>
        <row r="46">
          <cell r="CE46">
            <v>0</v>
          </cell>
        </row>
        <row r="47">
          <cell r="CE47">
            <v>0</v>
          </cell>
        </row>
        <row r="48">
          <cell r="CE48">
            <v>0</v>
          </cell>
        </row>
        <row r="49">
          <cell r="CE49">
            <v>0</v>
          </cell>
        </row>
        <row r="50">
          <cell r="CE50">
            <v>0</v>
          </cell>
        </row>
        <row r="51">
          <cell r="CE51">
            <v>0</v>
          </cell>
        </row>
        <row r="52">
          <cell r="CE52">
            <v>0</v>
          </cell>
        </row>
        <row r="53">
          <cell r="CE53">
            <v>0</v>
          </cell>
        </row>
        <row r="54">
          <cell r="CE54">
            <v>0</v>
          </cell>
        </row>
        <row r="55">
          <cell r="CE55">
            <v>0</v>
          </cell>
        </row>
        <row r="56">
          <cell r="CE56">
            <v>0</v>
          </cell>
        </row>
        <row r="57">
          <cell r="CE57">
            <v>0</v>
          </cell>
        </row>
        <row r="58">
          <cell r="CE58">
            <v>0</v>
          </cell>
        </row>
        <row r="59">
          <cell r="CE59">
            <v>0</v>
          </cell>
        </row>
        <row r="60">
          <cell r="CE60">
            <v>0</v>
          </cell>
        </row>
        <row r="61">
          <cell r="CE61">
            <v>0</v>
          </cell>
        </row>
        <row r="62">
          <cell r="CE62">
            <v>0</v>
          </cell>
        </row>
        <row r="63">
          <cell r="CE63">
            <v>0</v>
          </cell>
        </row>
      </sheetData>
      <sheetData sheetId="13">
        <row r="9">
          <cell r="CE9">
            <v>0</v>
          </cell>
        </row>
        <row r="10">
          <cell r="CE10">
            <v>0</v>
          </cell>
        </row>
        <row r="11">
          <cell r="CE11">
            <v>0</v>
          </cell>
        </row>
        <row r="12">
          <cell r="CE12">
            <v>0</v>
          </cell>
        </row>
        <row r="13">
          <cell r="CE13">
            <v>0</v>
          </cell>
        </row>
        <row r="14">
          <cell r="CE14">
            <v>0</v>
          </cell>
        </row>
        <row r="15">
          <cell r="CE15">
            <v>0</v>
          </cell>
        </row>
        <row r="16">
          <cell r="CE16">
            <v>0</v>
          </cell>
        </row>
        <row r="17">
          <cell r="CE17">
            <v>0</v>
          </cell>
        </row>
        <row r="18">
          <cell r="CE18">
            <v>0</v>
          </cell>
        </row>
        <row r="19">
          <cell r="CE19">
            <v>0</v>
          </cell>
        </row>
        <row r="20">
          <cell r="CE20">
            <v>0</v>
          </cell>
        </row>
        <row r="21">
          <cell r="CE21">
            <v>0</v>
          </cell>
        </row>
        <row r="22">
          <cell r="CE22">
            <v>0</v>
          </cell>
        </row>
        <row r="23">
          <cell r="CE23">
            <v>0</v>
          </cell>
        </row>
        <row r="24">
          <cell r="CE24">
            <v>0</v>
          </cell>
        </row>
        <row r="25">
          <cell r="CE25">
            <v>0</v>
          </cell>
        </row>
        <row r="26">
          <cell r="CE26">
            <v>0</v>
          </cell>
        </row>
        <row r="27">
          <cell r="CE27">
            <v>0</v>
          </cell>
        </row>
        <row r="28">
          <cell r="CE28">
            <v>0</v>
          </cell>
        </row>
        <row r="29">
          <cell r="CE29">
            <v>0</v>
          </cell>
        </row>
        <row r="30">
          <cell r="CE30">
            <v>0</v>
          </cell>
        </row>
        <row r="31">
          <cell r="CE31">
            <v>0</v>
          </cell>
        </row>
        <row r="32">
          <cell r="CE32">
            <v>0</v>
          </cell>
        </row>
        <row r="33">
          <cell r="CE33">
            <v>0</v>
          </cell>
        </row>
        <row r="34">
          <cell r="CE34">
            <v>0</v>
          </cell>
        </row>
        <row r="35">
          <cell r="CE35">
            <v>0</v>
          </cell>
        </row>
        <row r="36">
          <cell r="CE36">
            <v>0</v>
          </cell>
        </row>
        <row r="37">
          <cell r="CE37">
            <v>0</v>
          </cell>
        </row>
        <row r="38">
          <cell r="CE38">
            <v>0</v>
          </cell>
        </row>
        <row r="39">
          <cell r="CE39">
            <v>0</v>
          </cell>
        </row>
        <row r="40">
          <cell r="CE40">
            <v>0</v>
          </cell>
        </row>
        <row r="41">
          <cell r="CE41">
            <v>0</v>
          </cell>
        </row>
        <row r="42">
          <cell r="CE42">
            <v>0</v>
          </cell>
        </row>
        <row r="43">
          <cell r="CE43">
            <v>0</v>
          </cell>
        </row>
        <row r="44">
          <cell r="CE44">
            <v>0</v>
          </cell>
        </row>
        <row r="45">
          <cell r="B45">
            <v>19.999999999999996</v>
          </cell>
          <cell r="CE45">
            <v>10.199999999999999</v>
          </cell>
        </row>
        <row r="46">
          <cell r="CE46">
            <v>10.199999999999999</v>
          </cell>
        </row>
        <row r="47">
          <cell r="CE47">
            <v>0</v>
          </cell>
        </row>
        <row r="48">
          <cell r="CE48">
            <v>0</v>
          </cell>
        </row>
        <row r="49">
          <cell r="CE49">
            <v>0</v>
          </cell>
        </row>
        <row r="50">
          <cell r="CE50">
            <v>0</v>
          </cell>
        </row>
        <row r="51">
          <cell r="CE51">
            <v>0</v>
          </cell>
        </row>
        <row r="52">
          <cell r="CE52">
            <v>0</v>
          </cell>
        </row>
        <row r="53">
          <cell r="CE53">
            <v>0</v>
          </cell>
        </row>
        <row r="54">
          <cell r="CE54">
            <v>0</v>
          </cell>
        </row>
        <row r="55">
          <cell r="CE55">
            <v>0</v>
          </cell>
        </row>
        <row r="56">
          <cell r="CE56">
            <v>0</v>
          </cell>
        </row>
        <row r="57">
          <cell r="CE57">
            <v>0</v>
          </cell>
        </row>
        <row r="58">
          <cell r="CE58">
            <v>0</v>
          </cell>
        </row>
        <row r="59">
          <cell r="CE59">
            <v>0</v>
          </cell>
        </row>
        <row r="60">
          <cell r="CE60">
            <v>0</v>
          </cell>
        </row>
        <row r="61">
          <cell r="CE61">
            <v>0</v>
          </cell>
        </row>
        <row r="62">
          <cell r="CE62">
            <v>0</v>
          </cell>
        </row>
        <row r="63">
          <cell r="CE63">
            <v>10.199999999999999</v>
          </cell>
        </row>
      </sheetData>
      <sheetData sheetId="14">
        <row r="9">
          <cell r="CE9">
            <v>0</v>
          </cell>
        </row>
        <row r="10">
          <cell r="CE10">
            <v>0</v>
          </cell>
        </row>
        <row r="11">
          <cell r="CE11">
            <v>0</v>
          </cell>
        </row>
        <row r="12">
          <cell r="CE12">
            <v>0</v>
          </cell>
        </row>
        <row r="13">
          <cell r="CE13">
            <v>0</v>
          </cell>
        </row>
        <row r="14">
          <cell r="CE14">
            <v>0</v>
          </cell>
        </row>
        <row r="15">
          <cell r="CE15">
            <v>0</v>
          </cell>
        </row>
        <row r="16">
          <cell r="CE16">
            <v>0</v>
          </cell>
        </row>
        <row r="17">
          <cell r="CE17">
            <v>0</v>
          </cell>
        </row>
        <row r="18">
          <cell r="CE18">
            <v>0</v>
          </cell>
        </row>
        <row r="19">
          <cell r="CE19">
            <v>0</v>
          </cell>
        </row>
        <row r="20">
          <cell r="CE20">
            <v>0</v>
          </cell>
        </row>
        <row r="21">
          <cell r="CE21">
            <v>0</v>
          </cell>
        </row>
        <row r="22">
          <cell r="CE22">
            <v>0</v>
          </cell>
        </row>
        <row r="23">
          <cell r="CE23">
            <v>0</v>
          </cell>
        </row>
        <row r="24">
          <cell r="CE24">
            <v>0</v>
          </cell>
        </row>
        <row r="25">
          <cell r="CE25">
            <v>0</v>
          </cell>
        </row>
        <row r="26">
          <cell r="CE26">
            <v>0</v>
          </cell>
        </row>
        <row r="27">
          <cell r="CE27">
            <v>0</v>
          </cell>
        </row>
        <row r="28">
          <cell r="CE28">
            <v>0</v>
          </cell>
        </row>
        <row r="29">
          <cell r="CE29">
            <v>0</v>
          </cell>
        </row>
        <row r="30">
          <cell r="CE30">
            <v>0</v>
          </cell>
        </row>
        <row r="31">
          <cell r="CE31">
            <v>0</v>
          </cell>
        </row>
        <row r="32">
          <cell r="CE32">
            <v>0</v>
          </cell>
        </row>
        <row r="33">
          <cell r="CE33">
            <v>0</v>
          </cell>
        </row>
        <row r="34">
          <cell r="CE34">
            <v>0</v>
          </cell>
        </row>
        <row r="35">
          <cell r="CE35">
            <v>0</v>
          </cell>
        </row>
        <row r="36">
          <cell r="CE36">
            <v>0</v>
          </cell>
        </row>
        <row r="37">
          <cell r="CE37">
            <v>0</v>
          </cell>
        </row>
        <row r="38">
          <cell r="CE38">
            <v>0</v>
          </cell>
        </row>
        <row r="39">
          <cell r="CE39">
            <v>0</v>
          </cell>
        </row>
        <row r="40">
          <cell r="CE40">
            <v>0</v>
          </cell>
        </row>
        <row r="41">
          <cell r="CE41">
            <v>0</v>
          </cell>
        </row>
        <row r="42">
          <cell r="CE42">
            <v>0</v>
          </cell>
        </row>
        <row r="43">
          <cell r="CE43">
            <v>0</v>
          </cell>
        </row>
        <row r="44">
          <cell r="CE44">
            <v>0</v>
          </cell>
        </row>
        <row r="45">
          <cell r="CE45">
            <v>0</v>
          </cell>
        </row>
        <row r="46">
          <cell r="CE46">
            <v>0</v>
          </cell>
        </row>
        <row r="47">
          <cell r="CE47">
            <v>0</v>
          </cell>
        </row>
        <row r="48">
          <cell r="B48">
            <v>18458.8</v>
          </cell>
          <cell r="CE48">
            <v>8811.4</v>
          </cell>
        </row>
        <row r="49">
          <cell r="B49">
            <v>11998.2</v>
          </cell>
          <cell r="CE49">
            <v>5727.4</v>
          </cell>
        </row>
        <row r="50">
          <cell r="B50">
            <v>6460.5999999999995</v>
          </cell>
          <cell r="CE50">
            <v>3084</v>
          </cell>
        </row>
        <row r="51">
          <cell r="CE51">
            <v>0</v>
          </cell>
        </row>
        <row r="52">
          <cell r="CE52">
            <v>0</v>
          </cell>
        </row>
        <row r="53">
          <cell r="CE53">
            <v>0</v>
          </cell>
        </row>
        <row r="54">
          <cell r="CE54">
            <v>0</v>
          </cell>
        </row>
        <row r="55">
          <cell r="CE55">
            <v>0</v>
          </cell>
        </row>
        <row r="56">
          <cell r="CE56">
            <v>0</v>
          </cell>
        </row>
        <row r="57">
          <cell r="CE57">
            <v>0</v>
          </cell>
        </row>
        <row r="58">
          <cell r="CE58">
            <v>0</v>
          </cell>
        </row>
        <row r="59">
          <cell r="CE59">
            <v>0</v>
          </cell>
        </row>
        <row r="60">
          <cell r="CE60">
            <v>0</v>
          </cell>
        </row>
        <row r="61">
          <cell r="CE61">
            <v>0</v>
          </cell>
        </row>
        <row r="62">
          <cell r="CE62">
            <v>0</v>
          </cell>
        </row>
        <row r="63">
          <cell r="CE63">
            <v>0</v>
          </cell>
        </row>
      </sheetData>
      <sheetData sheetId="15">
        <row r="9">
          <cell r="CE9">
            <v>0</v>
          </cell>
        </row>
        <row r="10">
          <cell r="CE10">
            <v>0</v>
          </cell>
        </row>
        <row r="11">
          <cell r="CE11">
            <v>0</v>
          </cell>
        </row>
        <row r="12">
          <cell r="CE12">
            <v>0</v>
          </cell>
        </row>
        <row r="13">
          <cell r="CE13">
            <v>0</v>
          </cell>
        </row>
        <row r="14">
          <cell r="CE14">
            <v>0</v>
          </cell>
        </row>
        <row r="15">
          <cell r="CE15">
            <v>0</v>
          </cell>
        </row>
        <row r="16">
          <cell r="CE16">
            <v>0</v>
          </cell>
        </row>
        <row r="17">
          <cell r="CE17">
            <v>0</v>
          </cell>
        </row>
        <row r="18">
          <cell r="CE18">
            <v>0</v>
          </cell>
        </row>
        <row r="19">
          <cell r="CE19">
            <v>0</v>
          </cell>
        </row>
        <row r="20">
          <cell r="CE20">
            <v>0</v>
          </cell>
        </row>
        <row r="21">
          <cell r="CE21">
            <v>0</v>
          </cell>
        </row>
        <row r="22">
          <cell r="CE22">
            <v>0</v>
          </cell>
        </row>
        <row r="23">
          <cell r="CE23">
            <v>0</v>
          </cell>
        </row>
        <row r="24">
          <cell r="CE24">
            <v>0</v>
          </cell>
        </row>
        <row r="25">
          <cell r="CE25">
            <v>0</v>
          </cell>
        </row>
        <row r="26">
          <cell r="CE26">
            <v>0</v>
          </cell>
        </row>
        <row r="27">
          <cell r="CE27">
            <v>0</v>
          </cell>
        </row>
        <row r="28">
          <cell r="CE28">
            <v>0</v>
          </cell>
        </row>
        <row r="29">
          <cell r="CE29">
            <v>0</v>
          </cell>
        </row>
        <row r="30">
          <cell r="CE30">
            <v>0</v>
          </cell>
        </row>
        <row r="31">
          <cell r="CE31">
            <v>0</v>
          </cell>
        </row>
        <row r="32">
          <cell r="CE32">
            <v>0</v>
          </cell>
        </row>
        <row r="33">
          <cell r="CE33">
            <v>0</v>
          </cell>
        </row>
        <row r="34">
          <cell r="CE34">
            <v>0</v>
          </cell>
        </row>
        <row r="35">
          <cell r="CE35">
            <v>0</v>
          </cell>
        </row>
        <row r="36">
          <cell r="CE36">
            <v>0</v>
          </cell>
        </row>
        <row r="37">
          <cell r="CE37">
            <v>0</v>
          </cell>
        </row>
        <row r="38">
          <cell r="CE38">
            <v>0</v>
          </cell>
        </row>
        <row r="39">
          <cell r="CE39">
            <v>0</v>
          </cell>
        </row>
        <row r="40">
          <cell r="CE40">
            <v>0</v>
          </cell>
        </row>
        <row r="41">
          <cell r="CE41">
            <v>0</v>
          </cell>
        </row>
        <row r="42">
          <cell r="CE42">
            <v>0</v>
          </cell>
        </row>
        <row r="43">
          <cell r="CE43">
            <v>0</v>
          </cell>
        </row>
        <row r="44">
          <cell r="CE44">
            <v>0</v>
          </cell>
        </row>
        <row r="45">
          <cell r="B45">
            <v>150</v>
          </cell>
          <cell r="CE45">
            <v>60</v>
          </cell>
        </row>
        <row r="46">
          <cell r="CE46">
            <v>60</v>
          </cell>
        </row>
        <row r="47">
          <cell r="CE47">
            <v>0</v>
          </cell>
        </row>
        <row r="48">
          <cell r="CE48">
            <v>0</v>
          </cell>
        </row>
        <row r="49">
          <cell r="CE49">
            <v>0</v>
          </cell>
        </row>
        <row r="50">
          <cell r="CE50">
            <v>0</v>
          </cell>
        </row>
        <row r="51">
          <cell r="CE51">
            <v>0</v>
          </cell>
        </row>
        <row r="52">
          <cell r="CE52">
            <v>0</v>
          </cell>
        </row>
        <row r="53">
          <cell r="CE53">
            <v>0</v>
          </cell>
        </row>
        <row r="54">
          <cell r="CE54">
            <v>0</v>
          </cell>
        </row>
        <row r="55">
          <cell r="CE55">
            <v>0</v>
          </cell>
        </row>
        <row r="56">
          <cell r="CE56">
            <v>0</v>
          </cell>
        </row>
        <row r="57">
          <cell r="CE57">
            <v>0</v>
          </cell>
        </row>
        <row r="58">
          <cell r="CE58">
            <v>0</v>
          </cell>
        </row>
        <row r="59">
          <cell r="CE59">
            <v>0</v>
          </cell>
        </row>
        <row r="60">
          <cell r="B60">
            <v>10000</v>
          </cell>
          <cell r="CE60">
            <v>4600</v>
          </cell>
        </row>
        <row r="61">
          <cell r="CE61">
            <v>0</v>
          </cell>
        </row>
        <row r="62">
          <cell r="CE62">
            <v>0</v>
          </cell>
        </row>
        <row r="63">
          <cell r="CE63">
            <v>60</v>
          </cell>
        </row>
      </sheetData>
      <sheetData sheetId="16">
        <row r="9">
          <cell r="CE9">
            <v>0</v>
          </cell>
        </row>
        <row r="10">
          <cell r="CE10">
            <v>0</v>
          </cell>
        </row>
        <row r="11">
          <cell r="CE11">
            <v>0</v>
          </cell>
        </row>
        <row r="12">
          <cell r="CE12">
            <v>0</v>
          </cell>
        </row>
        <row r="13">
          <cell r="CE13">
            <v>0</v>
          </cell>
        </row>
        <row r="14">
          <cell r="CE14">
            <v>0</v>
          </cell>
        </row>
        <row r="15">
          <cell r="CE15">
            <v>0</v>
          </cell>
        </row>
        <row r="16">
          <cell r="CE16">
            <v>0</v>
          </cell>
        </row>
        <row r="17">
          <cell r="CE17">
            <v>0</v>
          </cell>
        </row>
        <row r="18">
          <cell r="CE18">
            <v>0</v>
          </cell>
        </row>
        <row r="19">
          <cell r="CE19">
            <v>0</v>
          </cell>
        </row>
        <row r="20">
          <cell r="CE20">
            <v>0</v>
          </cell>
        </row>
        <row r="21">
          <cell r="CE21">
            <v>0</v>
          </cell>
        </row>
        <row r="22">
          <cell r="CE22">
            <v>0</v>
          </cell>
        </row>
        <row r="23">
          <cell r="CE23">
            <v>0</v>
          </cell>
        </row>
        <row r="24">
          <cell r="CE24">
            <v>0</v>
          </cell>
        </row>
        <row r="25">
          <cell r="CE25">
            <v>0</v>
          </cell>
        </row>
        <row r="26">
          <cell r="CE26">
            <v>0</v>
          </cell>
        </row>
        <row r="27">
          <cell r="CE27">
            <v>0</v>
          </cell>
        </row>
        <row r="28">
          <cell r="CE28">
            <v>0</v>
          </cell>
        </row>
        <row r="29">
          <cell r="CE29">
            <v>0</v>
          </cell>
        </row>
        <row r="30">
          <cell r="CE30">
            <v>0</v>
          </cell>
        </row>
        <row r="31">
          <cell r="CE31">
            <v>0</v>
          </cell>
        </row>
        <row r="32">
          <cell r="CE32">
            <v>0</v>
          </cell>
        </row>
        <row r="33">
          <cell r="CE33">
            <v>0</v>
          </cell>
        </row>
        <row r="34">
          <cell r="CE34">
            <v>0</v>
          </cell>
        </row>
        <row r="35">
          <cell r="CE35">
            <v>0</v>
          </cell>
        </row>
        <row r="36">
          <cell r="CE36">
            <v>0</v>
          </cell>
        </row>
        <row r="37">
          <cell r="CE37">
            <v>0</v>
          </cell>
        </row>
        <row r="38">
          <cell r="CE38">
            <v>0</v>
          </cell>
        </row>
        <row r="39">
          <cell r="CE39">
            <v>0</v>
          </cell>
        </row>
        <row r="40">
          <cell r="CE40">
            <v>0</v>
          </cell>
        </row>
        <row r="41">
          <cell r="CE41">
            <v>0</v>
          </cell>
        </row>
        <row r="42">
          <cell r="CE42">
            <v>0</v>
          </cell>
        </row>
        <row r="43">
          <cell r="CE43">
            <v>0</v>
          </cell>
        </row>
        <row r="44">
          <cell r="CE44">
            <v>0</v>
          </cell>
        </row>
        <row r="45">
          <cell r="CE45">
            <v>0</v>
          </cell>
        </row>
        <row r="46">
          <cell r="CE46">
            <v>0</v>
          </cell>
        </row>
        <row r="47">
          <cell r="CE47">
            <v>0</v>
          </cell>
        </row>
        <row r="48">
          <cell r="CE48">
            <v>0</v>
          </cell>
        </row>
        <row r="49">
          <cell r="CE49">
            <v>0</v>
          </cell>
        </row>
        <row r="50">
          <cell r="CE50">
            <v>0</v>
          </cell>
        </row>
        <row r="51">
          <cell r="CE51">
            <v>0</v>
          </cell>
        </row>
        <row r="52">
          <cell r="CE52">
            <v>0</v>
          </cell>
        </row>
        <row r="53">
          <cell r="CE53">
            <v>0</v>
          </cell>
        </row>
        <row r="54">
          <cell r="CE54">
            <v>0</v>
          </cell>
        </row>
        <row r="55">
          <cell r="CE55">
            <v>0</v>
          </cell>
        </row>
        <row r="56">
          <cell r="CE56">
            <v>0</v>
          </cell>
        </row>
        <row r="57">
          <cell r="CE57">
            <v>0</v>
          </cell>
        </row>
        <row r="58">
          <cell r="CE58">
            <v>0</v>
          </cell>
        </row>
        <row r="59">
          <cell r="B59">
            <v>3780</v>
          </cell>
          <cell r="CE59">
            <v>2125</v>
          </cell>
        </row>
        <row r="60">
          <cell r="CE60">
            <v>0</v>
          </cell>
        </row>
        <row r="61">
          <cell r="CE61">
            <v>0</v>
          </cell>
        </row>
        <row r="62">
          <cell r="CE62">
            <v>0</v>
          </cell>
        </row>
        <row r="63">
          <cell r="CE63">
            <v>0</v>
          </cell>
        </row>
      </sheetData>
      <sheetData sheetId="17">
        <row r="9">
          <cell r="CH9">
            <v>8705.3000000000011</v>
          </cell>
        </row>
        <row r="10">
          <cell r="CH10">
            <v>9375.7999999999993</v>
          </cell>
        </row>
        <row r="11">
          <cell r="CH11">
            <v>12658.399999999998</v>
          </cell>
        </row>
        <row r="12">
          <cell r="CH12">
            <v>0</v>
          </cell>
        </row>
        <row r="13">
          <cell r="CH13">
            <v>10567.7</v>
          </cell>
        </row>
        <row r="14">
          <cell r="CH14">
            <v>13289</v>
          </cell>
        </row>
        <row r="15">
          <cell r="CH15">
            <v>9207.9399999999987</v>
          </cell>
        </row>
        <row r="16">
          <cell r="CH16">
            <v>7265.9000000000005</v>
          </cell>
        </row>
        <row r="17">
          <cell r="CH17">
            <v>10062.700000000001</v>
          </cell>
        </row>
        <row r="18">
          <cell r="CH18">
            <v>0</v>
          </cell>
        </row>
        <row r="19">
          <cell r="CH19">
            <v>0</v>
          </cell>
        </row>
        <row r="20">
          <cell r="CH20">
            <v>16401.099999999999</v>
          </cell>
        </row>
        <row r="21">
          <cell r="CH21">
            <v>12725.999999999998</v>
          </cell>
        </row>
        <row r="22">
          <cell r="CH22">
            <v>10031.1</v>
          </cell>
        </row>
        <row r="23">
          <cell r="CH23">
            <v>0</v>
          </cell>
        </row>
        <row r="24">
          <cell r="CH24">
            <v>10846.900000000001</v>
          </cell>
        </row>
        <row r="25">
          <cell r="CH25">
            <v>8691.6</v>
          </cell>
        </row>
        <row r="26">
          <cell r="CH26">
            <v>8791</v>
          </cell>
        </row>
        <row r="27">
          <cell r="CH27">
            <v>11784.25</v>
          </cell>
        </row>
        <row r="28">
          <cell r="CH28">
            <v>10275.1</v>
          </cell>
        </row>
        <row r="29">
          <cell r="CH29">
            <v>12214</v>
          </cell>
        </row>
        <row r="30">
          <cell r="CH30">
            <v>8718.143</v>
          </cell>
        </row>
        <row r="31">
          <cell r="CH31">
            <v>9358.08</v>
          </cell>
        </row>
        <row r="32">
          <cell r="CH32">
            <v>11625.849</v>
          </cell>
        </row>
        <row r="33">
          <cell r="CH33">
            <v>10676.699999999999</v>
          </cell>
        </row>
        <row r="34">
          <cell r="CH34">
            <v>12213.745000000001</v>
          </cell>
        </row>
        <row r="35">
          <cell r="B35">
            <v>471781.00299999997</v>
          </cell>
          <cell r="CH35">
            <v>235486.307</v>
          </cell>
        </row>
        <row r="36">
          <cell r="B36">
            <v>1366633.6970000002</v>
          </cell>
          <cell r="CH36">
            <v>671697.49300000002</v>
          </cell>
        </row>
        <row r="37">
          <cell r="CH37">
            <v>0</v>
          </cell>
        </row>
        <row r="38">
          <cell r="CH38">
            <v>0</v>
          </cell>
        </row>
        <row r="39">
          <cell r="CH39">
            <v>0</v>
          </cell>
        </row>
        <row r="40">
          <cell r="CH40">
            <v>0</v>
          </cell>
        </row>
        <row r="41">
          <cell r="CH41">
            <v>0</v>
          </cell>
        </row>
        <row r="42">
          <cell r="CH42">
            <v>0</v>
          </cell>
        </row>
        <row r="43">
          <cell r="CH43">
            <v>907183.79999999993</v>
          </cell>
        </row>
        <row r="44">
          <cell r="CH44">
            <v>0</v>
          </cell>
        </row>
        <row r="45">
          <cell r="CH45">
            <v>0</v>
          </cell>
        </row>
        <row r="46">
          <cell r="CH46">
            <v>0</v>
          </cell>
        </row>
        <row r="47">
          <cell r="CH47">
            <v>0</v>
          </cell>
        </row>
        <row r="48">
          <cell r="CH48">
            <v>0</v>
          </cell>
        </row>
        <row r="49">
          <cell r="CH49">
            <v>0</v>
          </cell>
        </row>
        <row r="50">
          <cell r="CH50">
            <v>0</v>
          </cell>
        </row>
        <row r="51">
          <cell r="CH51">
            <v>0</v>
          </cell>
        </row>
        <row r="52">
          <cell r="CH52">
            <v>0</v>
          </cell>
        </row>
        <row r="53">
          <cell r="B53">
            <v>1980.4</v>
          </cell>
          <cell r="CH53">
            <v>900</v>
          </cell>
        </row>
        <row r="54">
          <cell r="B54">
            <v>1800</v>
          </cell>
          <cell r="CH54">
            <v>900</v>
          </cell>
        </row>
        <row r="55">
          <cell r="B55">
            <v>180.4</v>
          </cell>
          <cell r="CH55">
            <v>0</v>
          </cell>
        </row>
        <row r="56">
          <cell r="CH56">
            <v>0</v>
          </cell>
        </row>
        <row r="57">
          <cell r="CH57">
            <v>0</v>
          </cell>
        </row>
        <row r="58">
          <cell r="CH58">
            <v>0</v>
          </cell>
        </row>
        <row r="59">
          <cell r="B59">
            <v>150</v>
          </cell>
          <cell r="CH59">
            <v>150</v>
          </cell>
        </row>
        <row r="60">
          <cell r="CH60">
            <v>0</v>
          </cell>
        </row>
        <row r="61">
          <cell r="CH61">
            <v>0</v>
          </cell>
        </row>
        <row r="62">
          <cell r="CH62">
            <v>0</v>
          </cell>
        </row>
      </sheetData>
      <sheetData sheetId="18">
        <row r="9">
          <cell r="CE9">
            <v>0</v>
          </cell>
        </row>
        <row r="10">
          <cell r="CE10">
            <v>0</v>
          </cell>
        </row>
        <row r="11">
          <cell r="CE11">
            <v>0</v>
          </cell>
        </row>
        <row r="12">
          <cell r="CE12">
            <v>0</v>
          </cell>
        </row>
        <row r="13">
          <cell r="CE13">
            <v>0</v>
          </cell>
        </row>
        <row r="14">
          <cell r="CE14">
            <v>0</v>
          </cell>
        </row>
        <row r="15">
          <cell r="CE15">
            <v>0</v>
          </cell>
        </row>
        <row r="16">
          <cell r="CE16">
            <v>0</v>
          </cell>
        </row>
        <row r="17">
          <cell r="CE17">
            <v>0</v>
          </cell>
        </row>
        <row r="18">
          <cell r="CE18">
            <v>0</v>
          </cell>
        </row>
        <row r="19">
          <cell r="CE19">
            <v>0</v>
          </cell>
        </row>
        <row r="20">
          <cell r="CE20">
            <v>0</v>
          </cell>
        </row>
        <row r="21">
          <cell r="CE21">
            <v>0</v>
          </cell>
        </row>
        <row r="22">
          <cell r="CE22">
            <v>0</v>
          </cell>
        </row>
        <row r="23">
          <cell r="CE23">
            <v>0</v>
          </cell>
        </row>
        <row r="24">
          <cell r="CE24">
            <v>0</v>
          </cell>
        </row>
        <row r="25">
          <cell r="CE25">
            <v>0</v>
          </cell>
        </row>
        <row r="26">
          <cell r="CE26">
            <v>0</v>
          </cell>
        </row>
        <row r="27">
          <cell r="CE27">
            <v>0</v>
          </cell>
        </row>
        <row r="28">
          <cell r="CE28">
            <v>0</v>
          </cell>
        </row>
        <row r="29">
          <cell r="CE29">
            <v>0</v>
          </cell>
        </row>
        <row r="30">
          <cell r="CE30">
            <v>0</v>
          </cell>
        </row>
        <row r="31">
          <cell r="CE31">
            <v>0</v>
          </cell>
        </row>
        <row r="32">
          <cell r="CE32">
            <v>0</v>
          </cell>
        </row>
        <row r="33">
          <cell r="CE33">
            <v>0</v>
          </cell>
        </row>
        <row r="34">
          <cell r="CE34">
            <v>0</v>
          </cell>
        </row>
        <row r="35">
          <cell r="CE35">
            <v>0</v>
          </cell>
        </row>
        <row r="36">
          <cell r="CE36">
            <v>0</v>
          </cell>
        </row>
        <row r="37">
          <cell r="CE37">
            <v>0</v>
          </cell>
        </row>
        <row r="38">
          <cell r="CE38">
            <v>0</v>
          </cell>
        </row>
        <row r="39">
          <cell r="CE39">
            <v>0</v>
          </cell>
        </row>
        <row r="40">
          <cell r="CE40">
            <v>0</v>
          </cell>
        </row>
        <row r="41">
          <cell r="CE41">
            <v>0</v>
          </cell>
        </row>
        <row r="42">
          <cell r="CE42">
            <v>0</v>
          </cell>
        </row>
        <row r="43">
          <cell r="CE43">
            <v>0</v>
          </cell>
        </row>
        <row r="44">
          <cell r="CE44">
            <v>0</v>
          </cell>
        </row>
        <row r="45">
          <cell r="CE45">
            <v>0</v>
          </cell>
        </row>
        <row r="46">
          <cell r="CE46">
            <v>0</v>
          </cell>
        </row>
        <row r="47">
          <cell r="CE47">
            <v>0</v>
          </cell>
        </row>
        <row r="48">
          <cell r="CE48">
            <v>0</v>
          </cell>
        </row>
        <row r="49">
          <cell r="CE49">
            <v>0</v>
          </cell>
        </row>
        <row r="50">
          <cell r="CE50">
            <v>0</v>
          </cell>
        </row>
        <row r="51">
          <cell r="CE51">
            <v>0</v>
          </cell>
        </row>
        <row r="52">
          <cell r="CE52">
            <v>0</v>
          </cell>
        </row>
        <row r="53">
          <cell r="CE53">
            <v>0</v>
          </cell>
        </row>
        <row r="54">
          <cell r="CE54">
            <v>0</v>
          </cell>
        </row>
        <row r="55">
          <cell r="CE55">
            <v>0</v>
          </cell>
        </row>
        <row r="56">
          <cell r="CE56">
            <v>0</v>
          </cell>
        </row>
        <row r="57">
          <cell r="CE57">
            <v>0</v>
          </cell>
        </row>
        <row r="58">
          <cell r="CE58">
            <v>0</v>
          </cell>
        </row>
        <row r="59">
          <cell r="CE59">
            <v>0</v>
          </cell>
        </row>
        <row r="60">
          <cell r="CE60">
            <v>0</v>
          </cell>
        </row>
        <row r="61">
          <cell r="CE61">
            <v>0</v>
          </cell>
        </row>
        <row r="62">
          <cell r="CE62">
            <v>0</v>
          </cell>
        </row>
      </sheetData>
      <sheetData sheetId="19">
        <row r="9">
          <cell r="CE9">
            <v>0</v>
          </cell>
        </row>
        <row r="10">
          <cell r="CE10">
            <v>0</v>
          </cell>
        </row>
        <row r="11">
          <cell r="CE11">
            <v>0</v>
          </cell>
        </row>
        <row r="12">
          <cell r="CE12">
            <v>0</v>
          </cell>
        </row>
        <row r="13">
          <cell r="CE13">
            <v>0</v>
          </cell>
        </row>
        <row r="14">
          <cell r="CE14">
            <v>0</v>
          </cell>
        </row>
        <row r="15">
          <cell r="CE15">
            <v>0</v>
          </cell>
        </row>
        <row r="16">
          <cell r="CE16">
            <v>0</v>
          </cell>
        </row>
        <row r="17">
          <cell r="CE17">
            <v>0</v>
          </cell>
        </row>
        <row r="18">
          <cell r="CE18">
            <v>0</v>
          </cell>
        </row>
        <row r="19">
          <cell r="CE19">
            <v>0</v>
          </cell>
        </row>
        <row r="20">
          <cell r="CE20">
            <v>0</v>
          </cell>
        </row>
        <row r="21">
          <cell r="CE21">
            <v>0</v>
          </cell>
        </row>
        <row r="22">
          <cell r="CE22">
            <v>0</v>
          </cell>
        </row>
        <row r="23">
          <cell r="CE23">
            <v>0</v>
          </cell>
        </row>
        <row r="24">
          <cell r="CE24">
            <v>0</v>
          </cell>
        </row>
        <row r="25">
          <cell r="CE25">
            <v>0</v>
          </cell>
        </row>
        <row r="26">
          <cell r="CE26">
            <v>0</v>
          </cell>
        </row>
        <row r="27">
          <cell r="CE27">
            <v>0</v>
          </cell>
        </row>
        <row r="28">
          <cell r="CE28">
            <v>0</v>
          </cell>
        </row>
        <row r="29">
          <cell r="CE29">
            <v>0</v>
          </cell>
        </row>
        <row r="30">
          <cell r="CE30">
            <v>0</v>
          </cell>
        </row>
        <row r="31">
          <cell r="CE31">
            <v>0</v>
          </cell>
        </row>
        <row r="32">
          <cell r="CE32">
            <v>0</v>
          </cell>
        </row>
        <row r="33">
          <cell r="CE33">
            <v>0</v>
          </cell>
        </row>
        <row r="34">
          <cell r="CE34">
            <v>0</v>
          </cell>
        </row>
        <row r="35">
          <cell r="CE35">
            <v>0</v>
          </cell>
        </row>
        <row r="36">
          <cell r="CE36">
            <v>0</v>
          </cell>
        </row>
        <row r="37">
          <cell r="CE37">
            <v>0</v>
          </cell>
        </row>
        <row r="38">
          <cell r="CE38">
            <v>0</v>
          </cell>
        </row>
        <row r="39">
          <cell r="CE39">
            <v>0</v>
          </cell>
        </row>
        <row r="40">
          <cell r="CE40">
            <v>0</v>
          </cell>
        </row>
        <row r="41">
          <cell r="CE41">
            <v>0</v>
          </cell>
        </row>
        <row r="42">
          <cell r="CE42">
            <v>0</v>
          </cell>
        </row>
        <row r="43">
          <cell r="CE43">
            <v>0</v>
          </cell>
        </row>
        <row r="44">
          <cell r="CE44">
            <v>0</v>
          </cell>
        </row>
        <row r="45">
          <cell r="B45">
            <v>0</v>
          </cell>
          <cell r="CE45">
            <v>0</v>
          </cell>
        </row>
        <row r="46">
          <cell r="CE46">
            <v>0</v>
          </cell>
        </row>
        <row r="47">
          <cell r="CE47">
            <v>0</v>
          </cell>
        </row>
        <row r="48">
          <cell r="CE48">
            <v>0</v>
          </cell>
        </row>
        <row r="49">
          <cell r="CE49">
            <v>0</v>
          </cell>
        </row>
        <row r="50">
          <cell r="CE50">
            <v>0</v>
          </cell>
        </row>
        <row r="51">
          <cell r="CE51">
            <v>0</v>
          </cell>
        </row>
        <row r="52">
          <cell r="CE52">
            <v>0</v>
          </cell>
        </row>
        <row r="53">
          <cell r="CE53">
            <v>0</v>
          </cell>
        </row>
        <row r="54">
          <cell r="CE54">
            <v>0</v>
          </cell>
        </row>
        <row r="55">
          <cell r="CE55">
            <v>0</v>
          </cell>
        </row>
        <row r="56">
          <cell r="CE56">
            <v>0</v>
          </cell>
        </row>
        <row r="57">
          <cell r="CE57">
            <v>0</v>
          </cell>
        </row>
        <row r="58">
          <cell r="CE58">
            <v>0</v>
          </cell>
        </row>
        <row r="59">
          <cell r="CE59">
            <v>0</v>
          </cell>
        </row>
        <row r="60">
          <cell r="CE60">
            <v>0</v>
          </cell>
        </row>
        <row r="61">
          <cell r="CE61">
            <v>0</v>
          </cell>
        </row>
        <row r="62">
          <cell r="CE62">
            <v>0</v>
          </cell>
        </row>
        <row r="63">
          <cell r="CE63">
            <v>0</v>
          </cell>
        </row>
      </sheetData>
      <sheetData sheetId="20">
        <row r="9">
          <cell r="CE9">
            <v>0</v>
          </cell>
        </row>
        <row r="10">
          <cell r="CE10">
            <v>0</v>
          </cell>
        </row>
        <row r="11">
          <cell r="CE11">
            <v>0</v>
          </cell>
        </row>
        <row r="12">
          <cell r="CE12">
            <v>0</v>
          </cell>
        </row>
        <row r="13">
          <cell r="CE13">
            <v>0</v>
          </cell>
        </row>
        <row r="14">
          <cell r="CE14">
            <v>0</v>
          </cell>
        </row>
        <row r="15">
          <cell r="CE15">
            <v>0</v>
          </cell>
        </row>
        <row r="16">
          <cell r="CE16">
            <v>0</v>
          </cell>
        </row>
        <row r="17">
          <cell r="CE17">
            <v>0</v>
          </cell>
        </row>
        <row r="18">
          <cell r="CE18">
            <v>0</v>
          </cell>
        </row>
        <row r="19">
          <cell r="CE19">
            <v>0</v>
          </cell>
        </row>
        <row r="20">
          <cell r="CE20">
            <v>0</v>
          </cell>
        </row>
        <row r="21">
          <cell r="CE21">
            <v>0</v>
          </cell>
        </row>
        <row r="22">
          <cell r="CE22">
            <v>0</v>
          </cell>
        </row>
        <row r="23">
          <cell r="CE23">
            <v>0</v>
          </cell>
        </row>
        <row r="24">
          <cell r="CE24">
            <v>0</v>
          </cell>
        </row>
        <row r="25">
          <cell r="CE25">
            <v>0</v>
          </cell>
        </row>
        <row r="26">
          <cell r="CE26">
            <v>0</v>
          </cell>
        </row>
        <row r="27">
          <cell r="CE27">
            <v>0</v>
          </cell>
        </row>
        <row r="28">
          <cell r="CE28">
            <v>0</v>
          </cell>
        </row>
        <row r="29">
          <cell r="CE29">
            <v>0</v>
          </cell>
        </row>
        <row r="30">
          <cell r="CE30">
            <v>0</v>
          </cell>
        </row>
        <row r="31">
          <cell r="CE31">
            <v>0</v>
          </cell>
        </row>
        <row r="32">
          <cell r="CE32">
            <v>0</v>
          </cell>
        </row>
        <row r="33">
          <cell r="CE33">
            <v>0</v>
          </cell>
        </row>
        <row r="34">
          <cell r="CE34">
            <v>0</v>
          </cell>
        </row>
        <row r="35">
          <cell r="B35">
            <v>0</v>
          </cell>
          <cell r="CE35">
            <v>0</v>
          </cell>
        </row>
        <row r="36">
          <cell r="B36">
            <v>35743.300000000003</v>
          </cell>
          <cell r="CE36">
            <v>0</v>
          </cell>
        </row>
        <row r="37">
          <cell r="B37">
            <v>400000.00000000006</v>
          </cell>
          <cell r="CE37">
            <v>209203.90000000002</v>
          </cell>
        </row>
        <row r="38">
          <cell r="CE38">
            <v>0</v>
          </cell>
        </row>
        <row r="39">
          <cell r="CE39">
            <v>0</v>
          </cell>
        </row>
        <row r="40">
          <cell r="CE40">
            <v>0</v>
          </cell>
        </row>
        <row r="41">
          <cell r="CE41">
            <v>0</v>
          </cell>
        </row>
        <row r="42">
          <cell r="CE42">
            <v>0</v>
          </cell>
        </row>
        <row r="43">
          <cell r="CE43">
            <v>209203.90000000002</v>
          </cell>
        </row>
        <row r="44">
          <cell r="CE44">
            <v>0</v>
          </cell>
        </row>
        <row r="45">
          <cell r="CE45">
            <v>0</v>
          </cell>
        </row>
        <row r="46">
          <cell r="CE46">
            <v>0</v>
          </cell>
        </row>
        <row r="47">
          <cell r="CE47">
            <v>0</v>
          </cell>
        </row>
        <row r="48">
          <cell r="B48">
            <v>0</v>
          </cell>
          <cell r="CE48">
            <v>0</v>
          </cell>
        </row>
        <row r="49">
          <cell r="CE49">
            <v>0</v>
          </cell>
        </row>
        <row r="50">
          <cell r="CE50">
            <v>0</v>
          </cell>
        </row>
        <row r="51">
          <cell r="CE51">
            <v>0</v>
          </cell>
        </row>
        <row r="52">
          <cell r="CE52">
            <v>0</v>
          </cell>
        </row>
        <row r="53">
          <cell r="CE53">
            <v>0</v>
          </cell>
        </row>
        <row r="54">
          <cell r="CE54">
            <v>0</v>
          </cell>
        </row>
        <row r="55">
          <cell r="CE55">
            <v>0</v>
          </cell>
        </row>
        <row r="56">
          <cell r="CE56">
            <v>0</v>
          </cell>
        </row>
        <row r="57">
          <cell r="CE57">
            <v>0</v>
          </cell>
        </row>
        <row r="58">
          <cell r="CE58">
            <v>0</v>
          </cell>
        </row>
        <row r="59">
          <cell r="CE59">
            <v>0</v>
          </cell>
        </row>
        <row r="60">
          <cell r="CE60">
            <v>0</v>
          </cell>
        </row>
        <row r="61">
          <cell r="CE61">
            <v>0</v>
          </cell>
        </row>
        <row r="62">
          <cell r="CE62">
            <v>0</v>
          </cell>
        </row>
        <row r="63">
          <cell r="CE63">
            <v>209203.90000000002</v>
          </cell>
        </row>
      </sheetData>
      <sheetData sheetId="21">
        <row r="45">
          <cell r="B45">
            <v>0</v>
          </cell>
          <cell r="CE45">
            <v>0</v>
          </cell>
        </row>
      </sheetData>
      <sheetData sheetId="22">
        <row r="9">
          <cell r="CE9">
            <v>0</v>
          </cell>
        </row>
        <row r="10">
          <cell r="CE10">
            <v>0</v>
          </cell>
        </row>
        <row r="11">
          <cell r="CE11">
            <v>0</v>
          </cell>
        </row>
        <row r="12">
          <cell r="CE12">
            <v>0</v>
          </cell>
        </row>
        <row r="13">
          <cell r="CE13">
            <v>0</v>
          </cell>
        </row>
        <row r="14">
          <cell r="CE14">
            <v>0</v>
          </cell>
        </row>
        <row r="15">
          <cell r="CE15">
            <v>0</v>
          </cell>
        </row>
        <row r="16">
          <cell r="CE16">
            <v>0</v>
          </cell>
        </row>
        <row r="17">
          <cell r="CE17">
            <v>0</v>
          </cell>
        </row>
        <row r="18">
          <cell r="CE18">
            <v>0</v>
          </cell>
        </row>
        <row r="19">
          <cell r="CE19">
            <v>0</v>
          </cell>
        </row>
        <row r="20">
          <cell r="CE20">
            <v>0</v>
          </cell>
        </row>
        <row r="21">
          <cell r="CE21">
            <v>0</v>
          </cell>
        </row>
        <row r="22">
          <cell r="CE22">
            <v>0</v>
          </cell>
        </row>
        <row r="23">
          <cell r="CE23">
            <v>0</v>
          </cell>
        </row>
        <row r="24">
          <cell r="CE24">
            <v>0</v>
          </cell>
        </row>
        <row r="25">
          <cell r="CE25">
            <v>0</v>
          </cell>
        </row>
        <row r="26">
          <cell r="CE26">
            <v>0</v>
          </cell>
        </row>
        <row r="27">
          <cell r="CE27">
            <v>0</v>
          </cell>
        </row>
        <row r="28">
          <cell r="CE28">
            <v>0</v>
          </cell>
        </row>
        <row r="29">
          <cell r="CE29">
            <v>0</v>
          </cell>
        </row>
        <row r="30">
          <cell r="CE30">
            <v>0</v>
          </cell>
        </row>
        <row r="31">
          <cell r="CE31">
            <v>0</v>
          </cell>
        </row>
        <row r="32">
          <cell r="CE32">
            <v>0</v>
          </cell>
        </row>
        <row r="33">
          <cell r="CE33">
            <v>0</v>
          </cell>
        </row>
        <row r="34">
          <cell r="CE34">
            <v>0</v>
          </cell>
        </row>
        <row r="35">
          <cell r="CE35">
            <v>0</v>
          </cell>
        </row>
        <row r="36">
          <cell r="CE36">
            <v>0</v>
          </cell>
        </row>
        <row r="37">
          <cell r="CE37">
            <v>0</v>
          </cell>
        </row>
        <row r="38">
          <cell r="CE38">
            <v>0</v>
          </cell>
        </row>
        <row r="39">
          <cell r="CE39">
            <v>0</v>
          </cell>
        </row>
        <row r="40">
          <cell r="CE40">
            <v>0</v>
          </cell>
        </row>
        <row r="41">
          <cell r="CE41">
            <v>0</v>
          </cell>
        </row>
        <row r="42">
          <cell r="CE42">
            <v>0</v>
          </cell>
        </row>
        <row r="43">
          <cell r="CE43">
            <v>0</v>
          </cell>
        </row>
        <row r="44">
          <cell r="CE44">
            <v>0</v>
          </cell>
        </row>
        <row r="45">
          <cell r="B45">
            <v>52.999999999999993</v>
          </cell>
          <cell r="CE45">
            <v>22.5</v>
          </cell>
        </row>
        <row r="46">
          <cell r="CE46">
            <v>22.5</v>
          </cell>
        </row>
        <row r="47">
          <cell r="CE47">
            <v>0</v>
          </cell>
        </row>
        <row r="48">
          <cell r="CE48">
            <v>0</v>
          </cell>
        </row>
        <row r="49">
          <cell r="CE49">
            <v>0</v>
          </cell>
        </row>
        <row r="50">
          <cell r="CE50">
            <v>0</v>
          </cell>
        </row>
        <row r="51">
          <cell r="CE51">
            <v>0</v>
          </cell>
        </row>
        <row r="52">
          <cell r="CE52">
            <v>0</v>
          </cell>
        </row>
        <row r="53">
          <cell r="CE53">
            <v>0</v>
          </cell>
        </row>
        <row r="54">
          <cell r="CE54">
            <v>0</v>
          </cell>
        </row>
        <row r="55">
          <cell r="CE55">
            <v>0</v>
          </cell>
        </row>
        <row r="56">
          <cell r="CE56">
            <v>0</v>
          </cell>
        </row>
        <row r="57">
          <cell r="CE57">
            <v>0</v>
          </cell>
        </row>
        <row r="58">
          <cell r="CE58">
            <v>0</v>
          </cell>
        </row>
        <row r="59">
          <cell r="CE59">
            <v>0</v>
          </cell>
        </row>
        <row r="60">
          <cell r="CE60">
            <v>0</v>
          </cell>
        </row>
        <row r="61">
          <cell r="CE61">
            <v>0</v>
          </cell>
        </row>
        <row r="62">
          <cell r="CE62">
            <v>0</v>
          </cell>
        </row>
        <row r="63">
          <cell r="CE63">
            <v>22.5</v>
          </cell>
        </row>
      </sheetData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кошт."/>
      <sheetName val="пл.асигн."/>
      <sheetName val="2111"/>
      <sheetName val="2120"/>
      <sheetName val="2210"/>
      <sheetName val="2240всього"/>
      <sheetName val="2240 інш."/>
      <sheetName val="2240 розповс."/>
      <sheetName val="2250"/>
      <sheetName val="2271"/>
      <sheetName val="2272"/>
      <sheetName val="2273"/>
      <sheetName val="2274"/>
      <sheetName val="2275"/>
      <sheetName val="2281"/>
      <sheetName val="2282"/>
      <sheetName val="2730"/>
      <sheetName val="2610"/>
      <sheetName val="2630"/>
      <sheetName val="3110"/>
      <sheetName val="3160"/>
      <sheetName val="3210"/>
      <sheetName val="2800"/>
      <sheetName val="Донецька"/>
      <sheetName val="поміс 2110"/>
      <sheetName val="поміс 2120"/>
      <sheetName val="поміс 2210"/>
      <sheetName val="поміс 2240 всього"/>
      <sheetName val="поміс 2240 трансл."/>
      <sheetName val="пом.2240 інш"/>
      <sheetName val="поміс 2271"/>
      <sheetName val="поміс 2272"/>
      <sheetName val="поміс 2273"/>
      <sheetName val="поміс 2274"/>
      <sheetName val="поміс 2275"/>
      <sheetName val="поміс 2282"/>
      <sheetName val="поміс 2281"/>
      <sheetName val="Лист3"/>
      <sheetName val="Лист2"/>
      <sheetName val="Лист1"/>
    </sheetNames>
    <sheetDataSet>
      <sheetData sheetId="0" refreshError="1"/>
      <sheetData sheetId="1" refreshError="1"/>
      <sheetData sheetId="2" refreshError="1">
        <row r="35">
          <cell r="B35">
            <v>0</v>
          </cell>
          <cell r="CE35">
            <v>0</v>
          </cell>
        </row>
        <row r="36">
          <cell r="B36">
            <v>0</v>
          </cell>
          <cell r="CE36">
            <v>0</v>
          </cell>
        </row>
        <row r="43">
          <cell r="B43">
            <v>0</v>
          </cell>
        </row>
        <row r="46">
          <cell r="B46">
            <v>0</v>
          </cell>
          <cell r="CE46">
            <v>0</v>
          </cell>
        </row>
        <row r="47">
          <cell r="B47">
            <v>0</v>
          </cell>
          <cell r="CD47">
            <v>0</v>
          </cell>
        </row>
      </sheetData>
      <sheetData sheetId="3" refreshError="1">
        <row r="35">
          <cell r="B35">
            <v>0</v>
          </cell>
          <cell r="CH35">
            <v>0</v>
          </cell>
        </row>
        <row r="36">
          <cell r="B36">
            <v>0</v>
          </cell>
          <cell r="CH36">
            <v>0</v>
          </cell>
        </row>
        <row r="43">
          <cell r="B43">
            <v>0</v>
          </cell>
        </row>
        <row r="46">
          <cell r="B46">
            <v>0</v>
          </cell>
          <cell r="CH46">
            <v>0</v>
          </cell>
        </row>
        <row r="47">
          <cell r="B47">
            <v>0</v>
          </cell>
          <cell r="CH47">
            <v>0</v>
          </cell>
        </row>
      </sheetData>
      <sheetData sheetId="4" refreshError="1">
        <row r="35">
          <cell r="B35">
            <v>0</v>
          </cell>
          <cell r="BV35">
            <v>0</v>
          </cell>
        </row>
        <row r="36">
          <cell r="B36">
            <v>0</v>
          </cell>
          <cell r="BV36">
            <v>0</v>
          </cell>
        </row>
        <row r="42">
          <cell r="B42">
            <v>0</v>
          </cell>
        </row>
        <row r="45">
          <cell r="B45">
            <v>0</v>
          </cell>
          <cell r="BV45">
            <v>0</v>
          </cell>
        </row>
      </sheetData>
      <sheetData sheetId="5" refreshError="1">
        <row r="35">
          <cell r="B35">
            <v>0</v>
          </cell>
          <cell r="DK35">
            <v>0</v>
          </cell>
        </row>
        <row r="36">
          <cell r="B36">
            <v>0</v>
          </cell>
          <cell r="DK36">
            <v>0</v>
          </cell>
        </row>
        <row r="42">
          <cell r="B42">
            <v>0</v>
          </cell>
        </row>
        <row r="45">
          <cell r="B45">
            <v>0</v>
          </cell>
          <cell r="DK45">
            <v>0</v>
          </cell>
        </row>
      </sheetData>
      <sheetData sheetId="6" refreshError="1">
        <row r="35">
          <cell r="B35">
            <v>0</v>
          </cell>
          <cell r="CL35">
            <v>0</v>
          </cell>
        </row>
        <row r="36">
          <cell r="B36">
            <v>0</v>
          </cell>
          <cell r="CL36">
            <v>0</v>
          </cell>
        </row>
        <row r="42">
          <cell r="B42">
            <v>0</v>
          </cell>
        </row>
      </sheetData>
      <sheetData sheetId="7" refreshError="1">
        <row r="9">
          <cell r="B9">
            <v>0</v>
          </cell>
        </row>
        <row r="35">
          <cell r="B35">
            <v>0</v>
          </cell>
          <cell r="DR35">
            <v>0</v>
          </cell>
        </row>
        <row r="36">
          <cell r="B36">
            <v>0</v>
          </cell>
          <cell r="DR36">
            <v>0</v>
          </cell>
        </row>
        <row r="42">
          <cell r="B42">
            <v>0</v>
          </cell>
          <cell r="DR42">
            <v>0</v>
          </cell>
        </row>
      </sheetData>
      <sheetData sheetId="8" refreshError="1">
        <row r="45">
          <cell r="B45">
            <v>0</v>
          </cell>
          <cell r="AU45">
            <v>0</v>
          </cell>
        </row>
      </sheetData>
      <sheetData sheetId="9" refreshError="1">
        <row r="35">
          <cell r="B35">
            <v>0</v>
          </cell>
          <cell r="CO35">
            <v>0</v>
          </cell>
        </row>
        <row r="36">
          <cell r="B36">
            <v>0</v>
          </cell>
          <cell r="CO36">
            <v>0</v>
          </cell>
        </row>
        <row r="42">
          <cell r="B42">
            <v>0</v>
          </cell>
          <cell r="CO42">
            <v>0</v>
          </cell>
        </row>
        <row r="45">
          <cell r="B45">
            <v>0</v>
          </cell>
          <cell r="CO45">
            <v>0</v>
          </cell>
        </row>
      </sheetData>
      <sheetData sheetId="10" refreshError="1">
        <row r="35">
          <cell r="B35">
            <v>0</v>
          </cell>
          <cell r="CC35">
            <v>0</v>
          </cell>
        </row>
        <row r="36">
          <cell r="B36">
            <v>0</v>
          </cell>
          <cell r="CC36">
            <v>0</v>
          </cell>
        </row>
        <row r="42">
          <cell r="B42">
            <v>0</v>
          </cell>
          <cell r="CC42">
            <v>0</v>
          </cell>
        </row>
        <row r="45">
          <cell r="B45">
            <v>0</v>
          </cell>
          <cell r="CC45">
            <v>0</v>
          </cell>
        </row>
      </sheetData>
      <sheetData sheetId="11" refreshError="1">
        <row r="35">
          <cell r="B35">
            <v>0</v>
          </cell>
          <cell r="DI35">
            <v>0</v>
          </cell>
        </row>
        <row r="36">
          <cell r="B36">
            <v>0</v>
          </cell>
          <cell r="DI36">
            <v>0</v>
          </cell>
        </row>
        <row r="42">
          <cell r="B42">
            <v>0</v>
          </cell>
          <cell r="DI42">
            <v>0</v>
          </cell>
        </row>
        <row r="45">
          <cell r="B45">
            <v>0</v>
          </cell>
          <cell r="DI45">
            <v>0</v>
          </cell>
        </row>
      </sheetData>
      <sheetData sheetId="12" refreshError="1">
        <row r="35">
          <cell r="B35">
            <v>0</v>
          </cell>
          <cell r="BA35">
            <v>0</v>
          </cell>
        </row>
        <row r="36">
          <cell r="B36">
            <v>0</v>
          </cell>
          <cell r="BA36">
            <v>0</v>
          </cell>
        </row>
        <row r="42">
          <cell r="B42">
            <v>0</v>
          </cell>
          <cell r="BA42">
            <v>0</v>
          </cell>
        </row>
      </sheetData>
      <sheetData sheetId="13" refreshError="1">
        <row r="35">
          <cell r="B35">
            <v>0</v>
          </cell>
          <cell r="AM35">
            <v>0</v>
          </cell>
        </row>
        <row r="42">
          <cell r="AM42">
            <v>0</v>
          </cell>
        </row>
      </sheetData>
      <sheetData sheetId="14" refreshError="1"/>
      <sheetData sheetId="15" refreshError="1"/>
      <sheetData sheetId="16" refreshError="1"/>
      <sheetData sheetId="17" refreshError="1">
        <row r="39">
          <cell r="B39">
            <v>0</v>
          </cell>
          <cell r="CP39">
            <v>0</v>
          </cell>
        </row>
      </sheetData>
      <sheetData sheetId="18" refreshError="1">
        <row r="42">
          <cell r="B42">
            <v>0</v>
          </cell>
          <cell r="AP42">
            <v>0</v>
          </cell>
        </row>
      </sheetData>
      <sheetData sheetId="19" refreshError="1">
        <row r="45">
          <cell r="B45">
            <v>0</v>
          </cell>
          <cell r="AO45">
            <v>0</v>
          </cell>
        </row>
      </sheetData>
      <sheetData sheetId="20" refreshError="1">
        <row r="36">
          <cell r="B36">
            <v>0</v>
          </cell>
          <cell r="AM36">
            <v>0</v>
          </cell>
        </row>
        <row r="37">
          <cell r="B37">
            <v>0</v>
          </cell>
          <cell r="AM37">
            <v>0</v>
          </cell>
        </row>
        <row r="38">
          <cell r="B38">
            <v>0</v>
          </cell>
          <cell r="AM38">
            <v>0</v>
          </cell>
        </row>
        <row r="39">
          <cell r="B39">
            <v>0</v>
          </cell>
          <cell r="AM39">
            <v>0</v>
          </cell>
        </row>
        <row r="40">
          <cell r="B40">
            <v>0</v>
          </cell>
          <cell r="AM40">
            <v>0</v>
          </cell>
        </row>
        <row r="42">
          <cell r="B42">
            <v>0</v>
          </cell>
          <cell r="AM42">
            <v>0</v>
          </cell>
        </row>
        <row r="43">
          <cell r="B43">
            <v>0</v>
          </cell>
          <cell r="AM43">
            <v>0</v>
          </cell>
        </row>
        <row r="44">
          <cell r="B44">
            <v>0</v>
          </cell>
          <cell r="AM44">
            <v>0</v>
          </cell>
        </row>
        <row r="45">
          <cell r="B45">
            <v>0</v>
          </cell>
          <cell r="AM45">
            <v>0</v>
          </cell>
        </row>
        <row r="46">
          <cell r="B46">
            <v>0</v>
          </cell>
          <cell r="AM46">
            <v>0</v>
          </cell>
        </row>
        <row r="47">
          <cell r="B47">
            <v>0</v>
          </cell>
          <cell r="AM47">
            <v>0</v>
          </cell>
        </row>
        <row r="48">
          <cell r="B48">
            <v>0</v>
          </cell>
          <cell r="AM48">
            <v>0</v>
          </cell>
        </row>
        <row r="49">
          <cell r="AM49">
            <v>0</v>
          </cell>
        </row>
        <row r="50">
          <cell r="B50">
            <v>0</v>
          </cell>
          <cell r="AM50">
            <v>0</v>
          </cell>
        </row>
        <row r="51">
          <cell r="B51">
            <v>0</v>
          </cell>
          <cell r="AM51">
            <v>0</v>
          </cell>
        </row>
        <row r="52">
          <cell r="B52">
            <v>0</v>
          </cell>
          <cell r="AM52">
            <v>0</v>
          </cell>
        </row>
        <row r="53">
          <cell r="B53">
            <v>0</v>
          </cell>
          <cell r="AM53">
            <v>0</v>
          </cell>
        </row>
        <row r="54">
          <cell r="B54">
            <v>0</v>
          </cell>
          <cell r="AM54">
            <v>0</v>
          </cell>
        </row>
        <row r="55">
          <cell r="B55">
            <v>0</v>
          </cell>
          <cell r="AM55">
            <v>0</v>
          </cell>
        </row>
        <row r="56">
          <cell r="B56">
            <v>0</v>
          </cell>
          <cell r="AM56">
            <v>0</v>
          </cell>
        </row>
        <row r="57">
          <cell r="B57">
            <v>0</v>
          </cell>
          <cell r="AM57">
            <v>0</v>
          </cell>
        </row>
        <row r="58">
          <cell r="B58">
            <v>0</v>
          </cell>
          <cell r="AM58">
            <v>0</v>
          </cell>
        </row>
        <row r="59">
          <cell r="B59">
            <v>0</v>
          </cell>
          <cell r="AM59">
            <v>0</v>
          </cell>
        </row>
        <row r="60">
          <cell r="B60">
            <v>0</v>
          </cell>
          <cell r="AM60">
            <v>0</v>
          </cell>
        </row>
        <row r="61">
          <cell r="B61">
            <v>0</v>
          </cell>
          <cell r="AM61">
            <v>0</v>
          </cell>
        </row>
        <row r="62">
          <cell r="AM62">
            <v>0</v>
          </cell>
        </row>
        <row r="63">
          <cell r="AM63">
            <v>0</v>
          </cell>
        </row>
        <row r="67">
          <cell r="B67">
            <v>0</v>
          </cell>
          <cell r="AM67">
            <v>0</v>
          </cell>
        </row>
      </sheetData>
      <sheetData sheetId="21" refreshError="1">
        <row r="36">
          <cell r="B36">
            <v>0</v>
          </cell>
          <cell r="AU36">
            <v>0</v>
          </cell>
        </row>
        <row r="57">
          <cell r="B57">
            <v>0</v>
          </cell>
          <cell r="AU57">
            <v>0</v>
          </cell>
        </row>
      </sheetData>
      <sheetData sheetId="22" refreshError="1">
        <row r="36">
          <cell r="B36">
            <v>0</v>
          </cell>
          <cell r="AT36">
            <v>0</v>
          </cell>
        </row>
        <row r="42">
          <cell r="B42">
            <v>0</v>
          </cell>
          <cell r="AT42">
            <v>0</v>
          </cell>
        </row>
        <row r="45">
          <cell r="B45">
            <v>0</v>
          </cell>
          <cell r="AT45">
            <v>0</v>
          </cell>
        </row>
        <row r="61">
          <cell r="B61">
            <v>0</v>
          </cell>
          <cell r="AT61">
            <v>0</v>
          </cell>
        </row>
      </sheetData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кошт."/>
      <sheetName val="пл.асигн."/>
      <sheetName val="2111"/>
      <sheetName val="2120"/>
      <sheetName val="2210"/>
      <sheetName val="2240всього"/>
      <sheetName val="2240 інш."/>
      <sheetName val="2240 розповс."/>
      <sheetName val="2250"/>
      <sheetName val="2271"/>
      <sheetName val="2272"/>
      <sheetName val="2273"/>
      <sheetName val="2274"/>
      <sheetName val="2275"/>
      <sheetName val="2281"/>
      <sheetName val="2282"/>
      <sheetName val="2730"/>
      <sheetName val="2610"/>
      <sheetName val="2630"/>
      <sheetName val="3110"/>
      <sheetName val="3160"/>
      <sheetName val="3210"/>
      <sheetName val="2800"/>
      <sheetName val="Донецька"/>
      <sheetName val="поміс 2110"/>
      <sheetName val="поміс 2120"/>
      <sheetName val="поміс 2210"/>
      <sheetName val="поміс 2240 всього"/>
      <sheetName val="поміс 2240 трансл."/>
      <sheetName val="пом.2240 інш"/>
      <sheetName val="поміс 2271"/>
      <sheetName val="поміс 2272"/>
      <sheetName val="поміс 2273"/>
      <sheetName val="поміс 2274"/>
      <sheetName val="поміс 2275"/>
      <sheetName val="поміс 2282"/>
      <sheetName val="поміс 2281"/>
      <sheetName val="Лист3"/>
      <sheetName val="Лист2"/>
      <sheetName val="Лист1"/>
    </sheetNames>
    <sheetDataSet>
      <sheetData sheetId="0" refreshError="1"/>
      <sheetData sheetId="1" refreshError="1"/>
      <sheetData sheetId="2" refreshError="1">
        <row r="37">
          <cell r="B37">
            <v>0</v>
          </cell>
          <cell r="CE37">
            <v>0</v>
          </cell>
        </row>
        <row r="40">
          <cell r="B40">
            <v>0</v>
          </cell>
          <cell r="CE40">
            <v>0</v>
          </cell>
        </row>
      </sheetData>
      <sheetData sheetId="3" refreshError="1">
        <row r="37">
          <cell r="B37">
            <v>0</v>
          </cell>
        </row>
        <row r="40">
          <cell r="B40">
            <v>0</v>
          </cell>
        </row>
      </sheetData>
      <sheetData sheetId="4" refreshError="1">
        <row r="37">
          <cell r="B37">
            <v>0</v>
          </cell>
        </row>
        <row r="39">
          <cell r="B39">
            <v>0</v>
          </cell>
        </row>
        <row r="46">
          <cell r="B46">
            <v>0</v>
          </cell>
        </row>
      </sheetData>
      <sheetData sheetId="5" refreshError="1">
        <row r="37">
          <cell r="B37">
            <v>0</v>
          </cell>
          <cell r="DJ37">
            <v>0</v>
          </cell>
        </row>
        <row r="39">
          <cell r="B39">
            <v>0</v>
          </cell>
          <cell r="DJ39">
            <v>0</v>
          </cell>
        </row>
        <row r="46">
          <cell r="B46">
            <v>0</v>
          </cell>
          <cell r="DJ46">
            <v>0</v>
          </cell>
        </row>
      </sheetData>
      <sheetData sheetId="6" refreshError="1">
        <row r="37">
          <cell r="B37">
            <v>0</v>
          </cell>
          <cell r="CL37">
            <v>0</v>
          </cell>
        </row>
        <row r="39">
          <cell r="B39">
            <v>0</v>
          </cell>
          <cell r="CL39">
            <v>0</v>
          </cell>
        </row>
      </sheetData>
      <sheetData sheetId="7" refreshError="1">
        <row r="37">
          <cell r="B37">
            <v>0</v>
          </cell>
          <cell r="DR37">
            <v>0</v>
          </cell>
        </row>
        <row r="39">
          <cell r="B39">
            <v>0</v>
          </cell>
          <cell r="DR39">
            <v>0</v>
          </cell>
        </row>
      </sheetData>
      <sheetData sheetId="8" refreshError="1">
        <row r="35">
          <cell r="B35">
            <v>0</v>
          </cell>
          <cell r="AU35">
            <v>0</v>
          </cell>
        </row>
        <row r="36">
          <cell r="B36">
            <v>0</v>
          </cell>
          <cell r="AU36">
            <v>0</v>
          </cell>
        </row>
        <row r="37">
          <cell r="B37">
            <v>0</v>
          </cell>
          <cell r="AU37">
            <v>0</v>
          </cell>
        </row>
        <row r="39">
          <cell r="B39">
            <v>0</v>
          </cell>
          <cell r="AU39">
            <v>0</v>
          </cell>
        </row>
        <row r="42">
          <cell r="B42">
            <v>0</v>
          </cell>
          <cell r="AU42">
            <v>0</v>
          </cell>
        </row>
        <row r="46">
          <cell r="B46">
            <v>0</v>
          </cell>
          <cell r="AU46">
            <v>0</v>
          </cell>
        </row>
        <row r="67">
          <cell r="AU67">
            <v>0</v>
          </cell>
        </row>
      </sheetData>
      <sheetData sheetId="9" refreshError="1">
        <row r="37">
          <cell r="B37">
            <v>0</v>
          </cell>
        </row>
        <row r="39">
          <cell r="B39">
            <v>0</v>
          </cell>
        </row>
        <row r="46">
          <cell r="B46">
            <v>0</v>
          </cell>
        </row>
      </sheetData>
      <sheetData sheetId="10" refreshError="1">
        <row r="37">
          <cell r="B37">
            <v>0</v>
          </cell>
          <cell r="CC37">
            <v>0</v>
          </cell>
        </row>
        <row r="39">
          <cell r="B39">
            <v>0</v>
          </cell>
        </row>
        <row r="46">
          <cell r="B46">
            <v>0</v>
          </cell>
        </row>
      </sheetData>
      <sheetData sheetId="11" refreshError="1">
        <row r="37">
          <cell r="B37">
            <v>0</v>
          </cell>
        </row>
        <row r="39">
          <cell r="B39">
            <v>0</v>
          </cell>
        </row>
        <row r="46">
          <cell r="B46">
            <v>0</v>
          </cell>
        </row>
      </sheetData>
      <sheetData sheetId="12" refreshError="1">
        <row r="39">
          <cell r="B39">
            <v>0</v>
          </cell>
          <cell r="AZ39">
            <v>0</v>
          </cell>
        </row>
      </sheetData>
      <sheetData sheetId="13" refreshError="1"/>
      <sheetData sheetId="14" refreshError="1"/>
      <sheetData sheetId="15" refreshError="1">
        <row r="43">
          <cell r="B43">
            <v>0</v>
          </cell>
          <cell r="BO43">
            <v>0</v>
          </cell>
        </row>
        <row r="59">
          <cell r="B59">
            <v>0</v>
          </cell>
          <cell r="BO59">
            <v>0</v>
          </cell>
        </row>
      </sheetData>
      <sheetData sheetId="16" refreshError="1"/>
      <sheetData sheetId="17" refreshError="1"/>
      <sheetData sheetId="18" refreshError="1"/>
      <sheetData sheetId="19" refreshError="1">
        <row r="42">
          <cell r="B42">
            <v>0</v>
          </cell>
          <cell r="AN42">
            <v>0</v>
          </cell>
        </row>
      </sheetData>
      <sheetData sheetId="20" refreshError="1"/>
      <sheetData sheetId="21" refreshError="1">
        <row r="47">
          <cell r="B47">
            <v>0</v>
          </cell>
          <cell r="AT47">
            <v>0</v>
          </cell>
        </row>
        <row r="48">
          <cell r="AT48">
            <v>0</v>
          </cell>
        </row>
      </sheetData>
      <sheetData sheetId="22" refreshError="1">
        <row r="39">
          <cell r="B39">
            <v>0</v>
          </cell>
          <cell r="AP39">
            <v>0</v>
          </cell>
        </row>
        <row r="46">
          <cell r="B46">
            <v>0</v>
          </cell>
          <cell r="AP46">
            <v>0</v>
          </cell>
        </row>
      </sheetData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кошт."/>
      <sheetName val="пл.асигн."/>
      <sheetName val="2111"/>
      <sheetName val="2120"/>
      <sheetName val="2210"/>
      <sheetName val="2240 всього"/>
      <sheetName val="2240інші"/>
      <sheetName val="2240 розп."/>
      <sheetName val="2250"/>
      <sheetName val="2800"/>
      <sheetName val="2271"/>
      <sheetName val="2272"/>
      <sheetName val="2273"/>
      <sheetName val="2274"/>
      <sheetName val="2275"/>
      <sheetName val="2281"/>
      <sheetName val="2282"/>
      <sheetName val="Лист2"/>
      <sheetName val="2610"/>
      <sheetName val="2730"/>
      <sheetName val="3110"/>
      <sheetName val="3210"/>
      <sheetName val="3160"/>
      <sheetName val="Лист1"/>
      <sheetName val="Лист7"/>
      <sheetName val="пом2111"/>
      <sheetName val="поміс2120"/>
      <sheetName val="поміс 2210"/>
      <sheetName val="поміс2240 розп."/>
      <sheetName val="поміс 2240 інш."/>
      <sheetName val="поміс 2240 всього"/>
      <sheetName val="поміс.2271"/>
      <sheetName val="поміс 2272"/>
      <sheetName val="поміс.2273"/>
      <sheetName val="поміс.2274"/>
      <sheetName val="Лист5"/>
      <sheetName val="Лист6"/>
      <sheetName val="Лист4"/>
      <sheetName val="Лист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45">
          <cell r="B45">
            <v>0</v>
          </cell>
          <cell r="AZ45">
            <v>0</v>
          </cell>
        </row>
        <row r="53">
          <cell r="B53">
            <v>0</v>
          </cell>
          <cell r="AZ53">
            <v>0</v>
          </cell>
        </row>
      </sheetData>
      <sheetData sheetId="16"/>
      <sheetData sheetId="17"/>
      <sheetData sheetId="18"/>
      <sheetData sheetId="19"/>
      <sheetData sheetId="20"/>
      <sheetData sheetId="21">
        <row r="58">
          <cell r="B58">
            <v>0</v>
          </cell>
          <cell r="AO58">
            <v>0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кошт."/>
      <sheetName val="пл.асигн."/>
      <sheetName val="2111"/>
      <sheetName val="2120"/>
      <sheetName val="2210"/>
      <sheetName val="2240всього"/>
      <sheetName val="2240 інш."/>
      <sheetName val="2240 розповс."/>
      <sheetName val="2250"/>
      <sheetName val="2271"/>
      <sheetName val="2272"/>
      <sheetName val="2273"/>
      <sheetName val="2274"/>
      <sheetName val="2275"/>
      <sheetName val="2281"/>
      <sheetName val="2282"/>
      <sheetName val="2730"/>
      <sheetName val="2610"/>
      <sheetName val="2630"/>
      <sheetName val="3110"/>
      <sheetName val="3160"/>
      <sheetName val="3210"/>
      <sheetName val="2800"/>
      <sheetName val="Донецька"/>
      <sheetName val="поміс 2110"/>
      <sheetName val="поміс 2120"/>
      <sheetName val="поміс 2210"/>
      <sheetName val="поміс 2240 всього"/>
      <sheetName val="поміс 2240 трансл."/>
      <sheetName val="пом.2240 інш"/>
      <sheetName val="поміс 2271"/>
      <sheetName val="поміс 2272"/>
      <sheetName val="поміс 2273"/>
      <sheetName val="поміс 2274"/>
      <sheetName val="поміс 2275"/>
      <sheetName val="поміс 2282"/>
      <sheetName val="поміс 2281"/>
      <sheetName val="Лист3"/>
      <sheetName val="Лист2"/>
      <sheetName val="Лист1"/>
    </sheetNames>
    <sheetDataSet>
      <sheetData sheetId="0" refreshError="1"/>
      <sheetData sheetId="1" refreshError="1"/>
      <sheetData sheetId="2" refreshError="1">
        <row r="9">
          <cell r="B9">
            <v>8253.2200000000012</v>
          </cell>
        </row>
        <row r="39">
          <cell r="B39">
            <v>0</v>
          </cell>
          <cell r="CC39">
            <v>0</v>
          </cell>
        </row>
        <row r="44">
          <cell r="B44">
            <v>0</v>
          </cell>
          <cell r="CC44">
            <v>0</v>
          </cell>
        </row>
      </sheetData>
      <sheetData sheetId="3" refreshError="1">
        <row r="9">
          <cell r="B9">
            <v>2995.7560000000003</v>
          </cell>
        </row>
        <row r="39">
          <cell r="B39">
            <v>0</v>
          </cell>
          <cell r="CE39">
            <v>0</v>
          </cell>
        </row>
        <row r="44">
          <cell r="B44">
            <v>0</v>
          </cell>
          <cell r="CE44">
            <v>0</v>
          </cell>
        </row>
      </sheetData>
      <sheetData sheetId="4" refreshError="1">
        <row r="38">
          <cell r="B38">
            <v>0</v>
          </cell>
          <cell r="AY38">
            <v>0</v>
          </cell>
        </row>
      </sheetData>
      <sheetData sheetId="5" refreshError="1">
        <row r="38">
          <cell r="B38">
            <v>0</v>
          </cell>
          <cell r="BZ38">
            <v>0</v>
          </cell>
        </row>
      </sheetData>
      <sheetData sheetId="6" refreshError="1">
        <row r="38">
          <cell r="B38">
            <v>0</v>
          </cell>
          <cell r="BV38">
            <v>0</v>
          </cell>
        </row>
      </sheetData>
      <sheetData sheetId="7" refreshError="1">
        <row r="9">
          <cell r="B9">
            <v>1494.3</v>
          </cell>
          <cell r="BU9">
            <v>0</v>
          </cell>
        </row>
        <row r="10">
          <cell r="BU10">
            <v>0</v>
          </cell>
        </row>
        <row r="11">
          <cell r="BU11">
            <v>0</v>
          </cell>
        </row>
        <row r="12">
          <cell r="BU12">
            <v>0</v>
          </cell>
        </row>
        <row r="13">
          <cell r="BU13">
            <v>0</v>
          </cell>
        </row>
        <row r="14">
          <cell r="BU14">
            <v>0</v>
          </cell>
        </row>
        <row r="15">
          <cell r="BU15">
            <v>0</v>
          </cell>
        </row>
        <row r="16">
          <cell r="BU16">
            <v>0</v>
          </cell>
        </row>
        <row r="17">
          <cell r="BU17">
            <v>0</v>
          </cell>
        </row>
        <row r="18">
          <cell r="BU18">
            <v>0</v>
          </cell>
        </row>
        <row r="19">
          <cell r="BU19">
            <v>0</v>
          </cell>
        </row>
        <row r="20">
          <cell r="BU20">
            <v>0</v>
          </cell>
        </row>
        <row r="21">
          <cell r="BU21">
            <v>0</v>
          </cell>
        </row>
        <row r="22">
          <cell r="BU22">
            <v>0</v>
          </cell>
        </row>
        <row r="23">
          <cell r="BU23">
            <v>0</v>
          </cell>
        </row>
        <row r="24">
          <cell r="BU24">
            <v>0</v>
          </cell>
        </row>
        <row r="25">
          <cell r="BU25">
            <v>0</v>
          </cell>
        </row>
        <row r="26">
          <cell r="BU26">
            <v>0</v>
          </cell>
        </row>
        <row r="27">
          <cell r="BU27">
            <v>0</v>
          </cell>
        </row>
        <row r="28">
          <cell r="BU28">
            <v>0</v>
          </cell>
        </row>
        <row r="29">
          <cell r="BU29">
            <v>0</v>
          </cell>
        </row>
        <row r="30">
          <cell r="BU30">
            <v>0</v>
          </cell>
        </row>
        <row r="31">
          <cell r="BU31">
            <v>0</v>
          </cell>
        </row>
        <row r="32">
          <cell r="BU32">
            <v>0</v>
          </cell>
        </row>
        <row r="33">
          <cell r="BU33">
            <v>0</v>
          </cell>
        </row>
        <row r="34">
          <cell r="BU34">
            <v>0</v>
          </cell>
        </row>
        <row r="36">
          <cell r="BU36">
            <v>0</v>
          </cell>
        </row>
        <row r="37">
          <cell r="BU37">
            <v>26.9</v>
          </cell>
        </row>
        <row r="38">
          <cell r="B38">
            <v>0</v>
          </cell>
          <cell r="BU38">
            <v>0</v>
          </cell>
          <cell r="BZ38">
            <v>0</v>
          </cell>
        </row>
        <row r="39">
          <cell r="BU39">
            <v>0</v>
          </cell>
        </row>
      </sheetData>
      <sheetData sheetId="8" refreshError="1">
        <row r="38">
          <cell r="B38">
            <v>0</v>
          </cell>
          <cell r="AS38">
            <v>0</v>
          </cell>
        </row>
      </sheetData>
      <sheetData sheetId="9" refreshError="1">
        <row r="38">
          <cell r="B38">
            <v>0</v>
          </cell>
        </row>
      </sheetData>
      <sheetData sheetId="10" refreshError="1">
        <row r="38">
          <cell r="B38">
            <v>0</v>
          </cell>
          <cell r="BA38">
            <v>0</v>
          </cell>
        </row>
      </sheetData>
      <sheetData sheetId="11" refreshError="1">
        <row r="38">
          <cell r="B38">
            <v>0</v>
          </cell>
          <cell r="BO38">
            <v>0</v>
          </cell>
        </row>
      </sheetData>
      <sheetData sheetId="12" refreshError="1">
        <row r="38">
          <cell r="B38">
            <v>0</v>
          </cell>
          <cell r="AV38">
            <v>0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>
        <row r="41">
          <cell r="B41">
            <v>0</v>
          </cell>
          <cell r="AZ41">
            <v>0</v>
          </cell>
        </row>
        <row r="43">
          <cell r="B43">
            <v>0</v>
          </cell>
          <cell r="AZ43">
            <v>0</v>
          </cell>
        </row>
      </sheetData>
      <sheetData sheetId="18" refreshError="1"/>
      <sheetData sheetId="19" refreshError="1"/>
      <sheetData sheetId="20" refreshError="1"/>
      <sheetData sheetId="21" refreshError="1">
        <row r="48">
          <cell r="B48">
            <v>0</v>
          </cell>
          <cell r="AT48">
            <v>0</v>
          </cell>
        </row>
      </sheetData>
      <sheetData sheetId="22" refreshError="1">
        <row r="38">
          <cell r="B38">
            <v>0</v>
          </cell>
          <cell r="AN38">
            <v>0</v>
          </cell>
        </row>
      </sheetData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зведен.фін."/>
      <sheetName val="зведен.фін.зурах.відізв."/>
      <sheetName val="Викон.кошт."/>
      <sheetName val="Тат. Вас."/>
      <sheetName val="всього"/>
      <sheetName val="Лист1"/>
      <sheetName val="КРУ"/>
      <sheetName val="відізв."/>
      <sheetName val="кредит 2013р."/>
      <sheetName val="Дон.,Луг."/>
      <sheetName val="трансл."/>
      <sheetName val="Запорізька"/>
      <sheetName val="2111,2120"/>
      <sheetName val="2111"/>
      <sheetName val="2120"/>
      <sheetName val="2210,2240"/>
      <sheetName val="2210"/>
      <sheetName val="Всього 2240"/>
      <sheetName val="2240 інш."/>
      <sheetName val="2240 розп."/>
      <sheetName val="2250"/>
      <sheetName val="2270 всього"/>
      <sheetName val="2271"/>
      <sheetName val="2272"/>
      <sheetName val="2273"/>
      <sheetName val="2274"/>
      <sheetName val="2275"/>
      <sheetName val="2281"/>
      <sheetName val="2282"/>
      <sheetName val="2610"/>
      <sheetName val="2730"/>
      <sheetName val="2800"/>
      <sheetName val="3110"/>
      <sheetName val="3210"/>
      <sheetName val="3160"/>
      <sheetName val="Лист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>
        <row r="45">
          <cell r="J45">
            <v>0</v>
          </cell>
        </row>
      </sheetData>
      <sheetData sheetId="29" refreshError="1"/>
      <sheetData sheetId="30" refreshError="1"/>
      <sheetData sheetId="31" refreshError="1"/>
      <sheetData sheetId="32" refreshError="1"/>
      <sheetData sheetId="33" refreshError="1">
        <row r="58">
          <cell r="D58">
            <v>0</v>
          </cell>
        </row>
      </sheetData>
      <sheetData sheetId="34" refreshError="1"/>
      <sheetData sheetId="35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кошт."/>
      <sheetName val="пл.асигн."/>
      <sheetName val="2111"/>
      <sheetName val="2120"/>
      <sheetName val="2210"/>
      <sheetName val="2240всього"/>
      <sheetName val="2240 інш."/>
      <sheetName val="2240 розповс."/>
      <sheetName val="2250"/>
      <sheetName val="2271"/>
      <sheetName val="2272"/>
      <sheetName val="2273"/>
      <sheetName val="2274"/>
      <sheetName val="2275"/>
      <sheetName val="2281"/>
      <sheetName val="2282"/>
      <sheetName val="2730"/>
      <sheetName val="2610"/>
      <sheetName val="2630"/>
      <sheetName val="3110"/>
      <sheetName val="3210"/>
      <sheetName val="3132"/>
      <sheetName val="2800"/>
      <sheetName val="Донецька"/>
      <sheetName val="поміс 2110"/>
      <sheetName val="поміс 2120"/>
      <sheetName val="поміс 2210"/>
      <sheetName val="поміс 2240 всього"/>
      <sheetName val="поміс 2240 трансл."/>
      <sheetName val="пом.2240 інш"/>
      <sheetName val="поміс 2271"/>
      <sheetName val="поміс 2272"/>
      <sheetName val="поміс 2273"/>
      <sheetName val="поміс 2274"/>
      <sheetName val="поміс 2275"/>
      <sheetName val="поміс 2282"/>
      <sheetName val="поміс 2281"/>
      <sheetName val="Лист3"/>
      <sheetName val="Лист2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9">
          <cell r="B9">
            <v>0</v>
          </cell>
          <cell r="BV9">
            <v>0</v>
          </cell>
        </row>
        <row r="10">
          <cell r="B10">
            <v>0</v>
          </cell>
          <cell r="BV10">
            <v>0</v>
          </cell>
        </row>
        <row r="11">
          <cell r="B11">
            <v>0</v>
          </cell>
          <cell r="BV11">
            <v>0</v>
          </cell>
        </row>
        <row r="12">
          <cell r="B12">
            <v>0</v>
          </cell>
          <cell r="BV12">
            <v>0</v>
          </cell>
        </row>
        <row r="13">
          <cell r="B13">
            <v>0</v>
          </cell>
          <cell r="BV13">
            <v>0</v>
          </cell>
        </row>
        <row r="14">
          <cell r="B14">
            <v>0</v>
          </cell>
          <cell r="BV14">
            <v>0</v>
          </cell>
        </row>
        <row r="15">
          <cell r="B15">
            <v>0</v>
          </cell>
          <cell r="BV15">
            <v>0</v>
          </cell>
        </row>
        <row r="16">
          <cell r="B16">
            <v>0</v>
          </cell>
          <cell r="BV16">
            <v>0</v>
          </cell>
        </row>
        <row r="17">
          <cell r="B17">
            <v>0</v>
          </cell>
          <cell r="BV17">
            <v>0</v>
          </cell>
        </row>
        <row r="18">
          <cell r="B18">
            <v>0</v>
          </cell>
          <cell r="BV18">
            <v>0</v>
          </cell>
        </row>
        <row r="19">
          <cell r="B19">
            <v>0</v>
          </cell>
          <cell r="BV19">
            <v>0</v>
          </cell>
        </row>
        <row r="20">
          <cell r="B20">
            <v>0</v>
          </cell>
          <cell r="BV20">
            <v>0</v>
          </cell>
        </row>
        <row r="21">
          <cell r="B21">
            <v>0</v>
          </cell>
          <cell r="BV21">
            <v>0</v>
          </cell>
        </row>
        <row r="22">
          <cell r="B22">
            <v>0</v>
          </cell>
          <cell r="BV22">
            <v>0</v>
          </cell>
        </row>
        <row r="23">
          <cell r="B23">
            <v>0</v>
          </cell>
          <cell r="BV23">
            <v>0</v>
          </cell>
        </row>
        <row r="24">
          <cell r="B24">
            <v>0</v>
          </cell>
          <cell r="BV24">
            <v>0</v>
          </cell>
        </row>
        <row r="25">
          <cell r="B25">
            <v>0</v>
          </cell>
          <cell r="BV25">
            <v>0</v>
          </cell>
        </row>
        <row r="26">
          <cell r="B26">
            <v>0</v>
          </cell>
          <cell r="BV26">
            <v>0</v>
          </cell>
        </row>
        <row r="27">
          <cell r="B27">
            <v>0</v>
          </cell>
          <cell r="BV27">
            <v>0</v>
          </cell>
        </row>
        <row r="28">
          <cell r="B28">
            <v>0</v>
          </cell>
          <cell r="BV28">
            <v>0</v>
          </cell>
        </row>
        <row r="29">
          <cell r="B29">
            <v>0</v>
          </cell>
          <cell r="BV29">
            <v>0</v>
          </cell>
        </row>
        <row r="30">
          <cell r="B30">
            <v>0</v>
          </cell>
          <cell r="BV30">
            <v>0</v>
          </cell>
        </row>
        <row r="31">
          <cell r="B31">
            <v>0</v>
          </cell>
          <cell r="BV31">
            <v>0</v>
          </cell>
        </row>
        <row r="32">
          <cell r="B32">
            <v>0</v>
          </cell>
          <cell r="BV32">
            <v>0</v>
          </cell>
        </row>
        <row r="33">
          <cell r="B33">
            <v>0</v>
          </cell>
          <cell r="BV33">
            <v>0</v>
          </cell>
        </row>
        <row r="34">
          <cell r="B34">
            <v>0</v>
          </cell>
          <cell r="BV34">
            <v>0</v>
          </cell>
        </row>
        <row r="35">
          <cell r="B35">
            <v>0</v>
          </cell>
          <cell r="BV35">
            <v>0</v>
          </cell>
        </row>
        <row r="36">
          <cell r="B36">
            <v>0</v>
          </cell>
          <cell r="BV36">
            <v>0</v>
          </cell>
        </row>
        <row r="37">
          <cell r="B37">
            <v>0</v>
          </cell>
          <cell r="BV37">
            <v>0</v>
          </cell>
        </row>
        <row r="38">
          <cell r="B38">
            <v>0</v>
          </cell>
          <cell r="BV38">
            <v>0</v>
          </cell>
        </row>
        <row r="39">
          <cell r="B39">
            <v>0</v>
          </cell>
          <cell r="BV39">
            <v>0</v>
          </cell>
        </row>
        <row r="40">
          <cell r="B40">
            <v>0</v>
          </cell>
          <cell r="BV40">
            <v>0</v>
          </cell>
        </row>
        <row r="41">
          <cell r="B41">
            <v>0</v>
          </cell>
          <cell r="BV41">
            <v>0</v>
          </cell>
        </row>
        <row r="42">
          <cell r="B42">
            <v>0</v>
          </cell>
          <cell r="BV42">
            <v>0</v>
          </cell>
        </row>
        <row r="43">
          <cell r="B43">
            <v>0</v>
          </cell>
          <cell r="BV43">
            <v>0</v>
          </cell>
        </row>
        <row r="44">
          <cell r="B44">
            <v>0</v>
          </cell>
          <cell r="BV44">
            <v>0</v>
          </cell>
        </row>
        <row r="45">
          <cell r="B45">
            <v>0</v>
          </cell>
          <cell r="BV45">
            <v>0</v>
          </cell>
        </row>
        <row r="46">
          <cell r="B46">
            <v>0</v>
          </cell>
          <cell r="BV46">
            <v>0</v>
          </cell>
        </row>
        <row r="47">
          <cell r="B47">
            <v>0</v>
          </cell>
          <cell r="BV47">
            <v>0</v>
          </cell>
        </row>
        <row r="48">
          <cell r="B48">
            <v>0</v>
          </cell>
          <cell r="BV48">
            <v>0</v>
          </cell>
        </row>
        <row r="49">
          <cell r="BV49">
            <v>0</v>
          </cell>
        </row>
        <row r="50">
          <cell r="B50">
            <v>0</v>
          </cell>
          <cell r="BV50">
            <v>0</v>
          </cell>
        </row>
        <row r="51">
          <cell r="B51">
            <v>0</v>
          </cell>
          <cell r="BV51">
            <v>0</v>
          </cell>
        </row>
        <row r="52">
          <cell r="B52">
            <v>0</v>
          </cell>
          <cell r="BV52">
            <v>0</v>
          </cell>
        </row>
        <row r="53">
          <cell r="B53">
            <v>0</v>
          </cell>
          <cell r="BV53">
            <v>0</v>
          </cell>
        </row>
        <row r="54">
          <cell r="B54">
            <v>0</v>
          </cell>
          <cell r="BV54">
            <v>0</v>
          </cell>
        </row>
        <row r="55">
          <cell r="B55">
            <v>0</v>
          </cell>
          <cell r="BV55">
            <v>0</v>
          </cell>
        </row>
        <row r="56">
          <cell r="B56">
            <v>0</v>
          </cell>
          <cell r="BV56">
            <v>0</v>
          </cell>
        </row>
        <row r="57">
          <cell r="B57">
            <v>0</v>
          </cell>
          <cell r="BV57">
            <v>0</v>
          </cell>
        </row>
        <row r="58">
          <cell r="B58">
            <v>0</v>
          </cell>
          <cell r="BV58">
            <v>0</v>
          </cell>
        </row>
        <row r="59">
          <cell r="B59">
            <v>0</v>
          </cell>
          <cell r="BV59">
            <v>0</v>
          </cell>
        </row>
        <row r="60">
          <cell r="B60">
            <v>0</v>
          </cell>
          <cell r="BV60">
            <v>0</v>
          </cell>
        </row>
        <row r="61">
          <cell r="B61">
            <v>0</v>
          </cell>
          <cell r="BV61">
            <v>0</v>
          </cell>
        </row>
        <row r="62">
          <cell r="B62">
            <v>0</v>
          </cell>
          <cell r="BV62">
            <v>0</v>
          </cell>
        </row>
        <row r="63">
          <cell r="BV63">
            <v>0</v>
          </cell>
        </row>
        <row r="64">
          <cell r="B64">
            <v>0</v>
          </cell>
          <cell r="BV64">
            <v>0</v>
          </cell>
        </row>
        <row r="65">
          <cell r="B65">
            <v>0</v>
          </cell>
          <cell r="BV65">
            <v>0</v>
          </cell>
        </row>
        <row r="66">
          <cell r="B66">
            <v>0</v>
          </cell>
          <cell r="BV66">
            <v>0</v>
          </cell>
        </row>
        <row r="67">
          <cell r="B67">
            <v>0</v>
          </cell>
          <cell r="BV67">
            <v>0</v>
          </cell>
        </row>
        <row r="68">
          <cell r="BV68">
            <v>0</v>
          </cell>
        </row>
      </sheetData>
      <sheetData sheetId="5" refreshError="1">
        <row r="9">
          <cell r="B9">
            <v>0</v>
          </cell>
          <cell r="DK9">
            <v>0</v>
          </cell>
        </row>
        <row r="10">
          <cell r="B10">
            <v>0</v>
          </cell>
          <cell r="DK10">
            <v>0</v>
          </cell>
        </row>
        <row r="11">
          <cell r="B11">
            <v>0</v>
          </cell>
          <cell r="DK11">
            <v>0</v>
          </cell>
        </row>
        <row r="12">
          <cell r="B12">
            <v>0</v>
          </cell>
          <cell r="DK12">
            <v>0</v>
          </cell>
        </row>
        <row r="13">
          <cell r="B13">
            <v>0</v>
          </cell>
          <cell r="DK13">
            <v>0</v>
          </cell>
        </row>
        <row r="14">
          <cell r="B14">
            <v>0</v>
          </cell>
          <cell r="DK14">
            <v>0</v>
          </cell>
        </row>
        <row r="15">
          <cell r="B15">
            <v>0</v>
          </cell>
          <cell r="DK15">
            <v>0</v>
          </cell>
        </row>
        <row r="16">
          <cell r="B16">
            <v>0</v>
          </cell>
          <cell r="DK16">
            <v>0</v>
          </cell>
        </row>
        <row r="17">
          <cell r="B17">
            <v>0</v>
          </cell>
          <cell r="DK17">
            <v>0</v>
          </cell>
        </row>
        <row r="18">
          <cell r="B18">
            <v>0</v>
          </cell>
          <cell r="DK18">
            <v>0</v>
          </cell>
        </row>
        <row r="19">
          <cell r="B19">
            <v>0</v>
          </cell>
          <cell r="DK19">
            <v>0</v>
          </cell>
        </row>
        <row r="20">
          <cell r="B20">
            <v>0</v>
          </cell>
          <cell r="DK20">
            <v>0</v>
          </cell>
        </row>
        <row r="21">
          <cell r="B21">
            <v>0</v>
          </cell>
          <cell r="DK21">
            <v>0</v>
          </cell>
        </row>
        <row r="22">
          <cell r="B22">
            <v>0</v>
          </cell>
          <cell r="DK22">
            <v>0</v>
          </cell>
        </row>
        <row r="23">
          <cell r="B23">
            <v>0</v>
          </cell>
          <cell r="DK23">
            <v>0</v>
          </cell>
        </row>
        <row r="24">
          <cell r="B24">
            <v>0</v>
          </cell>
          <cell r="DK24">
            <v>0</v>
          </cell>
        </row>
        <row r="25">
          <cell r="B25">
            <v>0</v>
          </cell>
          <cell r="DK25">
            <v>0</v>
          </cell>
        </row>
        <row r="26">
          <cell r="B26">
            <v>0</v>
          </cell>
          <cell r="DK26">
            <v>0</v>
          </cell>
        </row>
        <row r="27">
          <cell r="B27">
            <v>0</v>
          </cell>
          <cell r="DK27">
            <v>0</v>
          </cell>
        </row>
        <row r="28">
          <cell r="B28">
            <v>0</v>
          </cell>
          <cell r="DK28">
            <v>0</v>
          </cell>
        </row>
        <row r="29">
          <cell r="B29">
            <v>0</v>
          </cell>
          <cell r="DK29">
            <v>0</v>
          </cell>
        </row>
        <row r="30">
          <cell r="B30">
            <v>0</v>
          </cell>
          <cell r="DK30">
            <v>0</v>
          </cell>
        </row>
        <row r="31">
          <cell r="B31">
            <v>0</v>
          </cell>
          <cell r="DK31">
            <v>0</v>
          </cell>
        </row>
        <row r="32">
          <cell r="B32">
            <v>0</v>
          </cell>
          <cell r="DK32">
            <v>0</v>
          </cell>
        </row>
        <row r="33">
          <cell r="B33">
            <v>0</v>
          </cell>
          <cell r="DK33">
            <v>0</v>
          </cell>
        </row>
        <row r="34">
          <cell r="B34">
            <v>0</v>
          </cell>
          <cell r="DK34">
            <v>0</v>
          </cell>
        </row>
        <row r="35">
          <cell r="B35">
            <v>0</v>
          </cell>
          <cell r="DK35">
            <v>0</v>
          </cell>
        </row>
        <row r="36">
          <cell r="B36">
            <v>0</v>
          </cell>
          <cell r="DK36">
            <v>0</v>
          </cell>
        </row>
        <row r="37">
          <cell r="B37">
            <v>0</v>
          </cell>
          <cell r="DK37">
            <v>0</v>
          </cell>
        </row>
        <row r="38">
          <cell r="B38">
            <v>0</v>
          </cell>
          <cell r="DK38">
            <v>0</v>
          </cell>
        </row>
        <row r="39">
          <cell r="B39">
            <v>0</v>
          </cell>
          <cell r="DK39">
            <v>0</v>
          </cell>
        </row>
        <row r="40">
          <cell r="B40">
            <v>0</v>
          </cell>
          <cell r="DK40">
            <v>0</v>
          </cell>
        </row>
        <row r="41">
          <cell r="B41">
            <v>0</v>
          </cell>
          <cell r="DK41">
            <v>0</v>
          </cell>
        </row>
        <row r="42">
          <cell r="B42">
            <v>0</v>
          </cell>
          <cell r="DK42">
            <v>0</v>
          </cell>
        </row>
        <row r="43">
          <cell r="B43">
            <v>0</v>
          </cell>
          <cell r="DK43">
            <v>0</v>
          </cell>
        </row>
        <row r="44">
          <cell r="B44">
            <v>0</v>
          </cell>
          <cell r="DK44">
            <v>0</v>
          </cell>
        </row>
        <row r="45">
          <cell r="B45">
            <v>0</v>
          </cell>
          <cell r="DK45">
            <v>0</v>
          </cell>
        </row>
        <row r="46">
          <cell r="B46">
            <v>0</v>
          </cell>
          <cell r="DK46">
            <v>0</v>
          </cell>
        </row>
        <row r="47">
          <cell r="B47">
            <v>0</v>
          </cell>
          <cell r="DK47">
            <v>0</v>
          </cell>
        </row>
        <row r="48">
          <cell r="B48">
            <v>0</v>
          </cell>
          <cell r="DK48">
            <v>0</v>
          </cell>
        </row>
        <row r="49">
          <cell r="DK49">
            <v>0</v>
          </cell>
        </row>
        <row r="50">
          <cell r="B50">
            <v>0</v>
          </cell>
          <cell r="DK50">
            <v>0</v>
          </cell>
        </row>
        <row r="51">
          <cell r="B51">
            <v>0</v>
          </cell>
          <cell r="DK51">
            <v>0</v>
          </cell>
        </row>
        <row r="52">
          <cell r="B52">
            <v>0</v>
          </cell>
          <cell r="DK52">
            <v>0</v>
          </cell>
        </row>
        <row r="53">
          <cell r="B53">
            <v>0</v>
          </cell>
          <cell r="DK53">
            <v>0</v>
          </cell>
        </row>
        <row r="54">
          <cell r="B54">
            <v>0</v>
          </cell>
          <cell r="DK54">
            <v>0</v>
          </cell>
        </row>
        <row r="55">
          <cell r="B55">
            <v>0</v>
          </cell>
          <cell r="DK55">
            <v>0</v>
          </cell>
        </row>
        <row r="56">
          <cell r="B56">
            <v>0</v>
          </cell>
          <cell r="DK56">
            <v>0</v>
          </cell>
        </row>
        <row r="57">
          <cell r="B57">
            <v>0</v>
          </cell>
          <cell r="DK57">
            <v>0</v>
          </cell>
        </row>
        <row r="58">
          <cell r="B58">
            <v>0</v>
          </cell>
          <cell r="DK58">
            <v>0</v>
          </cell>
        </row>
        <row r="59">
          <cell r="B59">
            <v>0</v>
          </cell>
          <cell r="DK59">
            <v>0</v>
          </cell>
        </row>
        <row r="60">
          <cell r="B60">
            <v>0</v>
          </cell>
          <cell r="DK60">
            <v>0</v>
          </cell>
        </row>
        <row r="61">
          <cell r="B61">
            <v>0</v>
          </cell>
          <cell r="DK61">
            <v>0</v>
          </cell>
        </row>
        <row r="62">
          <cell r="B62">
            <v>0</v>
          </cell>
          <cell r="DK62">
            <v>0</v>
          </cell>
        </row>
        <row r="63">
          <cell r="DK63">
            <v>0</v>
          </cell>
        </row>
        <row r="64">
          <cell r="B64">
            <v>0</v>
          </cell>
          <cell r="DK64">
            <v>0</v>
          </cell>
        </row>
        <row r="65">
          <cell r="B65">
            <v>0</v>
          </cell>
          <cell r="DK65">
            <v>0</v>
          </cell>
        </row>
        <row r="66">
          <cell r="B66">
            <v>0</v>
          </cell>
          <cell r="DK66">
            <v>0</v>
          </cell>
        </row>
        <row r="67">
          <cell r="B67">
            <v>0</v>
          </cell>
          <cell r="DK67">
            <v>0</v>
          </cell>
        </row>
      </sheetData>
      <sheetData sheetId="6" refreshError="1">
        <row r="9">
          <cell r="B9">
            <v>0</v>
          </cell>
          <cell r="CL9">
            <v>0</v>
          </cell>
        </row>
        <row r="10">
          <cell r="B10">
            <v>0</v>
          </cell>
          <cell r="CL10">
            <v>0</v>
          </cell>
        </row>
        <row r="11">
          <cell r="B11">
            <v>0</v>
          </cell>
          <cell r="CL11">
            <v>0</v>
          </cell>
        </row>
        <row r="12">
          <cell r="B12">
            <v>0</v>
          </cell>
          <cell r="CL12">
            <v>0</v>
          </cell>
        </row>
        <row r="13">
          <cell r="B13">
            <v>0</v>
          </cell>
          <cell r="CL13">
            <v>0</v>
          </cell>
        </row>
        <row r="14">
          <cell r="B14">
            <v>0</v>
          </cell>
          <cell r="CL14">
            <v>0</v>
          </cell>
        </row>
        <row r="15">
          <cell r="B15">
            <v>0</v>
          </cell>
          <cell r="CL15">
            <v>0</v>
          </cell>
        </row>
        <row r="16">
          <cell r="B16">
            <v>0</v>
          </cell>
          <cell r="CL16">
            <v>0</v>
          </cell>
        </row>
        <row r="17">
          <cell r="B17">
            <v>0</v>
          </cell>
          <cell r="CL17">
            <v>0</v>
          </cell>
        </row>
        <row r="18">
          <cell r="B18">
            <v>0</v>
          </cell>
          <cell r="CL18">
            <v>0</v>
          </cell>
        </row>
        <row r="19">
          <cell r="B19">
            <v>0</v>
          </cell>
          <cell r="CL19">
            <v>0</v>
          </cell>
        </row>
        <row r="20">
          <cell r="B20">
            <v>0</v>
          </cell>
          <cell r="CL20">
            <v>0</v>
          </cell>
        </row>
        <row r="21">
          <cell r="B21">
            <v>0</v>
          </cell>
          <cell r="CL21">
            <v>0</v>
          </cell>
        </row>
        <row r="22">
          <cell r="B22">
            <v>0</v>
          </cell>
          <cell r="CL22">
            <v>0</v>
          </cell>
        </row>
        <row r="23">
          <cell r="B23">
            <v>0</v>
          </cell>
          <cell r="CL23">
            <v>0</v>
          </cell>
        </row>
        <row r="24">
          <cell r="B24">
            <v>0</v>
          </cell>
          <cell r="CL24">
            <v>0</v>
          </cell>
        </row>
        <row r="25">
          <cell r="B25">
            <v>0</v>
          </cell>
          <cell r="CL25">
            <v>0</v>
          </cell>
        </row>
        <row r="26">
          <cell r="B26">
            <v>0</v>
          </cell>
          <cell r="CL26">
            <v>0</v>
          </cell>
        </row>
        <row r="27">
          <cell r="B27">
            <v>0</v>
          </cell>
          <cell r="CL27">
            <v>0</v>
          </cell>
        </row>
        <row r="28">
          <cell r="B28">
            <v>0</v>
          </cell>
          <cell r="CL28">
            <v>0</v>
          </cell>
        </row>
        <row r="29">
          <cell r="B29">
            <v>0</v>
          </cell>
          <cell r="CL29">
            <v>0</v>
          </cell>
        </row>
        <row r="30">
          <cell r="B30">
            <v>0</v>
          </cell>
          <cell r="CL30">
            <v>0</v>
          </cell>
        </row>
        <row r="31">
          <cell r="B31">
            <v>0</v>
          </cell>
          <cell r="CL31">
            <v>0</v>
          </cell>
        </row>
        <row r="32">
          <cell r="B32">
            <v>0</v>
          </cell>
          <cell r="CL32">
            <v>0</v>
          </cell>
        </row>
        <row r="33">
          <cell r="B33">
            <v>0</v>
          </cell>
          <cell r="CL33">
            <v>0</v>
          </cell>
        </row>
        <row r="34">
          <cell r="B34">
            <v>0</v>
          </cell>
          <cell r="CL34">
            <v>0</v>
          </cell>
        </row>
        <row r="35">
          <cell r="B35">
            <v>0</v>
          </cell>
          <cell r="CL35">
            <v>0</v>
          </cell>
        </row>
        <row r="36">
          <cell r="B36">
            <v>0</v>
          </cell>
          <cell r="CL36">
            <v>0</v>
          </cell>
        </row>
        <row r="37">
          <cell r="B37">
            <v>0</v>
          </cell>
          <cell r="CL37">
            <v>0</v>
          </cell>
        </row>
        <row r="38">
          <cell r="B38">
            <v>0</v>
          </cell>
          <cell r="CL38">
            <v>0</v>
          </cell>
        </row>
        <row r="39">
          <cell r="B39">
            <v>0</v>
          </cell>
          <cell r="CL39">
            <v>0</v>
          </cell>
        </row>
        <row r="40">
          <cell r="B40">
            <v>0</v>
          </cell>
          <cell r="CL40">
            <v>0</v>
          </cell>
        </row>
        <row r="41">
          <cell r="B41">
            <v>0</v>
          </cell>
          <cell r="CL41">
            <v>0</v>
          </cell>
        </row>
        <row r="42">
          <cell r="B42">
            <v>0</v>
          </cell>
          <cell r="CL42">
            <v>0</v>
          </cell>
        </row>
        <row r="43">
          <cell r="B43">
            <v>0</v>
          </cell>
          <cell r="CL43">
            <v>0</v>
          </cell>
        </row>
        <row r="44">
          <cell r="B44">
            <v>0</v>
          </cell>
          <cell r="CL44">
            <v>0</v>
          </cell>
        </row>
        <row r="45">
          <cell r="B45">
            <v>0</v>
          </cell>
          <cell r="CL45">
            <v>0</v>
          </cell>
        </row>
        <row r="46">
          <cell r="B46">
            <v>0</v>
          </cell>
          <cell r="CL46">
            <v>0</v>
          </cell>
        </row>
        <row r="47">
          <cell r="B47">
            <v>0</v>
          </cell>
          <cell r="CL47">
            <v>0</v>
          </cell>
        </row>
        <row r="48">
          <cell r="B48">
            <v>0</v>
          </cell>
          <cell r="CL48">
            <v>0</v>
          </cell>
        </row>
        <row r="49">
          <cell r="CL49">
            <v>0</v>
          </cell>
        </row>
        <row r="50">
          <cell r="B50">
            <v>0</v>
          </cell>
          <cell r="CL50">
            <v>0</v>
          </cell>
        </row>
        <row r="51">
          <cell r="B51">
            <v>0</v>
          </cell>
          <cell r="CL51">
            <v>0</v>
          </cell>
        </row>
        <row r="52">
          <cell r="B52">
            <v>0</v>
          </cell>
          <cell r="CL52">
            <v>0</v>
          </cell>
        </row>
        <row r="53">
          <cell r="B53">
            <v>0</v>
          </cell>
          <cell r="CL53">
            <v>0</v>
          </cell>
        </row>
        <row r="54">
          <cell r="B54">
            <v>0</v>
          </cell>
          <cell r="CL54">
            <v>0</v>
          </cell>
        </row>
        <row r="55">
          <cell r="B55">
            <v>0</v>
          </cell>
          <cell r="CL55">
            <v>0</v>
          </cell>
        </row>
        <row r="56">
          <cell r="B56">
            <v>0</v>
          </cell>
          <cell r="CL56">
            <v>0</v>
          </cell>
        </row>
        <row r="57">
          <cell r="B57">
            <v>0</v>
          </cell>
          <cell r="CL57">
            <v>0</v>
          </cell>
        </row>
        <row r="58">
          <cell r="B58">
            <v>0</v>
          </cell>
          <cell r="CL58">
            <v>0</v>
          </cell>
        </row>
        <row r="59">
          <cell r="B59">
            <v>0</v>
          </cell>
          <cell r="CL59">
            <v>0</v>
          </cell>
        </row>
        <row r="60">
          <cell r="B60">
            <v>0</v>
          </cell>
          <cell r="CL60">
            <v>0</v>
          </cell>
        </row>
        <row r="61">
          <cell r="B61">
            <v>0</v>
          </cell>
          <cell r="CL61">
            <v>0</v>
          </cell>
        </row>
        <row r="62">
          <cell r="B62">
            <v>0</v>
          </cell>
          <cell r="CL62">
            <v>0</v>
          </cell>
        </row>
        <row r="63">
          <cell r="CL63">
            <v>0</v>
          </cell>
        </row>
        <row r="64">
          <cell r="B64">
            <v>0</v>
          </cell>
          <cell r="CL64">
            <v>0</v>
          </cell>
        </row>
        <row r="65">
          <cell r="B65">
            <v>0</v>
          </cell>
          <cell r="CL65">
            <v>0</v>
          </cell>
        </row>
        <row r="66">
          <cell r="B66">
            <v>0</v>
          </cell>
          <cell r="CL66">
            <v>0</v>
          </cell>
        </row>
        <row r="67">
          <cell r="B67">
            <v>0</v>
          </cell>
          <cell r="CL67">
            <v>0</v>
          </cell>
        </row>
      </sheetData>
      <sheetData sheetId="7" refreshError="1">
        <row r="9">
          <cell r="B9">
            <v>0</v>
          </cell>
          <cell r="DR9">
            <v>0</v>
          </cell>
        </row>
        <row r="10">
          <cell r="B10">
            <v>0</v>
          </cell>
          <cell r="DR10">
            <v>0</v>
          </cell>
        </row>
        <row r="11">
          <cell r="B11">
            <v>0</v>
          </cell>
          <cell r="DR11">
            <v>0</v>
          </cell>
        </row>
        <row r="12">
          <cell r="B12">
            <v>0</v>
          </cell>
          <cell r="DR12">
            <v>0</v>
          </cell>
        </row>
        <row r="13">
          <cell r="B13">
            <v>0</v>
          </cell>
          <cell r="DR13">
            <v>0</v>
          </cell>
        </row>
        <row r="14">
          <cell r="B14">
            <v>0</v>
          </cell>
          <cell r="DR14">
            <v>0</v>
          </cell>
        </row>
        <row r="15">
          <cell r="B15">
            <v>0</v>
          </cell>
          <cell r="DR15">
            <v>0</v>
          </cell>
        </row>
        <row r="16">
          <cell r="B16">
            <v>0</v>
          </cell>
          <cell r="DR16">
            <v>0</v>
          </cell>
        </row>
        <row r="17">
          <cell r="B17">
            <v>0</v>
          </cell>
          <cell r="DR17">
            <v>0</v>
          </cell>
        </row>
        <row r="18">
          <cell r="B18">
            <v>0</v>
          </cell>
          <cell r="DR18">
            <v>0</v>
          </cell>
        </row>
        <row r="19">
          <cell r="B19">
            <v>0</v>
          </cell>
          <cell r="DR19">
            <v>0</v>
          </cell>
        </row>
        <row r="20">
          <cell r="B20">
            <v>0</v>
          </cell>
          <cell r="DR20">
            <v>0</v>
          </cell>
        </row>
        <row r="21">
          <cell r="B21">
            <v>0</v>
          </cell>
          <cell r="DR21">
            <v>0</v>
          </cell>
        </row>
        <row r="22">
          <cell r="B22">
            <v>0</v>
          </cell>
          <cell r="DR22">
            <v>0</v>
          </cell>
        </row>
        <row r="23">
          <cell r="B23">
            <v>0</v>
          </cell>
          <cell r="DR23">
            <v>0</v>
          </cell>
        </row>
        <row r="24">
          <cell r="B24">
            <v>0</v>
          </cell>
          <cell r="DR24">
            <v>0</v>
          </cell>
        </row>
        <row r="25">
          <cell r="B25">
            <v>0</v>
          </cell>
          <cell r="DR25">
            <v>0</v>
          </cell>
        </row>
        <row r="26">
          <cell r="B26">
            <v>0</v>
          </cell>
          <cell r="DR26">
            <v>0</v>
          </cell>
        </row>
        <row r="27">
          <cell r="B27">
            <v>0</v>
          </cell>
          <cell r="DR27">
            <v>0</v>
          </cell>
        </row>
        <row r="28">
          <cell r="B28">
            <v>0</v>
          </cell>
          <cell r="DR28">
            <v>0</v>
          </cell>
        </row>
        <row r="29">
          <cell r="B29">
            <v>0</v>
          </cell>
          <cell r="DR29">
            <v>0</v>
          </cell>
        </row>
        <row r="30">
          <cell r="B30">
            <v>0</v>
          </cell>
          <cell r="DR30">
            <v>0</v>
          </cell>
        </row>
        <row r="31">
          <cell r="B31">
            <v>0</v>
          </cell>
          <cell r="DR31">
            <v>0</v>
          </cell>
        </row>
        <row r="32">
          <cell r="B32">
            <v>0</v>
          </cell>
          <cell r="DR32">
            <v>0</v>
          </cell>
        </row>
        <row r="33">
          <cell r="B33">
            <v>0</v>
          </cell>
          <cell r="DR33">
            <v>0</v>
          </cell>
        </row>
        <row r="34">
          <cell r="B34">
            <v>0</v>
          </cell>
          <cell r="DR34">
            <v>0</v>
          </cell>
        </row>
        <row r="35">
          <cell r="B35">
            <v>0</v>
          </cell>
          <cell r="DR35">
            <v>0</v>
          </cell>
        </row>
        <row r="36">
          <cell r="B36">
            <v>0</v>
          </cell>
          <cell r="DR36">
            <v>0</v>
          </cell>
        </row>
        <row r="37">
          <cell r="B37">
            <v>0</v>
          </cell>
          <cell r="DR37">
            <v>0</v>
          </cell>
        </row>
        <row r="38">
          <cell r="B38">
            <v>0</v>
          </cell>
          <cell r="DR38">
            <v>0</v>
          </cell>
        </row>
        <row r="39">
          <cell r="B39">
            <v>0</v>
          </cell>
          <cell r="DR39">
            <v>0</v>
          </cell>
        </row>
        <row r="40">
          <cell r="B40">
            <v>0</v>
          </cell>
          <cell r="DR40">
            <v>0</v>
          </cell>
        </row>
        <row r="41">
          <cell r="B41">
            <v>0</v>
          </cell>
          <cell r="DR41">
            <v>0</v>
          </cell>
        </row>
        <row r="42">
          <cell r="B42">
            <v>0</v>
          </cell>
          <cell r="DR42">
            <v>0</v>
          </cell>
        </row>
        <row r="43">
          <cell r="B43">
            <v>0</v>
          </cell>
          <cell r="DR43">
            <v>0</v>
          </cell>
        </row>
        <row r="44">
          <cell r="B44">
            <v>0</v>
          </cell>
          <cell r="DR44">
            <v>0</v>
          </cell>
        </row>
        <row r="45">
          <cell r="B45">
            <v>0</v>
          </cell>
          <cell r="DR45">
            <v>0</v>
          </cell>
        </row>
        <row r="46">
          <cell r="B46">
            <v>0</v>
          </cell>
          <cell r="DR46">
            <v>0</v>
          </cell>
        </row>
        <row r="47">
          <cell r="B47">
            <v>0</v>
          </cell>
          <cell r="DR47">
            <v>0</v>
          </cell>
        </row>
        <row r="48">
          <cell r="B48">
            <v>0</v>
          </cell>
          <cell r="DR48">
            <v>0</v>
          </cell>
        </row>
        <row r="49">
          <cell r="DR49">
            <v>0</v>
          </cell>
        </row>
        <row r="50">
          <cell r="B50">
            <v>0</v>
          </cell>
          <cell r="DR50">
            <v>0</v>
          </cell>
        </row>
        <row r="51">
          <cell r="B51">
            <v>0</v>
          </cell>
          <cell r="DR51">
            <v>0</v>
          </cell>
        </row>
        <row r="52">
          <cell r="B52">
            <v>0</v>
          </cell>
          <cell r="DR52">
            <v>0</v>
          </cell>
        </row>
        <row r="53">
          <cell r="B53">
            <v>0</v>
          </cell>
          <cell r="DR53">
            <v>0</v>
          </cell>
        </row>
        <row r="54">
          <cell r="B54">
            <v>0</v>
          </cell>
          <cell r="DR54">
            <v>0</v>
          </cell>
        </row>
        <row r="55">
          <cell r="B55">
            <v>0</v>
          </cell>
          <cell r="DR55">
            <v>0</v>
          </cell>
        </row>
        <row r="56">
          <cell r="B56">
            <v>0</v>
          </cell>
          <cell r="DR56">
            <v>0</v>
          </cell>
        </row>
        <row r="57">
          <cell r="B57">
            <v>0</v>
          </cell>
          <cell r="DR57">
            <v>0</v>
          </cell>
        </row>
        <row r="58">
          <cell r="B58">
            <v>0</v>
          </cell>
          <cell r="DR58">
            <v>0</v>
          </cell>
        </row>
        <row r="59">
          <cell r="B59">
            <v>0</v>
          </cell>
          <cell r="DR59">
            <v>0</v>
          </cell>
        </row>
        <row r="60">
          <cell r="B60">
            <v>0</v>
          </cell>
          <cell r="DR60">
            <v>0</v>
          </cell>
        </row>
        <row r="61">
          <cell r="B61">
            <v>0</v>
          </cell>
          <cell r="DR61">
            <v>0</v>
          </cell>
        </row>
        <row r="62">
          <cell r="DR62">
            <v>0</v>
          </cell>
        </row>
        <row r="63">
          <cell r="DR63">
            <v>0</v>
          </cell>
        </row>
        <row r="64">
          <cell r="B64">
            <v>0</v>
          </cell>
          <cell r="DR64">
            <v>0</v>
          </cell>
        </row>
        <row r="65">
          <cell r="B65">
            <v>0</v>
          </cell>
          <cell r="DR65">
            <v>0</v>
          </cell>
        </row>
        <row r="66">
          <cell r="B66">
            <v>0</v>
          </cell>
          <cell r="DR66">
            <v>0</v>
          </cell>
        </row>
        <row r="67">
          <cell r="B67">
            <v>0</v>
          </cell>
          <cell r="DR67">
            <v>0</v>
          </cell>
        </row>
      </sheetData>
      <sheetData sheetId="8" refreshError="1">
        <row r="9">
          <cell r="B9">
            <v>0</v>
          </cell>
          <cell r="BA9">
            <v>0</v>
          </cell>
        </row>
        <row r="10">
          <cell r="B10">
            <v>0</v>
          </cell>
          <cell r="BA10">
            <v>0</v>
          </cell>
        </row>
        <row r="11">
          <cell r="B11">
            <v>0</v>
          </cell>
          <cell r="BA11">
            <v>0</v>
          </cell>
        </row>
        <row r="12">
          <cell r="B12">
            <v>0</v>
          </cell>
          <cell r="BA12">
            <v>0</v>
          </cell>
        </row>
        <row r="13">
          <cell r="B13">
            <v>0</v>
          </cell>
          <cell r="BA13">
            <v>0</v>
          </cell>
        </row>
        <row r="14">
          <cell r="B14">
            <v>0</v>
          </cell>
          <cell r="BA14">
            <v>0</v>
          </cell>
        </row>
        <row r="15">
          <cell r="B15">
            <v>0</v>
          </cell>
          <cell r="BA15">
            <v>0</v>
          </cell>
        </row>
        <row r="16">
          <cell r="B16">
            <v>0</v>
          </cell>
          <cell r="BA16">
            <v>0</v>
          </cell>
        </row>
        <row r="17">
          <cell r="B17">
            <v>0</v>
          </cell>
          <cell r="BA17">
            <v>0</v>
          </cell>
        </row>
        <row r="18">
          <cell r="B18">
            <v>0</v>
          </cell>
          <cell r="BA18">
            <v>0</v>
          </cell>
        </row>
        <row r="19">
          <cell r="B19">
            <v>0</v>
          </cell>
          <cell r="BA19">
            <v>0</v>
          </cell>
        </row>
        <row r="20">
          <cell r="B20">
            <v>0</v>
          </cell>
          <cell r="BA20">
            <v>0</v>
          </cell>
        </row>
        <row r="21">
          <cell r="B21">
            <v>0</v>
          </cell>
          <cell r="BA21">
            <v>0</v>
          </cell>
        </row>
        <row r="22">
          <cell r="B22">
            <v>0</v>
          </cell>
          <cell r="BA22">
            <v>0</v>
          </cell>
        </row>
        <row r="23">
          <cell r="B23">
            <v>0</v>
          </cell>
          <cell r="BA23">
            <v>0</v>
          </cell>
        </row>
        <row r="24">
          <cell r="B24">
            <v>0</v>
          </cell>
          <cell r="BA24">
            <v>0</v>
          </cell>
        </row>
        <row r="25">
          <cell r="B25">
            <v>0</v>
          </cell>
          <cell r="BA25">
            <v>0</v>
          </cell>
        </row>
        <row r="26">
          <cell r="B26">
            <v>0</v>
          </cell>
          <cell r="BA26">
            <v>0</v>
          </cell>
        </row>
        <row r="27">
          <cell r="B27">
            <v>0</v>
          </cell>
          <cell r="BA27">
            <v>0</v>
          </cell>
        </row>
        <row r="28">
          <cell r="B28">
            <v>0</v>
          </cell>
          <cell r="BA28">
            <v>0</v>
          </cell>
        </row>
        <row r="29">
          <cell r="B29">
            <v>0</v>
          </cell>
          <cell r="BA29">
            <v>0</v>
          </cell>
        </row>
        <row r="30">
          <cell r="B30">
            <v>0</v>
          </cell>
          <cell r="BA30">
            <v>0</v>
          </cell>
        </row>
        <row r="31">
          <cell r="B31">
            <v>0</v>
          </cell>
          <cell r="BA31">
            <v>0</v>
          </cell>
        </row>
        <row r="32">
          <cell r="B32">
            <v>0</v>
          </cell>
          <cell r="BA32">
            <v>0</v>
          </cell>
        </row>
        <row r="33">
          <cell r="B33">
            <v>0</v>
          </cell>
          <cell r="BA33">
            <v>0</v>
          </cell>
        </row>
        <row r="34">
          <cell r="B34">
            <v>0</v>
          </cell>
          <cell r="BA34">
            <v>0</v>
          </cell>
        </row>
        <row r="35">
          <cell r="B35">
            <v>0</v>
          </cell>
          <cell r="BA35">
            <v>0</v>
          </cell>
        </row>
        <row r="36">
          <cell r="B36">
            <v>0</v>
          </cell>
          <cell r="BA36">
            <v>0</v>
          </cell>
        </row>
        <row r="37">
          <cell r="B37">
            <v>0</v>
          </cell>
          <cell r="BA37">
            <v>0</v>
          </cell>
        </row>
        <row r="38">
          <cell r="B38">
            <v>0</v>
          </cell>
          <cell r="BA38">
            <v>0</v>
          </cell>
        </row>
        <row r="39">
          <cell r="B39">
            <v>0</v>
          </cell>
          <cell r="BA39">
            <v>0</v>
          </cell>
        </row>
        <row r="40">
          <cell r="B40">
            <v>0</v>
          </cell>
          <cell r="BA40">
            <v>0</v>
          </cell>
        </row>
        <row r="41">
          <cell r="B41">
            <v>0</v>
          </cell>
          <cell r="BA41">
            <v>0</v>
          </cell>
        </row>
        <row r="42">
          <cell r="B42">
            <v>0</v>
          </cell>
          <cell r="BA42">
            <v>0</v>
          </cell>
        </row>
        <row r="43">
          <cell r="B43">
            <v>0</v>
          </cell>
          <cell r="BA43">
            <v>0</v>
          </cell>
        </row>
        <row r="44">
          <cell r="B44">
            <v>0</v>
          </cell>
          <cell r="BA44">
            <v>0</v>
          </cell>
        </row>
        <row r="45">
          <cell r="B45">
            <v>0</v>
          </cell>
          <cell r="BA45">
            <v>0</v>
          </cell>
        </row>
        <row r="46">
          <cell r="B46">
            <v>0</v>
          </cell>
          <cell r="BA46">
            <v>0</v>
          </cell>
        </row>
        <row r="47">
          <cell r="B47">
            <v>0</v>
          </cell>
          <cell r="BA47">
            <v>0</v>
          </cell>
        </row>
        <row r="48">
          <cell r="B48">
            <v>0</v>
          </cell>
          <cell r="BA48">
            <v>0</v>
          </cell>
        </row>
        <row r="49">
          <cell r="BA49">
            <v>0</v>
          </cell>
        </row>
        <row r="50">
          <cell r="B50">
            <v>0</v>
          </cell>
          <cell r="BA50">
            <v>0</v>
          </cell>
        </row>
        <row r="51">
          <cell r="B51">
            <v>0</v>
          </cell>
          <cell r="BA51">
            <v>0</v>
          </cell>
        </row>
        <row r="52">
          <cell r="B52">
            <v>0</v>
          </cell>
          <cell r="BA52">
            <v>0</v>
          </cell>
        </row>
        <row r="53">
          <cell r="B53">
            <v>0</v>
          </cell>
          <cell r="BA53">
            <v>0</v>
          </cell>
        </row>
        <row r="54">
          <cell r="B54">
            <v>0</v>
          </cell>
          <cell r="BA54">
            <v>0</v>
          </cell>
        </row>
        <row r="55">
          <cell r="B55">
            <v>0</v>
          </cell>
          <cell r="BA55">
            <v>0</v>
          </cell>
        </row>
        <row r="56">
          <cell r="B56">
            <v>0</v>
          </cell>
          <cell r="BA56">
            <v>0</v>
          </cell>
        </row>
        <row r="57">
          <cell r="B57">
            <v>0</v>
          </cell>
          <cell r="BA57">
            <v>0</v>
          </cell>
        </row>
        <row r="58">
          <cell r="B58">
            <v>0</v>
          </cell>
          <cell r="BA58">
            <v>0</v>
          </cell>
        </row>
        <row r="59">
          <cell r="B59">
            <v>0</v>
          </cell>
          <cell r="BA59">
            <v>0</v>
          </cell>
        </row>
        <row r="60">
          <cell r="B60">
            <v>0</v>
          </cell>
          <cell r="BA60">
            <v>0</v>
          </cell>
        </row>
        <row r="61">
          <cell r="B61">
            <v>0</v>
          </cell>
          <cell r="BA61">
            <v>0</v>
          </cell>
        </row>
        <row r="62">
          <cell r="B62">
            <v>0</v>
          </cell>
          <cell r="BA62">
            <v>0</v>
          </cell>
        </row>
        <row r="63">
          <cell r="BA63">
            <v>0</v>
          </cell>
        </row>
        <row r="64">
          <cell r="BA64">
            <v>0</v>
          </cell>
        </row>
        <row r="65">
          <cell r="BA65">
            <v>0</v>
          </cell>
        </row>
        <row r="66">
          <cell r="BA66">
            <v>0</v>
          </cell>
        </row>
        <row r="67">
          <cell r="B67">
            <v>0</v>
          </cell>
          <cell r="BA67">
            <v>0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9">
          <cell r="B9">
            <v>0</v>
          </cell>
        </row>
        <row r="63">
          <cell r="B63">
            <v>0</v>
          </cell>
        </row>
      </sheetData>
      <sheetData sheetId="17" refreshError="1">
        <row r="9">
          <cell r="B9">
            <v>0</v>
          </cell>
        </row>
        <row r="40">
          <cell r="B40">
            <v>0</v>
          </cell>
          <cell r="DO40">
            <v>0</v>
          </cell>
        </row>
        <row r="63">
          <cell r="B63">
            <v>0</v>
          </cell>
        </row>
      </sheetData>
      <sheetData sheetId="18" refreshError="1">
        <row r="9">
          <cell r="B9">
            <v>0</v>
          </cell>
          <cell r="AP9">
            <v>0</v>
          </cell>
        </row>
      </sheetData>
      <sheetData sheetId="19" refreshError="1"/>
      <sheetData sheetId="20" refreshError="1">
        <row r="36">
          <cell r="B36">
            <v>0</v>
          </cell>
        </row>
        <row r="40">
          <cell r="BA40">
            <v>0</v>
          </cell>
        </row>
      </sheetData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кошт."/>
      <sheetName val="пл.асигн."/>
      <sheetName val="2111"/>
      <sheetName val="2120"/>
      <sheetName val="2210"/>
      <sheetName val="2240всього"/>
      <sheetName val="2240 інш."/>
      <sheetName val="2240 розповс."/>
      <sheetName val="2250"/>
      <sheetName val="2271"/>
      <sheetName val="2272"/>
      <sheetName val="2273"/>
      <sheetName val="2274"/>
      <sheetName val="2275"/>
      <sheetName val="2281"/>
      <sheetName val="2282"/>
      <sheetName val="2730"/>
      <sheetName val="2610"/>
      <sheetName val="2630"/>
      <sheetName val="3110"/>
      <sheetName val="3160"/>
      <sheetName val="3210"/>
      <sheetName val="2800"/>
      <sheetName val="Донецька"/>
      <sheetName val="поміс 2110"/>
      <sheetName val="поміс 2120"/>
      <sheetName val="поміс 2210"/>
      <sheetName val="поміс 2240 всього"/>
      <sheetName val="поміс 2240 трансл."/>
      <sheetName val="пом.2240 інш"/>
      <sheetName val="поміс 2271"/>
      <sheetName val="поміс 2272"/>
      <sheetName val="поміс 2273"/>
      <sheetName val="поміс 2274"/>
      <sheetName val="поміс 2275"/>
      <sheetName val="поміс 2282"/>
      <sheetName val="поміс 2281"/>
      <sheetName val="Лист3"/>
      <sheetName val="Лист2"/>
      <sheetName val="Лист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>
        <row r="37">
          <cell r="B37">
            <v>0</v>
          </cell>
          <cell r="DX37">
            <v>0</v>
          </cell>
        </row>
      </sheetData>
      <sheetData sheetId="18" refreshError="1"/>
      <sheetData sheetId="19" refreshError="1"/>
      <sheetData sheetId="20" refreshError="1"/>
      <sheetData sheetId="21" refreshError="1">
        <row r="57">
          <cell r="E57">
            <v>0</v>
          </cell>
        </row>
      </sheetData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48"/>
  <sheetViews>
    <sheetView tabSelected="1" zoomScale="75" workbookViewId="0">
      <pane xSplit="4" ySplit="9" topLeftCell="E14" activePane="bottomRight" state="frozen"/>
      <selection pane="topRight" activeCell="E1" sqref="E1"/>
      <selection pane="bottomLeft" activeCell="A10" sqref="A10"/>
      <selection pane="bottomRight" sqref="A1:J34"/>
    </sheetView>
  </sheetViews>
  <sheetFormatPr defaultRowHeight="12.75"/>
  <cols>
    <col min="1" max="1" width="11.85546875" customWidth="1"/>
    <col min="3" max="3" width="23.28515625" customWidth="1"/>
    <col min="4" max="4" width="11.28515625" customWidth="1"/>
    <col min="5" max="5" width="16.85546875" style="216" customWidth="1"/>
    <col min="6" max="6" width="18.85546875" style="216" customWidth="1"/>
    <col min="7" max="8" width="17.42578125" customWidth="1"/>
    <col min="9" max="9" width="16" style="431" customWidth="1"/>
    <col min="10" max="10" width="15" style="431" customWidth="1"/>
    <col min="13" max="13" width="12.7109375" bestFit="1" customWidth="1"/>
    <col min="15" max="15" width="13.28515625" bestFit="1" customWidth="1"/>
    <col min="16" max="16" width="14.42578125" bestFit="1" customWidth="1"/>
  </cols>
  <sheetData>
    <row r="1" spans="1:10" ht="25.5" customHeight="1">
      <c r="A1" s="681" t="s">
        <v>91</v>
      </c>
      <c r="B1" s="681"/>
      <c r="C1" s="681"/>
      <c r="D1" s="681"/>
      <c r="E1" s="681"/>
      <c r="F1" s="681"/>
      <c r="G1" s="681"/>
      <c r="H1" s="681"/>
      <c r="I1" s="681"/>
      <c r="J1" s="681"/>
    </row>
    <row r="2" spans="1:10" ht="15.75" hidden="1" customHeight="1">
      <c r="A2" s="681"/>
      <c r="B2" s="681"/>
      <c r="C2" s="681"/>
      <c r="D2" s="681"/>
      <c r="E2" s="681"/>
      <c r="F2" s="681"/>
      <c r="G2" s="681"/>
      <c r="H2" s="681"/>
      <c r="I2" s="681"/>
      <c r="J2" s="681"/>
    </row>
    <row r="3" spans="1:10" ht="24.75" customHeight="1" thickBot="1">
      <c r="A3" s="682" t="s">
        <v>320</v>
      </c>
      <c r="B3" s="682"/>
      <c r="C3" s="682"/>
      <c r="D3" s="682"/>
      <c r="E3" s="682"/>
      <c r="F3" s="682"/>
      <c r="G3" s="682"/>
      <c r="H3" s="682"/>
      <c r="I3" s="682"/>
      <c r="J3" s="682"/>
    </row>
    <row r="4" spans="1:10" ht="20.25">
      <c r="A4" s="683" t="s">
        <v>77</v>
      </c>
      <c r="B4" s="686" t="s">
        <v>78</v>
      </c>
      <c r="C4" s="687"/>
      <c r="D4" s="688"/>
      <c r="E4" s="695" t="s">
        <v>276</v>
      </c>
      <c r="F4" s="696"/>
      <c r="G4" s="696"/>
      <c r="H4" s="696"/>
      <c r="I4" s="696"/>
      <c r="J4" s="697"/>
    </row>
    <row r="5" spans="1:10" ht="15.75" customHeight="1">
      <c r="A5" s="684"/>
      <c r="B5" s="689"/>
      <c r="C5" s="690"/>
      <c r="D5" s="691"/>
      <c r="E5" s="698" t="s">
        <v>277</v>
      </c>
      <c r="F5" s="698" t="s">
        <v>311</v>
      </c>
      <c r="G5" s="703" t="s">
        <v>79</v>
      </c>
      <c r="H5" s="703" t="s">
        <v>80</v>
      </c>
      <c r="I5" s="708" t="s">
        <v>295</v>
      </c>
      <c r="J5" s="711" t="s">
        <v>298</v>
      </c>
    </row>
    <row r="6" spans="1:10" ht="15" customHeight="1">
      <c r="A6" s="684"/>
      <c r="B6" s="689"/>
      <c r="C6" s="690"/>
      <c r="D6" s="691"/>
      <c r="E6" s="699"/>
      <c r="F6" s="701"/>
      <c r="G6" s="704"/>
      <c r="H6" s="706"/>
      <c r="I6" s="709"/>
      <c r="J6" s="712"/>
    </row>
    <row r="7" spans="1:10" ht="15" customHeight="1">
      <c r="A7" s="684"/>
      <c r="B7" s="689"/>
      <c r="C7" s="690"/>
      <c r="D7" s="691"/>
      <c r="E7" s="699"/>
      <c r="F7" s="701"/>
      <c r="G7" s="704"/>
      <c r="H7" s="706"/>
      <c r="I7" s="709"/>
      <c r="J7" s="712"/>
    </row>
    <row r="8" spans="1:10" ht="13.5" customHeight="1">
      <c r="A8" s="684"/>
      <c r="B8" s="689"/>
      <c r="C8" s="690"/>
      <c r="D8" s="691"/>
      <c r="E8" s="699"/>
      <c r="F8" s="701"/>
      <c r="G8" s="704"/>
      <c r="H8" s="706"/>
      <c r="I8" s="709"/>
      <c r="J8" s="712"/>
    </row>
    <row r="9" spans="1:10" ht="18.75" customHeight="1">
      <c r="A9" s="685"/>
      <c r="B9" s="692"/>
      <c r="C9" s="693"/>
      <c r="D9" s="694"/>
      <c r="E9" s="700"/>
      <c r="F9" s="702"/>
      <c r="G9" s="705"/>
      <c r="H9" s="707"/>
      <c r="I9" s="710"/>
      <c r="J9" s="713"/>
    </row>
    <row r="10" spans="1:10" ht="40.5" customHeight="1">
      <c r="A10" s="17">
        <v>3802010</v>
      </c>
      <c r="B10" s="670" t="s">
        <v>81</v>
      </c>
      <c r="C10" s="670"/>
      <c r="D10" s="670"/>
      <c r="E10" s="439">
        <f>SUM(E11:E12)</f>
        <v>30258.9</v>
      </c>
      <c r="F10" s="439">
        <f>SUM(F11:F12)</f>
        <v>13874.099999999999</v>
      </c>
      <c r="G10" s="439">
        <f>SUM(G11:G12)</f>
        <v>13835.099999999999</v>
      </c>
      <c r="H10" s="419">
        <f>SUM(G10-F10)</f>
        <v>-39</v>
      </c>
      <c r="I10" s="424">
        <f>ROUND((G10/F10*100),1)</f>
        <v>99.7</v>
      </c>
      <c r="J10" s="425">
        <f>ROUND(G10/E10*100,1)</f>
        <v>45.7</v>
      </c>
    </row>
    <row r="11" spans="1:10" ht="18.75" customHeight="1">
      <c r="A11" s="18" t="s">
        <v>82</v>
      </c>
      <c r="B11" s="671" t="s">
        <v>66</v>
      </c>
      <c r="C11" s="671"/>
      <c r="D11" s="671"/>
      <c r="E11" s="440">
        <f>Всього!CD45</f>
        <v>30258.9</v>
      </c>
      <c r="F11" s="440">
        <f>Всього!CE45</f>
        <v>13874.099999999999</v>
      </c>
      <c r="G11" s="440">
        <f>Всього!CF45</f>
        <v>13835.099999999999</v>
      </c>
      <c r="H11" s="420">
        <f>SUM(G11-F11)</f>
        <v>-39</v>
      </c>
      <c r="I11" s="426">
        <f t="shared" ref="I11:I34" si="0">ROUND((G11/F11*100),1)</f>
        <v>99.7</v>
      </c>
      <c r="J11" s="427">
        <f t="shared" ref="J11:J34" si="1">ROUND(G11/E11*100,1)</f>
        <v>45.7</v>
      </c>
    </row>
    <row r="12" spans="1:10" ht="31.5" hidden="1" customHeight="1">
      <c r="A12" s="19"/>
      <c r="B12" s="671" t="s">
        <v>67</v>
      </c>
      <c r="C12" s="671"/>
      <c r="D12" s="671"/>
      <c r="E12" s="440">
        <f>Всього!CD47</f>
        <v>0</v>
      </c>
      <c r="F12" s="440">
        <f>Всього!CE47</f>
        <v>0</v>
      </c>
      <c r="G12" s="440">
        <f>Всього!CF47</f>
        <v>0</v>
      </c>
      <c r="H12" s="420">
        <f>SUM(G12-F12)</f>
        <v>0</v>
      </c>
      <c r="I12" s="426" t="e">
        <f t="shared" si="0"/>
        <v>#DIV/0!</v>
      </c>
      <c r="J12" s="427" t="e">
        <f t="shared" si="1"/>
        <v>#DIV/0!</v>
      </c>
    </row>
    <row r="13" spans="1:10" ht="81.75" customHeight="1">
      <c r="A13" s="17">
        <v>3802020</v>
      </c>
      <c r="B13" s="670" t="s">
        <v>201</v>
      </c>
      <c r="C13" s="670"/>
      <c r="D13" s="670"/>
      <c r="E13" s="439">
        <f>SUM(E14:E15)</f>
        <v>18458.8</v>
      </c>
      <c r="F13" s="439">
        <f>SUM(F14:F15)</f>
        <v>8811.4</v>
      </c>
      <c r="G13" s="439">
        <f>SUM(G14:G15)</f>
        <v>8811.4</v>
      </c>
      <c r="H13" s="419">
        <f t="shared" ref="H13:H33" si="2">SUM(G13-F13)</f>
        <v>0</v>
      </c>
      <c r="I13" s="424">
        <f t="shared" si="0"/>
        <v>100</v>
      </c>
      <c r="J13" s="425">
        <f>ROUND(G13/E13*100,1)</f>
        <v>47.7</v>
      </c>
    </row>
    <row r="14" spans="1:10" ht="27.75" customHeight="1">
      <c r="A14" s="18" t="s">
        <v>82</v>
      </c>
      <c r="B14" s="671" t="s">
        <v>83</v>
      </c>
      <c r="C14" s="671"/>
      <c r="D14" s="671"/>
      <c r="E14" s="440">
        <f>Всього!CD49</f>
        <v>11998.2</v>
      </c>
      <c r="F14" s="440">
        <f>Всього!CE49</f>
        <v>5727.4</v>
      </c>
      <c r="G14" s="440">
        <f>Всього!CF49</f>
        <v>5727.4</v>
      </c>
      <c r="H14" s="421">
        <f>SUM(G14-F14)</f>
        <v>0</v>
      </c>
      <c r="I14" s="426">
        <f>ROUND((G14/F14*100),1)</f>
        <v>100</v>
      </c>
      <c r="J14" s="427">
        <f>ROUND(G14/E14*100,1)</f>
        <v>47.7</v>
      </c>
    </row>
    <row r="15" spans="1:10" ht="30" customHeight="1">
      <c r="A15" s="19"/>
      <c r="B15" s="671" t="s">
        <v>84</v>
      </c>
      <c r="C15" s="671"/>
      <c r="D15" s="671"/>
      <c r="E15" s="440">
        <f>Всього!CD50</f>
        <v>6460.5999999999995</v>
      </c>
      <c r="F15" s="440">
        <f>Всього!CE50</f>
        <v>3084</v>
      </c>
      <c r="G15" s="440">
        <f>Всього!CF50</f>
        <v>3084</v>
      </c>
      <c r="H15" s="421">
        <f>SUM(G15-F15)</f>
        <v>0</v>
      </c>
      <c r="I15" s="426">
        <f>ROUND((G15/F15*100),1)</f>
        <v>100</v>
      </c>
      <c r="J15" s="427">
        <f>ROUND(G15/E15*100,1)</f>
        <v>47.7</v>
      </c>
    </row>
    <row r="16" spans="1:10" ht="46.5" customHeight="1">
      <c r="A16" s="17">
        <v>3802040</v>
      </c>
      <c r="B16" s="670" t="s">
        <v>85</v>
      </c>
      <c r="C16" s="670"/>
      <c r="D16" s="670"/>
      <c r="E16" s="439">
        <f>Всього!$CD$52</f>
        <v>8434.7000000000007</v>
      </c>
      <c r="F16" s="439">
        <f>Всього!$CE$52</f>
        <v>4435.2999999999993</v>
      </c>
      <c r="G16" s="439">
        <f>Всього!$CF$52</f>
        <v>4435.2999999999993</v>
      </c>
      <c r="H16" s="419">
        <f t="shared" si="2"/>
        <v>0</v>
      </c>
      <c r="I16" s="424">
        <f t="shared" si="0"/>
        <v>100</v>
      </c>
      <c r="J16" s="425">
        <f t="shared" si="1"/>
        <v>52.6</v>
      </c>
    </row>
    <row r="17" spans="1:16" ht="47.25" customHeight="1">
      <c r="A17" s="17">
        <v>3802050</v>
      </c>
      <c r="B17" s="670" t="s">
        <v>25</v>
      </c>
      <c r="C17" s="670"/>
      <c r="D17" s="670"/>
      <c r="E17" s="439">
        <f>SUM(E18:E20)</f>
        <v>1980.4</v>
      </c>
      <c r="F17" s="439">
        <f>SUM(F18:F20)</f>
        <v>900</v>
      </c>
      <c r="G17" s="439">
        <f>SUM(G18:G20)</f>
        <v>900</v>
      </c>
      <c r="H17" s="419">
        <f t="shared" si="2"/>
        <v>0</v>
      </c>
      <c r="I17" s="424">
        <f t="shared" si="0"/>
        <v>100</v>
      </c>
      <c r="J17" s="425">
        <f t="shared" si="1"/>
        <v>45.4</v>
      </c>
      <c r="P17" s="509"/>
    </row>
    <row r="18" spans="1:16" ht="36" customHeight="1">
      <c r="A18" s="18" t="s">
        <v>86</v>
      </c>
      <c r="B18" s="671" t="s">
        <v>87</v>
      </c>
      <c r="C18" s="671"/>
      <c r="D18" s="671"/>
      <c r="E18" s="440">
        <f>Всього!$CD$54</f>
        <v>1800</v>
      </c>
      <c r="F18" s="440">
        <f>Всього!CE54</f>
        <v>900</v>
      </c>
      <c r="G18" s="440">
        <f>Всього!$CF$54</f>
        <v>900</v>
      </c>
      <c r="H18" s="421">
        <f t="shared" si="2"/>
        <v>0</v>
      </c>
      <c r="I18" s="426">
        <f t="shared" si="0"/>
        <v>100</v>
      </c>
      <c r="J18" s="427">
        <f t="shared" si="1"/>
        <v>50</v>
      </c>
      <c r="P18" s="509"/>
    </row>
    <row r="19" spans="1:16" ht="20.25" hidden="1" customHeight="1">
      <c r="A19" s="19"/>
      <c r="B19" s="671"/>
      <c r="C19" s="671"/>
      <c r="D19" s="671"/>
      <c r="E19" s="440">
        <f>'[1]2610'!$B$54</f>
        <v>0</v>
      </c>
      <c r="F19" s="440"/>
      <c r="G19" s="440">
        <f>'2610'!BO55</f>
        <v>0</v>
      </c>
      <c r="H19" s="421">
        <f t="shared" si="2"/>
        <v>0</v>
      </c>
      <c r="I19" s="426" t="e">
        <f t="shared" si="0"/>
        <v>#DIV/0!</v>
      </c>
      <c r="J19" s="427" t="e">
        <f t="shared" si="1"/>
        <v>#DIV/0!</v>
      </c>
    </row>
    <row r="20" spans="1:16" ht="30" customHeight="1">
      <c r="A20" s="19"/>
      <c r="B20" s="671" t="s">
        <v>88</v>
      </c>
      <c r="C20" s="671"/>
      <c r="D20" s="671"/>
      <c r="E20" s="440">
        <f>Всього!CD55</f>
        <v>180.4</v>
      </c>
      <c r="F20" s="440">
        <f>Всього!CE55</f>
        <v>0</v>
      </c>
      <c r="G20" s="440">
        <f>'2610'!BO56</f>
        <v>0</v>
      </c>
      <c r="H20" s="421">
        <f>SUM(G20-F20)</f>
        <v>0</v>
      </c>
      <c r="I20" s="426">
        <v>0</v>
      </c>
      <c r="J20" s="427">
        <f>ROUND(G20/E20*100,1)</f>
        <v>0</v>
      </c>
    </row>
    <row r="21" spans="1:16" ht="53.25" customHeight="1">
      <c r="A21" s="17">
        <v>3802080</v>
      </c>
      <c r="B21" s="672" t="s">
        <v>197</v>
      </c>
      <c r="C21" s="673"/>
      <c r="D21" s="674"/>
      <c r="E21" s="441">
        <f>SUM(E23:E29)</f>
        <v>2274158.0000000005</v>
      </c>
      <c r="F21" s="441">
        <f>SUM(F23:F29)</f>
        <v>1116387.7000000002</v>
      </c>
      <c r="G21" s="441">
        <f>SUM(G23:G29)</f>
        <v>946831.61570000008</v>
      </c>
      <c r="H21" s="419">
        <f t="shared" si="2"/>
        <v>-169556.0843000001</v>
      </c>
      <c r="I21" s="424">
        <f t="shared" si="0"/>
        <v>84.8</v>
      </c>
      <c r="J21" s="425">
        <f t="shared" si="1"/>
        <v>41.6</v>
      </c>
    </row>
    <row r="22" spans="1:16" ht="14.25" hidden="1" customHeight="1">
      <c r="A22" s="18"/>
      <c r="B22" s="675"/>
      <c r="C22" s="676"/>
      <c r="D22" s="677"/>
      <c r="E22" s="440">
        <f>Всього!$CI$43</f>
        <v>0</v>
      </c>
      <c r="F22" s="440">
        <f>Всього!$CJ$43</f>
        <v>0</v>
      </c>
      <c r="G22" s="440">
        <f>Всього!$CK$43</f>
        <v>0</v>
      </c>
      <c r="H22" s="421">
        <f t="shared" si="2"/>
        <v>0</v>
      </c>
      <c r="I22" s="426" t="e">
        <f t="shared" si="0"/>
        <v>#DIV/0!</v>
      </c>
      <c r="J22" s="427" t="e">
        <f t="shared" si="1"/>
        <v>#DIV/0!</v>
      </c>
    </row>
    <row r="23" spans="1:16" ht="20.25" customHeight="1">
      <c r="A23" s="18"/>
      <c r="B23" s="678" t="s">
        <v>74</v>
      </c>
      <c r="C23" s="679"/>
      <c r="D23" s="680"/>
      <c r="E23" s="440">
        <f>Всього!CD35</f>
        <v>457576.3</v>
      </c>
      <c r="F23" s="440">
        <f>Всього!$CE$35</f>
        <v>235486.307</v>
      </c>
      <c r="G23" s="440">
        <f>Всього!$CF$35</f>
        <v>235486.307</v>
      </c>
      <c r="H23" s="421">
        <f t="shared" si="2"/>
        <v>0</v>
      </c>
      <c r="I23" s="426">
        <f t="shared" si="0"/>
        <v>100</v>
      </c>
      <c r="J23" s="427">
        <f t="shared" si="1"/>
        <v>51.5</v>
      </c>
      <c r="O23" s="509"/>
      <c r="P23" s="509"/>
    </row>
    <row r="24" spans="1:16" ht="15" customHeight="1">
      <c r="A24" s="18"/>
      <c r="B24" s="665" t="s">
        <v>252</v>
      </c>
      <c r="C24" s="666"/>
      <c r="D24" s="667"/>
      <c r="E24" s="440">
        <f>Всього!CD36</f>
        <v>1416581.7000000002</v>
      </c>
      <c r="F24" s="440">
        <f>Всього!$CE$36</f>
        <v>671697.49300000002</v>
      </c>
      <c r="G24" s="440">
        <f>Всього!$CF$36</f>
        <v>671697.49300000002</v>
      </c>
      <c r="H24" s="421">
        <f t="shared" si="2"/>
        <v>0</v>
      </c>
      <c r="I24" s="426">
        <f t="shared" si="0"/>
        <v>100</v>
      </c>
      <c r="J24" s="427">
        <f t="shared" si="1"/>
        <v>47.4</v>
      </c>
    </row>
    <row r="25" spans="1:16" ht="15" customHeight="1">
      <c r="A25" s="18"/>
      <c r="B25" s="665" t="s">
        <v>247</v>
      </c>
      <c r="C25" s="668"/>
      <c r="D25" s="669"/>
      <c r="E25" s="440">
        <f>Всього!CD37</f>
        <v>400000.00000000006</v>
      </c>
      <c r="F25" s="440">
        <f>Всього!$CE$37</f>
        <v>209203.90000000002</v>
      </c>
      <c r="G25" s="440">
        <f>Всього!$CF$37</f>
        <v>39647.815699999999</v>
      </c>
      <c r="H25" s="421">
        <f t="shared" si="2"/>
        <v>-169556.08430000002</v>
      </c>
      <c r="I25" s="426">
        <f t="shared" si="0"/>
        <v>19</v>
      </c>
      <c r="J25" s="427">
        <f t="shared" si="1"/>
        <v>9.9</v>
      </c>
    </row>
    <row r="26" spans="1:16" ht="15" hidden="1" customHeight="1">
      <c r="A26" s="18"/>
      <c r="B26" s="665"/>
      <c r="C26" s="666"/>
      <c r="D26" s="667"/>
      <c r="E26" s="440">
        <f>Всього!CD39</f>
        <v>0</v>
      </c>
      <c r="F26" s="440">
        <f>Всього!$CE$39</f>
        <v>0</v>
      </c>
      <c r="G26" s="440">
        <f>Всього!$CF$39</f>
        <v>0</v>
      </c>
      <c r="H26" s="421">
        <f t="shared" si="2"/>
        <v>0</v>
      </c>
      <c r="I26" s="426" t="e">
        <f t="shared" si="0"/>
        <v>#DIV/0!</v>
      </c>
      <c r="J26" s="427" t="e">
        <f t="shared" si="1"/>
        <v>#DIV/0!</v>
      </c>
    </row>
    <row r="27" spans="1:16" ht="20.25" hidden="1" customHeight="1">
      <c r="A27" s="18"/>
      <c r="B27" s="665"/>
      <c r="C27" s="666"/>
      <c r="D27" s="667"/>
      <c r="E27" s="440">
        <f>Всього!CD40</f>
        <v>0</v>
      </c>
      <c r="F27" s="440">
        <f>Всього!$CE$41</f>
        <v>0</v>
      </c>
      <c r="G27" s="440">
        <f>Всього!$CF$40</f>
        <v>0</v>
      </c>
      <c r="H27" s="421">
        <f t="shared" si="2"/>
        <v>0</v>
      </c>
      <c r="I27" s="426" t="e">
        <f t="shared" si="0"/>
        <v>#DIV/0!</v>
      </c>
      <c r="J27" s="427" t="e">
        <f t="shared" si="1"/>
        <v>#DIV/0!</v>
      </c>
    </row>
    <row r="28" spans="1:16" ht="21" hidden="1" customHeight="1">
      <c r="A28" s="18"/>
      <c r="B28" s="665"/>
      <c r="C28" s="666"/>
      <c r="D28" s="667"/>
      <c r="E28" s="440">
        <f>Всього!$CD$44</f>
        <v>0</v>
      </c>
      <c r="F28" s="440">
        <f>Всього!CE44</f>
        <v>0</v>
      </c>
      <c r="G28" s="440">
        <f>Всього!$CF$44</f>
        <v>0</v>
      </c>
      <c r="H28" s="421">
        <f t="shared" si="2"/>
        <v>0</v>
      </c>
      <c r="I28" s="426"/>
      <c r="J28" s="427" t="e">
        <f t="shared" si="1"/>
        <v>#DIV/0!</v>
      </c>
    </row>
    <row r="29" spans="1:16" ht="15" hidden="1" customHeight="1">
      <c r="A29" s="19"/>
      <c r="E29" s="440">
        <f>Всього!CD38</f>
        <v>0</v>
      </c>
      <c r="F29" s="440">
        <f>Всього!CE38</f>
        <v>0</v>
      </c>
      <c r="G29" s="440">
        <f>Всього!$CF$38</f>
        <v>0</v>
      </c>
      <c r="H29" s="421">
        <f t="shared" si="2"/>
        <v>0</v>
      </c>
      <c r="I29" s="426" t="e">
        <f t="shared" si="0"/>
        <v>#DIV/0!</v>
      </c>
      <c r="J29" s="427" t="e">
        <f t="shared" si="1"/>
        <v>#DIV/0!</v>
      </c>
    </row>
    <row r="30" spans="1:16" ht="48.75" customHeight="1">
      <c r="A30" s="17">
        <v>3802390</v>
      </c>
      <c r="B30" s="670" t="s">
        <v>73</v>
      </c>
      <c r="C30" s="670"/>
      <c r="D30" s="670"/>
      <c r="E30" s="439">
        <f>Всього!$CD$60</f>
        <v>10000</v>
      </c>
      <c r="F30" s="439">
        <f>Всього!CE60</f>
        <v>4600</v>
      </c>
      <c r="G30" s="439">
        <f>Всього!CF58</f>
        <v>0</v>
      </c>
      <c r="H30" s="419">
        <f>SUM(G30-F30)</f>
        <v>-4600</v>
      </c>
      <c r="I30" s="424">
        <v>0</v>
      </c>
      <c r="J30" s="425">
        <f t="shared" si="1"/>
        <v>0</v>
      </c>
    </row>
    <row r="31" spans="1:16" ht="116.25" customHeight="1" thickBot="1">
      <c r="A31" s="17">
        <v>3802130</v>
      </c>
      <c r="B31" s="670" t="s">
        <v>76</v>
      </c>
      <c r="C31" s="670"/>
      <c r="D31" s="670"/>
      <c r="E31" s="441">
        <f>Всього!$CD$59</f>
        <v>3930</v>
      </c>
      <c r="F31" s="441">
        <f>Всього!CE59</f>
        <v>2275</v>
      </c>
      <c r="G31" s="441">
        <f>Всього!$CF$59</f>
        <v>2275</v>
      </c>
      <c r="H31" s="419">
        <f t="shared" si="2"/>
        <v>0</v>
      </c>
      <c r="I31" s="424">
        <f t="shared" si="0"/>
        <v>100</v>
      </c>
      <c r="J31" s="425">
        <f t="shared" si="1"/>
        <v>57.9</v>
      </c>
    </row>
    <row r="32" spans="1:16" ht="98.25" hidden="1" customHeight="1">
      <c r="A32" s="20">
        <v>1701170</v>
      </c>
      <c r="B32" s="662" t="s">
        <v>89</v>
      </c>
      <c r="C32" s="662"/>
      <c r="D32" s="662"/>
      <c r="E32" s="442">
        <f>Всього!$CD$60</f>
        <v>10000</v>
      </c>
      <c r="F32" s="442">
        <f>Всього!$CE$60</f>
        <v>4600</v>
      </c>
      <c r="G32" s="442">
        <f>Всього!$CF$60</f>
        <v>0</v>
      </c>
      <c r="H32" s="422">
        <f>SUM(G32-F32)</f>
        <v>-4600</v>
      </c>
      <c r="I32" s="424">
        <f>ROUND((G32/F32*100),1)</f>
        <v>0</v>
      </c>
      <c r="J32" s="428">
        <f>ROUND(G32/E32*100,1)</f>
        <v>0</v>
      </c>
    </row>
    <row r="33" spans="1:13" ht="51" hidden="1" customHeight="1" thickBot="1">
      <c r="A33" s="20">
        <v>1701700</v>
      </c>
      <c r="B33" s="662" t="s">
        <v>196</v>
      </c>
      <c r="C33" s="662"/>
      <c r="D33" s="662"/>
      <c r="E33" s="442"/>
      <c r="F33" s="442">
        <f>Всього!CE63</f>
        <v>226858.10000000003</v>
      </c>
      <c r="G33" s="442">
        <f>Всього!CF63</f>
        <v>13238.9</v>
      </c>
      <c r="H33" s="422">
        <f t="shared" si="2"/>
        <v>-213619.20000000004</v>
      </c>
      <c r="I33" s="424">
        <f t="shared" si="0"/>
        <v>5.8</v>
      </c>
      <c r="J33" s="428" t="e">
        <f t="shared" si="1"/>
        <v>#DIV/0!</v>
      </c>
      <c r="L33" t="s">
        <v>90</v>
      </c>
    </row>
    <row r="34" spans="1:13" ht="28.5" customHeight="1" thickBot="1">
      <c r="A34" s="663" t="s">
        <v>9</v>
      </c>
      <c r="B34" s="664"/>
      <c r="C34" s="664"/>
      <c r="D34" s="664"/>
      <c r="E34" s="443">
        <f>SUM(E10+E13+E16+E17+E21+E30+E31+E33)</f>
        <v>2347220.8000000003</v>
      </c>
      <c r="F34" s="443">
        <f>F10+F13+F16+F17+F21+F30+F31</f>
        <v>1151283.5000000002</v>
      </c>
      <c r="G34" s="627">
        <f>G10+G13+G16+G17+G21+G30+G31</f>
        <v>977088.41570000013</v>
      </c>
      <c r="H34" s="423">
        <f>SUM(G34-F34)</f>
        <v>-174195.0843000001</v>
      </c>
      <c r="I34" s="429">
        <f t="shared" si="0"/>
        <v>84.9</v>
      </c>
      <c r="J34" s="430">
        <f t="shared" si="1"/>
        <v>41.6</v>
      </c>
      <c r="M34" s="509"/>
    </row>
    <row r="44" spans="1:13">
      <c r="F44" s="216" t="s">
        <v>91</v>
      </c>
    </row>
    <row r="48" spans="1:13">
      <c r="E48" s="216" t="s">
        <v>91</v>
      </c>
    </row>
  </sheetData>
  <mergeCells count="35">
    <mergeCell ref="A1:J2"/>
    <mergeCell ref="A3:J3"/>
    <mergeCell ref="A4:A9"/>
    <mergeCell ref="B4:D9"/>
    <mergeCell ref="E4:J4"/>
    <mergeCell ref="E5:E9"/>
    <mergeCell ref="F5:F9"/>
    <mergeCell ref="G5:G9"/>
    <mergeCell ref="H5:H9"/>
    <mergeCell ref="I5:I9"/>
    <mergeCell ref="J5:J9"/>
    <mergeCell ref="B10:D10"/>
    <mergeCell ref="B11:D11"/>
    <mergeCell ref="B12:D12"/>
    <mergeCell ref="B17:D17"/>
    <mergeCell ref="B19:D19"/>
    <mergeCell ref="B13:D13"/>
    <mergeCell ref="B14:D14"/>
    <mergeCell ref="B15:D15"/>
    <mergeCell ref="B16:D16"/>
    <mergeCell ref="B18:D18"/>
    <mergeCell ref="B24:D24"/>
    <mergeCell ref="B20:D20"/>
    <mergeCell ref="B21:D21"/>
    <mergeCell ref="B22:D22"/>
    <mergeCell ref="B23:D23"/>
    <mergeCell ref="B33:D33"/>
    <mergeCell ref="A34:D34"/>
    <mergeCell ref="B26:D26"/>
    <mergeCell ref="B27:D27"/>
    <mergeCell ref="B25:D25"/>
    <mergeCell ref="B30:D30"/>
    <mergeCell ref="B28:D28"/>
    <mergeCell ref="B32:D32"/>
    <mergeCell ref="B31:D31"/>
  </mergeCells>
  <phoneticPr fontId="0" type="noConversion"/>
  <pageMargins left="0.59055118110236227" right="0" top="0" bottom="0" header="0.11811023622047245" footer="0.11811023622047245"/>
  <pageSetup paperSize="9" scale="60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Y70"/>
  <sheetViews>
    <sheetView zoomScale="75"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I8" sqref="I8"/>
    </sheetView>
  </sheetViews>
  <sheetFormatPr defaultRowHeight="12.75"/>
  <cols>
    <col min="1" max="1" width="30.140625" style="16" customWidth="1"/>
    <col min="2" max="24" width="14.42578125" style="383" customWidth="1"/>
    <col min="25" max="25" width="15.42578125" style="383" customWidth="1"/>
  </cols>
  <sheetData>
    <row r="1" spans="1:25">
      <c r="A1" s="1" t="s">
        <v>218</v>
      </c>
    </row>
    <row r="2" spans="1:25">
      <c r="A2"/>
    </row>
    <row r="3" spans="1:25">
      <c r="A3" s="2"/>
    </row>
    <row r="4" spans="1:25">
      <c r="A4" s="217"/>
    </row>
    <row r="5" spans="1:25" ht="15.75">
      <c r="A5" s="233" t="s">
        <v>187</v>
      </c>
    </row>
    <row r="6" spans="1:25">
      <c r="A6" s="3"/>
      <c r="D6" s="479"/>
      <c r="E6" s="418"/>
      <c r="F6" s="418"/>
      <c r="G6" s="418"/>
      <c r="H6" s="301"/>
      <c r="I6" s="418"/>
      <c r="J6" s="418"/>
      <c r="K6" s="418"/>
      <c r="L6" s="418"/>
      <c r="M6" s="418"/>
      <c r="N6" s="418"/>
      <c r="O6" s="418"/>
      <c r="Y6" s="383" t="s">
        <v>9</v>
      </c>
    </row>
    <row r="7" spans="1:25">
      <c r="A7" s="4" t="s">
        <v>248</v>
      </c>
      <c r="B7" s="411"/>
      <c r="C7" s="411"/>
      <c r="D7" s="506"/>
      <c r="E7" s="301"/>
      <c r="F7" s="482"/>
      <c r="G7" s="482"/>
      <c r="H7" s="301"/>
      <c r="I7" s="482"/>
      <c r="J7" s="255"/>
      <c r="K7" s="255"/>
      <c r="L7" s="411"/>
      <c r="M7" s="482"/>
      <c r="N7" s="482"/>
      <c r="O7" s="482"/>
      <c r="P7" s="411"/>
      <c r="Q7" s="411"/>
      <c r="R7" s="411"/>
      <c r="S7" s="481"/>
      <c r="T7" s="411"/>
      <c r="U7" s="411"/>
      <c r="V7" s="411"/>
      <c r="W7" s="411"/>
      <c r="X7" s="411"/>
    </row>
    <row r="8" spans="1:25" s="411" customFormat="1">
      <c r="A8" s="5"/>
      <c r="B8" s="624" t="s">
        <v>261</v>
      </c>
      <c r="C8" s="481" t="s">
        <v>267</v>
      </c>
      <c r="D8" s="624" t="s">
        <v>269</v>
      </c>
      <c r="E8" s="623" t="s">
        <v>283</v>
      </c>
      <c r="F8" s="623" t="s">
        <v>289</v>
      </c>
      <c r="G8" s="481" t="s">
        <v>304</v>
      </c>
      <c r="H8" s="411" t="s">
        <v>318</v>
      </c>
      <c r="I8" s="411" t="s">
        <v>319</v>
      </c>
      <c r="J8" s="300"/>
      <c r="K8" s="624"/>
    </row>
    <row r="9" spans="1:25">
      <c r="A9" s="488" t="s">
        <v>1</v>
      </c>
      <c r="Y9" s="383">
        <f t="shared" ref="Y9:Y34" si="0">SUM(X9:X9)</f>
        <v>0</v>
      </c>
    </row>
    <row r="10" spans="1:25">
      <c r="A10" s="489" t="s">
        <v>2</v>
      </c>
      <c r="Y10" s="383">
        <f t="shared" si="0"/>
        <v>0</v>
      </c>
    </row>
    <row r="11" spans="1:25">
      <c r="A11" s="490" t="s">
        <v>3</v>
      </c>
      <c r="Y11" s="383">
        <f t="shared" si="0"/>
        <v>0</v>
      </c>
    </row>
    <row r="12" spans="1:25">
      <c r="A12" s="539"/>
      <c r="Y12" s="383">
        <f t="shared" si="0"/>
        <v>0</v>
      </c>
    </row>
    <row r="13" spans="1:25">
      <c r="A13" s="488" t="s">
        <v>222</v>
      </c>
      <c r="Y13" s="383">
        <f t="shared" si="0"/>
        <v>0</v>
      </c>
    </row>
    <row r="14" spans="1:25">
      <c r="A14" s="489" t="s">
        <v>223</v>
      </c>
      <c r="Y14" s="383">
        <f t="shared" si="0"/>
        <v>0</v>
      </c>
    </row>
    <row r="15" spans="1:25">
      <c r="A15" s="488" t="s">
        <v>224</v>
      </c>
      <c r="Y15" s="383">
        <f t="shared" si="0"/>
        <v>0</v>
      </c>
    </row>
    <row r="16" spans="1:25">
      <c r="A16" s="489" t="s">
        <v>225</v>
      </c>
      <c r="Y16" s="383">
        <f t="shared" si="0"/>
        <v>0</v>
      </c>
    </row>
    <row r="17" spans="1:25">
      <c r="A17" s="489" t="s">
        <v>226</v>
      </c>
      <c r="Y17" s="383">
        <f t="shared" si="0"/>
        <v>0</v>
      </c>
    </row>
    <row r="18" spans="1:25">
      <c r="A18" s="539"/>
      <c r="Y18" s="383">
        <f t="shared" si="0"/>
        <v>0</v>
      </c>
    </row>
    <row r="19" spans="1:25">
      <c r="A19" s="539"/>
      <c r="Y19" s="383">
        <f t="shared" si="0"/>
        <v>0</v>
      </c>
    </row>
    <row r="20" spans="1:25">
      <c r="A20" s="489" t="s">
        <v>227</v>
      </c>
      <c r="Y20" s="383">
        <f t="shared" si="0"/>
        <v>0</v>
      </c>
    </row>
    <row r="21" spans="1:25">
      <c r="A21" s="489" t="s">
        <v>228</v>
      </c>
      <c r="Y21" s="383">
        <f t="shared" si="0"/>
        <v>0</v>
      </c>
    </row>
    <row r="22" spans="1:25">
      <c r="A22" s="489" t="s">
        <v>229</v>
      </c>
      <c r="Y22" s="383">
        <f t="shared" si="0"/>
        <v>0</v>
      </c>
    </row>
    <row r="23" spans="1:25">
      <c r="A23" s="539"/>
      <c r="Y23" s="383">
        <f t="shared" si="0"/>
        <v>0</v>
      </c>
    </row>
    <row r="24" spans="1:25">
      <c r="A24" s="488" t="s">
        <v>230</v>
      </c>
      <c r="Y24" s="383">
        <f t="shared" si="0"/>
        <v>0</v>
      </c>
    </row>
    <row r="25" spans="1:25">
      <c r="A25" s="489" t="s">
        <v>231</v>
      </c>
      <c r="Y25" s="383">
        <f t="shared" si="0"/>
        <v>0</v>
      </c>
    </row>
    <row r="26" spans="1:25">
      <c r="A26" s="488" t="s">
        <v>232</v>
      </c>
      <c r="Y26" s="383">
        <f t="shared" si="0"/>
        <v>0</v>
      </c>
    </row>
    <row r="27" spans="1:25">
      <c r="A27" s="489" t="s">
        <v>233</v>
      </c>
      <c r="Y27" s="383">
        <f t="shared" si="0"/>
        <v>0</v>
      </c>
    </row>
    <row r="28" spans="1:25">
      <c r="A28" s="489" t="s">
        <v>234</v>
      </c>
      <c r="Y28" s="383">
        <f t="shared" si="0"/>
        <v>0</v>
      </c>
    </row>
    <row r="29" spans="1:25">
      <c r="A29" s="489" t="s">
        <v>235</v>
      </c>
      <c r="Y29" s="383">
        <f t="shared" si="0"/>
        <v>0</v>
      </c>
    </row>
    <row r="30" spans="1:25">
      <c r="A30" s="488" t="s">
        <v>236</v>
      </c>
      <c r="Y30" s="383">
        <f t="shared" si="0"/>
        <v>0</v>
      </c>
    </row>
    <row r="31" spans="1:25">
      <c r="A31" s="489" t="s">
        <v>237</v>
      </c>
      <c r="Y31" s="383">
        <f t="shared" si="0"/>
        <v>0</v>
      </c>
    </row>
    <row r="32" spans="1:25">
      <c r="A32" s="489" t="s">
        <v>238</v>
      </c>
      <c r="Y32" s="383">
        <f t="shared" si="0"/>
        <v>0</v>
      </c>
    </row>
    <row r="33" spans="1:25">
      <c r="A33" s="490" t="s">
        <v>280</v>
      </c>
      <c r="Y33" s="383">
        <f t="shared" si="0"/>
        <v>0</v>
      </c>
    </row>
    <row r="34" spans="1:25">
      <c r="A34" s="488" t="s">
        <v>52</v>
      </c>
      <c r="Y34" s="383">
        <f t="shared" si="0"/>
        <v>0</v>
      </c>
    </row>
    <row r="35" spans="1:25" ht="15">
      <c r="A35" s="11" t="s">
        <v>249</v>
      </c>
      <c r="Y35" s="383">
        <f>SUM(Y9:Y34)</f>
        <v>0</v>
      </c>
    </row>
    <row r="36" spans="1:25">
      <c r="A36" s="12" t="s">
        <v>250</v>
      </c>
      <c r="Y36" s="383">
        <f>SUM(X36:X36)</f>
        <v>0</v>
      </c>
    </row>
    <row r="37" spans="1:25">
      <c r="A37" s="12"/>
      <c r="Y37" s="383">
        <f>SUM(X37:X37)</f>
        <v>0</v>
      </c>
    </row>
    <row r="38" spans="1:25">
      <c r="A38" s="12"/>
      <c r="Y38" s="383">
        <f>SUM(X38:X38)</f>
        <v>0</v>
      </c>
    </row>
    <row r="39" spans="1:25">
      <c r="A39" s="540"/>
      <c r="Y39" s="383">
        <f>SUM(X39:X39)</f>
        <v>0</v>
      </c>
    </row>
    <row r="40" spans="1:25">
      <c r="A40" s="12"/>
      <c r="Y40" s="383">
        <f>SUM(Y35:Y39)</f>
        <v>0</v>
      </c>
    </row>
    <row r="41" spans="1:25" ht="15">
      <c r="A41" s="13"/>
      <c r="Y41" s="383">
        <f>SUM(X41:X41)</f>
        <v>0</v>
      </c>
    </row>
    <row r="42" spans="1:25" ht="15">
      <c r="A42" s="14"/>
      <c r="Y42" s="383">
        <f>SUM(Y40:Y41)</f>
        <v>0</v>
      </c>
    </row>
    <row r="43" spans="1:25" ht="15">
      <c r="A43" s="541" t="s">
        <v>251</v>
      </c>
    </row>
    <row r="44" spans="1:25">
      <c r="A44" s="197"/>
      <c r="B44" s="298"/>
      <c r="C44" s="298"/>
      <c r="D44" s="298"/>
      <c r="E44" s="298"/>
      <c r="F44" s="298"/>
      <c r="G44" s="418"/>
      <c r="H44" s="298"/>
      <c r="I44" s="418"/>
      <c r="J44" s="298"/>
      <c r="K44" s="418"/>
      <c r="L44" s="298"/>
      <c r="M44" s="298"/>
      <c r="N44" s="298"/>
      <c r="O44" s="418"/>
      <c r="Y44" s="383">
        <f>SUM(B44:X44)</f>
        <v>0</v>
      </c>
    </row>
    <row r="45" spans="1:25" ht="15">
      <c r="A45" s="542" t="s">
        <v>212</v>
      </c>
      <c r="B45" s="298">
        <f>SUM(B46)</f>
        <v>52.4</v>
      </c>
      <c r="C45" s="298">
        <f t="shared" ref="C45:X45" si="1">SUM(C46)</f>
        <v>48.9</v>
      </c>
      <c r="D45" s="298">
        <f t="shared" si="1"/>
        <v>50.2</v>
      </c>
      <c r="E45" s="298">
        <f t="shared" si="1"/>
        <v>76.599999999999994</v>
      </c>
      <c r="F45" s="298">
        <f t="shared" si="1"/>
        <v>174.7</v>
      </c>
      <c r="G45" s="298">
        <f t="shared" si="1"/>
        <v>0</v>
      </c>
      <c r="H45" s="298">
        <f t="shared" si="1"/>
        <v>232.4</v>
      </c>
      <c r="I45" s="298">
        <f t="shared" si="1"/>
        <v>-39</v>
      </c>
      <c r="J45" s="298">
        <f t="shared" si="1"/>
        <v>0</v>
      </c>
      <c r="K45" s="298">
        <f t="shared" si="1"/>
        <v>0</v>
      </c>
      <c r="L45" s="298">
        <f t="shared" si="1"/>
        <v>0</v>
      </c>
      <c r="M45" s="298">
        <f t="shared" si="1"/>
        <v>0</v>
      </c>
      <c r="N45" s="298">
        <f t="shared" si="1"/>
        <v>0</v>
      </c>
      <c r="O45" s="298">
        <f t="shared" si="1"/>
        <v>0</v>
      </c>
      <c r="P45" s="298">
        <f t="shared" si="1"/>
        <v>0</v>
      </c>
      <c r="Q45" s="298">
        <f t="shared" si="1"/>
        <v>0</v>
      </c>
      <c r="R45" s="298">
        <f t="shared" si="1"/>
        <v>0</v>
      </c>
      <c r="S45" s="298">
        <f t="shared" si="1"/>
        <v>0</v>
      </c>
      <c r="T45" s="298">
        <f t="shared" si="1"/>
        <v>0</v>
      </c>
      <c r="U45" s="298">
        <f t="shared" si="1"/>
        <v>0</v>
      </c>
      <c r="V45" s="298">
        <f t="shared" si="1"/>
        <v>0</v>
      </c>
      <c r="W45" s="298">
        <f t="shared" si="1"/>
        <v>0</v>
      </c>
      <c r="X45" s="298">
        <f t="shared" si="1"/>
        <v>0</v>
      </c>
      <c r="Y45" s="383">
        <f>SUM(B45:X45)</f>
        <v>596.19999999999993</v>
      </c>
    </row>
    <row r="46" spans="1:25">
      <c r="A46" s="16" t="s">
        <v>169</v>
      </c>
      <c r="B46" s="298">
        <v>52.4</v>
      </c>
      <c r="C46" s="298">
        <v>48.9</v>
      </c>
      <c r="D46" s="298">
        <v>50.2</v>
      </c>
      <c r="E46" s="298">
        <v>76.599999999999994</v>
      </c>
      <c r="F46" s="298">
        <v>174.7</v>
      </c>
      <c r="G46" s="298"/>
      <c r="H46" s="298">
        <v>232.4</v>
      </c>
      <c r="I46" s="298">
        <v>-39</v>
      </c>
      <c r="J46" s="298"/>
      <c r="K46" s="298"/>
      <c r="L46" s="298"/>
      <c r="M46" s="298"/>
      <c r="N46" s="298"/>
      <c r="O46" s="298"/>
      <c r="P46" s="298"/>
      <c r="Q46" s="298"/>
      <c r="R46" s="298"/>
      <c r="S46" s="298"/>
      <c r="T46" s="298"/>
      <c r="U46" s="298"/>
      <c r="V46" s="298"/>
      <c r="W46" s="298"/>
      <c r="X46" s="298"/>
      <c r="Y46" s="383">
        <f>SUM(B46:X46)</f>
        <v>596.19999999999993</v>
      </c>
    </row>
    <row r="47" spans="1:25">
      <c r="Y47" s="383">
        <f t="shared" ref="Y47:Y58" si="2">SUM(B47:X47)</f>
        <v>0</v>
      </c>
    </row>
    <row r="48" spans="1:25" ht="15">
      <c r="A48" s="543" t="s">
        <v>216</v>
      </c>
      <c r="Y48" s="383">
        <f t="shared" si="2"/>
        <v>0</v>
      </c>
    </row>
    <row r="49" spans="1:25">
      <c r="A49" s="16" t="s">
        <v>170</v>
      </c>
      <c r="Y49" s="383">
        <f t="shared" si="2"/>
        <v>0</v>
      </c>
    </row>
    <row r="50" spans="1:25">
      <c r="A50" s="16" t="s">
        <v>171</v>
      </c>
      <c r="Y50" s="383">
        <f t="shared" si="2"/>
        <v>0</v>
      </c>
    </row>
    <row r="51" spans="1:25">
      <c r="G51" s="298"/>
      <c r="I51" s="298"/>
      <c r="K51" s="298"/>
      <c r="M51" s="298"/>
      <c r="O51" s="298"/>
      <c r="Y51" s="383">
        <f t="shared" si="2"/>
        <v>0</v>
      </c>
    </row>
    <row r="52" spans="1:25" ht="15">
      <c r="A52" s="544" t="s">
        <v>214</v>
      </c>
      <c r="G52" s="298">
        <v>20</v>
      </c>
      <c r="Y52" s="383">
        <f t="shared" si="2"/>
        <v>20</v>
      </c>
    </row>
    <row r="53" spans="1:25" ht="15">
      <c r="A53" s="543" t="s">
        <v>215</v>
      </c>
      <c r="Y53" s="383">
        <f t="shared" si="2"/>
        <v>0</v>
      </c>
    </row>
    <row r="54" spans="1:25">
      <c r="A54" s="16" t="s">
        <v>16</v>
      </c>
      <c r="Y54" s="383">
        <f t="shared" si="2"/>
        <v>0</v>
      </c>
    </row>
    <row r="55" spans="1:25">
      <c r="A55" s="16" t="s">
        <v>174</v>
      </c>
      <c r="Y55" s="383">
        <f t="shared" si="2"/>
        <v>0</v>
      </c>
    </row>
    <row r="56" spans="1:25">
      <c r="Y56" s="383">
        <f t="shared" si="2"/>
        <v>0</v>
      </c>
    </row>
    <row r="57" spans="1:25">
      <c r="A57" s="545"/>
      <c r="Y57" s="383">
        <f t="shared" si="2"/>
        <v>0</v>
      </c>
    </row>
    <row r="58" spans="1:25" ht="15">
      <c r="A58" s="230"/>
      <c r="Y58" s="383">
        <f t="shared" si="2"/>
        <v>0</v>
      </c>
    </row>
    <row r="59" spans="1:25" ht="15">
      <c r="A59" s="543" t="s">
        <v>240</v>
      </c>
      <c r="Y59" s="383">
        <f t="shared" ref="Y59:Y64" si="3">SUM(X59:X59)</f>
        <v>0</v>
      </c>
    </row>
    <row r="60" spans="1:25" ht="15">
      <c r="A60" s="543" t="s">
        <v>217</v>
      </c>
      <c r="Y60" s="383">
        <f t="shared" si="3"/>
        <v>0</v>
      </c>
    </row>
    <row r="61" spans="1:25">
      <c r="A61" s="546"/>
      <c r="Y61" s="383">
        <f t="shared" si="3"/>
        <v>0</v>
      </c>
    </row>
    <row r="62" spans="1:25">
      <c r="A62" s="546"/>
      <c r="Y62" s="383">
        <f t="shared" si="3"/>
        <v>0</v>
      </c>
    </row>
    <row r="63" spans="1:25">
      <c r="Y63" s="383">
        <f t="shared" si="3"/>
        <v>0</v>
      </c>
    </row>
    <row r="64" spans="1:25">
      <c r="A64" s="197"/>
      <c r="Y64" s="383">
        <f t="shared" si="3"/>
        <v>0</v>
      </c>
    </row>
    <row r="67" spans="1:25">
      <c r="A67" s="432"/>
      <c r="Y67" s="383">
        <f>SUM(X67:X67)</f>
        <v>0</v>
      </c>
    </row>
    <row r="68" spans="1:25">
      <c r="A68" s="432"/>
      <c r="Y68" s="383">
        <f>SUM(X68:X68)</f>
        <v>0</v>
      </c>
    </row>
    <row r="69" spans="1:25">
      <c r="A69" s="432"/>
      <c r="Y69" s="383">
        <f>SUM(X69:X69)</f>
        <v>0</v>
      </c>
    </row>
    <row r="70" spans="1:25">
      <c r="A70" s="12"/>
      <c r="Y70" s="383">
        <f>SUM(X70:X70)</f>
        <v>0</v>
      </c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R70"/>
  <sheetViews>
    <sheetView zoomScale="75"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I45" sqref="I45:I46"/>
    </sheetView>
  </sheetViews>
  <sheetFormatPr defaultRowHeight="12.75"/>
  <cols>
    <col min="1" max="1" width="30.140625" style="16" customWidth="1"/>
    <col min="2" max="17" width="12" customWidth="1"/>
    <col min="18" max="18" width="13.7109375" customWidth="1"/>
  </cols>
  <sheetData>
    <row r="1" spans="1:18">
      <c r="A1" s="1" t="s">
        <v>218</v>
      </c>
    </row>
    <row r="2" spans="1:18">
      <c r="A2"/>
    </row>
    <row r="3" spans="1:18">
      <c r="A3" s="2"/>
    </row>
    <row r="4" spans="1:18">
      <c r="A4" s="217"/>
    </row>
    <row r="5" spans="1:18" ht="15.75">
      <c r="A5" s="233" t="s">
        <v>188</v>
      </c>
    </row>
    <row r="6" spans="1:18">
      <c r="A6" s="3"/>
      <c r="D6" s="480"/>
      <c r="H6" s="301"/>
      <c r="J6" s="418"/>
      <c r="K6" s="418"/>
      <c r="M6" s="418"/>
      <c r="N6" s="418"/>
      <c r="O6" s="418"/>
      <c r="R6" t="s">
        <v>9</v>
      </c>
    </row>
    <row r="7" spans="1:18">
      <c r="A7" s="4" t="s">
        <v>248</v>
      </c>
      <c r="B7" s="301"/>
      <c r="C7" s="301"/>
      <c r="D7" s="482"/>
      <c r="E7" s="482"/>
      <c r="F7" s="482"/>
      <c r="G7" s="482"/>
      <c r="H7" s="301"/>
      <c r="I7" s="482"/>
      <c r="J7" s="255"/>
      <c r="K7" s="255"/>
      <c r="L7" s="538"/>
      <c r="M7" s="482"/>
      <c r="N7" s="482"/>
      <c r="O7" s="482"/>
      <c r="P7" s="301"/>
      <c r="Q7" s="301"/>
    </row>
    <row r="8" spans="1:18" ht="25.5" customHeight="1">
      <c r="A8" s="5"/>
      <c r="B8" s="624" t="s">
        <v>261</v>
      </c>
      <c r="C8" s="624" t="s">
        <v>267</v>
      </c>
      <c r="D8" s="624" t="s">
        <v>269</v>
      </c>
      <c r="E8" s="623" t="s">
        <v>283</v>
      </c>
      <c r="F8" s="623" t="s">
        <v>289</v>
      </c>
      <c r="G8" s="624" t="s">
        <v>304</v>
      </c>
      <c r="H8" s="300" t="s">
        <v>318</v>
      </c>
      <c r="I8" s="411" t="s">
        <v>319</v>
      </c>
      <c r="J8" s="300"/>
      <c r="K8" s="300"/>
      <c r="L8" s="300"/>
      <c r="M8" s="300"/>
      <c r="N8" s="411"/>
      <c r="O8" s="411"/>
      <c r="P8" s="300"/>
    </row>
    <row r="9" spans="1:18">
      <c r="A9" s="488" t="s">
        <v>1</v>
      </c>
      <c r="N9" s="383"/>
      <c r="O9" s="383"/>
      <c r="R9">
        <f t="shared" ref="R9:R34" si="0">SUM(Q9:Q9)</f>
        <v>0</v>
      </c>
    </row>
    <row r="10" spans="1:18">
      <c r="A10" s="489" t="s">
        <v>2</v>
      </c>
      <c r="N10" s="383"/>
      <c r="O10" s="383"/>
      <c r="R10">
        <f t="shared" si="0"/>
        <v>0</v>
      </c>
    </row>
    <row r="11" spans="1:18">
      <c r="A11" s="490" t="s">
        <v>3</v>
      </c>
      <c r="N11" s="383"/>
      <c r="O11" s="383"/>
      <c r="R11">
        <f t="shared" si="0"/>
        <v>0</v>
      </c>
    </row>
    <row r="12" spans="1:18">
      <c r="A12" s="539"/>
      <c r="N12" s="383"/>
      <c r="O12" s="383"/>
      <c r="R12">
        <f t="shared" si="0"/>
        <v>0</v>
      </c>
    </row>
    <row r="13" spans="1:18">
      <c r="A13" s="488" t="s">
        <v>222</v>
      </c>
      <c r="N13" s="383"/>
      <c r="O13" s="383"/>
      <c r="R13">
        <f t="shared" si="0"/>
        <v>0</v>
      </c>
    </row>
    <row r="14" spans="1:18">
      <c r="A14" s="489" t="s">
        <v>223</v>
      </c>
      <c r="N14" s="383"/>
      <c r="O14" s="383"/>
      <c r="R14">
        <f t="shared" si="0"/>
        <v>0</v>
      </c>
    </row>
    <row r="15" spans="1:18">
      <c r="A15" s="488" t="s">
        <v>224</v>
      </c>
      <c r="N15" s="383"/>
      <c r="O15" s="383"/>
      <c r="R15">
        <f t="shared" si="0"/>
        <v>0</v>
      </c>
    </row>
    <row r="16" spans="1:18">
      <c r="A16" s="489" t="s">
        <v>225</v>
      </c>
      <c r="N16" s="383"/>
      <c r="O16" s="383"/>
      <c r="R16">
        <f t="shared" si="0"/>
        <v>0</v>
      </c>
    </row>
    <row r="17" spans="1:18">
      <c r="A17" s="489" t="s">
        <v>226</v>
      </c>
      <c r="N17" s="383"/>
      <c r="O17" s="383"/>
      <c r="R17">
        <f t="shared" si="0"/>
        <v>0</v>
      </c>
    </row>
    <row r="18" spans="1:18">
      <c r="A18" s="539"/>
      <c r="N18" s="383"/>
      <c r="O18" s="383"/>
      <c r="R18">
        <f t="shared" si="0"/>
        <v>0</v>
      </c>
    </row>
    <row r="19" spans="1:18">
      <c r="A19" s="539"/>
      <c r="N19" s="383"/>
      <c r="O19" s="383"/>
      <c r="R19">
        <f t="shared" si="0"/>
        <v>0</v>
      </c>
    </row>
    <row r="20" spans="1:18">
      <c r="A20" s="489" t="s">
        <v>227</v>
      </c>
      <c r="N20" s="383"/>
      <c r="O20" s="383"/>
      <c r="R20">
        <f t="shared" si="0"/>
        <v>0</v>
      </c>
    </row>
    <row r="21" spans="1:18">
      <c r="A21" s="489" t="s">
        <v>228</v>
      </c>
      <c r="N21" s="383"/>
      <c r="O21" s="383"/>
      <c r="R21">
        <f t="shared" si="0"/>
        <v>0</v>
      </c>
    </row>
    <row r="22" spans="1:18">
      <c r="A22" s="489" t="s">
        <v>229</v>
      </c>
      <c r="N22" s="383"/>
      <c r="O22" s="383"/>
      <c r="R22">
        <f t="shared" si="0"/>
        <v>0</v>
      </c>
    </row>
    <row r="23" spans="1:18">
      <c r="A23" s="539"/>
      <c r="N23" s="383"/>
      <c r="O23" s="383"/>
      <c r="R23">
        <f t="shared" si="0"/>
        <v>0</v>
      </c>
    </row>
    <row r="24" spans="1:18">
      <c r="A24" s="488" t="s">
        <v>230</v>
      </c>
      <c r="N24" s="383"/>
      <c r="O24" s="383"/>
      <c r="R24">
        <f t="shared" si="0"/>
        <v>0</v>
      </c>
    </row>
    <row r="25" spans="1:18">
      <c r="A25" s="489" t="s">
        <v>231</v>
      </c>
      <c r="N25" s="383"/>
      <c r="O25" s="383"/>
      <c r="R25">
        <f t="shared" si="0"/>
        <v>0</v>
      </c>
    </row>
    <row r="26" spans="1:18">
      <c r="A26" s="488" t="s">
        <v>232</v>
      </c>
      <c r="N26" s="383"/>
      <c r="O26" s="383"/>
      <c r="R26">
        <f t="shared" si="0"/>
        <v>0</v>
      </c>
    </row>
    <row r="27" spans="1:18">
      <c r="A27" s="489" t="s">
        <v>233</v>
      </c>
      <c r="N27" s="383"/>
      <c r="O27" s="383"/>
      <c r="R27" s="383">
        <f t="shared" si="0"/>
        <v>0</v>
      </c>
    </row>
    <row r="28" spans="1:18">
      <c r="A28" s="489" t="s">
        <v>234</v>
      </c>
      <c r="N28" s="383"/>
      <c r="O28" s="383"/>
      <c r="R28" s="383">
        <f t="shared" si="0"/>
        <v>0</v>
      </c>
    </row>
    <row r="29" spans="1:18">
      <c r="A29" s="489" t="s">
        <v>235</v>
      </c>
      <c r="N29" s="383"/>
      <c r="O29" s="383"/>
      <c r="R29" s="383">
        <f t="shared" si="0"/>
        <v>0</v>
      </c>
    </row>
    <row r="30" spans="1:18">
      <c r="A30" s="488" t="s">
        <v>236</v>
      </c>
      <c r="N30" s="383"/>
      <c r="O30" s="383"/>
      <c r="R30" s="383">
        <f t="shared" si="0"/>
        <v>0</v>
      </c>
    </row>
    <row r="31" spans="1:18">
      <c r="A31" s="489" t="s">
        <v>237</v>
      </c>
      <c r="N31" s="383"/>
      <c r="O31" s="383"/>
      <c r="R31" s="383">
        <f t="shared" si="0"/>
        <v>0</v>
      </c>
    </row>
    <row r="32" spans="1:18">
      <c r="A32" s="489" t="s">
        <v>238</v>
      </c>
      <c r="N32" s="383"/>
      <c r="O32" s="383"/>
      <c r="R32" s="383">
        <f t="shared" si="0"/>
        <v>0</v>
      </c>
    </row>
    <row r="33" spans="1:18">
      <c r="A33" s="490" t="s">
        <v>280</v>
      </c>
      <c r="N33" s="383"/>
      <c r="O33" s="383"/>
      <c r="R33" s="383">
        <f t="shared" si="0"/>
        <v>0</v>
      </c>
    </row>
    <row r="34" spans="1:18">
      <c r="A34" s="488" t="s">
        <v>52</v>
      </c>
      <c r="N34" s="383"/>
      <c r="O34" s="383"/>
      <c r="R34" s="383">
        <f t="shared" si="0"/>
        <v>0</v>
      </c>
    </row>
    <row r="35" spans="1:18" ht="15">
      <c r="A35" s="11" t="s">
        <v>249</v>
      </c>
      <c r="N35" s="383"/>
      <c r="O35" s="383"/>
      <c r="R35" s="383">
        <f>SUM(R9:R34)</f>
        <v>0</v>
      </c>
    </row>
    <row r="36" spans="1:18">
      <c r="A36" s="12" t="s">
        <v>250</v>
      </c>
      <c r="N36" s="383"/>
      <c r="O36" s="383"/>
      <c r="R36" s="383">
        <f>SUM(Q36:Q36)</f>
        <v>0</v>
      </c>
    </row>
    <row r="37" spans="1:18">
      <c r="A37" s="12"/>
      <c r="N37" s="383"/>
      <c r="O37" s="383"/>
      <c r="R37" s="383">
        <f>SUM(Q37:Q37)</f>
        <v>0</v>
      </c>
    </row>
    <row r="38" spans="1:18">
      <c r="A38" s="12"/>
      <c r="N38" s="383"/>
      <c r="O38" s="383"/>
      <c r="R38" s="383">
        <f>SUM(Q38:Q38)</f>
        <v>0</v>
      </c>
    </row>
    <row r="39" spans="1:18">
      <c r="A39" s="540"/>
      <c r="N39" s="383"/>
      <c r="O39" s="383"/>
      <c r="R39" s="383">
        <f>SUM(Q39:Q39)</f>
        <v>0</v>
      </c>
    </row>
    <row r="40" spans="1:18">
      <c r="A40" s="12"/>
      <c r="N40" s="383"/>
      <c r="O40" s="383"/>
      <c r="R40" s="383">
        <f>SUM(R35:R39)</f>
        <v>0</v>
      </c>
    </row>
    <row r="41" spans="1:18" ht="15">
      <c r="A41" s="13"/>
      <c r="N41" s="383"/>
      <c r="O41" s="383"/>
      <c r="R41" s="383">
        <f t="shared" ref="R41:R64" si="1">SUM(Q41:Q41)</f>
        <v>0</v>
      </c>
    </row>
    <row r="42" spans="1:18" ht="15">
      <c r="A42" s="14"/>
      <c r="N42" s="383"/>
      <c r="O42" s="383"/>
      <c r="R42" s="383">
        <f>SUM(R40:R41)</f>
        <v>0</v>
      </c>
    </row>
    <row r="43" spans="1:18" ht="15">
      <c r="A43" s="541" t="s">
        <v>251</v>
      </c>
      <c r="N43" s="383"/>
      <c r="O43" s="383"/>
      <c r="R43">
        <f t="shared" si="1"/>
        <v>0</v>
      </c>
    </row>
    <row r="44" spans="1:18">
      <c r="A44" s="197"/>
      <c r="N44" s="298"/>
      <c r="O44" s="418"/>
      <c r="R44">
        <f>SUM(B44:Q44)</f>
        <v>0</v>
      </c>
    </row>
    <row r="45" spans="1:18" ht="15">
      <c r="A45" s="542" t="s">
        <v>212</v>
      </c>
      <c r="B45">
        <f>SUM(B46)</f>
        <v>52.4</v>
      </c>
      <c r="C45">
        <f t="shared" ref="C45:Q45" si="2">SUM(C46)</f>
        <v>48.9</v>
      </c>
      <c r="D45">
        <f t="shared" si="2"/>
        <v>50.2</v>
      </c>
      <c r="E45">
        <f t="shared" si="2"/>
        <v>76.599999999999994</v>
      </c>
      <c r="F45" s="506">
        <v>174.7</v>
      </c>
      <c r="G45">
        <f t="shared" si="2"/>
        <v>0</v>
      </c>
      <c r="H45">
        <f t="shared" si="2"/>
        <v>232.4</v>
      </c>
      <c r="I45" s="298">
        <f t="shared" si="2"/>
        <v>-39</v>
      </c>
      <c r="J45">
        <f t="shared" si="2"/>
        <v>0</v>
      </c>
      <c r="K45">
        <f t="shared" si="2"/>
        <v>0</v>
      </c>
      <c r="L45">
        <f t="shared" si="2"/>
        <v>0</v>
      </c>
      <c r="M45">
        <f t="shared" si="2"/>
        <v>0</v>
      </c>
      <c r="N45">
        <f t="shared" si="2"/>
        <v>0</v>
      </c>
      <c r="O45">
        <f t="shared" si="2"/>
        <v>0</v>
      </c>
      <c r="P45">
        <f t="shared" si="2"/>
        <v>0</v>
      </c>
      <c r="Q45">
        <f t="shared" si="2"/>
        <v>0</v>
      </c>
      <c r="R45">
        <f>SUM(B45:Q45)</f>
        <v>596.19999999999993</v>
      </c>
    </row>
    <row r="46" spans="1:18">
      <c r="A46" s="16" t="s">
        <v>169</v>
      </c>
      <c r="B46">
        <v>52.4</v>
      </c>
      <c r="C46">
        <v>48.9</v>
      </c>
      <c r="D46">
        <v>50.2</v>
      </c>
      <c r="E46">
        <v>76.599999999999994</v>
      </c>
      <c r="F46" s="217">
        <v>174.7</v>
      </c>
      <c r="H46">
        <v>232.4</v>
      </c>
      <c r="I46" s="298">
        <v>-39</v>
      </c>
      <c r="N46" s="383"/>
      <c r="O46" s="383"/>
      <c r="R46">
        <f t="shared" ref="R46:R47" si="3">SUM(B46:Q46)</f>
        <v>596.19999999999993</v>
      </c>
    </row>
    <row r="47" spans="1:18">
      <c r="N47" s="383"/>
      <c r="O47" s="383"/>
      <c r="R47">
        <f t="shared" si="3"/>
        <v>0</v>
      </c>
    </row>
    <row r="48" spans="1:18" ht="15">
      <c r="A48" s="543" t="s">
        <v>216</v>
      </c>
      <c r="N48" s="383"/>
      <c r="O48" s="383"/>
      <c r="R48">
        <f t="shared" ref="R48:R55" si="4">SUM(B48:Q48)</f>
        <v>0</v>
      </c>
    </row>
    <row r="49" spans="1:18">
      <c r="A49" s="16" t="s">
        <v>170</v>
      </c>
      <c r="N49" s="383"/>
      <c r="O49" s="383"/>
      <c r="R49">
        <f t="shared" si="4"/>
        <v>0</v>
      </c>
    </row>
    <row r="50" spans="1:18">
      <c r="A50" s="16" t="s">
        <v>171</v>
      </c>
      <c r="N50" s="383"/>
      <c r="O50" s="383"/>
      <c r="R50">
        <f t="shared" si="4"/>
        <v>0</v>
      </c>
    </row>
    <row r="51" spans="1:18">
      <c r="I51" s="518"/>
      <c r="N51" s="383"/>
      <c r="O51" s="298"/>
      <c r="R51">
        <f>SUM(B51:Q51)</f>
        <v>0</v>
      </c>
    </row>
    <row r="52" spans="1:18" ht="15">
      <c r="A52" s="544" t="s">
        <v>214</v>
      </c>
      <c r="G52" s="298">
        <v>20</v>
      </c>
      <c r="R52">
        <f t="shared" si="4"/>
        <v>20</v>
      </c>
    </row>
    <row r="53" spans="1:18" ht="15">
      <c r="A53" s="543" t="s">
        <v>215</v>
      </c>
      <c r="R53">
        <f t="shared" si="4"/>
        <v>0</v>
      </c>
    </row>
    <row r="54" spans="1:18">
      <c r="A54" s="16" t="s">
        <v>16</v>
      </c>
      <c r="R54">
        <f t="shared" si="4"/>
        <v>0</v>
      </c>
    </row>
    <row r="55" spans="1:18">
      <c r="A55" s="16" t="s">
        <v>174</v>
      </c>
      <c r="R55">
        <f t="shared" si="4"/>
        <v>0</v>
      </c>
    </row>
    <row r="56" spans="1:18">
      <c r="R56">
        <f t="shared" si="1"/>
        <v>0</v>
      </c>
    </row>
    <row r="57" spans="1:18">
      <c r="A57" s="545"/>
      <c r="R57">
        <f t="shared" si="1"/>
        <v>0</v>
      </c>
    </row>
    <row r="58" spans="1:18" ht="15">
      <c r="A58" s="230"/>
      <c r="R58">
        <f t="shared" si="1"/>
        <v>0</v>
      </c>
    </row>
    <row r="59" spans="1:18" ht="15">
      <c r="A59" s="543" t="s">
        <v>240</v>
      </c>
      <c r="R59">
        <f t="shared" si="1"/>
        <v>0</v>
      </c>
    </row>
    <row r="60" spans="1:18" ht="15">
      <c r="A60" s="543" t="s">
        <v>217</v>
      </c>
      <c r="R60">
        <f t="shared" si="1"/>
        <v>0</v>
      </c>
    </row>
    <row r="61" spans="1:18">
      <c r="A61" s="546"/>
      <c r="R61">
        <f t="shared" si="1"/>
        <v>0</v>
      </c>
    </row>
    <row r="62" spans="1:18">
      <c r="A62" s="546"/>
      <c r="R62">
        <f t="shared" si="1"/>
        <v>0</v>
      </c>
    </row>
    <row r="63" spans="1:18">
      <c r="R63">
        <f t="shared" si="1"/>
        <v>0</v>
      </c>
    </row>
    <row r="64" spans="1:18">
      <c r="A64" s="197"/>
      <c r="R64">
        <f t="shared" si="1"/>
        <v>0</v>
      </c>
    </row>
    <row r="67" spans="1:18">
      <c r="A67" s="432"/>
      <c r="R67">
        <f>SUM(Q67:Q67)</f>
        <v>0</v>
      </c>
    </row>
    <row r="68" spans="1:18">
      <c r="A68" s="432"/>
      <c r="R68">
        <f>SUM(Q68:Q68)</f>
        <v>0</v>
      </c>
    </row>
    <row r="69" spans="1:18">
      <c r="A69" s="432"/>
      <c r="R69">
        <f>SUM(Q69:Q69)</f>
        <v>0</v>
      </c>
    </row>
    <row r="70" spans="1:18">
      <c r="A70" s="12"/>
      <c r="R70">
        <f>SUM(Q70:Q70)</f>
        <v>0</v>
      </c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rgb="FFFF0000"/>
  </sheetPr>
  <dimension ref="A1:C70"/>
  <sheetViews>
    <sheetView zoomScale="75"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S58" sqref="S58"/>
    </sheetView>
  </sheetViews>
  <sheetFormatPr defaultRowHeight="12.75"/>
  <cols>
    <col min="1" max="1" width="30.140625" style="16" customWidth="1"/>
    <col min="2" max="3" width="14.28515625" style="383" customWidth="1"/>
  </cols>
  <sheetData>
    <row r="1" spans="1:3">
      <c r="A1" s="1" t="s">
        <v>218</v>
      </c>
    </row>
    <row r="2" spans="1:3">
      <c r="A2"/>
    </row>
    <row r="3" spans="1:3">
      <c r="A3" s="2"/>
    </row>
    <row r="4" spans="1:3">
      <c r="A4" s="217"/>
    </row>
    <row r="5" spans="1:3" ht="15.75">
      <c r="A5" s="233" t="s">
        <v>189</v>
      </c>
    </row>
    <row r="6" spans="1:3">
      <c r="A6" s="3"/>
      <c r="C6" s="383" t="s">
        <v>9</v>
      </c>
    </row>
    <row r="7" spans="1:3">
      <c r="A7" s="4" t="s">
        <v>248</v>
      </c>
    </row>
    <row r="8" spans="1:3" s="411" customFormat="1">
      <c r="A8" s="5"/>
    </row>
    <row r="9" spans="1:3">
      <c r="A9" s="488" t="s">
        <v>1</v>
      </c>
      <c r="C9" s="383">
        <f t="shared" ref="C9:C34" si="0">SUM(B9:B9)</f>
        <v>0</v>
      </c>
    </row>
    <row r="10" spans="1:3">
      <c r="A10" s="489" t="s">
        <v>2</v>
      </c>
      <c r="C10" s="383">
        <f t="shared" si="0"/>
        <v>0</v>
      </c>
    </row>
    <row r="11" spans="1:3">
      <c r="A11" s="490" t="s">
        <v>3</v>
      </c>
      <c r="C11" s="383">
        <f t="shared" si="0"/>
        <v>0</v>
      </c>
    </row>
    <row r="12" spans="1:3">
      <c r="A12" s="539"/>
      <c r="C12" s="383">
        <f t="shared" si="0"/>
        <v>0</v>
      </c>
    </row>
    <row r="13" spans="1:3">
      <c r="A13" s="488" t="s">
        <v>222</v>
      </c>
      <c r="C13" s="383">
        <f t="shared" si="0"/>
        <v>0</v>
      </c>
    </row>
    <row r="14" spans="1:3">
      <c r="A14" s="489" t="s">
        <v>223</v>
      </c>
      <c r="C14" s="383">
        <f t="shared" si="0"/>
        <v>0</v>
      </c>
    </row>
    <row r="15" spans="1:3">
      <c r="A15" s="488" t="s">
        <v>224</v>
      </c>
      <c r="C15" s="383">
        <f t="shared" si="0"/>
        <v>0</v>
      </c>
    </row>
    <row r="16" spans="1:3">
      <c r="A16" s="489" t="s">
        <v>225</v>
      </c>
      <c r="C16" s="383">
        <f t="shared" si="0"/>
        <v>0</v>
      </c>
    </row>
    <row r="17" spans="1:3">
      <c r="A17" s="489" t="s">
        <v>226</v>
      </c>
      <c r="C17" s="383">
        <f t="shared" si="0"/>
        <v>0</v>
      </c>
    </row>
    <row r="18" spans="1:3">
      <c r="A18" s="539"/>
      <c r="C18" s="383">
        <f t="shared" si="0"/>
        <v>0</v>
      </c>
    </row>
    <row r="19" spans="1:3">
      <c r="A19" s="539"/>
      <c r="C19" s="383">
        <f t="shared" si="0"/>
        <v>0</v>
      </c>
    </row>
    <row r="20" spans="1:3">
      <c r="A20" s="489" t="s">
        <v>227</v>
      </c>
      <c r="C20" s="383">
        <f t="shared" si="0"/>
        <v>0</v>
      </c>
    </row>
    <row r="21" spans="1:3">
      <c r="A21" s="489" t="s">
        <v>228</v>
      </c>
      <c r="C21" s="383">
        <f t="shared" si="0"/>
        <v>0</v>
      </c>
    </row>
    <row r="22" spans="1:3">
      <c r="A22" s="489" t="s">
        <v>229</v>
      </c>
      <c r="C22" s="383">
        <f t="shared" si="0"/>
        <v>0</v>
      </c>
    </row>
    <row r="23" spans="1:3">
      <c r="A23" s="539"/>
      <c r="C23" s="383">
        <f t="shared" si="0"/>
        <v>0</v>
      </c>
    </row>
    <row r="24" spans="1:3">
      <c r="A24" s="488" t="s">
        <v>230</v>
      </c>
      <c r="C24" s="383">
        <f t="shared" si="0"/>
        <v>0</v>
      </c>
    </row>
    <row r="25" spans="1:3">
      <c r="A25" s="489" t="s">
        <v>231</v>
      </c>
      <c r="C25" s="383">
        <f t="shared" si="0"/>
        <v>0</v>
      </c>
    </row>
    <row r="26" spans="1:3">
      <c r="A26" s="488" t="s">
        <v>232</v>
      </c>
      <c r="C26" s="383">
        <f t="shared" si="0"/>
        <v>0</v>
      </c>
    </row>
    <row r="27" spans="1:3">
      <c r="A27" s="489" t="s">
        <v>233</v>
      </c>
      <c r="C27" s="383">
        <f t="shared" si="0"/>
        <v>0</v>
      </c>
    </row>
    <row r="28" spans="1:3">
      <c r="A28" s="489" t="s">
        <v>234</v>
      </c>
      <c r="C28" s="383">
        <f t="shared" si="0"/>
        <v>0</v>
      </c>
    </row>
    <row r="29" spans="1:3">
      <c r="A29" s="489" t="s">
        <v>235</v>
      </c>
      <c r="C29" s="383">
        <f t="shared" si="0"/>
        <v>0</v>
      </c>
    </row>
    <row r="30" spans="1:3">
      <c r="A30" s="488" t="s">
        <v>236</v>
      </c>
      <c r="C30" s="383">
        <f t="shared" si="0"/>
        <v>0</v>
      </c>
    </row>
    <row r="31" spans="1:3">
      <c r="A31" s="489" t="s">
        <v>237</v>
      </c>
      <c r="C31" s="383">
        <f t="shared" si="0"/>
        <v>0</v>
      </c>
    </row>
    <row r="32" spans="1:3">
      <c r="A32" s="489" t="s">
        <v>238</v>
      </c>
      <c r="C32" s="383">
        <f t="shared" si="0"/>
        <v>0</v>
      </c>
    </row>
    <row r="33" spans="1:3">
      <c r="A33" s="490" t="s">
        <v>280</v>
      </c>
      <c r="C33" s="383">
        <f t="shared" si="0"/>
        <v>0</v>
      </c>
    </row>
    <row r="34" spans="1:3">
      <c r="A34" s="488" t="s">
        <v>52</v>
      </c>
      <c r="C34" s="383">
        <f t="shared" si="0"/>
        <v>0</v>
      </c>
    </row>
    <row r="35" spans="1:3" ht="15">
      <c r="A35" s="11" t="s">
        <v>249</v>
      </c>
      <c r="C35" s="383">
        <f>SUM(C9:C34)</f>
        <v>0</v>
      </c>
    </row>
    <row r="36" spans="1:3">
      <c r="A36" s="12" t="s">
        <v>250</v>
      </c>
      <c r="C36" s="383">
        <f>SUM(B36:B36)</f>
        <v>0</v>
      </c>
    </row>
    <row r="37" spans="1:3">
      <c r="A37" s="12"/>
      <c r="C37" s="383">
        <f>SUM(B37:B37)</f>
        <v>0</v>
      </c>
    </row>
    <row r="38" spans="1:3">
      <c r="A38" s="12"/>
      <c r="C38" s="383">
        <f>SUM(B38:B38)</f>
        <v>0</v>
      </c>
    </row>
    <row r="39" spans="1:3">
      <c r="A39" s="540"/>
      <c r="C39" s="383">
        <f>SUM(B39:B39)</f>
        <v>0</v>
      </c>
    </row>
    <row r="40" spans="1:3">
      <c r="A40" s="12"/>
      <c r="C40" s="383">
        <f>SUM(C35:C39)</f>
        <v>0</v>
      </c>
    </row>
    <row r="41" spans="1:3" ht="15">
      <c r="A41" s="13"/>
      <c r="C41" s="383">
        <f t="shared" ref="C41:C64" si="1">SUM(B41:B41)</f>
        <v>0</v>
      </c>
    </row>
    <row r="42" spans="1:3" ht="15">
      <c r="A42" s="14"/>
      <c r="C42" s="383">
        <f>SUM(C40:C41)</f>
        <v>0</v>
      </c>
    </row>
    <row r="43" spans="1:3" ht="15">
      <c r="A43" s="541" t="s">
        <v>251</v>
      </c>
      <c r="C43" s="383">
        <f t="shared" si="1"/>
        <v>0</v>
      </c>
    </row>
    <row r="44" spans="1:3">
      <c r="A44" s="197"/>
      <c r="C44" s="383">
        <f t="shared" si="1"/>
        <v>0</v>
      </c>
    </row>
    <row r="45" spans="1:3" ht="15">
      <c r="A45" s="542" t="s">
        <v>212</v>
      </c>
      <c r="C45" s="383">
        <f t="shared" si="1"/>
        <v>0</v>
      </c>
    </row>
    <row r="46" spans="1:3">
      <c r="A46" s="16" t="s">
        <v>169</v>
      </c>
      <c r="C46" s="383">
        <f t="shared" si="1"/>
        <v>0</v>
      </c>
    </row>
    <row r="47" spans="1:3">
      <c r="C47" s="383">
        <f t="shared" si="1"/>
        <v>0</v>
      </c>
    </row>
    <row r="48" spans="1:3" ht="15">
      <c r="A48" s="543" t="s">
        <v>216</v>
      </c>
      <c r="C48" s="383">
        <f t="shared" si="1"/>
        <v>0</v>
      </c>
    </row>
    <row r="49" spans="1:3">
      <c r="A49" s="16" t="s">
        <v>170</v>
      </c>
      <c r="C49" s="383">
        <f t="shared" si="1"/>
        <v>0</v>
      </c>
    </row>
    <row r="50" spans="1:3">
      <c r="A50" s="16" t="s">
        <v>171</v>
      </c>
      <c r="C50" s="383">
        <f t="shared" si="1"/>
        <v>0</v>
      </c>
    </row>
    <row r="51" spans="1:3">
      <c r="C51" s="383">
        <f t="shared" si="1"/>
        <v>0</v>
      </c>
    </row>
    <row r="52" spans="1:3" ht="15">
      <c r="A52" s="544" t="s">
        <v>214</v>
      </c>
      <c r="C52" s="383">
        <f t="shared" si="1"/>
        <v>0</v>
      </c>
    </row>
    <row r="53" spans="1:3" ht="15">
      <c r="A53" s="543" t="s">
        <v>215</v>
      </c>
      <c r="C53" s="383">
        <f t="shared" si="1"/>
        <v>0</v>
      </c>
    </row>
    <row r="54" spans="1:3">
      <c r="A54" s="16" t="s">
        <v>16</v>
      </c>
      <c r="C54" s="383">
        <f t="shared" si="1"/>
        <v>0</v>
      </c>
    </row>
    <row r="55" spans="1:3">
      <c r="A55" s="16" t="s">
        <v>174</v>
      </c>
      <c r="C55" s="383">
        <f t="shared" si="1"/>
        <v>0</v>
      </c>
    </row>
    <row r="56" spans="1:3">
      <c r="C56" s="383">
        <f t="shared" si="1"/>
        <v>0</v>
      </c>
    </row>
    <row r="57" spans="1:3">
      <c r="A57" s="545"/>
      <c r="C57" s="383">
        <f t="shared" si="1"/>
        <v>0</v>
      </c>
    </row>
    <row r="58" spans="1:3" ht="15">
      <c r="A58" s="230"/>
      <c r="C58" s="383">
        <f t="shared" si="1"/>
        <v>0</v>
      </c>
    </row>
    <row r="59" spans="1:3" ht="15">
      <c r="A59" s="543" t="s">
        <v>240</v>
      </c>
      <c r="C59" s="383">
        <f t="shared" si="1"/>
        <v>0</v>
      </c>
    </row>
    <row r="60" spans="1:3" ht="15">
      <c r="A60" s="543" t="s">
        <v>217</v>
      </c>
      <c r="C60" s="383">
        <f t="shared" si="1"/>
        <v>0</v>
      </c>
    </row>
    <row r="61" spans="1:3">
      <c r="A61" s="546"/>
      <c r="C61" s="383">
        <f t="shared" si="1"/>
        <v>0</v>
      </c>
    </row>
    <row r="62" spans="1:3">
      <c r="A62" s="546"/>
      <c r="C62" s="383">
        <f t="shared" si="1"/>
        <v>0</v>
      </c>
    </row>
    <row r="63" spans="1:3">
      <c r="C63" s="383">
        <f t="shared" si="1"/>
        <v>0</v>
      </c>
    </row>
    <row r="64" spans="1:3">
      <c r="A64" s="197"/>
      <c r="C64" s="383">
        <f t="shared" si="1"/>
        <v>0</v>
      </c>
    </row>
    <row r="67" spans="1:3">
      <c r="A67" s="432"/>
      <c r="C67" s="383">
        <f>SUM(B67:B67)</f>
        <v>0</v>
      </c>
    </row>
    <row r="68" spans="1:3">
      <c r="A68" s="432"/>
      <c r="C68" s="383">
        <f>SUM(B68:B68)</f>
        <v>0</v>
      </c>
    </row>
    <row r="69" spans="1:3">
      <c r="A69" s="432"/>
      <c r="C69" s="383">
        <f>SUM(B69:B69)</f>
        <v>0</v>
      </c>
    </row>
    <row r="70" spans="1:3">
      <c r="A70" s="12"/>
      <c r="C70" s="383">
        <f>SUM(B70:B70)</f>
        <v>0</v>
      </c>
    </row>
  </sheetData>
  <phoneticPr fontId="0" type="noConversion"/>
  <pageMargins left="0.75" right="0.75" top="1" bottom="1" header="0.5" footer="0.5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dimension ref="A1:P69"/>
  <sheetViews>
    <sheetView zoomScale="75"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G47" sqref="G47"/>
    </sheetView>
  </sheetViews>
  <sheetFormatPr defaultRowHeight="12.75"/>
  <cols>
    <col min="1" max="1" width="30.140625" style="16" customWidth="1"/>
    <col min="2" max="16" width="10.85546875" customWidth="1"/>
  </cols>
  <sheetData>
    <row r="1" spans="1:16">
      <c r="A1" s="1" t="s">
        <v>218</v>
      </c>
    </row>
    <row r="2" spans="1:16">
      <c r="A2"/>
    </row>
    <row r="3" spans="1:16">
      <c r="A3" s="2"/>
    </row>
    <row r="4" spans="1:16">
      <c r="A4" s="217"/>
    </row>
    <row r="5" spans="1:16" ht="12.75" customHeight="1">
      <c r="A5" s="233" t="s">
        <v>190</v>
      </c>
    </row>
    <row r="6" spans="1:16" ht="12.75" customHeight="1">
      <c r="A6" s="3"/>
      <c r="B6" s="301"/>
      <c r="C6" s="301"/>
      <c r="D6" s="482"/>
      <c r="E6" s="482"/>
      <c r="F6" s="301"/>
      <c r="G6" s="482"/>
      <c r="H6" s="301"/>
      <c r="I6" s="418"/>
      <c r="K6" s="301"/>
      <c r="L6" s="301"/>
      <c r="M6" s="301"/>
      <c r="N6" s="301"/>
      <c r="O6" s="301"/>
      <c r="P6" t="s">
        <v>9</v>
      </c>
    </row>
    <row r="7" spans="1:16" ht="12.75" customHeight="1">
      <c r="A7" s="4" t="s">
        <v>248</v>
      </c>
      <c r="B7" s="300"/>
      <c r="C7" s="300"/>
      <c r="D7" s="506"/>
      <c r="E7" s="301"/>
      <c r="F7" s="514"/>
      <c r="G7" s="514"/>
      <c r="H7" s="301"/>
      <c r="I7" s="255"/>
      <c r="J7" s="538"/>
      <c r="K7" s="482"/>
      <c r="L7" s="517"/>
      <c r="M7" s="517"/>
      <c r="N7" s="517"/>
      <c r="O7" s="301"/>
    </row>
    <row r="8" spans="1:16" ht="25.5">
      <c r="A8" s="5"/>
      <c r="B8" s="624" t="s">
        <v>261</v>
      </c>
      <c r="C8" s="624" t="s">
        <v>267</v>
      </c>
      <c r="D8" s="624" t="s">
        <v>269</v>
      </c>
      <c r="E8" s="623" t="s">
        <v>283</v>
      </c>
      <c r="F8" s="623" t="s">
        <v>289</v>
      </c>
      <c r="G8" s="300" t="s">
        <v>318</v>
      </c>
      <c r="H8" s="300"/>
      <c r="I8" s="300"/>
      <c r="J8" s="300"/>
      <c r="K8" s="300"/>
      <c r="L8" s="300"/>
      <c r="M8" s="300"/>
      <c r="N8" s="300"/>
    </row>
    <row r="9" spans="1:16">
      <c r="A9" s="488" t="s">
        <v>1</v>
      </c>
    </row>
    <row r="10" spans="1:16">
      <c r="A10" s="489" t="s">
        <v>2</v>
      </c>
    </row>
    <row r="11" spans="1:16">
      <c r="A11" s="490" t="s">
        <v>3</v>
      </c>
    </row>
    <row r="12" spans="1:16">
      <c r="A12" s="539"/>
    </row>
    <row r="13" spans="1:16">
      <c r="A13" s="488" t="s">
        <v>222</v>
      </c>
    </row>
    <row r="14" spans="1:16">
      <c r="A14" s="489" t="s">
        <v>223</v>
      </c>
    </row>
    <row r="15" spans="1:16">
      <c r="A15" s="488" t="s">
        <v>224</v>
      </c>
    </row>
    <row r="16" spans="1:16">
      <c r="A16" s="489" t="s">
        <v>225</v>
      </c>
    </row>
    <row r="17" spans="1:1">
      <c r="A17" s="489" t="s">
        <v>226</v>
      </c>
    </row>
    <row r="18" spans="1:1">
      <c r="A18" s="539"/>
    </row>
    <row r="19" spans="1:1">
      <c r="A19" s="539"/>
    </row>
    <row r="20" spans="1:1">
      <c r="A20" s="489" t="s">
        <v>227</v>
      </c>
    </row>
    <row r="21" spans="1:1">
      <c r="A21" s="489" t="s">
        <v>228</v>
      </c>
    </row>
    <row r="22" spans="1:1">
      <c r="A22" s="489" t="s">
        <v>229</v>
      </c>
    </row>
    <row r="23" spans="1:1">
      <c r="A23" s="539"/>
    </row>
    <row r="24" spans="1:1">
      <c r="A24" s="488" t="s">
        <v>230</v>
      </c>
    </row>
    <row r="25" spans="1:1">
      <c r="A25" s="489" t="s">
        <v>231</v>
      </c>
    </row>
    <row r="26" spans="1:1">
      <c r="A26" s="488" t="s">
        <v>232</v>
      </c>
    </row>
    <row r="27" spans="1:1">
      <c r="A27" s="489" t="s">
        <v>233</v>
      </c>
    </row>
    <row r="28" spans="1:1">
      <c r="A28" s="489" t="s">
        <v>234</v>
      </c>
    </row>
    <row r="29" spans="1:1">
      <c r="A29" s="489" t="s">
        <v>235</v>
      </c>
    </row>
    <row r="30" spans="1:1">
      <c r="A30" s="488" t="s">
        <v>236</v>
      </c>
    </row>
    <row r="31" spans="1:1">
      <c r="A31" s="489" t="s">
        <v>237</v>
      </c>
    </row>
    <row r="32" spans="1:1">
      <c r="A32" s="489" t="s">
        <v>238</v>
      </c>
    </row>
    <row r="33" spans="1:16">
      <c r="A33" s="490" t="s">
        <v>280</v>
      </c>
    </row>
    <row r="34" spans="1:16">
      <c r="A34" s="488" t="s">
        <v>52</v>
      </c>
    </row>
    <row r="35" spans="1:16" ht="15">
      <c r="A35" s="11" t="s">
        <v>249</v>
      </c>
    </row>
    <row r="36" spans="1:16">
      <c r="A36" s="12" t="s">
        <v>250</v>
      </c>
      <c r="P36">
        <f>SUM(O36:O36)</f>
        <v>0</v>
      </c>
    </row>
    <row r="37" spans="1:16">
      <c r="A37" s="12"/>
    </row>
    <row r="38" spans="1:16">
      <c r="A38" s="12"/>
    </row>
    <row r="39" spans="1:16">
      <c r="A39" s="540"/>
    </row>
    <row r="40" spans="1:16">
      <c r="A40" s="12"/>
      <c r="P40">
        <f>SUM(O40:O40)</f>
        <v>0</v>
      </c>
    </row>
    <row r="41" spans="1:16" ht="15">
      <c r="A41" s="13"/>
    </row>
    <row r="42" spans="1:16" ht="15">
      <c r="A42" s="14"/>
      <c r="P42">
        <f>SUM(O42:O42)</f>
        <v>0</v>
      </c>
    </row>
    <row r="43" spans="1:16" ht="15">
      <c r="A43" s="541" t="s">
        <v>251</v>
      </c>
    </row>
    <row r="44" spans="1:16">
      <c r="A44" s="197"/>
      <c r="J44" s="298"/>
    </row>
    <row r="45" spans="1:16" ht="15">
      <c r="A45" s="542" t="s">
        <v>212</v>
      </c>
      <c r="B45">
        <f>SUM(B46)</f>
        <v>3.5</v>
      </c>
      <c r="C45">
        <f t="shared" ref="C45:O45" si="0">SUM(C46)</f>
        <v>3.2</v>
      </c>
      <c r="D45">
        <f t="shared" si="0"/>
        <v>3.3</v>
      </c>
      <c r="E45">
        <f t="shared" si="0"/>
        <v>4.2</v>
      </c>
      <c r="F45" s="298">
        <f t="shared" si="0"/>
        <v>15</v>
      </c>
      <c r="G45">
        <f t="shared" si="0"/>
        <v>14.6</v>
      </c>
      <c r="H45">
        <f t="shared" si="0"/>
        <v>0</v>
      </c>
      <c r="I45">
        <f t="shared" si="0"/>
        <v>0</v>
      </c>
      <c r="J45">
        <f t="shared" si="0"/>
        <v>0</v>
      </c>
      <c r="K45">
        <f t="shared" si="0"/>
        <v>0</v>
      </c>
      <c r="L45">
        <f t="shared" si="0"/>
        <v>0</v>
      </c>
      <c r="M45">
        <f t="shared" si="0"/>
        <v>0</v>
      </c>
      <c r="N45">
        <f t="shared" si="0"/>
        <v>0</v>
      </c>
      <c r="O45">
        <f t="shared" si="0"/>
        <v>0</v>
      </c>
      <c r="P45">
        <f>SUM(B45:O45)</f>
        <v>43.8</v>
      </c>
    </row>
    <row r="46" spans="1:16">
      <c r="A46" s="16" t="s">
        <v>169</v>
      </c>
      <c r="B46">
        <v>3.5</v>
      </c>
      <c r="C46">
        <v>3.2</v>
      </c>
      <c r="D46">
        <v>3.3</v>
      </c>
      <c r="E46">
        <v>4.2</v>
      </c>
      <c r="F46" s="298">
        <v>15</v>
      </c>
      <c r="G46">
        <v>14.6</v>
      </c>
      <c r="P46">
        <f>SUM(B46:O46)</f>
        <v>43.8</v>
      </c>
    </row>
    <row r="48" spans="1:16" ht="15">
      <c r="A48" s="543" t="s">
        <v>216</v>
      </c>
    </row>
    <row r="49" spans="1:1">
      <c r="A49" s="16" t="s">
        <v>170</v>
      </c>
    </row>
    <row r="50" spans="1:1">
      <c r="A50" s="16" t="s">
        <v>171</v>
      </c>
    </row>
    <row r="52" spans="1:1" ht="15">
      <c r="A52" s="544" t="s">
        <v>214</v>
      </c>
    </row>
    <row r="53" spans="1:1" ht="15">
      <c r="A53" s="543" t="s">
        <v>215</v>
      </c>
    </row>
    <row r="54" spans="1:1">
      <c r="A54" s="16" t="s">
        <v>16</v>
      </c>
    </row>
    <row r="55" spans="1:1">
      <c r="A55" s="16" t="s">
        <v>174</v>
      </c>
    </row>
    <row r="57" spans="1:1">
      <c r="A57" s="545"/>
    </row>
    <row r="58" spans="1:1" ht="15">
      <c r="A58" s="230"/>
    </row>
    <row r="59" spans="1:1" ht="15">
      <c r="A59" s="543" t="s">
        <v>240</v>
      </c>
    </row>
    <row r="60" spans="1:1" ht="15">
      <c r="A60" s="543" t="s">
        <v>217</v>
      </c>
    </row>
    <row r="61" spans="1:1">
      <c r="A61" s="546"/>
    </row>
    <row r="62" spans="1:1">
      <c r="A62" s="546"/>
    </row>
    <row r="64" spans="1:1">
      <c r="A64" s="197"/>
    </row>
    <row r="66" spans="1:16">
      <c r="A66" s="432"/>
      <c r="B66" s="436"/>
      <c r="C66" s="436"/>
      <c r="D66" s="436"/>
      <c r="E66" s="436"/>
      <c r="F66" s="436"/>
      <c r="G66" s="436"/>
      <c r="H66" s="436"/>
      <c r="I66" s="436"/>
      <c r="J66" s="436"/>
      <c r="K66" s="436"/>
      <c r="L66" s="436"/>
      <c r="M66" s="436"/>
      <c r="N66" s="436"/>
      <c r="O66" s="436"/>
      <c r="P66" s="436"/>
    </row>
    <row r="67" spans="1:16">
      <c r="A67" s="432"/>
      <c r="B67" s="436"/>
      <c r="C67" s="436"/>
      <c r="D67" s="436"/>
      <c r="E67" s="436"/>
      <c r="F67" s="436"/>
      <c r="G67" s="436"/>
      <c r="H67" s="436"/>
      <c r="I67" s="436"/>
      <c r="J67" s="436"/>
      <c r="K67" s="436"/>
      <c r="L67" s="436"/>
      <c r="M67" s="436"/>
      <c r="N67" s="436"/>
      <c r="O67" s="436"/>
      <c r="P67" s="436"/>
    </row>
    <row r="68" spans="1:16">
      <c r="A68" s="432"/>
      <c r="B68" s="436"/>
      <c r="C68" s="436"/>
      <c r="D68" s="436"/>
      <c r="E68" s="436"/>
      <c r="F68" s="436"/>
      <c r="G68" s="436"/>
      <c r="H68" s="436"/>
      <c r="I68" s="436"/>
      <c r="J68" s="436"/>
      <c r="K68" s="436"/>
      <c r="L68" s="436"/>
      <c r="M68" s="436"/>
      <c r="N68" s="436"/>
      <c r="O68" s="436"/>
      <c r="P68" s="436"/>
    </row>
    <row r="69" spans="1:16">
      <c r="A69" s="12"/>
      <c r="B69" s="436"/>
      <c r="C69" s="436"/>
      <c r="D69" s="436"/>
      <c r="E69" s="436"/>
      <c r="F69" s="436"/>
      <c r="G69" s="436"/>
      <c r="H69" s="436"/>
      <c r="I69" s="436"/>
      <c r="J69" s="436"/>
      <c r="K69" s="436"/>
      <c r="L69" s="436"/>
      <c r="M69" s="436"/>
      <c r="N69" s="436"/>
      <c r="O69" s="436"/>
      <c r="P69" s="436">
        <f>SUM(O69:O69)</f>
        <v>0</v>
      </c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E68"/>
  <sheetViews>
    <sheetView zoomScale="75" workbookViewId="0">
      <pane xSplit="1" ySplit="8" topLeftCell="B15" activePane="bottomRight" state="frozen"/>
      <selection pane="topRight" activeCell="B1" sqref="B1"/>
      <selection pane="bottomLeft" activeCell="A9" sqref="A9"/>
      <selection pane="bottomRight" activeCell="A35" sqref="A35"/>
    </sheetView>
  </sheetViews>
  <sheetFormatPr defaultRowHeight="12.75"/>
  <cols>
    <col min="1" max="1" width="30.140625" style="16" customWidth="1"/>
    <col min="2" max="2" width="13.28515625" bestFit="1" customWidth="1"/>
    <col min="3" max="4" width="9.42578125" bestFit="1" customWidth="1"/>
    <col min="5" max="5" width="11.85546875" customWidth="1"/>
    <col min="6" max="6" width="11.5703125" customWidth="1"/>
    <col min="7" max="9" width="9.42578125" bestFit="1" customWidth="1"/>
    <col min="10" max="10" width="10.85546875" customWidth="1"/>
    <col min="11" max="11" width="14" bestFit="1" customWidth="1"/>
    <col min="12" max="12" width="11" bestFit="1" customWidth="1"/>
    <col min="13" max="13" width="9.42578125" bestFit="1" customWidth="1"/>
    <col min="17" max="17" width="11" bestFit="1" customWidth="1"/>
    <col min="20" max="20" width="11" customWidth="1"/>
  </cols>
  <sheetData>
    <row r="1" spans="1:31">
      <c r="A1" s="1" t="s">
        <v>218</v>
      </c>
    </row>
    <row r="3" spans="1:31">
      <c r="A3" s="2" t="s">
        <v>14</v>
      </c>
      <c r="S3" s="251"/>
    </row>
    <row r="4" spans="1:31">
      <c r="A4" s="252" t="s">
        <v>15</v>
      </c>
    </row>
    <row r="5" spans="1:31">
      <c r="A5"/>
    </row>
    <row r="6" spans="1:31">
      <c r="A6" s="3"/>
      <c r="B6" s="148"/>
      <c r="C6" s="149"/>
      <c r="D6" s="150">
        <v>2270</v>
      </c>
      <c r="E6" s="149"/>
      <c r="F6" s="149"/>
      <c r="G6" s="148"/>
      <c r="H6" s="149"/>
      <c r="I6" s="150">
        <v>2271</v>
      </c>
      <c r="J6" s="149"/>
      <c r="K6" s="149"/>
      <c r="L6" s="148"/>
      <c r="M6" s="149"/>
      <c r="N6" s="150">
        <v>2272</v>
      </c>
      <c r="O6" s="149"/>
      <c r="P6" s="149"/>
      <c r="Q6" s="148"/>
      <c r="R6" s="149"/>
      <c r="S6" s="150">
        <v>2273</v>
      </c>
      <c r="T6" s="149"/>
      <c r="U6" s="149"/>
      <c r="V6" s="148"/>
      <c r="W6" s="149"/>
      <c r="X6" s="150">
        <v>2274</v>
      </c>
      <c r="Y6" s="149"/>
      <c r="Z6" s="149"/>
      <c r="AA6" s="148"/>
      <c r="AB6" s="149"/>
      <c r="AC6" s="150">
        <v>2275</v>
      </c>
      <c r="AD6" s="149"/>
      <c r="AE6" s="151"/>
    </row>
    <row r="7" spans="1:31">
      <c r="A7" s="4" t="s">
        <v>248</v>
      </c>
      <c r="B7" s="155" t="s">
        <v>164</v>
      </c>
      <c r="C7" s="157" t="s">
        <v>164</v>
      </c>
      <c r="D7" s="157" t="s">
        <v>165</v>
      </c>
      <c r="E7" s="714" t="s">
        <v>166</v>
      </c>
      <c r="F7" s="715"/>
      <c r="G7" s="155" t="str">
        <f>B7</f>
        <v>План</v>
      </c>
      <c r="H7" s="157" t="s">
        <v>164</v>
      </c>
      <c r="I7" s="157" t="s">
        <v>165</v>
      </c>
      <c r="J7" s="714" t="s">
        <v>166</v>
      </c>
      <c r="K7" s="715"/>
      <c r="L7" s="155" t="str">
        <f>B7</f>
        <v>План</v>
      </c>
      <c r="M7" s="157" t="s">
        <v>164</v>
      </c>
      <c r="N7" s="157" t="s">
        <v>165</v>
      </c>
      <c r="O7" s="714" t="s">
        <v>166</v>
      </c>
      <c r="P7" s="715"/>
      <c r="Q7" s="155" t="str">
        <f>B7</f>
        <v>План</v>
      </c>
      <c r="R7" s="253" t="s">
        <v>164</v>
      </c>
      <c r="S7" s="219" t="s">
        <v>165</v>
      </c>
      <c r="T7" s="714" t="s">
        <v>166</v>
      </c>
      <c r="U7" s="715"/>
      <c r="V7" s="155" t="str">
        <f>B7</f>
        <v>План</v>
      </c>
      <c r="W7" s="157" t="s">
        <v>164</v>
      </c>
      <c r="X7" s="157" t="s">
        <v>165</v>
      </c>
      <c r="Y7" s="714" t="s">
        <v>166</v>
      </c>
      <c r="Z7" s="715"/>
      <c r="AA7" s="155" t="str">
        <f>B7</f>
        <v>План</v>
      </c>
      <c r="AB7" s="157" t="s">
        <v>164</v>
      </c>
      <c r="AC7" s="157" t="s">
        <v>165</v>
      </c>
      <c r="AD7" s="714" t="s">
        <v>166</v>
      </c>
      <c r="AE7" s="715"/>
    </row>
    <row r="8" spans="1:31" ht="15.75" customHeight="1">
      <c r="A8" s="5"/>
      <c r="B8" s="160" t="s">
        <v>167</v>
      </c>
      <c r="C8" s="161" t="s">
        <v>279</v>
      </c>
      <c r="D8" s="162" t="s">
        <v>168</v>
      </c>
      <c r="E8" s="161" t="str">
        <f>$C$8</f>
        <v>4 м-ців</v>
      </c>
      <c r="F8" s="164" t="s">
        <v>167</v>
      </c>
      <c r="G8" s="160" t="str">
        <f>B8</f>
        <v>рік</v>
      </c>
      <c r="H8" s="161" t="str">
        <f>$C$8</f>
        <v>4 м-ців</v>
      </c>
      <c r="I8" s="162" t="s">
        <v>168</v>
      </c>
      <c r="J8" s="163" t="str">
        <f>$C$8</f>
        <v>4 м-ців</v>
      </c>
      <c r="K8" s="164" t="s">
        <v>167</v>
      </c>
      <c r="L8" s="160" t="str">
        <f>B8</f>
        <v>рік</v>
      </c>
      <c r="M8" s="161" t="str">
        <f>$C$8</f>
        <v>4 м-ців</v>
      </c>
      <c r="N8" s="162" t="s">
        <v>168</v>
      </c>
      <c r="O8" s="163" t="str">
        <f>$C$8</f>
        <v>4 м-ців</v>
      </c>
      <c r="P8" s="164" t="s">
        <v>167</v>
      </c>
      <c r="Q8" s="160" t="str">
        <f>B8</f>
        <v>рік</v>
      </c>
      <c r="R8" s="161" t="str">
        <f>$C$8</f>
        <v>4 м-ців</v>
      </c>
      <c r="S8" s="220" t="s">
        <v>168</v>
      </c>
      <c r="T8" s="163" t="str">
        <f>$C$8</f>
        <v>4 м-ців</v>
      </c>
      <c r="U8" s="164" t="s">
        <v>167</v>
      </c>
      <c r="V8" s="160" t="str">
        <f>B8</f>
        <v>рік</v>
      </c>
      <c r="W8" s="161" t="str">
        <f>$C$8</f>
        <v>4 м-ців</v>
      </c>
      <c r="X8" s="162" t="s">
        <v>168</v>
      </c>
      <c r="Y8" s="163" t="str">
        <f>$C$8</f>
        <v>4 м-ців</v>
      </c>
      <c r="Z8" s="164" t="s">
        <v>167</v>
      </c>
      <c r="AA8" s="160" t="str">
        <f>B8</f>
        <v>рік</v>
      </c>
      <c r="AB8" s="161" t="str">
        <f>$C$8</f>
        <v>4 м-ців</v>
      </c>
      <c r="AC8" s="162" t="s">
        <v>168</v>
      </c>
      <c r="AD8" s="163" t="str">
        <f>$C$8</f>
        <v>4 м-ців</v>
      </c>
      <c r="AE8" s="164" t="s">
        <v>167</v>
      </c>
    </row>
    <row r="9" spans="1:31">
      <c r="A9" s="488" t="s">
        <v>1</v>
      </c>
      <c r="B9" s="597">
        <f>SUM(G9+L9+Q9+V9+AA9)</f>
        <v>0</v>
      </c>
      <c r="C9" s="242">
        <f>SUM(H9+M9+R9+W9+AB9)</f>
        <v>0</v>
      </c>
      <c r="D9" s="242">
        <f>SUM(I9+N9+S9+X9+AC9)</f>
        <v>0</v>
      </c>
      <c r="E9" s="242">
        <f>SUM(D9-C9)</f>
        <v>0</v>
      </c>
      <c r="F9" s="409">
        <f>SUM(D9-B9)</f>
        <v>0</v>
      </c>
      <c r="G9" s="597">
        <f>'[10]2271'!$B9</f>
        <v>0</v>
      </c>
      <c r="H9" s="242">
        <f>'[2]2271'!$CE9</f>
        <v>0</v>
      </c>
      <c r="I9" s="242">
        <f>'2271'!R9</f>
        <v>0</v>
      </c>
      <c r="J9" s="444">
        <f>SUM(I9-H9)</f>
        <v>0</v>
      </c>
      <c r="K9" s="409">
        <f>SUM(I9-G9)</f>
        <v>0</v>
      </c>
      <c r="L9" s="597">
        <f>'[10]2272'!$B9</f>
        <v>0</v>
      </c>
      <c r="M9" s="242">
        <f>'[2]2272'!$CE9</f>
        <v>0</v>
      </c>
      <c r="N9" s="242">
        <f>'2272'!U9</f>
        <v>0</v>
      </c>
      <c r="O9" s="444">
        <f>SUM(N9-M9)</f>
        <v>0</v>
      </c>
      <c r="P9" s="409">
        <f>SUM(N9-L9)</f>
        <v>0</v>
      </c>
      <c r="Q9" s="597">
        <f>'[10]2273'!$B9</f>
        <v>0</v>
      </c>
      <c r="R9" s="242">
        <f>'[2]2273'!$CE9</f>
        <v>0</v>
      </c>
      <c r="S9" s="242">
        <f>'2273'!S9</f>
        <v>0</v>
      </c>
      <c r="T9" s="242">
        <f>SUM(S9-R9)</f>
        <v>0</v>
      </c>
      <c r="U9" s="409">
        <f>SUM(S9-Q9)</f>
        <v>0</v>
      </c>
      <c r="V9" s="597">
        <f>'[10]2274'!$B9</f>
        <v>0</v>
      </c>
      <c r="W9" s="242">
        <f>'[2]2274'!$CE9</f>
        <v>0</v>
      </c>
      <c r="X9" s="242">
        <f>'2274'!D9</f>
        <v>0</v>
      </c>
      <c r="Y9" s="444">
        <f t="shared" ref="Y9:Y34" si="0">X9-W9</f>
        <v>0</v>
      </c>
      <c r="Z9" s="409">
        <f>SUM(X9-V9)</f>
        <v>0</v>
      </c>
      <c r="AA9" s="597">
        <f>'[10]2275'!$B9</f>
        <v>0</v>
      </c>
      <c r="AB9" s="242">
        <f>'[2]2275'!$CE9</f>
        <v>0</v>
      </c>
      <c r="AC9" s="242">
        <f>'2275'!M9</f>
        <v>0</v>
      </c>
      <c r="AD9" s="242">
        <f>SUM(AC9-AB9)</f>
        <v>0</v>
      </c>
      <c r="AE9" s="409">
        <f>SUM(AC9-AA9)</f>
        <v>0</v>
      </c>
    </row>
    <row r="10" spans="1:31">
      <c r="A10" s="489" t="s">
        <v>2</v>
      </c>
      <c r="B10" s="605">
        <f t="shared" ref="B10:B39" si="1">SUM(G10+L10+Q10+V10+AA10)</f>
        <v>0</v>
      </c>
      <c r="C10" s="186">
        <f t="shared" ref="C10:D34" si="2">SUM(H10+M10+R10+W10+AB10)</f>
        <v>0</v>
      </c>
      <c r="D10" s="186">
        <f t="shared" si="2"/>
        <v>0</v>
      </c>
      <c r="E10" s="186">
        <f t="shared" ref="E10:E63" si="3">SUM(D10-C10)</f>
        <v>0</v>
      </c>
      <c r="F10" s="189">
        <f t="shared" ref="F10:F63" si="4">SUM(D10-B10)</f>
        <v>0</v>
      </c>
      <c r="G10" s="597">
        <f>'[10]2271'!$B10</f>
        <v>0</v>
      </c>
      <c r="H10" s="242">
        <f>'[2]2271'!$CE10</f>
        <v>0</v>
      </c>
      <c r="I10" s="186">
        <f>'2271'!R10</f>
        <v>0</v>
      </c>
      <c r="J10" s="244">
        <f t="shared" ref="J10:J63" si="5">SUM(I10-H10)</f>
        <v>0</v>
      </c>
      <c r="K10" s="189">
        <f t="shared" ref="K10:K63" si="6">SUM(I10-G10)</f>
        <v>0</v>
      </c>
      <c r="L10" s="597">
        <f>'[10]2272'!$B10</f>
        <v>0</v>
      </c>
      <c r="M10" s="242">
        <f>'[2]2272'!$CE10</f>
        <v>0</v>
      </c>
      <c r="N10" s="186">
        <f>'2272'!U10</f>
        <v>0</v>
      </c>
      <c r="O10" s="244">
        <f t="shared" ref="O10:O63" si="7">SUM(N10-M10)</f>
        <v>0</v>
      </c>
      <c r="P10" s="189">
        <f t="shared" ref="P10:P63" si="8">SUM(N10-L10)</f>
        <v>0</v>
      </c>
      <c r="Q10" s="597">
        <f>'[10]2273'!$B10</f>
        <v>0</v>
      </c>
      <c r="R10" s="242">
        <f>'[2]2273'!$CE10</f>
        <v>0</v>
      </c>
      <c r="S10" s="186">
        <f>'2273'!S10</f>
        <v>0</v>
      </c>
      <c r="T10" s="244">
        <f t="shared" ref="T10:T63" si="9">SUM(S10-R10)</f>
        <v>0</v>
      </c>
      <c r="U10" s="189">
        <f t="shared" ref="U10:U63" si="10">SUM(S10-Q10)</f>
        <v>0</v>
      </c>
      <c r="V10" s="597">
        <f>'[10]2274'!$B10</f>
        <v>0</v>
      </c>
      <c r="W10" s="242">
        <f>'[2]2274'!$CE10</f>
        <v>0</v>
      </c>
      <c r="X10" s="186">
        <f>'2274'!D10</f>
        <v>0</v>
      </c>
      <c r="Y10" s="444">
        <f t="shared" si="0"/>
        <v>0</v>
      </c>
      <c r="Z10" s="189">
        <f t="shared" ref="Z10:Z63" si="11">SUM(X10-V10)</f>
        <v>0</v>
      </c>
      <c r="AA10" s="597">
        <f>'[10]2275'!$B10</f>
        <v>0</v>
      </c>
      <c r="AB10" s="242">
        <f>'[2]2275'!$CE10</f>
        <v>0</v>
      </c>
      <c r="AC10" s="186">
        <f>'2275'!M10</f>
        <v>0</v>
      </c>
      <c r="AD10" s="186">
        <f t="shared" ref="AD10:AD61" si="12">SUM(AC10-AB10)</f>
        <v>0</v>
      </c>
      <c r="AE10" s="189">
        <f t="shared" ref="AE10:AE61" si="13">SUM(AC10-AA10)</f>
        <v>0</v>
      </c>
    </row>
    <row r="11" spans="1:31">
      <c r="A11" s="490" t="s">
        <v>3</v>
      </c>
      <c r="B11" s="605">
        <f t="shared" si="1"/>
        <v>0</v>
      </c>
      <c r="C11" s="186">
        <f t="shared" si="2"/>
        <v>0</v>
      </c>
      <c r="D11" s="186">
        <f t="shared" si="2"/>
        <v>0</v>
      </c>
      <c r="E11" s="186">
        <f t="shared" si="3"/>
        <v>0</v>
      </c>
      <c r="F11" s="189">
        <f t="shared" si="4"/>
        <v>0</v>
      </c>
      <c r="G11" s="597">
        <f>'[10]2271'!$B11</f>
        <v>0</v>
      </c>
      <c r="H11" s="242">
        <f>'[2]2271'!$CE11</f>
        <v>0</v>
      </c>
      <c r="I11" s="186">
        <f>'2271'!R11</f>
        <v>0</v>
      </c>
      <c r="J11" s="244">
        <f t="shared" si="5"/>
        <v>0</v>
      </c>
      <c r="K11" s="189">
        <f t="shared" si="6"/>
        <v>0</v>
      </c>
      <c r="L11" s="597">
        <f>'[10]2272'!$B11</f>
        <v>0</v>
      </c>
      <c r="M11" s="242">
        <f>'[2]2272'!$CE11</f>
        <v>0</v>
      </c>
      <c r="N11" s="186">
        <f>'2272'!U11</f>
        <v>0</v>
      </c>
      <c r="O11" s="244">
        <f t="shared" si="7"/>
        <v>0</v>
      </c>
      <c r="P11" s="189">
        <f t="shared" si="8"/>
        <v>0</v>
      </c>
      <c r="Q11" s="597">
        <f>'[10]2273'!$B11</f>
        <v>0</v>
      </c>
      <c r="R11" s="242">
        <f>'[2]2273'!$CE11</f>
        <v>0</v>
      </c>
      <c r="S11" s="186">
        <f>'2273'!S11</f>
        <v>0</v>
      </c>
      <c r="T11" s="244">
        <f t="shared" si="9"/>
        <v>0</v>
      </c>
      <c r="U11" s="189">
        <f t="shared" si="10"/>
        <v>0</v>
      </c>
      <c r="V11" s="597">
        <f>'[10]2274'!$B11</f>
        <v>0</v>
      </c>
      <c r="W11" s="242">
        <f>'[2]2274'!$CE11</f>
        <v>0</v>
      </c>
      <c r="X11" s="186">
        <f>'2274'!D11</f>
        <v>0</v>
      </c>
      <c r="Y11" s="444">
        <f t="shared" si="0"/>
        <v>0</v>
      </c>
      <c r="Z11" s="189">
        <f t="shared" si="11"/>
        <v>0</v>
      </c>
      <c r="AA11" s="597">
        <f>'[10]2275'!$B11</f>
        <v>0</v>
      </c>
      <c r="AB11" s="242">
        <f>'[2]2275'!$CE11</f>
        <v>0</v>
      </c>
      <c r="AC11" s="186">
        <f>'2275'!M11</f>
        <v>0</v>
      </c>
      <c r="AD11" s="186">
        <f t="shared" si="12"/>
        <v>0</v>
      </c>
      <c r="AE11" s="189">
        <f t="shared" si="13"/>
        <v>0</v>
      </c>
    </row>
    <row r="12" spans="1:31">
      <c r="A12" s="539"/>
      <c r="B12" s="605">
        <f t="shared" si="1"/>
        <v>0</v>
      </c>
      <c r="C12" s="186">
        <f t="shared" si="2"/>
        <v>0</v>
      </c>
      <c r="D12" s="186">
        <f t="shared" si="2"/>
        <v>0</v>
      </c>
      <c r="E12" s="523">
        <f t="shared" si="3"/>
        <v>0</v>
      </c>
      <c r="F12" s="548">
        <f t="shared" si="4"/>
        <v>0</v>
      </c>
      <c r="G12" s="597">
        <f>'[10]2271'!$B12</f>
        <v>0</v>
      </c>
      <c r="H12" s="242">
        <f>'[2]2271'!$CE12</f>
        <v>0</v>
      </c>
      <c r="I12" s="523">
        <f>'2271'!R12</f>
        <v>0</v>
      </c>
      <c r="J12" s="523">
        <f t="shared" si="5"/>
        <v>0</v>
      </c>
      <c r="K12" s="548">
        <f t="shared" si="6"/>
        <v>0</v>
      </c>
      <c r="L12" s="597">
        <f>'[10]2272'!$B12</f>
        <v>0</v>
      </c>
      <c r="M12" s="242">
        <f>'[2]2272'!$CE12</f>
        <v>0</v>
      </c>
      <c r="N12" s="523">
        <f>'2272'!U12</f>
        <v>0</v>
      </c>
      <c r="O12" s="523">
        <f t="shared" si="7"/>
        <v>0</v>
      </c>
      <c r="P12" s="548">
        <f t="shared" si="8"/>
        <v>0</v>
      </c>
      <c r="Q12" s="597">
        <f>'[10]2273'!$B12</f>
        <v>0</v>
      </c>
      <c r="R12" s="242">
        <f>'[2]2273'!$CE12</f>
        <v>0</v>
      </c>
      <c r="S12" s="523">
        <f>'2273'!S12</f>
        <v>0</v>
      </c>
      <c r="T12" s="523">
        <f t="shared" si="9"/>
        <v>0</v>
      </c>
      <c r="U12" s="189">
        <f t="shared" si="10"/>
        <v>0</v>
      </c>
      <c r="V12" s="597">
        <f>'[10]2274'!$B12</f>
        <v>0</v>
      </c>
      <c r="W12" s="242">
        <f>'[2]2274'!$CE12</f>
        <v>0</v>
      </c>
      <c r="X12" s="186">
        <f>'2274'!D12</f>
        <v>0</v>
      </c>
      <c r="Y12" s="444">
        <f t="shared" si="0"/>
        <v>0</v>
      </c>
      <c r="Z12" s="189">
        <f t="shared" si="11"/>
        <v>0</v>
      </c>
      <c r="AA12" s="597">
        <f>'[10]2275'!$B12</f>
        <v>0</v>
      </c>
      <c r="AB12" s="242">
        <f>'[2]2275'!$CE12</f>
        <v>0</v>
      </c>
      <c r="AC12" s="186">
        <f>'2275'!M12</f>
        <v>0</v>
      </c>
      <c r="AD12" s="186">
        <f t="shared" si="12"/>
        <v>0</v>
      </c>
      <c r="AE12" s="189">
        <f t="shared" si="13"/>
        <v>0</v>
      </c>
    </row>
    <row r="13" spans="1:31">
      <c r="A13" s="488" t="s">
        <v>222</v>
      </c>
      <c r="B13" s="605">
        <f t="shared" si="1"/>
        <v>0</v>
      </c>
      <c r="C13" s="186">
        <f t="shared" si="2"/>
        <v>0</v>
      </c>
      <c r="D13" s="186">
        <f t="shared" si="2"/>
        <v>0</v>
      </c>
      <c r="E13" s="523">
        <f t="shared" si="3"/>
        <v>0</v>
      </c>
      <c r="F13" s="548">
        <f t="shared" si="4"/>
        <v>0</v>
      </c>
      <c r="G13" s="597">
        <f>'[10]2271'!$B13</f>
        <v>0</v>
      </c>
      <c r="H13" s="242">
        <f>'[2]2271'!$CE13</f>
        <v>0</v>
      </c>
      <c r="I13" s="523">
        <f>'2271'!R13</f>
        <v>0</v>
      </c>
      <c r="J13" s="523">
        <f t="shared" si="5"/>
        <v>0</v>
      </c>
      <c r="K13" s="548">
        <f t="shared" si="6"/>
        <v>0</v>
      </c>
      <c r="L13" s="597">
        <f>'[10]2272'!$B13</f>
        <v>0</v>
      </c>
      <c r="M13" s="242">
        <f>'[2]2272'!$CE13</f>
        <v>0</v>
      </c>
      <c r="N13" s="523">
        <f>'2272'!U13</f>
        <v>0</v>
      </c>
      <c r="O13" s="523">
        <f t="shared" si="7"/>
        <v>0</v>
      </c>
      <c r="P13" s="548">
        <f t="shared" si="8"/>
        <v>0</v>
      </c>
      <c r="Q13" s="597">
        <f>'[10]2273'!$B13</f>
        <v>0</v>
      </c>
      <c r="R13" s="242">
        <f>'[2]2273'!$CE13</f>
        <v>0</v>
      </c>
      <c r="S13" s="523">
        <f>'2273'!S13</f>
        <v>0</v>
      </c>
      <c r="T13" s="523">
        <f t="shared" si="9"/>
        <v>0</v>
      </c>
      <c r="U13" s="189">
        <f t="shared" si="10"/>
        <v>0</v>
      </c>
      <c r="V13" s="597">
        <f>'[10]2274'!$B13</f>
        <v>0</v>
      </c>
      <c r="W13" s="242">
        <f>'[2]2274'!$CE13</f>
        <v>0</v>
      </c>
      <c r="X13" s="186">
        <f>'2274'!D13</f>
        <v>0</v>
      </c>
      <c r="Y13" s="444">
        <f t="shared" si="0"/>
        <v>0</v>
      </c>
      <c r="Z13" s="189">
        <f t="shared" si="11"/>
        <v>0</v>
      </c>
      <c r="AA13" s="597">
        <f>'[10]2275'!$B13</f>
        <v>0</v>
      </c>
      <c r="AB13" s="242">
        <f>'[2]2275'!$CE13</f>
        <v>0</v>
      </c>
      <c r="AC13" s="186">
        <f>'2275'!M13</f>
        <v>0</v>
      </c>
      <c r="AD13" s="186">
        <f t="shared" si="12"/>
        <v>0</v>
      </c>
      <c r="AE13" s="189">
        <f t="shared" si="13"/>
        <v>0</v>
      </c>
    </row>
    <row r="14" spans="1:31">
      <c r="A14" s="489" t="s">
        <v>223</v>
      </c>
      <c r="B14" s="605">
        <f t="shared" si="1"/>
        <v>0</v>
      </c>
      <c r="C14" s="186">
        <f t="shared" si="2"/>
        <v>0</v>
      </c>
      <c r="D14" s="186">
        <f t="shared" si="2"/>
        <v>0</v>
      </c>
      <c r="E14" s="523">
        <f t="shared" si="3"/>
        <v>0</v>
      </c>
      <c r="F14" s="548">
        <f t="shared" si="4"/>
        <v>0</v>
      </c>
      <c r="G14" s="597">
        <f>'[10]2271'!$B14</f>
        <v>0</v>
      </c>
      <c r="H14" s="242">
        <f>'[2]2271'!$CE14</f>
        <v>0</v>
      </c>
      <c r="I14" s="523">
        <f>'2271'!R14</f>
        <v>0</v>
      </c>
      <c r="J14" s="523">
        <f t="shared" si="5"/>
        <v>0</v>
      </c>
      <c r="K14" s="548">
        <f t="shared" si="6"/>
        <v>0</v>
      </c>
      <c r="L14" s="597">
        <f>'[10]2272'!$B14</f>
        <v>0</v>
      </c>
      <c r="M14" s="242">
        <f>'[2]2272'!$CE14</f>
        <v>0</v>
      </c>
      <c r="N14" s="523">
        <f>'2272'!U14</f>
        <v>0</v>
      </c>
      <c r="O14" s="523">
        <f t="shared" si="7"/>
        <v>0</v>
      </c>
      <c r="P14" s="548">
        <f t="shared" si="8"/>
        <v>0</v>
      </c>
      <c r="Q14" s="597">
        <f>'[10]2273'!$B14</f>
        <v>0</v>
      </c>
      <c r="R14" s="242">
        <f>'[2]2273'!$CE14</f>
        <v>0</v>
      </c>
      <c r="S14" s="523">
        <f>'2273'!S14</f>
        <v>0</v>
      </c>
      <c r="T14" s="523">
        <f t="shared" si="9"/>
        <v>0</v>
      </c>
      <c r="U14" s="189">
        <f t="shared" si="10"/>
        <v>0</v>
      </c>
      <c r="V14" s="597">
        <f>'[10]2274'!$B14</f>
        <v>0</v>
      </c>
      <c r="W14" s="242">
        <f>'[2]2274'!$CE14</f>
        <v>0</v>
      </c>
      <c r="X14" s="186">
        <f>'2274'!D14</f>
        <v>0</v>
      </c>
      <c r="Y14" s="444">
        <f t="shared" si="0"/>
        <v>0</v>
      </c>
      <c r="Z14" s="189">
        <f t="shared" si="11"/>
        <v>0</v>
      </c>
      <c r="AA14" s="597">
        <f>'[10]2275'!$B14</f>
        <v>0</v>
      </c>
      <c r="AB14" s="242">
        <f>'[2]2275'!$CE14</f>
        <v>0</v>
      </c>
      <c r="AC14" s="186">
        <f>'2275'!M14</f>
        <v>0</v>
      </c>
      <c r="AD14" s="186">
        <f t="shared" si="12"/>
        <v>0</v>
      </c>
      <c r="AE14" s="189">
        <f t="shared" si="13"/>
        <v>0</v>
      </c>
    </row>
    <row r="15" spans="1:31">
      <c r="A15" s="488" t="s">
        <v>224</v>
      </c>
      <c r="B15" s="605">
        <f t="shared" si="1"/>
        <v>0</v>
      </c>
      <c r="C15" s="186">
        <f t="shared" si="2"/>
        <v>0</v>
      </c>
      <c r="D15" s="186">
        <f t="shared" si="2"/>
        <v>0</v>
      </c>
      <c r="E15" s="523">
        <f t="shared" si="3"/>
        <v>0</v>
      </c>
      <c r="F15" s="548">
        <f t="shared" si="4"/>
        <v>0</v>
      </c>
      <c r="G15" s="597">
        <f>'[10]2271'!$B15</f>
        <v>0</v>
      </c>
      <c r="H15" s="242">
        <f>'[2]2271'!$CE15</f>
        <v>0</v>
      </c>
      <c r="I15" s="523">
        <f>'2271'!R15</f>
        <v>0</v>
      </c>
      <c r="J15" s="523">
        <f t="shared" si="5"/>
        <v>0</v>
      </c>
      <c r="K15" s="548">
        <f t="shared" si="6"/>
        <v>0</v>
      </c>
      <c r="L15" s="597">
        <f>'[10]2272'!$B15</f>
        <v>0</v>
      </c>
      <c r="M15" s="242">
        <f>'[2]2272'!$CE15</f>
        <v>0</v>
      </c>
      <c r="N15" s="523">
        <f>'2272'!U15</f>
        <v>0</v>
      </c>
      <c r="O15" s="523">
        <f t="shared" si="7"/>
        <v>0</v>
      </c>
      <c r="P15" s="548">
        <f t="shared" si="8"/>
        <v>0</v>
      </c>
      <c r="Q15" s="597">
        <f>'[10]2273'!$B15</f>
        <v>0</v>
      </c>
      <c r="R15" s="242">
        <f>'[2]2273'!$CE15</f>
        <v>0</v>
      </c>
      <c r="S15" s="523">
        <f>'2273'!S15</f>
        <v>0</v>
      </c>
      <c r="T15" s="523">
        <f t="shared" si="9"/>
        <v>0</v>
      </c>
      <c r="U15" s="189">
        <f t="shared" si="10"/>
        <v>0</v>
      </c>
      <c r="V15" s="597">
        <f>'[10]2274'!$B15</f>
        <v>0</v>
      </c>
      <c r="W15" s="242">
        <f>'[2]2274'!$CE15</f>
        <v>0</v>
      </c>
      <c r="X15" s="186">
        <f>'2274'!D15</f>
        <v>0</v>
      </c>
      <c r="Y15" s="444">
        <f t="shared" si="0"/>
        <v>0</v>
      </c>
      <c r="Z15" s="189">
        <f t="shared" si="11"/>
        <v>0</v>
      </c>
      <c r="AA15" s="597">
        <f>'[10]2275'!$B15</f>
        <v>0</v>
      </c>
      <c r="AB15" s="242">
        <f>'[2]2275'!$CE15</f>
        <v>0</v>
      </c>
      <c r="AC15" s="186">
        <f>'2275'!M15</f>
        <v>0</v>
      </c>
      <c r="AD15" s="244">
        <f t="shared" si="12"/>
        <v>0</v>
      </c>
      <c r="AE15" s="189">
        <f t="shared" si="13"/>
        <v>0</v>
      </c>
    </row>
    <row r="16" spans="1:31">
      <c r="A16" s="489" t="s">
        <v>225</v>
      </c>
      <c r="B16" s="605">
        <f t="shared" si="1"/>
        <v>0</v>
      </c>
      <c r="C16" s="186">
        <f t="shared" si="2"/>
        <v>0</v>
      </c>
      <c r="D16" s="186">
        <f t="shared" si="2"/>
        <v>0</v>
      </c>
      <c r="E16" s="523">
        <f t="shared" si="3"/>
        <v>0</v>
      </c>
      <c r="F16" s="548">
        <f t="shared" si="4"/>
        <v>0</v>
      </c>
      <c r="G16" s="597">
        <f>'[10]2271'!$B16</f>
        <v>0</v>
      </c>
      <c r="H16" s="242">
        <f>'[2]2271'!$CE16</f>
        <v>0</v>
      </c>
      <c r="I16" s="523">
        <f>'2271'!R16</f>
        <v>0</v>
      </c>
      <c r="J16" s="523">
        <f t="shared" si="5"/>
        <v>0</v>
      </c>
      <c r="K16" s="548">
        <f t="shared" si="6"/>
        <v>0</v>
      </c>
      <c r="L16" s="597">
        <f>'[10]2272'!$B16</f>
        <v>0</v>
      </c>
      <c r="M16" s="242">
        <f>'[2]2272'!$CE16</f>
        <v>0</v>
      </c>
      <c r="N16" s="523">
        <f>'2272'!U16</f>
        <v>0</v>
      </c>
      <c r="O16" s="523">
        <f t="shared" si="7"/>
        <v>0</v>
      </c>
      <c r="P16" s="548">
        <f t="shared" si="8"/>
        <v>0</v>
      </c>
      <c r="Q16" s="597">
        <f>'[10]2273'!$B16</f>
        <v>0</v>
      </c>
      <c r="R16" s="242">
        <f>'[2]2273'!$CE16</f>
        <v>0</v>
      </c>
      <c r="S16" s="523">
        <f>'2273'!S16</f>
        <v>0</v>
      </c>
      <c r="T16" s="523">
        <f t="shared" si="9"/>
        <v>0</v>
      </c>
      <c r="U16" s="189">
        <f t="shared" si="10"/>
        <v>0</v>
      </c>
      <c r="V16" s="597">
        <f>'[10]2274'!$B16</f>
        <v>0</v>
      </c>
      <c r="W16" s="242">
        <f>'[2]2274'!$CE16</f>
        <v>0</v>
      </c>
      <c r="X16" s="186">
        <f>'2274'!D16</f>
        <v>0</v>
      </c>
      <c r="Y16" s="444">
        <f t="shared" si="0"/>
        <v>0</v>
      </c>
      <c r="Z16" s="189">
        <f t="shared" si="11"/>
        <v>0</v>
      </c>
      <c r="AA16" s="597">
        <f>'[10]2275'!$B16</f>
        <v>0</v>
      </c>
      <c r="AB16" s="242">
        <f>'[2]2275'!$CE16</f>
        <v>0</v>
      </c>
      <c r="AC16" s="186">
        <f>'2275'!M16</f>
        <v>0</v>
      </c>
      <c r="AD16" s="244">
        <f t="shared" si="12"/>
        <v>0</v>
      </c>
      <c r="AE16" s="189">
        <f t="shared" si="13"/>
        <v>0</v>
      </c>
    </row>
    <row r="17" spans="1:31">
      <c r="A17" s="489" t="s">
        <v>226</v>
      </c>
      <c r="B17" s="605">
        <f t="shared" si="1"/>
        <v>0</v>
      </c>
      <c r="C17" s="186">
        <f t="shared" si="2"/>
        <v>0</v>
      </c>
      <c r="D17" s="186">
        <f t="shared" si="2"/>
        <v>0</v>
      </c>
      <c r="E17" s="523">
        <f t="shared" si="3"/>
        <v>0</v>
      </c>
      <c r="F17" s="548">
        <f t="shared" si="4"/>
        <v>0</v>
      </c>
      <c r="G17" s="597">
        <f>'[10]2271'!$B17</f>
        <v>0</v>
      </c>
      <c r="H17" s="242">
        <f>'[2]2271'!$CE17</f>
        <v>0</v>
      </c>
      <c r="I17" s="523">
        <f>'2271'!R17</f>
        <v>0</v>
      </c>
      <c r="J17" s="523">
        <f t="shared" si="5"/>
        <v>0</v>
      </c>
      <c r="K17" s="548">
        <f t="shared" si="6"/>
        <v>0</v>
      </c>
      <c r="L17" s="597">
        <f>'[10]2272'!$B17</f>
        <v>0</v>
      </c>
      <c r="M17" s="242">
        <f>'[2]2272'!$CE17</f>
        <v>0</v>
      </c>
      <c r="N17" s="523">
        <f>'2272'!U17</f>
        <v>0</v>
      </c>
      <c r="O17" s="523">
        <f t="shared" si="7"/>
        <v>0</v>
      </c>
      <c r="P17" s="548">
        <f t="shared" si="8"/>
        <v>0</v>
      </c>
      <c r="Q17" s="597">
        <f>'[10]2273'!$B17</f>
        <v>0</v>
      </c>
      <c r="R17" s="242">
        <f>'[2]2273'!$CE17</f>
        <v>0</v>
      </c>
      <c r="S17" s="523">
        <f>'2273'!S17</f>
        <v>0</v>
      </c>
      <c r="T17" s="523">
        <f t="shared" si="9"/>
        <v>0</v>
      </c>
      <c r="U17" s="189">
        <f t="shared" si="10"/>
        <v>0</v>
      </c>
      <c r="V17" s="597">
        <f>'[10]2274'!$B17</f>
        <v>0</v>
      </c>
      <c r="W17" s="242">
        <f>'[2]2274'!$CE17</f>
        <v>0</v>
      </c>
      <c r="X17" s="186">
        <f>'2274'!D17</f>
        <v>0</v>
      </c>
      <c r="Y17" s="444">
        <f t="shared" si="0"/>
        <v>0</v>
      </c>
      <c r="Z17" s="189">
        <f t="shared" si="11"/>
        <v>0</v>
      </c>
      <c r="AA17" s="597">
        <f>'[10]2275'!$B17</f>
        <v>0</v>
      </c>
      <c r="AB17" s="242">
        <f>'[2]2275'!$CE17</f>
        <v>0</v>
      </c>
      <c r="AC17" s="186">
        <f>'2275'!M17</f>
        <v>0</v>
      </c>
      <c r="AD17" s="244">
        <f t="shared" si="12"/>
        <v>0</v>
      </c>
      <c r="AE17" s="189">
        <f t="shared" si="13"/>
        <v>0</v>
      </c>
    </row>
    <row r="18" spans="1:31">
      <c r="A18" s="539"/>
      <c r="B18" s="605">
        <f t="shared" si="1"/>
        <v>0</v>
      </c>
      <c r="C18" s="186">
        <f t="shared" si="2"/>
        <v>0</v>
      </c>
      <c r="D18" s="186">
        <f t="shared" si="2"/>
        <v>0</v>
      </c>
      <c r="E18" s="523">
        <f t="shared" si="3"/>
        <v>0</v>
      </c>
      <c r="F18" s="548">
        <f t="shared" si="4"/>
        <v>0</v>
      </c>
      <c r="G18" s="597">
        <f>'[10]2271'!$B18</f>
        <v>0</v>
      </c>
      <c r="H18" s="242">
        <f>'[2]2271'!$CE18</f>
        <v>0</v>
      </c>
      <c r="I18" s="523">
        <f>'2271'!R18</f>
        <v>0</v>
      </c>
      <c r="J18" s="523">
        <f t="shared" si="5"/>
        <v>0</v>
      </c>
      <c r="K18" s="548">
        <f t="shared" si="6"/>
        <v>0</v>
      </c>
      <c r="L18" s="597">
        <f>'[10]2272'!$B18</f>
        <v>0</v>
      </c>
      <c r="M18" s="242">
        <f>'[2]2272'!$CE18</f>
        <v>0</v>
      </c>
      <c r="N18" s="523">
        <f>'2272'!U18</f>
        <v>0</v>
      </c>
      <c r="O18" s="523">
        <f t="shared" si="7"/>
        <v>0</v>
      </c>
      <c r="P18" s="548">
        <f t="shared" si="8"/>
        <v>0</v>
      </c>
      <c r="Q18" s="597">
        <f>'[10]2273'!$B18</f>
        <v>0</v>
      </c>
      <c r="R18" s="242">
        <f>'[2]2273'!$CE18</f>
        <v>0</v>
      </c>
      <c r="S18" s="523">
        <f>'2273'!S18</f>
        <v>0</v>
      </c>
      <c r="T18" s="523">
        <f t="shared" si="9"/>
        <v>0</v>
      </c>
      <c r="U18" s="189">
        <f t="shared" si="10"/>
        <v>0</v>
      </c>
      <c r="V18" s="597">
        <f>'[10]2274'!$B18</f>
        <v>0</v>
      </c>
      <c r="W18" s="242">
        <f>'[2]2274'!$CE18</f>
        <v>0</v>
      </c>
      <c r="X18" s="186">
        <f>'2274'!D18</f>
        <v>0</v>
      </c>
      <c r="Y18" s="444">
        <f t="shared" si="0"/>
        <v>0</v>
      </c>
      <c r="Z18" s="189">
        <f t="shared" si="11"/>
        <v>0</v>
      </c>
      <c r="AA18" s="597">
        <f>'[10]2275'!$B18</f>
        <v>0</v>
      </c>
      <c r="AB18" s="242">
        <f>'[2]2275'!$CE18</f>
        <v>0</v>
      </c>
      <c r="AC18" s="186">
        <f>'2275'!M18</f>
        <v>0</v>
      </c>
      <c r="AD18" s="244">
        <f t="shared" si="12"/>
        <v>0</v>
      </c>
      <c r="AE18" s="189">
        <f t="shared" si="13"/>
        <v>0</v>
      </c>
    </row>
    <row r="19" spans="1:31">
      <c r="A19" s="539"/>
      <c r="B19" s="605">
        <f t="shared" si="1"/>
        <v>0</v>
      </c>
      <c r="C19" s="186">
        <f t="shared" si="2"/>
        <v>0</v>
      </c>
      <c r="D19" s="186">
        <f t="shared" si="2"/>
        <v>0</v>
      </c>
      <c r="E19" s="523">
        <f t="shared" si="3"/>
        <v>0</v>
      </c>
      <c r="F19" s="548">
        <f t="shared" si="4"/>
        <v>0</v>
      </c>
      <c r="G19" s="597">
        <f>'[10]2271'!$B19</f>
        <v>0</v>
      </c>
      <c r="H19" s="242">
        <f>'[2]2271'!$CE19</f>
        <v>0</v>
      </c>
      <c r="I19" s="523">
        <f>'2271'!R19</f>
        <v>0</v>
      </c>
      <c r="J19" s="523">
        <f t="shared" si="5"/>
        <v>0</v>
      </c>
      <c r="K19" s="548">
        <f t="shared" si="6"/>
        <v>0</v>
      </c>
      <c r="L19" s="597">
        <f>'[10]2272'!$B19</f>
        <v>0</v>
      </c>
      <c r="M19" s="242">
        <f>'[2]2272'!$CE19</f>
        <v>0</v>
      </c>
      <c r="N19" s="523">
        <f>'2272'!U19</f>
        <v>0</v>
      </c>
      <c r="O19" s="523">
        <f t="shared" si="7"/>
        <v>0</v>
      </c>
      <c r="P19" s="548">
        <f t="shared" si="8"/>
        <v>0</v>
      </c>
      <c r="Q19" s="597">
        <f>'[10]2273'!$B19</f>
        <v>0</v>
      </c>
      <c r="R19" s="242">
        <f>'[2]2273'!$CE19</f>
        <v>0</v>
      </c>
      <c r="S19" s="523">
        <f>'2273'!S19</f>
        <v>0</v>
      </c>
      <c r="T19" s="523">
        <f t="shared" si="9"/>
        <v>0</v>
      </c>
      <c r="U19" s="189">
        <f t="shared" si="10"/>
        <v>0</v>
      </c>
      <c r="V19" s="597">
        <f>'[10]2274'!$B19</f>
        <v>0</v>
      </c>
      <c r="W19" s="242">
        <f>'[2]2274'!$CE19</f>
        <v>0</v>
      </c>
      <c r="X19" s="186">
        <f>'2274'!D19</f>
        <v>0</v>
      </c>
      <c r="Y19" s="444">
        <f t="shared" si="0"/>
        <v>0</v>
      </c>
      <c r="Z19" s="189">
        <f t="shared" si="11"/>
        <v>0</v>
      </c>
      <c r="AA19" s="597">
        <f>'[10]2275'!$B19</f>
        <v>0</v>
      </c>
      <c r="AB19" s="242">
        <f>'[2]2275'!$CE19</f>
        <v>0</v>
      </c>
      <c r="AC19" s="186">
        <f>'2275'!M19</f>
        <v>0</v>
      </c>
      <c r="AD19" s="244">
        <f t="shared" si="12"/>
        <v>0</v>
      </c>
      <c r="AE19" s="189">
        <f t="shared" si="13"/>
        <v>0</v>
      </c>
    </row>
    <row r="20" spans="1:31">
      <c r="A20" s="489" t="s">
        <v>227</v>
      </c>
      <c r="B20" s="605">
        <f t="shared" si="1"/>
        <v>0</v>
      </c>
      <c r="C20" s="186">
        <f t="shared" si="2"/>
        <v>0</v>
      </c>
      <c r="D20" s="186">
        <f t="shared" si="2"/>
        <v>0</v>
      </c>
      <c r="E20" s="523">
        <f t="shared" si="3"/>
        <v>0</v>
      </c>
      <c r="F20" s="548">
        <f t="shared" si="4"/>
        <v>0</v>
      </c>
      <c r="G20" s="597">
        <f>'[10]2271'!$B20</f>
        <v>0</v>
      </c>
      <c r="H20" s="242">
        <f>'[2]2271'!$CE20</f>
        <v>0</v>
      </c>
      <c r="I20" s="523">
        <f>'2271'!R20</f>
        <v>0</v>
      </c>
      <c r="J20" s="523">
        <f t="shared" si="5"/>
        <v>0</v>
      </c>
      <c r="K20" s="548">
        <f t="shared" si="6"/>
        <v>0</v>
      </c>
      <c r="L20" s="597">
        <f>'[10]2272'!$B20</f>
        <v>0</v>
      </c>
      <c r="M20" s="242">
        <f>'[2]2272'!$CE20</f>
        <v>0</v>
      </c>
      <c r="N20" s="523">
        <f>'2272'!U20</f>
        <v>0</v>
      </c>
      <c r="O20" s="523">
        <f t="shared" si="7"/>
        <v>0</v>
      </c>
      <c r="P20" s="548">
        <f t="shared" si="8"/>
        <v>0</v>
      </c>
      <c r="Q20" s="597">
        <f>'[10]2273'!$B20</f>
        <v>0</v>
      </c>
      <c r="R20" s="242">
        <f>'[2]2273'!$CE20</f>
        <v>0</v>
      </c>
      <c r="S20" s="523">
        <f>'2273'!S20</f>
        <v>0</v>
      </c>
      <c r="T20" s="523">
        <f t="shared" si="9"/>
        <v>0</v>
      </c>
      <c r="U20" s="189">
        <f t="shared" si="10"/>
        <v>0</v>
      </c>
      <c r="V20" s="597">
        <f>'[10]2274'!$B20</f>
        <v>0</v>
      </c>
      <c r="W20" s="242">
        <f>'[2]2274'!$CE20</f>
        <v>0</v>
      </c>
      <c r="X20" s="186">
        <f>'2274'!D20</f>
        <v>0</v>
      </c>
      <c r="Y20" s="444">
        <f t="shared" si="0"/>
        <v>0</v>
      </c>
      <c r="Z20" s="189">
        <f t="shared" si="11"/>
        <v>0</v>
      </c>
      <c r="AA20" s="597">
        <f>'[10]2275'!$B20</f>
        <v>0</v>
      </c>
      <c r="AB20" s="242">
        <f>'[2]2275'!$CE20</f>
        <v>0</v>
      </c>
      <c r="AC20" s="186">
        <f>'2275'!M20</f>
        <v>0</v>
      </c>
      <c r="AD20" s="244">
        <f t="shared" si="12"/>
        <v>0</v>
      </c>
      <c r="AE20" s="189">
        <f t="shared" si="13"/>
        <v>0</v>
      </c>
    </row>
    <row r="21" spans="1:31">
      <c r="A21" s="489" t="s">
        <v>228</v>
      </c>
      <c r="B21" s="605">
        <f t="shared" si="1"/>
        <v>0</v>
      </c>
      <c r="C21" s="186">
        <f t="shared" si="2"/>
        <v>0</v>
      </c>
      <c r="D21" s="186">
        <f t="shared" si="2"/>
        <v>0</v>
      </c>
      <c r="E21" s="523">
        <f t="shared" si="3"/>
        <v>0</v>
      </c>
      <c r="F21" s="548">
        <f t="shared" si="4"/>
        <v>0</v>
      </c>
      <c r="G21" s="597">
        <f>'[10]2271'!$B21</f>
        <v>0</v>
      </c>
      <c r="H21" s="242">
        <f>'[2]2271'!$CE21</f>
        <v>0</v>
      </c>
      <c r="I21" s="523">
        <f>'2271'!R21</f>
        <v>0</v>
      </c>
      <c r="J21" s="523">
        <f t="shared" si="5"/>
        <v>0</v>
      </c>
      <c r="K21" s="548">
        <f t="shared" si="6"/>
        <v>0</v>
      </c>
      <c r="L21" s="597">
        <f>'[10]2272'!$B21</f>
        <v>0</v>
      </c>
      <c r="M21" s="242">
        <f>'[2]2272'!$CE21</f>
        <v>0</v>
      </c>
      <c r="N21" s="523">
        <f>'2272'!U21</f>
        <v>0</v>
      </c>
      <c r="O21" s="523">
        <f t="shared" si="7"/>
        <v>0</v>
      </c>
      <c r="P21" s="548">
        <f t="shared" si="8"/>
        <v>0</v>
      </c>
      <c r="Q21" s="597">
        <f>'[10]2273'!$B21</f>
        <v>0</v>
      </c>
      <c r="R21" s="242">
        <f>'[2]2273'!$CE21</f>
        <v>0</v>
      </c>
      <c r="S21" s="523">
        <f>'2273'!S21</f>
        <v>0</v>
      </c>
      <c r="T21" s="523">
        <f t="shared" si="9"/>
        <v>0</v>
      </c>
      <c r="U21" s="189">
        <f t="shared" si="10"/>
        <v>0</v>
      </c>
      <c r="V21" s="597">
        <f>'[10]2274'!$B21</f>
        <v>0</v>
      </c>
      <c r="W21" s="242">
        <f>'[2]2274'!$CE21</f>
        <v>0</v>
      </c>
      <c r="X21" s="186">
        <f>'2274'!D21</f>
        <v>0</v>
      </c>
      <c r="Y21" s="444">
        <f t="shared" si="0"/>
        <v>0</v>
      </c>
      <c r="Z21" s="189">
        <f t="shared" si="11"/>
        <v>0</v>
      </c>
      <c r="AA21" s="597">
        <f>'[10]2275'!$B21</f>
        <v>0</v>
      </c>
      <c r="AB21" s="242">
        <f>'[2]2275'!$CE21</f>
        <v>0</v>
      </c>
      <c r="AC21" s="186">
        <f>'2275'!M21</f>
        <v>0</v>
      </c>
      <c r="AD21" s="244">
        <f t="shared" si="12"/>
        <v>0</v>
      </c>
      <c r="AE21" s="189">
        <f t="shared" si="13"/>
        <v>0</v>
      </c>
    </row>
    <row r="22" spans="1:31">
      <c r="A22" s="489" t="s">
        <v>229</v>
      </c>
      <c r="B22" s="605">
        <f t="shared" si="1"/>
        <v>0</v>
      </c>
      <c r="C22" s="186">
        <f t="shared" si="2"/>
        <v>0</v>
      </c>
      <c r="D22" s="186">
        <f t="shared" si="2"/>
        <v>0</v>
      </c>
      <c r="E22" s="244">
        <f t="shared" si="3"/>
        <v>0</v>
      </c>
      <c r="F22" s="189">
        <f t="shared" si="4"/>
        <v>0</v>
      </c>
      <c r="G22" s="597">
        <f>'[10]2271'!$B22</f>
        <v>0</v>
      </c>
      <c r="H22" s="242">
        <f>'[2]2271'!$CE22</f>
        <v>0</v>
      </c>
      <c r="I22" s="186">
        <f>'2271'!R22</f>
        <v>0</v>
      </c>
      <c r="J22" s="244">
        <f t="shared" si="5"/>
        <v>0</v>
      </c>
      <c r="K22" s="189">
        <f t="shared" si="6"/>
        <v>0</v>
      </c>
      <c r="L22" s="597">
        <f>'[10]2272'!$B22</f>
        <v>0</v>
      </c>
      <c r="M22" s="242">
        <f>'[2]2272'!$CE22</f>
        <v>0</v>
      </c>
      <c r="N22" s="186">
        <f>'2272'!U22</f>
        <v>0</v>
      </c>
      <c r="O22" s="244">
        <f t="shared" si="7"/>
        <v>0</v>
      </c>
      <c r="P22" s="189">
        <f t="shared" si="8"/>
        <v>0</v>
      </c>
      <c r="Q22" s="597">
        <f>'[10]2273'!$B22</f>
        <v>0</v>
      </c>
      <c r="R22" s="242">
        <f>'[2]2273'!$CE22</f>
        <v>0</v>
      </c>
      <c r="S22" s="186">
        <f>'2273'!S22</f>
        <v>0</v>
      </c>
      <c r="T22" s="244">
        <f t="shared" si="9"/>
        <v>0</v>
      </c>
      <c r="U22" s="189">
        <f t="shared" si="10"/>
        <v>0</v>
      </c>
      <c r="V22" s="597">
        <f>'[10]2274'!$B22</f>
        <v>0</v>
      </c>
      <c r="W22" s="242">
        <f>'[2]2274'!$CE22</f>
        <v>0</v>
      </c>
      <c r="X22" s="186">
        <f>'2274'!D22</f>
        <v>0</v>
      </c>
      <c r="Y22" s="444">
        <f t="shared" si="0"/>
        <v>0</v>
      </c>
      <c r="Z22" s="189">
        <f t="shared" si="11"/>
        <v>0</v>
      </c>
      <c r="AA22" s="597">
        <f>'[10]2275'!$B22</f>
        <v>0</v>
      </c>
      <c r="AB22" s="242">
        <f>'[2]2275'!$CE22</f>
        <v>0</v>
      </c>
      <c r="AC22" s="186">
        <f>'2275'!M22</f>
        <v>0</v>
      </c>
      <c r="AD22" s="244">
        <f t="shared" si="12"/>
        <v>0</v>
      </c>
      <c r="AE22" s="189">
        <f t="shared" si="13"/>
        <v>0</v>
      </c>
    </row>
    <row r="23" spans="1:31">
      <c r="A23" s="539"/>
      <c r="B23" s="605">
        <f t="shared" si="1"/>
        <v>0</v>
      </c>
      <c r="C23" s="186">
        <f t="shared" si="2"/>
        <v>0</v>
      </c>
      <c r="D23" s="186">
        <f t="shared" si="2"/>
        <v>0</v>
      </c>
      <c r="E23" s="244">
        <f t="shared" si="3"/>
        <v>0</v>
      </c>
      <c r="F23" s="189">
        <f t="shared" si="4"/>
        <v>0</v>
      </c>
      <c r="G23" s="597">
        <f>'[10]2271'!$B23</f>
        <v>0</v>
      </c>
      <c r="H23" s="242">
        <f>'[2]2271'!$CE23</f>
        <v>0</v>
      </c>
      <c r="I23" s="186">
        <f>'2271'!R23</f>
        <v>0</v>
      </c>
      <c r="J23" s="244">
        <f t="shared" si="5"/>
        <v>0</v>
      </c>
      <c r="K23" s="189">
        <f t="shared" si="6"/>
        <v>0</v>
      </c>
      <c r="L23" s="597">
        <f>'[10]2272'!$B23</f>
        <v>0</v>
      </c>
      <c r="M23" s="242">
        <f>'[2]2272'!$CE23</f>
        <v>0</v>
      </c>
      <c r="N23" s="186">
        <f>'2272'!U23</f>
        <v>0</v>
      </c>
      <c r="O23" s="244">
        <f t="shared" si="7"/>
        <v>0</v>
      </c>
      <c r="P23" s="189">
        <f t="shared" si="8"/>
        <v>0</v>
      </c>
      <c r="Q23" s="597">
        <f>'[10]2273'!$B23</f>
        <v>0</v>
      </c>
      <c r="R23" s="242">
        <f>'[2]2273'!$CE23</f>
        <v>0</v>
      </c>
      <c r="S23" s="186">
        <f>'2273'!S23</f>
        <v>0</v>
      </c>
      <c r="T23" s="244">
        <f t="shared" si="9"/>
        <v>0</v>
      </c>
      <c r="U23" s="189">
        <f t="shared" si="10"/>
        <v>0</v>
      </c>
      <c r="V23" s="597">
        <f>'[10]2274'!$B23</f>
        <v>0</v>
      </c>
      <c r="W23" s="242">
        <f>'[2]2274'!$CE23</f>
        <v>0</v>
      </c>
      <c r="X23" s="186">
        <f>'2274'!D23</f>
        <v>0</v>
      </c>
      <c r="Y23" s="444">
        <f t="shared" si="0"/>
        <v>0</v>
      </c>
      <c r="Z23" s="189">
        <f t="shared" si="11"/>
        <v>0</v>
      </c>
      <c r="AA23" s="597">
        <f>'[10]2275'!$B23</f>
        <v>0</v>
      </c>
      <c r="AB23" s="242">
        <f>'[2]2275'!$CE23</f>
        <v>0</v>
      </c>
      <c r="AC23" s="186">
        <f>'2275'!M23</f>
        <v>0</v>
      </c>
      <c r="AD23" s="244">
        <f t="shared" si="12"/>
        <v>0</v>
      </c>
      <c r="AE23" s="189">
        <f t="shared" si="13"/>
        <v>0</v>
      </c>
    </row>
    <row r="24" spans="1:31">
      <c r="A24" s="488" t="s">
        <v>230</v>
      </c>
      <c r="B24" s="605">
        <f t="shared" si="1"/>
        <v>0</v>
      </c>
      <c r="C24" s="186">
        <f t="shared" si="2"/>
        <v>0</v>
      </c>
      <c r="D24" s="186">
        <f t="shared" si="2"/>
        <v>0</v>
      </c>
      <c r="E24" s="244">
        <f t="shared" si="3"/>
        <v>0</v>
      </c>
      <c r="F24" s="189">
        <f t="shared" si="4"/>
        <v>0</v>
      </c>
      <c r="G24" s="597">
        <f>'[10]2271'!$B24</f>
        <v>0</v>
      </c>
      <c r="H24" s="242">
        <f>'[2]2271'!$CE24</f>
        <v>0</v>
      </c>
      <c r="I24" s="186">
        <f>'2271'!R24</f>
        <v>0</v>
      </c>
      <c r="J24" s="244">
        <f t="shared" si="5"/>
        <v>0</v>
      </c>
      <c r="K24" s="189">
        <f t="shared" si="6"/>
        <v>0</v>
      </c>
      <c r="L24" s="597">
        <f>'[10]2272'!$B24</f>
        <v>0</v>
      </c>
      <c r="M24" s="242">
        <f>'[2]2272'!$CE24</f>
        <v>0</v>
      </c>
      <c r="N24" s="186">
        <f>'2272'!U24</f>
        <v>0</v>
      </c>
      <c r="O24" s="244">
        <f t="shared" si="7"/>
        <v>0</v>
      </c>
      <c r="P24" s="189">
        <f t="shared" si="8"/>
        <v>0</v>
      </c>
      <c r="Q24" s="597">
        <f>'[10]2273'!$B24</f>
        <v>0</v>
      </c>
      <c r="R24" s="242">
        <f>'[2]2273'!$CE24</f>
        <v>0</v>
      </c>
      <c r="S24" s="186">
        <f>'2273'!S24</f>
        <v>0</v>
      </c>
      <c r="T24" s="244">
        <f t="shared" si="9"/>
        <v>0</v>
      </c>
      <c r="U24" s="189">
        <f t="shared" si="10"/>
        <v>0</v>
      </c>
      <c r="V24" s="597">
        <f>'[10]2274'!$B24</f>
        <v>0</v>
      </c>
      <c r="W24" s="242">
        <f>'[2]2274'!$CE24</f>
        <v>0</v>
      </c>
      <c r="X24" s="186">
        <f>'2274'!D24</f>
        <v>0</v>
      </c>
      <c r="Y24" s="444">
        <f t="shared" si="0"/>
        <v>0</v>
      </c>
      <c r="Z24" s="189">
        <f t="shared" si="11"/>
        <v>0</v>
      </c>
      <c r="AA24" s="597">
        <f>'[10]2275'!$B24</f>
        <v>0</v>
      </c>
      <c r="AB24" s="242">
        <f>'[2]2275'!$CE24</f>
        <v>0</v>
      </c>
      <c r="AC24" s="186">
        <f>'2275'!M24</f>
        <v>0</v>
      </c>
      <c r="AD24" s="244">
        <f t="shared" si="12"/>
        <v>0</v>
      </c>
      <c r="AE24" s="189">
        <f t="shared" si="13"/>
        <v>0</v>
      </c>
    </row>
    <row r="25" spans="1:31">
      <c r="A25" s="489" t="s">
        <v>231</v>
      </c>
      <c r="B25" s="605">
        <f t="shared" si="1"/>
        <v>0</v>
      </c>
      <c r="C25" s="186">
        <f t="shared" si="2"/>
        <v>0</v>
      </c>
      <c r="D25" s="186">
        <f t="shared" si="2"/>
        <v>0</v>
      </c>
      <c r="E25" s="244">
        <f t="shared" si="3"/>
        <v>0</v>
      </c>
      <c r="F25" s="189">
        <f t="shared" si="4"/>
        <v>0</v>
      </c>
      <c r="G25" s="597">
        <f>'[10]2271'!$B25</f>
        <v>0</v>
      </c>
      <c r="H25" s="242">
        <f>'[2]2271'!$CE25</f>
        <v>0</v>
      </c>
      <c r="I25" s="186">
        <f>'2271'!R25</f>
        <v>0</v>
      </c>
      <c r="J25" s="244">
        <f t="shared" si="5"/>
        <v>0</v>
      </c>
      <c r="K25" s="189">
        <f t="shared" si="6"/>
        <v>0</v>
      </c>
      <c r="L25" s="597">
        <f>'[10]2272'!$B25</f>
        <v>0</v>
      </c>
      <c r="M25" s="242">
        <f>'[2]2272'!$CE25</f>
        <v>0</v>
      </c>
      <c r="N25" s="186">
        <f>'2272'!U25</f>
        <v>0</v>
      </c>
      <c r="O25" s="244">
        <f t="shared" si="7"/>
        <v>0</v>
      </c>
      <c r="P25" s="189">
        <f t="shared" si="8"/>
        <v>0</v>
      </c>
      <c r="Q25" s="597">
        <f>'[10]2273'!$B25</f>
        <v>0</v>
      </c>
      <c r="R25" s="242">
        <f>'[2]2273'!$CE25</f>
        <v>0</v>
      </c>
      <c r="S25" s="186">
        <f>'2273'!S25</f>
        <v>0</v>
      </c>
      <c r="T25" s="244">
        <f t="shared" si="9"/>
        <v>0</v>
      </c>
      <c r="U25" s="189">
        <f t="shared" si="10"/>
        <v>0</v>
      </c>
      <c r="V25" s="597">
        <f>'[10]2274'!$B25</f>
        <v>0</v>
      </c>
      <c r="W25" s="242">
        <f>'[2]2274'!$CE25</f>
        <v>0</v>
      </c>
      <c r="X25" s="186">
        <f>'2274'!D25</f>
        <v>0</v>
      </c>
      <c r="Y25" s="444">
        <f t="shared" si="0"/>
        <v>0</v>
      </c>
      <c r="Z25" s="189">
        <f t="shared" si="11"/>
        <v>0</v>
      </c>
      <c r="AA25" s="597">
        <f>'[10]2275'!$B25</f>
        <v>0</v>
      </c>
      <c r="AB25" s="242">
        <f>'[2]2275'!$CE25</f>
        <v>0</v>
      </c>
      <c r="AC25" s="186">
        <f>'2275'!M25</f>
        <v>0</v>
      </c>
      <c r="AD25" s="186">
        <f t="shared" si="12"/>
        <v>0</v>
      </c>
      <c r="AE25" s="189">
        <f t="shared" si="13"/>
        <v>0</v>
      </c>
    </row>
    <row r="26" spans="1:31">
      <c r="A26" s="488" t="s">
        <v>232</v>
      </c>
      <c r="B26" s="605">
        <f t="shared" si="1"/>
        <v>0</v>
      </c>
      <c r="C26" s="186">
        <f t="shared" si="2"/>
        <v>0</v>
      </c>
      <c r="D26" s="186">
        <f t="shared" si="2"/>
        <v>0</v>
      </c>
      <c r="E26" s="244">
        <f t="shared" si="3"/>
        <v>0</v>
      </c>
      <c r="F26" s="189">
        <f t="shared" si="4"/>
        <v>0</v>
      </c>
      <c r="G26" s="597">
        <f>'[10]2271'!$B26</f>
        <v>0</v>
      </c>
      <c r="H26" s="242">
        <f>'[2]2271'!$CE26</f>
        <v>0</v>
      </c>
      <c r="I26" s="186">
        <f>'2271'!R26</f>
        <v>0</v>
      </c>
      <c r="J26" s="244">
        <f t="shared" si="5"/>
        <v>0</v>
      </c>
      <c r="K26" s="189">
        <f t="shared" si="6"/>
        <v>0</v>
      </c>
      <c r="L26" s="597">
        <f>'[10]2272'!$B26</f>
        <v>0</v>
      </c>
      <c r="M26" s="242">
        <f>'[2]2272'!$CE26</f>
        <v>0</v>
      </c>
      <c r="N26" s="186">
        <f>'2272'!U26</f>
        <v>0</v>
      </c>
      <c r="O26" s="244">
        <f t="shared" si="7"/>
        <v>0</v>
      </c>
      <c r="P26" s="189">
        <f t="shared" si="8"/>
        <v>0</v>
      </c>
      <c r="Q26" s="597">
        <f>'[10]2273'!$B26</f>
        <v>0</v>
      </c>
      <c r="R26" s="242">
        <f>'[2]2273'!$CE26</f>
        <v>0</v>
      </c>
      <c r="S26" s="186">
        <f>'2273'!S26</f>
        <v>0</v>
      </c>
      <c r="T26" s="244">
        <f t="shared" si="9"/>
        <v>0</v>
      </c>
      <c r="U26" s="189">
        <f t="shared" si="10"/>
        <v>0</v>
      </c>
      <c r="V26" s="597">
        <f>'[10]2274'!$B26</f>
        <v>0</v>
      </c>
      <c r="W26" s="242">
        <f>'[2]2274'!$CE26</f>
        <v>0</v>
      </c>
      <c r="X26" s="186">
        <f>'2274'!D26</f>
        <v>0</v>
      </c>
      <c r="Y26" s="444">
        <f t="shared" si="0"/>
        <v>0</v>
      </c>
      <c r="Z26" s="189">
        <f t="shared" si="11"/>
        <v>0</v>
      </c>
      <c r="AA26" s="597">
        <f>'[10]2275'!$B26</f>
        <v>0</v>
      </c>
      <c r="AB26" s="242">
        <f>'[2]2275'!$CE26</f>
        <v>0</v>
      </c>
      <c r="AC26" s="186">
        <f>'2275'!M26</f>
        <v>0</v>
      </c>
      <c r="AD26" s="186">
        <f t="shared" si="12"/>
        <v>0</v>
      </c>
      <c r="AE26" s="189">
        <f t="shared" si="13"/>
        <v>0</v>
      </c>
    </row>
    <row r="27" spans="1:31">
      <c r="A27" s="489" t="s">
        <v>233</v>
      </c>
      <c r="B27" s="605">
        <f t="shared" si="1"/>
        <v>0</v>
      </c>
      <c r="C27" s="186">
        <f t="shared" si="2"/>
        <v>0</v>
      </c>
      <c r="D27" s="186">
        <f t="shared" si="2"/>
        <v>0</v>
      </c>
      <c r="E27" s="244">
        <f t="shared" si="3"/>
        <v>0</v>
      </c>
      <c r="F27" s="189">
        <f t="shared" si="4"/>
        <v>0</v>
      </c>
      <c r="G27" s="597">
        <f>'[10]2271'!$B27</f>
        <v>0</v>
      </c>
      <c r="H27" s="242">
        <f>'[2]2271'!$CE27</f>
        <v>0</v>
      </c>
      <c r="I27" s="186">
        <f>'2271'!R27</f>
        <v>0</v>
      </c>
      <c r="J27" s="244">
        <f t="shared" si="5"/>
        <v>0</v>
      </c>
      <c r="K27" s="189">
        <f t="shared" si="6"/>
        <v>0</v>
      </c>
      <c r="L27" s="597">
        <f>'[10]2272'!$B27</f>
        <v>0</v>
      </c>
      <c r="M27" s="242">
        <f>'[2]2272'!$CE27</f>
        <v>0</v>
      </c>
      <c r="N27" s="186">
        <f>'2272'!U27</f>
        <v>0</v>
      </c>
      <c r="O27" s="244">
        <f t="shared" si="7"/>
        <v>0</v>
      </c>
      <c r="P27" s="189">
        <f t="shared" si="8"/>
        <v>0</v>
      </c>
      <c r="Q27" s="597">
        <f>'[10]2273'!$B27</f>
        <v>0</v>
      </c>
      <c r="R27" s="242">
        <f>'[2]2273'!$CE27</f>
        <v>0</v>
      </c>
      <c r="S27" s="186">
        <f>'2273'!S27</f>
        <v>0</v>
      </c>
      <c r="T27" s="244">
        <f t="shared" si="9"/>
        <v>0</v>
      </c>
      <c r="U27" s="189">
        <f t="shared" si="10"/>
        <v>0</v>
      </c>
      <c r="V27" s="597">
        <f>'[10]2274'!$B27</f>
        <v>0</v>
      </c>
      <c r="W27" s="242">
        <f>'[2]2274'!$CE27</f>
        <v>0</v>
      </c>
      <c r="X27" s="186">
        <f>'2274'!D27</f>
        <v>0</v>
      </c>
      <c r="Y27" s="444">
        <f t="shared" si="0"/>
        <v>0</v>
      </c>
      <c r="Z27" s="189">
        <f t="shared" si="11"/>
        <v>0</v>
      </c>
      <c r="AA27" s="597">
        <f>'[10]2275'!$B27</f>
        <v>0</v>
      </c>
      <c r="AB27" s="242">
        <f>'[2]2275'!$CE27</f>
        <v>0</v>
      </c>
      <c r="AC27" s="186">
        <f>'2275'!M27</f>
        <v>0</v>
      </c>
      <c r="AD27" s="186">
        <f t="shared" si="12"/>
        <v>0</v>
      </c>
      <c r="AE27" s="189">
        <f t="shared" si="13"/>
        <v>0</v>
      </c>
    </row>
    <row r="28" spans="1:31">
      <c r="A28" s="489" t="s">
        <v>234</v>
      </c>
      <c r="B28" s="605">
        <f t="shared" si="1"/>
        <v>0</v>
      </c>
      <c r="C28" s="186">
        <f t="shared" si="2"/>
        <v>0</v>
      </c>
      <c r="D28" s="186">
        <f t="shared" si="2"/>
        <v>0</v>
      </c>
      <c r="E28" s="186">
        <f t="shared" si="3"/>
        <v>0</v>
      </c>
      <c r="F28" s="189">
        <f t="shared" si="4"/>
        <v>0</v>
      </c>
      <c r="G28" s="597">
        <f>'[10]2271'!$B28</f>
        <v>0</v>
      </c>
      <c r="H28" s="242">
        <f>'[2]2271'!$CE28</f>
        <v>0</v>
      </c>
      <c r="I28" s="186">
        <f>'2271'!R28</f>
        <v>0</v>
      </c>
      <c r="J28" s="244">
        <f t="shared" si="5"/>
        <v>0</v>
      </c>
      <c r="K28" s="189">
        <f t="shared" si="6"/>
        <v>0</v>
      </c>
      <c r="L28" s="597">
        <f>'[10]2272'!$B28</f>
        <v>0</v>
      </c>
      <c r="M28" s="242">
        <f>'[2]2272'!$CE28</f>
        <v>0</v>
      </c>
      <c r="N28" s="186">
        <f>'2272'!U28</f>
        <v>0</v>
      </c>
      <c r="O28" s="244">
        <f t="shared" si="7"/>
        <v>0</v>
      </c>
      <c r="P28" s="189">
        <f t="shared" si="8"/>
        <v>0</v>
      </c>
      <c r="Q28" s="597">
        <f>'[10]2273'!$B28</f>
        <v>0</v>
      </c>
      <c r="R28" s="242">
        <f>'[2]2273'!$CE28</f>
        <v>0</v>
      </c>
      <c r="S28" s="186">
        <f>'2273'!S28</f>
        <v>0</v>
      </c>
      <c r="T28" s="244">
        <f t="shared" si="9"/>
        <v>0</v>
      </c>
      <c r="U28" s="189">
        <f t="shared" si="10"/>
        <v>0</v>
      </c>
      <c r="V28" s="597">
        <f>'[10]2274'!$B28</f>
        <v>0</v>
      </c>
      <c r="W28" s="242">
        <f>'[2]2274'!$CE28</f>
        <v>0</v>
      </c>
      <c r="X28" s="186">
        <f>'2274'!D28</f>
        <v>0</v>
      </c>
      <c r="Y28" s="444">
        <f t="shared" si="0"/>
        <v>0</v>
      </c>
      <c r="Z28" s="189">
        <f t="shared" si="11"/>
        <v>0</v>
      </c>
      <c r="AA28" s="597">
        <f>'[10]2275'!$B28</f>
        <v>0</v>
      </c>
      <c r="AB28" s="242">
        <f>'[2]2275'!$CE28</f>
        <v>0</v>
      </c>
      <c r="AC28" s="186">
        <f>'2275'!M28</f>
        <v>0</v>
      </c>
      <c r="AD28" s="186">
        <f t="shared" si="12"/>
        <v>0</v>
      </c>
      <c r="AE28" s="189">
        <f t="shared" si="13"/>
        <v>0</v>
      </c>
    </row>
    <row r="29" spans="1:31">
      <c r="A29" s="489" t="s">
        <v>235</v>
      </c>
      <c r="B29" s="605">
        <f t="shared" si="1"/>
        <v>0</v>
      </c>
      <c r="C29" s="186">
        <f t="shared" si="2"/>
        <v>0</v>
      </c>
      <c r="D29" s="186">
        <f t="shared" si="2"/>
        <v>0</v>
      </c>
      <c r="E29" s="186">
        <f t="shared" si="3"/>
        <v>0</v>
      </c>
      <c r="F29" s="189">
        <f t="shared" si="4"/>
        <v>0</v>
      </c>
      <c r="G29" s="597">
        <f>'[10]2271'!$B29</f>
        <v>0</v>
      </c>
      <c r="H29" s="242">
        <f>'[2]2271'!$CE29</f>
        <v>0</v>
      </c>
      <c r="I29" s="186">
        <f>'2271'!R29</f>
        <v>0</v>
      </c>
      <c r="J29" s="244">
        <f t="shared" si="5"/>
        <v>0</v>
      </c>
      <c r="K29" s="189">
        <f t="shared" si="6"/>
        <v>0</v>
      </c>
      <c r="L29" s="597">
        <f>'[10]2272'!$B29</f>
        <v>0</v>
      </c>
      <c r="M29" s="242">
        <f>'[2]2272'!$CE29</f>
        <v>0</v>
      </c>
      <c r="N29" s="186">
        <f>'2272'!U29</f>
        <v>0</v>
      </c>
      <c r="O29" s="244">
        <f t="shared" si="7"/>
        <v>0</v>
      </c>
      <c r="P29" s="189">
        <f t="shared" si="8"/>
        <v>0</v>
      </c>
      <c r="Q29" s="597">
        <f>'[10]2273'!$B29</f>
        <v>0</v>
      </c>
      <c r="R29" s="242">
        <f>'[2]2273'!$CE29</f>
        <v>0</v>
      </c>
      <c r="S29" s="186">
        <f>'2273'!S29</f>
        <v>0</v>
      </c>
      <c r="T29" s="244">
        <f t="shared" si="9"/>
        <v>0</v>
      </c>
      <c r="U29" s="189">
        <f t="shared" si="10"/>
        <v>0</v>
      </c>
      <c r="V29" s="597">
        <f>'[10]2274'!$B29</f>
        <v>0</v>
      </c>
      <c r="W29" s="242">
        <f>'[2]2274'!$CE29</f>
        <v>0</v>
      </c>
      <c r="X29" s="186">
        <f>'2274'!D29</f>
        <v>0</v>
      </c>
      <c r="Y29" s="444">
        <f t="shared" si="0"/>
        <v>0</v>
      </c>
      <c r="Z29" s="189">
        <f t="shared" si="11"/>
        <v>0</v>
      </c>
      <c r="AA29" s="597">
        <f>'[10]2275'!$B29</f>
        <v>0</v>
      </c>
      <c r="AB29" s="242">
        <f>'[2]2275'!$CE29</f>
        <v>0</v>
      </c>
      <c r="AC29" s="186">
        <f>'2275'!M29</f>
        <v>0</v>
      </c>
      <c r="AD29" s="186">
        <f t="shared" si="12"/>
        <v>0</v>
      </c>
      <c r="AE29" s="189">
        <f t="shared" si="13"/>
        <v>0</v>
      </c>
    </row>
    <row r="30" spans="1:31">
      <c r="A30" s="488" t="s">
        <v>236</v>
      </c>
      <c r="B30" s="605">
        <f t="shared" si="1"/>
        <v>0</v>
      </c>
      <c r="C30" s="186">
        <f t="shared" si="2"/>
        <v>0</v>
      </c>
      <c r="D30" s="186">
        <f t="shared" si="2"/>
        <v>0</v>
      </c>
      <c r="E30" s="186">
        <f t="shared" si="3"/>
        <v>0</v>
      </c>
      <c r="F30" s="189">
        <f t="shared" si="4"/>
        <v>0</v>
      </c>
      <c r="G30" s="597">
        <f>'[10]2271'!$B30</f>
        <v>0</v>
      </c>
      <c r="H30" s="242">
        <f>'[2]2271'!$CE30</f>
        <v>0</v>
      </c>
      <c r="I30" s="186">
        <f>'2271'!R30</f>
        <v>0</v>
      </c>
      <c r="J30" s="244">
        <f t="shared" si="5"/>
        <v>0</v>
      </c>
      <c r="K30" s="189">
        <f t="shared" si="6"/>
        <v>0</v>
      </c>
      <c r="L30" s="597">
        <f>'[10]2272'!$B30</f>
        <v>0</v>
      </c>
      <c r="M30" s="242">
        <f>'[2]2272'!$CE30</f>
        <v>0</v>
      </c>
      <c r="N30" s="186">
        <f>'2272'!U30</f>
        <v>0</v>
      </c>
      <c r="O30" s="244">
        <f t="shared" si="7"/>
        <v>0</v>
      </c>
      <c r="P30" s="189">
        <f t="shared" si="8"/>
        <v>0</v>
      </c>
      <c r="Q30" s="597">
        <f>'[10]2273'!$B30</f>
        <v>0</v>
      </c>
      <c r="R30" s="242">
        <f>'[2]2273'!$CE30</f>
        <v>0</v>
      </c>
      <c r="S30" s="186">
        <f>'2273'!S30</f>
        <v>0</v>
      </c>
      <c r="T30" s="244">
        <f t="shared" si="9"/>
        <v>0</v>
      </c>
      <c r="U30" s="189">
        <f t="shared" si="10"/>
        <v>0</v>
      </c>
      <c r="V30" s="597">
        <f>'[10]2274'!$B30</f>
        <v>0</v>
      </c>
      <c r="W30" s="242">
        <f>'[2]2274'!$CE30</f>
        <v>0</v>
      </c>
      <c r="X30" s="186">
        <f>'2274'!D30</f>
        <v>0</v>
      </c>
      <c r="Y30" s="444">
        <f t="shared" si="0"/>
        <v>0</v>
      </c>
      <c r="Z30" s="189">
        <f t="shared" si="11"/>
        <v>0</v>
      </c>
      <c r="AA30" s="597">
        <f>'[10]2275'!$B30</f>
        <v>0</v>
      </c>
      <c r="AB30" s="242">
        <f>'[2]2275'!$CE30</f>
        <v>0</v>
      </c>
      <c r="AC30" s="186">
        <f>'2275'!M30</f>
        <v>0</v>
      </c>
      <c r="AD30" s="186">
        <f t="shared" si="12"/>
        <v>0</v>
      </c>
      <c r="AE30" s="189">
        <f t="shared" si="13"/>
        <v>0</v>
      </c>
    </row>
    <row r="31" spans="1:31">
      <c r="A31" s="489" t="s">
        <v>237</v>
      </c>
      <c r="B31" s="605">
        <f t="shared" si="1"/>
        <v>0</v>
      </c>
      <c r="C31" s="186">
        <f t="shared" si="2"/>
        <v>0</v>
      </c>
      <c r="D31" s="186">
        <f t="shared" si="2"/>
        <v>0</v>
      </c>
      <c r="E31" s="186">
        <f t="shared" si="3"/>
        <v>0</v>
      </c>
      <c r="F31" s="189">
        <f t="shared" si="4"/>
        <v>0</v>
      </c>
      <c r="G31" s="597">
        <f>'[10]2271'!$B31</f>
        <v>0</v>
      </c>
      <c r="H31" s="242">
        <f>'[2]2271'!$CE31</f>
        <v>0</v>
      </c>
      <c r="I31" s="186">
        <f>'2271'!R31</f>
        <v>0</v>
      </c>
      <c r="J31" s="244">
        <f t="shared" si="5"/>
        <v>0</v>
      </c>
      <c r="K31" s="189">
        <f t="shared" si="6"/>
        <v>0</v>
      </c>
      <c r="L31" s="597">
        <f>'[10]2272'!$B31</f>
        <v>0</v>
      </c>
      <c r="M31" s="242">
        <f>'[2]2272'!$CE31</f>
        <v>0</v>
      </c>
      <c r="N31" s="186">
        <f>'2272'!U31</f>
        <v>0</v>
      </c>
      <c r="O31" s="244">
        <f t="shared" si="7"/>
        <v>0</v>
      </c>
      <c r="P31" s="189">
        <f t="shared" si="8"/>
        <v>0</v>
      </c>
      <c r="Q31" s="597">
        <f>'[10]2273'!$B31</f>
        <v>0</v>
      </c>
      <c r="R31" s="242">
        <f>'[2]2273'!$CE31</f>
        <v>0</v>
      </c>
      <c r="S31" s="186">
        <f>'2273'!S31</f>
        <v>0</v>
      </c>
      <c r="T31" s="244">
        <f t="shared" si="9"/>
        <v>0</v>
      </c>
      <c r="U31" s="189">
        <f t="shared" si="10"/>
        <v>0</v>
      </c>
      <c r="V31" s="597">
        <f>'[10]2274'!$B31</f>
        <v>0</v>
      </c>
      <c r="W31" s="242">
        <f>'[2]2274'!$CE31</f>
        <v>0</v>
      </c>
      <c r="X31" s="186">
        <f>'2274'!D31</f>
        <v>0</v>
      </c>
      <c r="Y31" s="444">
        <f t="shared" si="0"/>
        <v>0</v>
      </c>
      <c r="Z31" s="189">
        <f t="shared" si="11"/>
        <v>0</v>
      </c>
      <c r="AA31" s="597">
        <f>'[10]2275'!$B31</f>
        <v>0</v>
      </c>
      <c r="AB31" s="242">
        <f>'[2]2275'!$CE31</f>
        <v>0</v>
      </c>
      <c r="AC31" s="186">
        <f>'2275'!M31</f>
        <v>0</v>
      </c>
      <c r="AD31" s="186">
        <f t="shared" si="12"/>
        <v>0</v>
      </c>
      <c r="AE31" s="189">
        <f t="shared" si="13"/>
        <v>0</v>
      </c>
    </row>
    <row r="32" spans="1:31">
      <c r="A32" s="489" t="s">
        <v>238</v>
      </c>
      <c r="B32" s="605">
        <f t="shared" si="1"/>
        <v>0</v>
      </c>
      <c r="C32" s="186">
        <f t="shared" si="2"/>
        <v>0</v>
      </c>
      <c r="D32" s="186">
        <f t="shared" si="2"/>
        <v>0</v>
      </c>
      <c r="E32" s="186">
        <f t="shared" si="3"/>
        <v>0</v>
      </c>
      <c r="F32" s="189">
        <f t="shared" si="4"/>
        <v>0</v>
      </c>
      <c r="G32" s="597">
        <f>'[10]2271'!$B32</f>
        <v>0</v>
      </c>
      <c r="H32" s="242">
        <f>'[2]2271'!$CE32</f>
        <v>0</v>
      </c>
      <c r="I32" s="186">
        <f>'2271'!R32</f>
        <v>0</v>
      </c>
      <c r="J32" s="244">
        <f t="shared" si="5"/>
        <v>0</v>
      </c>
      <c r="K32" s="189">
        <f t="shared" si="6"/>
        <v>0</v>
      </c>
      <c r="L32" s="597">
        <f>'[10]2272'!$B32</f>
        <v>0</v>
      </c>
      <c r="M32" s="242">
        <f>'[2]2272'!$CE32</f>
        <v>0</v>
      </c>
      <c r="N32" s="186">
        <f>'2272'!U32</f>
        <v>0</v>
      </c>
      <c r="O32" s="244">
        <f t="shared" si="7"/>
        <v>0</v>
      </c>
      <c r="P32" s="189">
        <f t="shared" si="8"/>
        <v>0</v>
      </c>
      <c r="Q32" s="597">
        <f>'[10]2273'!$B32</f>
        <v>0</v>
      </c>
      <c r="R32" s="242">
        <f>'[2]2273'!$CE32</f>
        <v>0</v>
      </c>
      <c r="S32" s="186">
        <f>'2273'!S32</f>
        <v>0</v>
      </c>
      <c r="T32" s="244">
        <f t="shared" si="9"/>
        <v>0</v>
      </c>
      <c r="U32" s="189">
        <f t="shared" si="10"/>
        <v>0</v>
      </c>
      <c r="V32" s="597">
        <f>'[10]2274'!$B32</f>
        <v>0</v>
      </c>
      <c r="W32" s="242">
        <f>'[2]2274'!$CE32</f>
        <v>0</v>
      </c>
      <c r="X32" s="186">
        <f>'2274'!D32</f>
        <v>0</v>
      </c>
      <c r="Y32" s="444">
        <f t="shared" si="0"/>
        <v>0</v>
      </c>
      <c r="Z32" s="189">
        <f t="shared" si="11"/>
        <v>0</v>
      </c>
      <c r="AA32" s="597">
        <f>'[10]2275'!$B32</f>
        <v>0</v>
      </c>
      <c r="AB32" s="242">
        <f>'[2]2275'!$CE32</f>
        <v>0</v>
      </c>
      <c r="AC32" s="186">
        <f>'2275'!M32</f>
        <v>0</v>
      </c>
      <c r="AD32" s="186">
        <f t="shared" si="12"/>
        <v>0</v>
      </c>
      <c r="AE32" s="189">
        <f t="shared" si="13"/>
        <v>0</v>
      </c>
    </row>
    <row r="33" spans="1:31">
      <c r="A33" s="490" t="s">
        <v>274</v>
      </c>
      <c r="B33" s="605">
        <f t="shared" si="1"/>
        <v>0</v>
      </c>
      <c r="C33" s="186">
        <f t="shared" si="2"/>
        <v>0</v>
      </c>
      <c r="D33" s="186">
        <f t="shared" si="2"/>
        <v>0</v>
      </c>
      <c r="E33" s="186">
        <f t="shared" si="3"/>
        <v>0</v>
      </c>
      <c r="F33" s="189">
        <f t="shared" si="4"/>
        <v>0</v>
      </c>
      <c r="G33" s="597">
        <f>'[10]2271'!$B33</f>
        <v>0</v>
      </c>
      <c r="H33" s="242">
        <f>'[2]2271'!$CE33</f>
        <v>0</v>
      </c>
      <c r="I33" s="186">
        <f>'2271'!R33</f>
        <v>0</v>
      </c>
      <c r="J33" s="244">
        <f t="shared" si="5"/>
        <v>0</v>
      </c>
      <c r="K33" s="189">
        <f t="shared" si="6"/>
        <v>0</v>
      </c>
      <c r="L33" s="597">
        <f>'[10]2272'!$B33</f>
        <v>0</v>
      </c>
      <c r="M33" s="242">
        <f>'[2]2272'!$CE33</f>
        <v>0</v>
      </c>
      <c r="N33" s="186">
        <f>'2272'!U33</f>
        <v>0</v>
      </c>
      <c r="O33" s="244">
        <f t="shared" si="7"/>
        <v>0</v>
      </c>
      <c r="P33" s="189">
        <f t="shared" si="8"/>
        <v>0</v>
      </c>
      <c r="Q33" s="597">
        <f>'[10]2273'!$B33</f>
        <v>0</v>
      </c>
      <c r="R33" s="242">
        <f>'[2]2273'!$CE33</f>
        <v>0</v>
      </c>
      <c r="S33" s="186">
        <f>'2273'!S33</f>
        <v>0</v>
      </c>
      <c r="T33" s="244">
        <f t="shared" si="9"/>
        <v>0</v>
      </c>
      <c r="U33" s="189">
        <f t="shared" si="10"/>
        <v>0</v>
      </c>
      <c r="V33" s="597">
        <f>'[10]2274'!$B33</f>
        <v>0</v>
      </c>
      <c r="W33" s="242">
        <f>'[2]2274'!$CE33</f>
        <v>0</v>
      </c>
      <c r="X33" s="186">
        <f>'2274'!D33</f>
        <v>0</v>
      </c>
      <c r="Y33" s="444">
        <f t="shared" si="0"/>
        <v>0</v>
      </c>
      <c r="Z33" s="189">
        <f t="shared" si="11"/>
        <v>0</v>
      </c>
      <c r="AA33" s="597">
        <f>'[10]2275'!$B33</f>
        <v>0</v>
      </c>
      <c r="AB33" s="242">
        <f>'[2]2275'!$CE33</f>
        <v>0</v>
      </c>
      <c r="AC33" s="186">
        <f>'2275'!M33</f>
        <v>0</v>
      </c>
      <c r="AD33" s="186">
        <f t="shared" si="12"/>
        <v>0</v>
      </c>
      <c r="AE33" s="189">
        <f t="shared" si="13"/>
        <v>0</v>
      </c>
    </row>
    <row r="34" spans="1:31">
      <c r="A34" s="488" t="s">
        <v>52</v>
      </c>
      <c r="B34" s="605">
        <f t="shared" si="1"/>
        <v>0</v>
      </c>
      <c r="C34" s="186">
        <f t="shared" si="2"/>
        <v>0</v>
      </c>
      <c r="D34" s="186">
        <f t="shared" si="2"/>
        <v>0</v>
      </c>
      <c r="E34" s="186">
        <f t="shared" si="3"/>
        <v>0</v>
      </c>
      <c r="F34" s="189">
        <f t="shared" si="4"/>
        <v>0</v>
      </c>
      <c r="G34" s="597">
        <f>'[10]2271'!$B34</f>
        <v>0</v>
      </c>
      <c r="H34" s="242">
        <f>'[2]2271'!$CE34</f>
        <v>0</v>
      </c>
      <c r="I34" s="186">
        <f>'2271'!R34</f>
        <v>0</v>
      </c>
      <c r="J34" s="244">
        <f t="shared" si="5"/>
        <v>0</v>
      </c>
      <c r="K34" s="189">
        <f t="shared" si="6"/>
        <v>0</v>
      </c>
      <c r="L34" s="597">
        <f>'[10]2272'!$B34</f>
        <v>0</v>
      </c>
      <c r="M34" s="242">
        <f>'[2]2272'!$CE34</f>
        <v>0</v>
      </c>
      <c r="N34" s="186">
        <f>'2272'!U34</f>
        <v>0</v>
      </c>
      <c r="O34" s="244">
        <f t="shared" si="7"/>
        <v>0</v>
      </c>
      <c r="P34" s="189">
        <f t="shared" si="8"/>
        <v>0</v>
      </c>
      <c r="Q34" s="597">
        <f>'[10]2273'!$B34</f>
        <v>0</v>
      </c>
      <c r="R34" s="242">
        <f>'[2]2273'!$CE34</f>
        <v>0</v>
      </c>
      <c r="S34" s="186">
        <f>'2273'!S34</f>
        <v>0</v>
      </c>
      <c r="T34" s="244">
        <f t="shared" si="9"/>
        <v>0</v>
      </c>
      <c r="U34" s="189">
        <f t="shared" si="10"/>
        <v>0</v>
      </c>
      <c r="V34" s="597">
        <f>'[10]2274'!$B34</f>
        <v>0</v>
      </c>
      <c r="W34" s="242">
        <f>'[2]2274'!$CE34</f>
        <v>0</v>
      </c>
      <c r="X34" s="186">
        <f>'2274'!D34</f>
        <v>0</v>
      </c>
      <c r="Y34" s="444">
        <f t="shared" si="0"/>
        <v>0</v>
      </c>
      <c r="Z34" s="189">
        <f t="shared" si="11"/>
        <v>0</v>
      </c>
      <c r="AA34" s="597">
        <f>'[10]2275'!$B34</f>
        <v>0</v>
      </c>
      <c r="AB34" s="242">
        <f>'[2]2275'!$CE34</f>
        <v>0</v>
      </c>
      <c r="AC34" s="186">
        <f>'2275'!M34</f>
        <v>0</v>
      </c>
      <c r="AD34" s="186">
        <f t="shared" si="12"/>
        <v>0</v>
      </c>
      <c r="AE34" s="189">
        <f t="shared" si="13"/>
        <v>0</v>
      </c>
    </row>
    <row r="35" spans="1:31" s="577" customFormat="1" ht="15">
      <c r="A35" s="613" t="s">
        <v>249</v>
      </c>
      <c r="B35" s="610">
        <f>SUM(B9:B34)</f>
        <v>0</v>
      </c>
      <c r="C35" s="614">
        <f>SUM(C9:C34)</f>
        <v>0</v>
      </c>
      <c r="D35" s="614">
        <f>SUM(D9:D34)</f>
        <v>0</v>
      </c>
      <c r="E35" s="614">
        <f>SUM(E9:E34)</f>
        <v>0</v>
      </c>
      <c r="F35" s="615">
        <f>SUM(F9:F34)</f>
        <v>0</v>
      </c>
      <c r="G35" s="611">
        <f>'[10]2271'!$B35</f>
        <v>0</v>
      </c>
      <c r="H35" s="242">
        <f>'[2]2271'!$CE35</f>
        <v>0</v>
      </c>
      <c r="I35" s="611">
        <f>'2271'!R35</f>
        <v>0</v>
      </c>
      <c r="J35" s="611">
        <f>SUM(J9:J34)</f>
        <v>0</v>
      </c>
      <c r="K35" s="611">
        <f>SUM(K9:K34)</f>
        <v>0</v>
      </c>
      <c r="L35" s="611">
        <f>'[10]2272'!$B35</f>
        <v>0</v>
      </c>
      <c r="M35" s="242">
        <f>'[2]2272'!$CE35</f>
        <v>0</v>
      </c>
      <c r="N35" s="611">
        <f>'2272'!U35</f>
        <v>0</v>
      </c>
      <c r="O35" s="611">
        <f>SUM(O9:O34)</f>
        <v>0</v>
      </c>
      <c r="P35" s="611">
        <f>SUM(P9:P34)</f>
        <v>0</v>
      </c>
      <c r="Q35" s="611">
        <f>'[10]2273'!$B35</f>
        <v>0</v>
      </c>
      <c r="R35" s="242">
        <f>'[2]2273'!$CE35</f>
        <v>0</v>
      </c>
      <c r="S35" s="611">
        <f>'2273'!S35</f>
        <v>0</v>
      </c>
      <c r="T35" s="611">
        <f>SUM(T9:T34)</f>
        <v>0</v>
      </c>
      <c r="U35" s="611">
        <f>SUM(U9:U34)</f>
        <v>0</v>
      </c>
      <c r="V35" s="611">
        <f>'[10]2274'!$B35</f>
        <v>0</v>
      </c>
      <c r="W35" s="242">
        <f>'[2]2274'!$CE35</f>
        <v>0</v>
      </c>
      <c r="X35" s="611">
        <f>'2274'!D35</f>
        <v>0</v>
      </c>
      <c r="Y35" s="611">
        <f>SUM(Y9:Y34)</f>
        <v>0</v>
      </c>
      <c r="Z35" s="611">
        <f>SUM(Z9:Z34)</f>
        <v>0</v>
      </c>
      <c r="AA35" s="611">
        <f>'[10]2275'!$B35</f>
        <v>0</v>
      </c>
      <c r="AB35" s="242">
        <f>'[2]2275'!$CE35</f>
        <v>0</v>
      </c>
      <c r="AC35" s="611">
        <f>'2275'!M35</f>
        <v>0</v>
      </c>
      <c r="AD35" s="591">
        <f t="shared" si="12"/>
        <v>0</v>
      </c>
      <c r="AE35" s="611">
        <f>SUM(AE9:AE34)</f>
        <v>0</v>
      </c>
    </row>
    <row r="36" spans="1:31">
      <c r="A36" s="12" t="s">
        <v>250</v>
      </c>
      <c r="B36" s="605">
        <f t="shared" si="1"/>
        <v>0</v>
      </c>
      <c r="C36" s="186">
        <f t="shared" ref="C36:D39" si="14">SUM(H36+M36+R36+W36+AB36)</f>
        <v>0</v>
      </c>
      <c r="D36" s="186">
        <f t="shared" si="14"/>
        <v>0</v>
      </c>
      <c r="E36" s="186">
        <f t="shared" si="3"/>
        <v>0</v>
      </c>
      <c r="F36" s="189">
        <f t="shared" si="4"/>
        <v>0</v>
      </c>
      <c r="G36" s="597">
        <f>'[10]2271'!$B36</f>
        <v>0</v>
      </c>
      <c r="H36" s="242">
        <f>'[2]2271'!$CE36</f>
        <v>0</v>
      </c>
      <c r="I36" s="186">
        <f>'2271'!R36</f>
        <v>0</v>
      </c>
      <c r="J36" s="244">
        <f t="shared" si="5"/>
        <v>0</v>
      </c>
      <c r="K36" s="189">
        <f t="shared" si="6"/>
        <v>0</v>
      </c>
      <c r="L36" s="597">
        <f>'[10]2272'!$B36</f>
        <v>0</v>
      </c>
      <c r="M36" s="242">
        <f>'[2]2272'!$CE36</f>
        <v>0</v>
      </c>
      <c r="N36" s="186">
        <f>'2272'!U36</f>
        <v>0</v>
      </c>
      <c r="O36" s="244">
        <f t="shared" si="7"/>
        <v>0</v>
      </c>
      <c r="P36" s="189">
        <f t="shared" si="8"/>
        <v>0</v>
      </c>
      <c r="Q36" s="597">
        <f>'[10]2273'!$B36</f>
        <v>0</v>
      </c>
      <c r="R36" s="242">
        <f>'[2]2273'!$CE36</f>
        <v>0</v>
      </c>
      <c r="S36" s="186">
        <f>'2273'!S36</f>
        <v>0</v>
      </c>
      <c r="T36" s="244">
        <f t="shared" si="9"/>
        <v>0</v>
      </c>
      <c r="U36" s="189">
        <f t="shared" si="10"/>
        <v>0</v>
      </c>
      <c r="V36" s="597">
        <f>'[10]2274'!$B36</f>
        <v>0</v>
      </c>
      <c r="W36" s="242">
        <f>'[2]2274'!$CE36</f>
        <v>0</v>
      </c>
      <c r="X36" s="186">
        <f>'2274'!D36</f>
        <v>0</v>
      </c>
      <c r="Y36" s="444">
        <f>X36-W36</f>
        <v>0</v>
      </c>
      <c r="Z36" s="189">
        <f t="shared" si="11"/>
        <v>0</v>
      </c>
      <c r="AA36" s="597">
        <f>'[10]2275'!$B36</f>
        <v>0</v>
      </c>
      <c r="AB36" s="242">
        <f>'[2]2275'!$CE36</f>
        <v>0</v>
      </c>
      <c r="AC36" s="186">
        <f>'2275'!M36</f>
        <v>0</v>
      </c>
      <c r="AD36" s="186">
        <f t="shared" si="12"/>
        <v>0</v>
      </c>
      <c r="AE36" s="189">
        <f t="shared" si="13"/>
        <v>0</v>
      </c>
    </row>
    <row r="37" spans="1:31">
      <c r="A37" s="12"/>
      <c r="B37" s="605">
        <f t="shared" si="1"/>
        <v>0</v>
      </c>
      <c r="C37" s="186">
        <f t="shared" si="14"/>
        <v>0</v>
      </c>
      <c r="D37" s="186">
        <f t="shared" si="14"/>
        <v>0</v>
      </c>
      <c r="E37" s="186">
        <f t="shared" si="3"/>
        <v>0</v>
      </c>
      <c r="F37" s="189">
        <f t="shared" si="4"/>
        <v>0</v>
      </c>
      <c r="G37" s="597">
        <f>'[10]2271'!$B37</f>
        <v>0</v>
      </c>
      <c r="H37" s="242">
        <f>'[2]2271'!$CE37</f>
        <v>0</v>
      </c>
      <c r="I37" s="186">
        <f>'2271'!R37</f>
        <v>0</v>
      </c>
      <c r="J37" s="244">
        <f t="shared" si="5"/>
        <v>0</v>
      </c>
      <c r="K37" s="189">
        <f t="shared" si="6"/>
        <v>0</v>
      </c>
      <c r="L37" s="597">
        <f>'[10]2272'!$B37</f>
        <v>0</v>
      </c>
      <c r="M37" s="242">
        <f>'[2]2272'!$CE37</f>
        <v>0</v>
      </c>
      <c r="N37" s="186">
        <f>'2272'!U37</f>
        <v>0</v>
      </c>
      <c r="O37" s="244">
        <f t="shared" si="7"/>
        <v>0</v>
      </c>
      <c r="P37" s="189">
        <f t="shared" si="8"/>
        <v>0</v>
      </c>
      <c r="Q37" s="597">
        <f>'[10]2273'!$B37</f>
        <v>0</v>
      </c>
      <c r="R37" s="242">
        <f>'[2]2273'!$CE37</f>
        <v>0</v>
      </c>
      <c r="S37" s="186">
        <f>'2273'!S37</f>
        <v>0</v>
      </c>
      <c r="T37" s="244">
        <f t="shared" si="9"/>
        <v>0</v>
      </c>
      <c r="U37" s="189">
        <f t="shared" si="10"/>
        <v>0</v>
      </c>
      <c r="V37" s="597">
        <f>'[10]2274'!$B37</f>
        <v>0</v>
      </c>
      <c r="W37" s="242">
        <f>'[2]2274'!$CE37</f>
        <v>0</v>
      </c>
      <c r="X37" s="186">
        <f>'2274'!D37</f>
        <v>0</v>
      </c>
      <c r="Y37" s="444">
        <f>X37-W37</f>
        <v>0</v>
      </c>
      <c r="Z37" s="189">
        <f t="shared" si="11"/>
        <v>0</v>
      </c>
      <c r="AA37" s="597">
        <f>'[10]2275'!$B37</f>
        <v>0</v>
      </c>
      <c r="AB37" s="242">
        <f>'[2]2275'!$CE37</f>
        <v>0</v>
      </c>
      <c r="AC37" s="186">
        <f>'2275'!M37</f>
        <v>0</v>
      </c>
      <c r="AD37" s="186">
        <f t="shared" si="12"/>
        <v>0</v>
      </c>
      <c r="AE37" s="189">
        <f t="shared" si="13"/>
        <v>0</v>
      </c>
    </row>
    <row r="38" spans="1:31">
      <c r="A38" s="12"/>
      <c r="B38" s="605">
        <f t="shared" si="1"/>
        <v>0</v>
      </c>
      <c r="C38" s="186">
        <f t="shared" si="14"/>
        <v>0</v>
      </c>
      <c r="D38" s="186">
        <f t="shared" si="14"/>
        <v>0</v>
      </c>
      <c r="E38" s="186">
        <f t="shared" si="3"/>
        <v>0</v>
      </c>
      <c r="F38" s="189">
        <f t="shared" si="4"/>
        <v>0</v>
      </c>
      <c r="G38" s="597">
        <f>'[10]2271'!$B38</f>
        <v>0</v>
      </c>
      <c r="H38" s="242">
        <f>'[2]2271'!$CE38</f>
        <v>0</v>
      </c>
      <c r="I38" s="186">
        <f>'2271'!R38</f>
        <v>0</v>
      </c>
      <c r="J38" s="244">
        <f t="shared" si="5"/>
        <v>0</v>
      </c>
      <c r="K38" s="189">
        <f t="shared" si="6"/>
        <v>0</v>
      </c>
      <c r="L38" s="597">
        <f>'[10]2272'!$B38</f>
        <v>0</v>
      </c>
      <c r="M38" s="242">
        <f>'[2]2272'!$CE38</f>
        <v>0</v>
      </c>
      <c r="N38" s="186">
        <f>'2272'!U38</f>
        <v>0</v>
      </c>
      <c r="O38" s="244">
        <f t="shared" si="7"/>
        <v>0</v>
      </c>
      <c r="P38" s="189">
        <f t="shared" si="8"/>
        <v>0</v>
      </c>
      <c r="Q38" s="597">
        <f>'[10]2273'!$B38</f>
        <v>0</v>
      </c>
      <c r="R38" s="242">
        <f>'[2]2273'!$CE38</f>
        <v>0</v>
      </c>
      <c r="S38" s="186">
        <f>'2273'!S38</f>
        <v>0</v>
      </c>
      <c r="T38" s="244">
        <f t="shared" si="9"/>
        <v>0</v>
      </c>
      <c r="U38" s="189">
        <f t="shared" si="10"/>
        <v>0</v>
      </c>
      <c r="V38" s="597">
        <f>'[10]2274'!$B38</f>
        <v>0</v>
      </c>
      <c r="W38" s="242">
        <f>'[2]2274'!$CE38</f>
        <v>0</v>
      </c>
      <c r="X38" s="186">
        <f>'2274'!D38</f>
        <v>0</v>
      </c>
      <c r="Y38" s="444">
        <f>X38-W38</f>
        <v>0</v>
      </c>
      <c r="Z38" s="189">
        <f t="shared" si="11"/>
        <v>0</v>
      </c>
      <c r="AA38" s="597">
        <f>'[10]2275'!$B38</f>
        <v>0</v>
      </c>
      <c r="AB38" s="242">
        <f>'[2]2275'!$CE38</f>
        <v>0</v>
      </c>
      <c r="AC38" s="186">
        <f>'2275'!M38</f>
        <v>0</v>
      </c>
      <c r="AD38" s="186">
        <f t="shared" si="12"/>
        <v>0</v>
      </c>
      <c r="AE38" s="189">
        <f t="shared" si="13"/>
        <v>0</v>
      </c>
    </row>
    <row r="39" spans="1:31">
      <c r="A39" s="540"/>
      <c r="B39" s="605">
        <f t="shared" si="1"/>
        <v>0</v>
      </c>
      <c r="C39" s="186">
        <f t="shared" si="14"/>
        <v>0</v>
      </c>
      <c r="D39" s="186">
        <f t="shared" si="14"/>
        <v>0</v>
      </c>
      <c r="E39" s="244">
        <f t="shared" si="3"/>
        <v>0</v>
      </c>
      <c r="F39" s="189">
        <f t="shared" si="4"/>
        <v>0</v>
      </c>
      <c r="G39" s="597">
        <f>'[10]2271'!$B39</f>
        <v>0</v>
      </c>
      <c r="H39" s="242">
        <f>'[2]2271'!$CE39</f>
        <v>0</v>
      </c>
      <c r="I39" s="186">
        <f>'2271'!R39</f>
        <v>0</v>
      </c>
      <c r="J39" s="244">
        <f t="shared" si="5"/>
        <v>0</v>
      </c>
      <c r="K39" s="189">
        <f t="shared" si="6"/>
        <v>0</v>
      </c>
      <c r="L39" s="597">
        <f>'[10]2272'!$B39</f>
        <v>0</v>
      </c>
      <c r="M39" s="242">
        <f>'[2]2272'!$CE39</f>
        <v>0</v>
      </c>
      <c r="N39" s="186">
        <f>'2272'!U39</f>
        <v>0</v>
      </c>
      <c r="O39" s="244">
        <f t="shared" si="7"/>
        <v>0</v>
      </c>
      <c r="P39" s="189">
        <f t="shared" si="8"/>
        <v>0</v>
      </c>
      <c r="Q39" s="597">
        <f>'[10]2273'!$B39</f>
        <v>0</v>
      </c>
      <c r="R39" s="242">
        <f>'[2]2273'!$CE39</f>
        <v>0</v>
      </c>
      <c r="S39" s="186">
        <f>'2273'!S39</f>
        <v>0</v>
      </c>
      <c r="T39" s="244">
        <f t="shared" si="9"/>
        <v>0</v>
      </c>
      <c r="U39" s="189">
        <f t="shared" si="10"/>
        <v>0</v>
      </c>
      <c r="V39" s="597">
        <f>'[10]2274'!$B39</f>
        <v>0</v>
      </c>
      <c r="W39" s="242">
        <f>'[2]2274'!$CE39</f>
        <v>0</v>
      </c>
      <c r="X39" s="186">
        <f>'2274'!D39</f>
        <v>0</v>
      </c>
      <c r="Y39" s="444">
        <f>X39-W39</f>
        <v>0</v>
      </c>
      <c r="Z39" s="189">
        <f t="shared" si="11"/>
        <v>0</v>
      </c>
      <c r="AA39" s="597">
        <f>'[10]2275'!$B39</f>
        <v>0</v>
      </c>
      <c r="AB39" s="242">
        <f>'[2]2275'!$CE39</f>
        <v>0</v>
      </c>
      <c r="AC39" s="186">
        <f>'2275'!M39</f>
        <v>0</v>
      </c>
      <c r="AD39" s="186">
        <f t="shared" si="12"/>
        <v>0</v>
      </c>
      <c r="AE39" s="189">
        <f t="shared" si="13"/>
        <v>0</v>
      </c>
    </row>
    <row r="40" spans="1:31" s="525" customFormat="1">
      <c r="A40" s="596"/>
      <c r="B40" s="606"/>
      <c r="C40" s="607"/>
      <c r="D40" s="607"/>
      <c r="E40" s="607"/>
      <c r="F40" s="608"/>
      <c r="G40" s="597">
        <f>'[10]2271'!$B40</f>
        <v>0</v>
      </c>
      <c r="H40" s="242">
        <f>'[2]2271'!$CE40</f>
        <v>0</v>
      </c>
      <c r="I40" s="598"/>
      <c r="J40" s="244">
        <f t="shared" si="5"/>
        <v>0</v>
      </c>
      <c r="K40" s="189">
        <f t="shared" si="6"/>
        <v>0</v>
      </c>
      <c r="L40" s="597">
        <f>'[10]2272'!$B40</f>
        <v>0</v>
      </c>
      <c r="M40" s="242">
        <f>'[2]2272'!$CE40</f>
        <v>0</v>
      </c>
      <c r="N40" s="598"/>
      <c r="O40" s="598"/>
      <c r="P40" s="598"/>
      <c r="Q40" s="597">
        <f>'[10]2273'!$B40</f>
        <v>0</v>
      </c>
      <c r="R40" s="242">
        <f>'[2]2273'!$CE40</f>
        <v>0</v>
      </c>
      <c r="S40" s="598"/>
      <c r="T40" s="598"/>
      <c r="U40" s="598"/>
      <c r="V40" s="597">
        <f>'[10]2274'!$B40</f>
        <v>0</v>
      </c>
      <c r="W40" s="242">
        <f>'[2]2274'!$CE40</f>
        <v>0</v>
      </c>
      <c r="X40" s="186">
        <f>'2274'!D40</f>
        <v>0</v>
      </c>
      <c r="Y40" s="444">
        <f t="shared" ref="Y40:Y63" si="15">X40-W40</f>
        <v>0</v>
      </c>
      <c r="Z40" s="598"/>
      <c r="AA40" s="597">
        <f>'[10]2275'!$B40</f>
        <v>0</v>
      </c>
      <c r="AB40" s="242">
        <f>'[2]2275'!$CE40</f>
        <v>0</v>
      </c>
      <c r="AC40" s="598"/>
      <c r="AD40" s="598"/>
      <c r="AE40" s="598"/>
    </row>
    <row r="41" spans="1:31" s="525" customFormat="1" ht="15">
      <c r="A41" s="547"/>
      <c r="B41" s="606"/>
      <c r="C41" s="523"/>
      <c r="D41" s="523"/>
      <c r="E41" s="523"/>
      <c r="F41" s="548"/>
      <c r="G41" s="597">
        <f>'[10]2271'!$B41</f>
        <v>0</v>
      </c>
      <c r="H41" s="242">
        <f>'[2]2271'!$CE41</f>
        <v>0</v>
      </c>
      <c r="I41" s="523"/>
      <c r="J41" s="244">
        <f t="shared" si="5"/>
        <v>0</v>
      </c>
      <c r="K41" s="189">
        <f t="shared" si="6"/>
        <v>0</v>
      </c>
      <c r="L41" s="597">
        <f>'[10]2272'!$B41</f>
        <v>0</v>
      </c>
      <c r="M41" s="242">
        <f>'[2]2272'!$CE41</f>
        <v>0</v>
      </c>
      <c r="N41" s="523"/>
      <c r="O41" s="523"/>
      <c r="P41" s="548"/>
      <c r="Q41" s="597">
        <f>'[10]2273'!$B41</f>
        <v>0</v>
      </c>
      <c r="R41" s="242">
        <f>'[2]2273'!$CE41</f>
        <v>0</v>
      </c>
      <c r="S41" s="523"/>
      <c r="T41" s="523"/>
      <c r="U41" s="548"/>
      <c r="V41" s="597">
        <f>'[10]2274'!$B41</f>
        <v>0</v>
      </c>
      <c r="W41" s="242">
        <f>'[2]2274'!$CE41</f>
        <v>0</v>
      </c>
      <c r="X41" s="186">
        <f>'2274'!D41</f>
        <v>0</v>
      </c>
      <c r="Y41" s="444">
        <f t="shared" si="15"/>
        <v>0</v>
      </c>
      <c r="Z41" s="548"/>
      <c r="AA41" s="597">
        <f>'[10]2275'!$B41</f>
        <v>0</v>
      </c>
      <c r="AB41" s="242">
        <f>'[2]2275'!$CE41</f>
        <v>0</v>
      </c>
      <c r="AC41" s="523"/>
      <c r="AD41" s="523"/>
      <c r="AE41" s="548"/>
    </row>
    <row r="42" spans="1:31" s="525" customFormat="1" ht="15">
      <c r="A42" s="612"/>
      <c r="B42" s="606"/>
      <c r="C42" s="607"/>
      <c r="D42" s="607"/>
      <c r="E42" s="607"/>
      <c r="F42" s="608"/>
      <c r="G42" s="598">
        <f>'[10]2271'!$B42</f>
        <v>0</v>
      </c>
      <c r="H42" s="242">
        <f>'[2]2271'!$CE42</f>
        <v>0</v>
      </c>
      <c r="I42" s="598"/>
      <c r="J42" s="523">
        <f t="shared" si="5"/>
        <v>0</v>
      </c>
      <c r="K42" s="548">
        <f t="shared" si="6"/>
        <v>0</v>
      </c>
      <c r="L42" s="598">
        <f>'[10]2272'!$B42</f>
        <v>0</v>
      </c>
      <c r="M42" s="242">
        <f>'[2]2272'!$CE42</f>
        <v>0</v>
      </c>
      <c r="N42" s="598"/>
      <c r="O42" s="598"/>
      <c r="P42" s="598"/>
      <c r="Q42" s="598">
        <f>'[10]2273'!$B42</f>
        <v>0</v>
      </c>
      <c r="R42" s="242">
        <f>'[2]2273'!$CE42</f>
        <v>0</v>
      </c>
      <c r="S42" s="598"/>
      <c r="T42" s="598"/>
      <c r="U42" s="598"/>
      <c r="V42" s="598">
        <f>'[10]2274'!$B42</f>
        <v>0</v>
      </c>
      <c r="W42" s="242">
        <f>'[2]2274'!$CE42</f>
        <v>0</v>
      </c>
      <c r="X42" s="523">
        <f>'2274'!D42</f>
        <v>0</v>
      </c>
      <c r="Y42" s="553">
        <f t="shared" si="15"/>
        <v>0</v>
      </c>
      <c r="Z42" s="598"/>
      <c r="AA42" s="598">
        <f>'[10]2275'!$B42</f>
        <v>0</v>
      </c>
      <c r="AB42" s="242">
        <f>'[2]2275'!$CE42</f>
        <v>0</v>
      </c>
      <c r="AC42" s="598"/>
      <c r="AD42" s="598"/>
      <c r="AE42" s="598"/>
    </row>
    <row r="43" spans="1:31" s="577" customFormat="1" ht="15">
      <c r="A43" s="578" t="s">
        <v>251</v>
      </c>
      <c r="B43" s="610">
        <f>SUM(B35:B36)</f>
        <v>0</v>
      </c>
      <c r="C43" s="610">
        <f t="shared" ref="C43:F43" si="16">SUM(C35:C36)</f>
        <v>0</v>
      </c>
      <c r="D43" s="610">
        <f t="shared" si="16"/>
        <v>0</v>
      </c>
      <c r="E43" s="610">
        <f t="shared" si="16"/>
        <v>0</v>
      </c>
      <c r="F43" s="610">
        <f t="shared" si="16"/>
        <v>0</v>
      </c>
      <c r="G43" s="611">
        <f>'[10]2271'!$B43</f>
        <v>0</v>
      </c>
      <c r="H43" s="242">
        <f>'[2]2271'!$CE43</f>
        <v>0</v>
      </c>
      <c r="I43" s="591">
        <f>'2271'!R43</f>
        <v>0</v>
      </c>
      <c r="J43" s="591">
        <f t="shared" si="5"/>
        <v>0</v>
      </c>
      <c r="K43" s="592">
        <f t="shared" si="6"/>
        <v>0</v>
      </c>
      <c r="L43" s="611">
        <f>'[10]2272'!$B43</f>
        <v>0</v>
      </c>
      <c r="M43" s="242">
        <f>'[2]2272'!$CE43</f>
        <v>0</v>
      </c>
      <c r="N43" s="591">
        <f>'2272'!U43</f>
        <v>0</v>
      </c>
      <c r="O43" s="591"/>
      <c r="P43" s="592"/>
      <c r="Q43" s="611">
        <f>'[10]2273'!$B43</f>
        <v>0</v>
      </c>
      <c r="R43" s="242">
        <f>'[2]2273'!$CE43</f>
        <v>0</v>
      </c>
      <c r="S43" s="591">
        <f>'2273'!S43</f>
        <v>0</v>
      </c>
      <c r="T43" s="591"/>
      <c r="U43" s="592"/>
      <c r="V43" s="611">
        <f>'[10]2274'!$B43</f>
        <v>0</v>
      </c>
      <c r="W43" s="242">
        <f>'[2]2274'!$CE43</f>
        <v>0</v>
      </c>
      <c r="X43" s="591">
        <f>'2274'!D43</f>
        <v>0</v>
      </c>
      <c r="Y43" s="569">
        <f t="shared" si="15"/>
        <v>0</v>
      </c>
      <c r="Z43" s="592"/>
      <c r="AA43" s="611">
        <f>'[10]2275'!$B43</f>
        <v>0</v>
      </c>
      <c r="AB43" s="242">
        <f>'[2]2275'!$CE43</f>
        <v>0</v>
      </c>
      <c r="AC43" s="591"/>
      <c r="AD43" s="591"/>
      <c r="AE43" s="592"/>
    </row>
    <row r="44" spans="1:31">
      <c r="A44" s="197"/>
      <c r="B44" s="605">
        <f t="shared" ref="B44:B63" si="17">SUM(G44+L44+Q44+V44+AA44)</f>
        <v>0</v>
      </c>
      <c r="C44" s="186">
        <f t="shared" ref="C44:D61" si="18">SUM(H44+M44+R44+W44+AB44)</f>
        <v>0</v>
      </c>
      <c r="D44" s="186">
        <f t="shared" si="18"/>
        <v>0</v>
      </c>
      <c r="E44" s="186">
        <f t="shared" si="3"/>
        <v>0</v>
      </c>
      <c r="F44" s="189">
        <f t="shared" si="4"/>
        <v>0</v>
      </c>
      <c r="G44" s="597">
        <f>'[10]2271'!$B44</f>
        <v>0</v>
      </c>
      <c r="H44" s="242">
        <f>'[2]2271'!$CE44</f>
        <v>0</v>
      </c>
      <c r="I44" s="186">
        <f>'2271'!R44</f>
        <v>0</v>
      </c>
      <c r="J44" s="244">
        <f t="shared" si="5"/>
        <v>0</v>
      </c>
      <c r="K44" s="189">
        <f t="shared" si="6"/>
        <v>0</v>
      </c>
      <c r="L44" s="597">
        <f>'[10]2272'!$B44</f>
        <v>0</v>
      </c>
      <c r="M44" s="242">
        <f>'[2]2272'!$CE44</f>
        <v>0</v>
      </c>
      <c r="N44" s="186">
        <f>'2272'!U44</f>
        <v>0</v>
      </c>
      <c r="O44" s="186">
        <f t="shared" si="7"/>
        <v>0</v>
      </c>
      <c r="P44" s="189">
        <f t="shared" si="8"/>
        <v>0</v>
      </c>
      <c r="Q44" s="597">
        <f>'[10]2273'!$B44</f>
        <v>0</v>
      </c>
      <c r="R44" s="242">
        <f>'[2]2273'!$CE44</f>
        <v>0</v>
      </c>
      <c r="S44" s="186">
        <f>'2273'!S44</f>
        <v>0</v>
      </c>
      <c r="T44" s="600">
        <f t="shared" si="9"/>
        <v>0</v>
      </c>
      <c r="U44" s="189">
        <f t="shared" si="10"/>
        <v>0</v>
      </c>
      <c r="V44" s="597">
        <f>'[10]2274'!$B44</f>
        <v>0</v>
      </c>
      <c r="W44" s="242">
        <f>'[2]2274'!$CE44</f>
        <v>0</v>
      </c>
      <c r="X44" s="186">
        <f>'2274'!D44</f>
        <v>0</v>
      </c>
      <c r="Y44" s="444">
        <f t="shared" si="15"/>
        <v>0</v>
      </c>
      <c r="Z44" s="189">
        <f t="shared" si="11"/>
        <v>0</v>
      </c>
      <c r="AA44" s="597">
        <f>'[10]2275'!$B44</f>
        <v>0</v>
      </c>
      <c r="AB44" s="242">
        <f>'[2]2275'!$CE44</f>
        <v>0</v>
      </c>
      <c r="AC44" s="186">
        <f>'2275'!M44</f>
        <v>0</v>
      </c>
      <c r="AD44" s="186">
        <f t="shared" si="12"/>
        <v>0</v>
      </c>
      <c r="AE44" s="189">
        <f t="shared" si="13"/>
        <v>0</v>
      </c>
    </row>
    <row r="45" spans="1:31" s="577" customFormat="1" ht="15">
      <c r="A45" s="542" t="s">
        <v>212</v>
      </c>
      <c r="B45" s="610">
        <f t="shared" si="17"/>
        <v>1831.5</v>
      </c>
      <c r="C45" s="591">
        <f>SUM(H45+M45+R45+W45+AB45)</f>
        <v>1060.6000000000001</v>
      </c>
      <c r="D45" s="591">
        <f t="shared" si="18"/>
        <v>1060.6000000000001</v>
      </c>
      <c r="E45" s="591">
        <f t="shared" si="3"/>
        <v>0</v>
      </c>
      <c r="F45" s="592">
        <f t="shared" si="4"/>
        <v>-770.89999999999986</v>
      </c>
      <c r="G45" s="611">
        <f>'[10]2271'!$B45</f>
        <v>870</v>
      </c>
      <c r="H45" s="242">
        <f>'[2]2271'!$CE45</f>
        <v>580</v>
      </c>
      <c r="I45" s="591">
        <f>'2271'!R45</f>
        <v>580</v>
      </c>
      <c r="J45" s="591">
        <f t="shared" si="5"/>
        <v>0</v>
      </c>
      <c r="K45" s="592">
        <f t="shared" si="6"/>
        <v>-290</v>
      </c>
      <c r="L45" s="611">
        <f>'[10]2272'!$B45</f>
        <v>96.7</v>
      </c>
      <c r="M45" s="242">
        <f>'[2]2272'!$CE45</f>
        <v>48</v>
      </c>
      <c r="N45" s="591">
        <f>'2272'!U45</f>
        <v>48</v>
      </c>
      <c r="O45" s="591">
        <f t="shared" si="7"/>
        <v>0</v>
      </c>
      <c r="P45" s="592">
        <f t="shared" si="8"/>
        <v>-48.7</v>
      </c>
      <c r="Q45" s="611">
        <f>'[10]2273'!$B45</f>
        <v>844.79999999999984</v>
      </c>
      <c r="R45" s="242">
        <f>'[2]2273'!$CE45</f>
        <v>422.4</v>
      </c>
      <c r="S45" s="591">
        <f>'2273'!S45</f>
        <v>422.4</v>
      </c>
      <c r="T45" s="591">
        <f t="shared" si="9"/>
        <v>0</v>
      </c>
      <c r="U45" s="592">
        <f t="shared" si="10"/>
        <v>-422.39999999999986</v>
      </c>
      <c r="V45" s="611">
        <f>'[10]2274'!$B45</f>
        <v>0</v>
      </c>
      <c r="W45" s="242">
        <f>'[2]2274'!$CE45</f>
        <v>0</v>
      </c>
      <c r="X45" s="591">
        <f>'2274'!D45</f>
        <v>0</v>
      </c>
      <c r="Y45" s="569">
        <f t="shared" si="15"/>
        <v>0</v>
      </c>
      <c r="Z45" s="592">
        <f t="shared" si="11"/>
        <v>0</v>
      </c>
      <c r="AA45" s="611">
        <f>'[10]2275'!$B45</f>
        <v>19.999999999999996</v>
      </c>
      <c r="AB45" s="242">
        <f>'[2]2275'!$CE45</f>
        <v>10.199999999999999</v>
      </c>
      <c r="AC45" s="591">
        <f>'2275'!M45</f>
        <v>10.199999999999999</v>
      </c>
      <c r="AD45" s="591">
        <f t="shared" si="12"/>
        <v>0</v>
      </c>
      <c r="AE45" s="592">
        <f t="shared" si="13"/>
        <v>-9.7999999999999972</v>
      </c>
    </row>
    <row r="46" spans="1:31" s="480" customFormat="1">
      <c r="A46" s="16" t="s">
        <v>169</v>
      </c>
      <c r="B46" s="609">
        <f t="shared" si="17"/>
        <v>1831.5</v>
      </c>
      <c r="C46" s="594">
        <f t="shared" si="18"/>
        <v>1060.6000000000001</v>
      </c>
      <c r="D46" s="594">
        <f t="shared" si="18"/>
        <v>1060.6000000000001</v>
      </c>
      <c r="E46" s="594">
        <f t="shared" si="3"/>
        <v>0</v>
      </c>
      <c r="F46" s="599">
        <f t="shared" si="4"/>
        <v>-770.89999999999986</v>
      </c>
      <c r="G46" s="597">
        <f>'[10]2271'!$B46</f>
        <v>870</v>
      </c>
      <c r="H46" s="242">
        <f>'[2]2271'!$CE46</f>
        <v>580</v>
      </c>
      <c r="I46" s="594">
        <f>'2271'!R46</f>
        <v>580</v>
      </c>
      <c r="J46" s="244">
        <f t="shared" si="5"/>
        <v>0</v>
      </c>
      <c r="K46" s="189">
        <f t="shared" si="6"/>
        <v>-290</v>
      </c>
      <c r="L46" s="597">
        <f>'[10]2272'!$B46</f>
        <v>96.7</v>
      </c>
      <c r="M46" s="242">
        <f>'[2]2272'!$CE46</f>
        <v>48</v>
      </c>
      <c r="N46" s="594">
        <f>'2272'!U46</f>
        <v>48</v>
      </c>
      <c r="O46" s="594">
        <f t="shared" si="7"/>
        <v>0</v>
      </c>
      <c r="P46" s="599">
        <f t="shared" si="8"/>
        <v>-48.7</v>
      </c>
      <c r="Q46" s="597">
        <f>'[10]2273'!$B46</f>
        <v>844.79999999999984</v>
      </c>
      <c r="R46" s="242">
        <f>'[2]2273'!$CE46</f>
        <v>422.4</v>
      </c>
      <c r="S46" s="594">
        <f>'2273'!S46</f>
        <v>422.4</v>
      </c>
      <c r="T46" s="603">
        <f t="shared" si="9"/>
        <v>0</v>
      </c>
      <c r="U46" s="599">
        <f t="shared" si="10"/>
        <v>-422.39999999999986</v>
      </c>
      <c r="V46" s="597">
        <f>'[10]2274'!$B46</f>
        <v>0</v>
      </c>
      <c r="W46" s="242">
        <f>'[2]2274'!$CE46</f>
        <v>0</v>
      </c>
      <c r="X46" s="186">
        <f>'2274'!D46</f>
        <v>0</v>
      </c>
      <c r="Y46" s="444">
        <f t="shared" si="15"/>
        <v>0</v>
      </c>
      <c r="Z46" s="599">
        <f t="shared" si="11"/>
        <v>0</v>
      </c>
      <c r="AA46" s="597">
        <f>'[10]2275'!$B46</f>
        <v>19.999999999999996</v>
      </c>
      <c r="AB46" s="242">
        <f>'[2]2275'!$CE46</f>
        <v>10.199999999999999</v>
      </c>
      <c r="AC46" s="591">
        <f>'2275'!M45</f>
        <v>10.199999999999999</v>
      </c>
      <c r="AD46" s="594">
        <f t="shared" si="12"/>
        <v>0</v>
      </c>
      <c r="AE46" s="599">
        <f t="shared" si="13"/>
        <v>-9.7999999999999972</v>
      </c>
    </row>
    <row r="47" spans="1:31">
      <c r="B47" s="605">
        <f t="shared" si="17"/>
        <v>0</v>
      </c>
      <c r="C47" s="186">
        <f t="shared" si="18"/>
        <v>0</v>
      </c>
      <c r="D47" s="186">
        <f t="shared" si="18"/>
        <v>0</v>
      </c>
      <c r="E47" s="186">
        <f t="shared" si="3"/>
        <v>0</v>
      </c>
      <c r="F47" s="189">
        <f t="shared" si="4"/>
        <v>0</v>
      </c>
      <c r="G47" s="597">
        <f>'[10]2271'!$B47</f>
        <v>0</v>
      </c>
      <c r="H47" s="242">
        <f>'[2]2271'!$CE47</f>
        <v>0</v>
      </c>
      <c r="I47" s="186">
        <f>'2271'!R47</f>
        <v>0</v>
      </c>
      <c r="J47" s="244">
        <f t="shared" si="5"/>
        <v>0</v>
      </c>
      <c r="K47" s="189">
        <f t="shared" si="6"/>
        <v>0</v>
      </c>
      <c r="L47" s="597">
        <f>'[10]2272'!$B47</f>
        <v>0</v>
      </c>
      <c r="M47" s="242">
        <f>'[2]2272'!$CE47</f>
        <v>0</v>
      </c>
      <c r="N47" s="186">
        <f>'2272'!U47</f>
        <v>0</v>
      </c>
      <c r="O47" s="186">
        <f t="shared" si="7"/>
        <v>0</v>
      </c>
      <c r="P47" s="189">
        <f t="shared" si="8"/>
        <v>0</v>
      </c>
      <c r="Q47" s="597">
        <f>'[10]2273'!$B47</f>
        <v>0</v>
      </c>
      <c r="R47" s="242">
        <f>'[2]2273'!$CE47</f>
        <v>0</v>
      </c>
      <c r="S47" s="186">
        <f>'2273'!S47</f>
        <v>0</v>
      </c>
      <c r="T47" s="186">
        <f t="shared" si="9"/>
        <v>0</v>
      </c>
      <c r="U47" s="189">
        <f t="shared" si="10"/>
        <v>0</v>
      </c>
      <c r="V47" s="597">
        <f>'[10]2274'!$B47</f>
        <v>0</v>
      </c>
      <c r="W47" s="242">
        <f>'[2]2274'!$CE47</f>
        <v>0</v>
      </c>
      <c r="X47" s="186">
        <f>'2274'!D47</f>
        <v>0</v>
      </c>
      <c r="Y47" s="444">
        <f t="shared" si="15"/>
        <v>0</v>
      </c>
      <c r="Z47" s="189">
        <f t="shared" si="11"/>
        <v>0</v>
      </c>
      <c r="AA47" s="597">
        <f>'[10]2275'!$B47</f>
        <v>0</v>
      </c>
      <c r="AB47" s="242">
        <f>'[2]2275'!$CE47</f>
        <v>0</v>
      </c>
      <c r="AC47" s="186"/>
      <c r="AD47" s="186">
        <f t="shared" si="12"/>
        <v>0</v>
      </c>
      <c r="AE47" s="189">
        <f t="shared" si="13"/>
        <v>0</v>
      </c>
    </row>
    <row r="48" spans="1:31" ht="15">
      <c r="A48" s="543" t="s">
        <v>216</v>
      </c>
      <c r="B48" s="605">
        <f t="shared" si="17"/>
        <v>0</v>
      </c>
      <c r="C48" s="186">
        <f t="shared" si="18"/>
        <v>0</v>
      </c>
      <c r="D48" s="186">
        <f t="shared" si="18"/>
        <v>0</v>
      </c>
      <c r="E48" s="186">
        <f>SUM(D48-C48)</f>
        <v>0</v>
      </c>
      <c r="F48" s="189">
        <f t="shared" si="4"/>
        <v>0</v>
      </c>
      <c r="G48" s="597">
        <f>'[10]2271'!$B48</f>
        <v>0</v>
      </c>
      <c r="H48" s="242">
        <f>'[2]2271'!$CE48</f>
        <v>0</v>
      </c>
      <c r="I48" s="186">
        <f>'2271'!R48</f>
        <v>0</v>
      </c>
      <c r="J48" s="244">
        <f t="shared" si="5"/>
        <v>0</v>
      </c>
      <c r="K48" s="189">
        <f t="shared" si="6"/>
        <v>0</v>
      </c>
      <c r="L48" s="597">
        <f>'[10]2272'!$B48</f>
        <v>0</v>
      </c>
      <c r="M48" s="242">
        <f>'[2]2272'!$CE48</f>
        <v>0</v>
      </c>
      <c r="N48" s="186">
        <f>'2272'!U48</f>
        <v>0</v>
      </c>
      <c r="O48" s="186">
        <f t="shared" si="7"/>
        <v>0</v>
      </c>
      <c r="P48" s="189">
        <f t="shared" si="8"/>
        <v>0</v>
      </c>
      <c r="Q48" s="597">
        <f>'[10]2273'!$B48</f>
        <v>0</v>
      </c>
      <c r="R48" s="242">
        <f>'[2]2273'!$CE48</f>
        <v>0</v>
      </c>
      <c r="S48" s="186">
        <f>'2273'!S48</f>
        <v>0</v>
      </c>
      <c r="T48" s="186">
        <f t="shared" si="9"/>
        <v>0</v>
      </c>
      <c r="U48" s="189">
        <f t="shared" si="10"/>
        <v>0</v>
      </c>
      <c r="V48" s="597">
        <f>'[10]2274'!$B48</f>
        <v>0</v>
      </c>
      <c r="W48" s="242">
        <f>'[2]2274'!$CE48</f>
        <v>0</v>
      </c>
      <c r="X48" s="186">
        <f>'2274'!D48</f>
        <v>0</v>
      </c>
      <c r="Y48" s="444">
        <f t="shared" si="15"/>
        <v>0</v>
      </c>
      <c r="Z48" s="189">
        <f t="shared" si="11"/>
        <v>0</v>
      </c>
      <c r="AA48" s="597">
        <f>'[10]2275'!$B48</f>
        <v>0</v>
      </c>
      <c r="AB48" s="242">
        <f>'[2]2275'!$CE48</f>
        <v>0</v>
      </c>
      <c r="AC48" s="186"/>
      <c r="AD48" s="186">
        <f t="shared" si="12"/>
        <v>0</v>
      </c>
      <c r="AE48" s="189">
        <f t="shared" si="13"/>
        <v>0</v>
      </c>
    </row>
    <row r="49" spans="1:31">
      <c r="A49" s="16" t="s">
        <v>170</v>
      </c>
      <c r="B49" s="605">
        <f t="shared" si="17"/>
        <v>0</v>
      </c>
      <c r="C49" s="186">
        <f t="shared" si="18"/>
        <v>0</v>
      </c>
      <c r="D49" s="186">
        <f t="shared" si="18"/>
        <v>0</v>
      </c>
      <c r="E49" s="186">
        <f>SUM(D49-C49)</f>
        <v>0</v>
      </c>
      <c r="F49" s="189">
        <f t="shared" si="4"/>
        <v>0</v>
      </c>
      <c r="G49" s="597">
        <f>'[10]2271'!$B49</f>
        <v>0</v>
      </c>
      <c r="H49" s="242">
        <f>'[2]2271'!$CE49</f>
        <v>0</v>
      </c>
      <c r="I49" s="186">
        <f>'2271'!R49</f>
        <v>0</v>
      </c>
      <c r="J49" s="244">
        <f t="shared" si="5"/>
        <v>0</v>
      </c>
      <c r="K49" s="189">
        <f t="shared" si="6"/>
        <v>0</v>
      </c>
      <c r="L49" s="597">
        <f>'[10]2272'!$B49</f>
        <v>0</v>
      </c>
      <c r="M49" s="242">
        <f>'[2]2272'!$CE49</f>
        <v>0</v>
      </c>
      <c r="N49" s="186">
        <f>'2272'!U49</f>
        <v>0</v>
      </c>
      <c r="O49" s="186"/>
      <c r="P49" s="189"/>
      <c r="Q49" s="597">
        <f>'[10]2273'!$B49</f>
        <v>0</v>
      </c>
      <c r="R49" s="242">
        <f>'[2]2273'!$CE49</f>
        <v>0</v>
      </c>
      <c r="S49" s="186">
        <f>'2273'!S49</f>
        <v>0</v>
      </c>
      <c r="T49" s="186"/>
      <c r="U49" s="189"/>
      <c r="V49" s="597">
        <f>'[10]2274'!$B49</f>
        <v>0</v>
      </c>
      <c r="W49" s="242">
        <f>'[2]2274'!$CE49</f>
        <v>0</v>
      </c>
      <c r="X49" s="186">
        <f>'2274'!D49</f>
        <v>0</v>
      </c>
      <c r="Y49" s="444">
        <f t="shared" si="15"/>
        <v>0</v>
      </c>
      <c r="Z49" s="189"/>
      <c r="AA49" s="597">
        <f>'[10]2275'!$B49</f>
        <v>0</v>
      </c>
      <c r="AB49" s="242">
        <f>'[2]2275'!$CE49</f>
        <v>0</v>
      </c>
      <c r="AC49" s="186"/>
      <c r="AD49" s="186"/>
      <c r="AE49" s="189"/>
    </row>
    <row r="50" spans="1:31">
      <c r="A50" s="16" t="s">
        <v>171</v>
      </c>
      <c r="B50" s="605">
        <f t="shared" si="17"/>
        <v>0</v>
      </c>
      <c r="C50" s="186">
        <f t="shared" si="18"/>
        <v>0</v>
      </c>
      <c r="D50" s="186">
        <f t="shared" si="18"/>
        <v>0</v>
      </c>
      <c r="E50" s="186">
        <f t="shared" si="3"/>
        <v>0</v>
      </c>
      <c r="F50" s="189">
        <f t="shared" si="4"/>
        <v>0</v>
      </c>
      <c r="G50" s="597">
        <f>'[10]2271'!$B50</f>
        <v>0</v>
      </c>
      <c r="H50" s="242">
        <f>'[2]2271'!$CE50</f>
        <v>0</v>
      </c>
      <c r="I50" s="186">
        <f>'2271'!R50</f>
        <v>0</v>
      </c>
      <c r="J50" s="244">
        <f t="shared" si="5"/>
        <v>0</v>
      </c>
      <c r="K50" s="189">
        <f t="shared" si="6"/>
        <v>0</v>
      </c>
      <c r="L50" s="597">
        <f>'[10]2272'!$B50</f>
        <v>0</v>
      </c>
      <c r="M50" s="242">
        <f>'[2]2272'!$CE50</f>
        <v>0</v>
      </c>
      <c r="N50" s="186">
        <f>'2272'!U50</f>
        <v>0</v>
      </c>
      <c r="O50" s="186">
        <f t="shared" si="7"/>
        <v>0</v>
      </c>
      <c r="P50" s="189">
        <f t="shared" si="8"/>
        <v>0</v>
      </c>
      <c r="Q50" s="597">
        <f>'[10]2273'!$B50</f>
        <v>0</v>
      </c>
      <c r="R50" s="242">
        <f>'[2]2273'!$CE50</f>
        <v>0</v>
      </c>
      <c r="S50" s="186">
        <f>'2273'!S50</f>
        <v>0</v>
      </c>
      <c r="T50" s="186">
        <f t="shared" si="9"/>
        <v>0</v>
      </c>
      <c r="U50" s="189">
        <f t="shared" si="10"/>
        <v>0</v>
      </c>
      <c r="V50" s="597">
        <f>'[10]2274'!$B50</f>
        <v>0</v>
      </c>
      <c r="W50" s="242">
        <f>'[2]2274'!$CE50</f>
        <v>0</v>
      </c>
      <c r="X50" s="186">
        <f>'2274'!D50</f>
        <v>0</v>
      </c>
      <c r="Y50" s="444">
        <f t="shared" si="15"/>
        <v>0</v>
      </c>
      <c r="Z50" s="189">
        <f t="shared" si="11"/>
        <v>0</v>
      </c>
      <c r="AA50" s="597">
        <f>'[10]2275'!$B50</f>
        <v>0</v>
      </c>
      <c r="AB50" s="242">
        <f>'[2]2275'!$CE50</f>
        <v>0</v>
      </c>
      <c r="AC50" s="186"/>
      <c r="AD50" s="186">
        <f t="shared" si="12"/>
        <v>0</v>
      </c>
      <c r="AE50" s="189">
        <f t="shared" si="13"/>
        <v>0</v>
      </c>
    </row>
    <row r="51" spans="1:31">
      <c r="B51" s="605">
        <f t="shared" si="17"/>
        <v>0</v>
      </c>
      <c r="C51" s="186">
        <f t="shared" si="18"/>
        <v>0</v>
      </c>
      <c r="D51" s="186">
        <f t="shared" si="18"/>
        <v>0</v>
      </c>
      <c r="E51" s="186">
        <f t="shared" si="3"/>
        <v>0</v>
      </c>
      <c r="F51" s="189">
        <f t="shared" si="4"/>
        <v>0</v>
      </c>
      <c r="G51" s="597">
        <f>'[10]2271'!$B51</f>
        <v>0</v>
      </c>
      <c r="H51" s="242">
        <f>'[2]2271'!$CE51</f>
        <v>0</v>
      </c>
      <c r="I51" s="186">
        <f>'2271'!$R$51</f>
        <v>0</v>
      </c>
      <c r="J51" s="244">
        <f t="shared" si="5"/>
        <v>0</v>
      </c>
      <c r="K51" s="189">
        <f t="shared" si="6"/>
        <v>0</v>
      </c>
      <c r="L51" s="597">
        <f>'[10]2272'!$B51</f>
        <v>0</v>
      </c>
      <c r="M51" s="242">
        <f>'[2]2272'!$CE51</f>
        <v>0</v>
      </c>
      <c r="N51" s="186">
        <f>'2272'!U51</f>
        <v>0</v>
      </c>
      <c r="O51" s="186">
        <f t="shared" si="7"/>
        <v>0</v>
      </c>
      <c r="P51" s="189">
        <f t="shared" si="8"/>
        <v>0</v>
      </c>
      <c r="Q51" s="597">
        <f>'[10]2273'!$B51</f>
        <v>0</v>
      </c>
      <c r="R51" s="242">
        <f>'[2]2273'!$CE51</f>
        <v>0</v>
      </c>
      <c r="S51" s="186">
        <f>'2273'!S51</f>
        <v>0</v>
      </c>
      <c r="T51" s="186">
        <f t="shared" si="9"/>
        <v>0</v>
      </c>
      <c r="U51" s="189">
        <f t="shared" si="10"/>
        <v>0</v>
      </c>
      <c r="V51" s="597">
        <f>'[10]2274'!$B51</f>
        <v>0</v>
      </c>
      <c r="W51" s="242">
        <f>'[2]2274'!$CE51</f>
        <v>0</v>
      </c>
      <c r="X51" s="186">
        <f>'2274'!D51</f>
        <v>0</v>
      </c>
      <c r="Y51" s="444">
        <f t="shared" si="15"/>
        <v>0</v>
      </c>
      <c r="Z51" s="189">
        <f t="shared" si="11"/>
        <v>0</v>
      </c>
      <c r="AA51" s="597">
        <f>'[10]2275'!$B51</f>
        <v>0</v>
      </c>
      <c r="AB51" s="242">
        <f>'[2]2275'!$CE51</f>
        <v>0</v>
      </c>
      <c r="AC51" s="186"/>
      <c r="AD51" s="186">
        <f t="shared" si="12"/>
        <v>0</v>
      </c>
      <c r="AE51" s="189">
        <f t="shared" si="13"/>
        <v>0</v>
      </c>
    </row>
    <row r="52" spans="1:31" s="593" customFormat="1" ht="15">
      <c r="A52" s="544" t="s">
        <v>214</v>
      </c>
      <c r="B52" s="605">
        <f t="shared" si="17"/>
        <v>123.4</v>
      </c>
      <c r="C52" s="601">
        <f t="shared" si="18"/>
        <v>106.9</v>
      </c>
      <c r="D52" s="601">
        <f t="shared" si="18"/>
        <v>106.9</v>
      </c>
      <c r="E52" s="604">
        <f t="shared" si="3"/>
        <v>0</v>
      </c>
      <c r="F52" s="595">
        <f t="shared" si="4"/>
        <v>-16.5</v>
      </c>
      <c r="G52" s="597">
        <f>'[10]2271'!$B52</f>
        <v>90.2</v>
      </c>
      <c r="H52" s="242">
        <f>'[2]2271'!$CE52</f>
        <v>90.2</v>
      </c>
      <c r="I52" s="601">
        <f>'2271'!$R$52</f>
        <v>90.2</v>
      </c>
      <c r="J52" s="244">
        <f t="shared" si="5"/>
        <v>0</v>
      </c>
      <c r="K52" s="189">
        <f t="shared" si="6"/>
        <v>0</v>
      </c>
      <c r="L52" s="597">
        <f>'[10]2272'!$B52</f>
        <v>3.1999999999999993</v>
      </c>
      <c r="M52" s="242">
        <f>'[2]2272'!$CE52</f>
        <v>1.7</v>
      </c>
      <c r="N52" s="601">
        <f>'2272'!U52</f>
        <v>1.7</v>
      </c>
      <c r="O52" s="604">
        <f t="shared" si="7"/>
        <v>0</v>
      </c>
      <c r="P52" s="595">
        <f t="shared" si="8"/>
        <v>-1.4999999999999993</v>
      </c>
      <c r="Q52" s="597">
        <f>'[10]2273'!$B52</f>
        <v>30</v>
      </c>
      <c r="R52" s="242">
        <f>'[2]2273'!$CE52</f>
        <v>15</v>
      </c>
      <c r="S52" s="601">
        <f>'2273'!S52</f>
        <v>15</v>
      </c>
      <c r="T52" s="604">
        <f t="shared" si="9"/>
        <v>0</v>
      </c>
      <c r="U52" s="595">
        <f t="shared" si="10"/>
        <v>-15</v>
      </c>
      <c r="V52" s="597">
        <f>'[10]2274'!$B52</f>
        <v>0</v>
      </c>
      <c r="W52" s="242">
        <f>'[2]2274'!$CE52</f>
        <v>0</v>
      </c>
      <c r="X52" s="186">
        <f>'2274'!D52</f>
        <v>0</v>
      </c>
      <c r="Y52" s="444">
        <f t="shared" si="15"/>
        <v>0</v>
      </c>
      <c r="Z52" s="595">
        <f t="shared" si="11"/>
        <v>0</v>
      </c>
      <c r="AA52" s="597">
        <f>'[10]2275'!$B52</f>
        <v>0</v>
      </c>
      <c r="AB52" s="242">
        <f>'[2]2275'!$CE52</f>
        <v>0</v>
      </c>
      <c r="AC52" s="601"/>
      <c r="AD52" s="601">
        <f t="shared" si="12"/>
        <v>0</v>
      </c>
      <c r="AE52" s="595">
        <f t="shared" si="13"/>
        <v>0</v>
      </c>
    </row>
    <row r="53" spans="1:31" s="593" customFormat="1" ht="15">
      <c r="A53" s="543" t="s">
        <v>215</v>
      </c>
      <c r="B53" s="605">
        <f t="shared" si="17"/>
        <v>0</v>
      </c>
      <c r="C53" s="601">
        <f t="shared" si="18"/>
        <v>0</v>
      </c>
      <c r="D53" s="601">
        <f t="shared" si="18"/>
        <v>0</v>
      </c>
      <c r="E53" s="601">
        <f t="shared" si="3"/>
        <v>0</v>
      </c>
      <c r="F53" s="595">
        <f t="shared" si="4"/>
        <v>0</v>
      </c>
      <c r="G53" s="597">
        <f>'[10]2271'!$B53</f>
        <v>0</v>
      </c>
      <c r="H53" s="242">
        <f>'[2]2271'!$CE53</f>
        <v>0</v>
      </c>
      <c r="I53" s="601">
        <f>'2271'!$R$51</f>
        <v>0</v>
      </c>
      <c r="J53" s="244">
        <f t="shared" si="5"/>
        <v>0</v>
      </c>
      <c r="K53" s="189">
        <f t="shared" si="6"/>
        <v>0</v>
      </c>
      <c r="L53" s="597">
        <f>'[10]2272'!$B53</f>
        <v>0</v>
      </c>
      <c r="M53" s="242">
        <f>'[2]2272'!$CE53</f>
        <v>0</v>
      </c>
      <c r="N53" s="601">
        <f>'2272'!U53</f>
        <v>0</v>
      </c>
      <c r="O53" s="601">
        <f t="shared" si="7"/>
        <v>0</v>
      </c>
      <c r="P53" s="595">
        <f t="shared" si="8"/>
        <v>0</v>
      </c>
      <c r="Q53" s="597">
        <f>'[10]2273'!$B53</f>
        <v>0</v>
      </c>
      <c r="R53" s="242">
        <f>'[2]2273'!$CE53</f>
        <v>0</v>
      </c>
      <c r="S53" s="601">
        <f>'2273'!S53</f>
        <v>0</v>
      </c>
      <c r="T53" s="601">
        <f t="shared" si="9"/>
        <v>0</v>
      </c>
      <c r="U53" s="595">
        <f t="shared" si="10"/>
        <v>0</v>
      </c>
      <c r="V53" s="597">
        <f>'[10]2274'!$B53</f>
        <v>0</v>
      </c>
      <c r="W53" s="242">
        <f>'[2]2274'!$CE53</f>
        <v>0</v>
      </c>
      <c r="X53" s="186">
        <f>'2274'!D53</f>
        <v>0</v>
      </c>
      <c r="Y53" s="444">
        <f t="shared" si="15"/>
        <v>0</v>
      </c>
      <c r="Z53" s="595">
        <f t="shared" si="11"/>
        <v>0</v>
      </c>
      <c r="AA53" s="597">
        <f>'[10]2275'!$B53</f>
        <v>0</v>
      </c>
      <c r="AB53" s="242">
        <f>'[2]2275'!$CE53</f>
        <v>0</v>
      </c>
      <c r="AC53" s="601"/>
      <c r="AD53" s="601">
        <f t="shared" si="12"/>
        <v>0</v>
      </c>
      <c r="AE53" s="595">
        <f t="shared" si="13"/>
        <v>0</v>
      </c>
    </row>
    <row r="54" spans="1:31">
      <c r="A54" s="16" t="s">
        <v>16</v>
      </c>
      <c r="B54" s="605">
        <f t="shared" si="17"/>
        <v>0</v>
      </c>
      <c r="C54" s="186">
        <f t="shared" si="18"/>
        <v>0</v>
      </c>
      <c r="D54" s="186">
        <f t="shared" si="18"/>
        <v>0</v>
      </c>
      <c r="E54" s="186">
        <f t="shared" si="3"/>
        <v>0</v>
      </c>
      <c r="F54" s="189">
        <f t="shared" si="4"/>
        <v>0</v>
      </c>
      <c r="G54" s="597">
        <f>'[10]2271'!$B54</f>
        <v>0</v>
      </c>
      <c r="H54" s="242">
        <f>'[2]2271'!$CE54</f>
        <v>0</v>
      </c>
      <c r="I54" s="186">
        <f>'2271'!$R$51</f>
        <v>0</v>
      </c>
      <c r="J54" s="244">
        <f t="shared" si="5"/>
        <v>0</v>
      </c>
      <c r="K54" s="189">
        <f t="shared" si="6"/>
        <v>0</v>
      </c>
      <c r="L54" s="597">
        <f>'[10]2272'!$B54</f>
        <v>0</v>
      </c>
      <c r="M54" s="242">
        <f>'[2]2272'!$CE54</f>
        <v>0</v>
      </c>
      <c r="N54" s="186">
        <f>'2272'!U54</f>
        <v>0</v>
      </c>
      <c r="O54" s="186">
        <f t="shared" si="7"/>
        <v>0</v>
      </c>
      <c r="P54" s="189">
        <f t="shared" si="8"/>
        <v>0</v>
      </c>
      <c r="Q54" s="597">
        <f>'[10]2273'!$B54</f>
        <v>0</v>
      </c>
      <c r="R54" s="242">
        <f>'[2]2273'!$CE54</f>
        <v>0</v>
      </c>
      <c r="S54" s="186">
        <f>'2273'!S54</f>
        <v>0</v>
      </c>
      <c r="T54" s="186">
        <f t="shared" si="9"/>
        <v>0</v>
      </c>
      <c r="U54" s="189">
        <f t="shared" si="10"/>
        <v>0</v>
      </c>
      <c r="V54" s="597">
        <f>'[10]2274'!$B54</f>
        <v>0</v>
      </c>
      <c r="W54" s="242">
        <f>'[2]2274'!$CE54</f>
        <v>0</v>
      </c>
      <c r="X54" s="186">
        <f>'2274'!D54</f>
        <v>0</v>
      </c>
      <c r="Y54" s="444">
        <f t="shared" si="15"/>
        <v>0</v>
      </c>
      <c r="Z54" s="189">
        <f t="shared" si="11"/>
        <v>0</v>
      </c>
      <c r="AA54" s="597">
        <f>'[10]2275'!$B54</f>
        <v>0</v>
      </c>
      <c r="AB54" s="242">
        <f>'[2]2275'!$CE54</f>
        <v>0</v>
      </c>
      <c r="AC54" s="186"/>
      <c r="AD54" s="186">
        <f t="shared" si="12"/>
        <v>0</v>
      </c>
      <c r="AE54" s="189">
        <f t="shared" si="13"/>
        <v>0</v>
      </c>
    </row>
    <row r="55" spans="1:31">
      <c r="A55" s="16" t="s">
        <v>174</v>
      </c>
      <c r="B55" s="605">
        <f t="shared" si="17"/>
        <v>0</v>
      </c>
      <c r="C55" s="186">
        <f t="shared" si="18"/>
        <v>0</v>
      </c>
      <c r="D55" s="186">
        <f t="shared" si="18"/>
        <v>0</v>
      </c>
      <c r="E55" s="186">
        <f t="shared" si="3"/>
        <v>0</v>
      </c>
      <c r="F55" s="189">
        <f t="shared" si="4"/>
        <v>0</v>
      </c>
      <c r="G55" s="597">
        <f>'[10]2271'!$B55</f>
        <v>0</v>
      </c>
      <c r="H55" s="242">
        <f>'[2]2271'!$CE55</f>
        <v>0</v>
      </c>
      <c r="I55" s="186">
        <f>'2271'!$R$51</f>
        <v>0</v>
      </c>
      <c r="J55" s="244">
        <f t="shared" si="5"/>
        <v>0</v>
      </c>
      <c r="K55" s="189">
        <f t="shared" si="6"/>
        <v>0</v>
      </c>
      <c r="L55" s="597">
        <f>'[10]2272'!$B55</f>
        <v>0</v>
      </c>
      <c r="M55" s="242">
        <f>'[2]2272'!$CE55</f>
        <v>0</v>
      </c>
      <c r="N55" s="186">
        <f>'2272'!U55</f>
        <v>0</v>
      </c>
      <c r="O55" s="186">
        <f t="shared" si="7"/>
        <v>0</v>
      </c>
      <c r="P55" s="189">
        <f t="shared" si="8"/>
        <v>0</v>
      </c>
      <c r="Q55" s="597">
        <f>'[10]2273'!$B55</f>
        <v>0</v>
      </c>
      <c r="R55" s="242">
        <f>'[2]2273'!$CE55</f>
        <v>0</v>
      </c>
      <c r="S55" s="186">
        <f>'2273'!S55</f>
        <v>0</v>
      </c>
      <c r="T55" s="186">
        <f t="shared" si="9"/>
        <v>0</v>
      </c>
      <c r="U55" s="189">
        <f t="shared" si="10"/>
        <v>0</v>
      </c>
      <c r="V55" s="597">
        <f>'[10]2274'!$B55</f>
        <v>0</v>
      </c>
      <c r="W55" s="242">
        <f>'[2]2274'!$CE55</f>
        <v>0</v>
      </c>
      <c r="X55" s="186">
        <f>'2274'!D55</f>
        <v>0</v>
      </c>
      <c r="Y55" s="444">
        <f t="shared" si="15"/>
        <v>0</v>
      </c>
      <c r="Z55" s="189">
        <f t="shared" si="11"/>
        <v>0</v>
      </c>
      <c r="AA55" s="597">
        <f>'[10]2275'!$B55</f>
        <v>0</v>
      </c>
      <c r="AB55" s="242">
        <f>'[2]2275'!$CE55</f>
        <v>0</v>
      </c>
      <c r="AC55" s="186"/>
      <c r="AD55" s="186">
        <f t="shared" si="12"/>
        <v>0</v>
      </c>
      <c r="AE55" s="189">
        <f t="shared" si="13"/>
        <v>0</v>
      </c>
    </row>
    <row r="56" spans="1:31">
      <c r="B56" s="605">
        <f t="shared" si="17"/>
        <v>0</v>
      </c>
      <c r="C56" s="186">
        <f t="shared" si="18"/>
        <v>0</v>
      </c>
      <c r="D56" s="186">
        <f t="shared" si="18"/>
        <v>0</v>
      </c>
      <c r="E56" s="600">
        <f t="shared" si="3"/>
        <v>0</v>
      </c>
      <c r="F56" s="189">
        <f t="shared" si="4"/>
        <v>0</v>
      </c>
      <c r="G56" s="597">
        <f>'[10]2271'!$B56</f>
        <v>0</v>
      </c>
      <c r="H56" s="242">
        <f>'[2]2271'!$CE56</f>
        <v>0</v>
      </c>
      <c r="I56" s="186">
        <f>'2271'!$R$51</f>
        <v>0</v>
      </c>
      <c r="J56" s="244">
        <f t="shared" si="5"/>
        <v>0</v>
      </c>
      <c r="K56" s="189">
        <f t="shared" si="6"/>
        <v>0</v>
      </c>
      <c r="L56" s="597">
        <f>'[10]2272'!$B56</f>
        <v>0</v>
      </c>
      <c r="M56" s="242">
        <f>'[2]2272'!$CE56</f>
        <v>0</v>
      </c>
      <c r="N56" s="186">
        <f>'2272'!U56</f>
        <v>0</v>
      </c>
      <c r="O56" s="186">
        <f t="shared" si="7"/>
        <v>0</v>
      </c>
      <c r="P56" s="189">
        <f t="shared" si="8"/>
        <v>0</v>
      </c>
      <c r="Q56" s="597">
        <f>'[10]2273'!$B56</f>
        <v>0</v>
      </c>
      <c r="R56" s="242">
        <f>'[2]2273'!$CE56</f>
        <v>0</v>
      </c>
      <c r="S56" s="186">
        <f>'2273'!S56</f>
        <v>0</v>
      </c>
      <c r="T56" s="600">
        <f t="shared" si="9"/>
        <v>0</v>
      </c>
      <c r="U56" s="189">
        <f t="shared" si="10"/>
        <v>0</v>
      </c>
      <c r="V56" s="597">
        <f>'[10]2274'!$B56</f>
        <v>0</v>
      </c>
      <c r="W56" s="242">
        <f>'[2]2274'!$CE56</f>
        <v>0</v>
      </c>
      <c r="X56" s="186">
        <f>'2274'!D56</f>
        <v>0</v>
      </c>
      <c r="Y56" s="444">
        <f t="shared" si="15"/>
        <v>0</v>
      </c>
      <c r="Z56" s="189">
        <f t="shared" si="11"/>
        <v>0</v>
      </c>
      <c r="AA56" s="597">
        <f>'[10]2275'!$B56</f>
        <v>0</v>
      </c>
      <c r="AB56" s="242">
        <f>'[2]2275'!$CE56</f>
        <v>0</v>
      </c>
      <c r="AC56" s="186"/>
      <c r="AD56" s="186">
        <f t="shared" si="12"/>
        <v>0</v>
      </c>
      <c r="AE56" s="189">
        <f t="shared" si="13"/>
        <v>0</v>
      </c>
    </row>
    <row r="57" spans="1:31">
      <c r="A57" s="545"/>
      <c r="B57" s="605">
        <f t="shared" si="17"/>
        <v>0</v>
      </c>
      <c r="C57" s="186">
        <f t="shared" si="18"/>
        <v>0</v>
      </c>
      <c r="D57" s="186">
        <f t="shared" si="18"/>
        <v>0</v>
      </c>
      <c r="E57" s="186">
        <f t="shared" si="3"/>
        <v>0</v>
      </c>
      <c r="F57" s="189">
        <f t="shared" si="4"/>
        <v>0</v>
      </c>
      <c r="G57" s="597">
        <f>'[10]2271'!$B57</f>
        <v>0</v>
      </c>
      <c r="H57" s="242">
        <f>'[2]2271'!$CE57</f>
        <v>0</v>
      </c>
      <c r="I57" s="186">
        <f>'2271'!$R$51</f>
        <v>0</v>
      </c>
      <c r="J57" s="244">
        <f t="shared" si="5"/>
        <v>0</v>
      </c>
      <c r="K57" s="189">
        <f t="shared" si="6"/>
        <v>0</v>
      </c>
      <c r="L57" s="597">
        <f>'[10]2272'!$B57</f>
        <v>0</v>
      </c>
      <c r="M57" s="242">
        <f>'[2]2272'!$CE57</f>
        <v>0</v>
      </c>
      <c r="N57" s="186">
        <f>'2272'!U57</f>
        <v>0</v>
      </c>
      <c r="O57" s="186">
        <f t="shared" si="7"/>
        <v>0</v>
      </c>
      <c r="P57" s="189">
        <f t="shared" si="8"/>
        <v>0</v>
      </c>
      <c r="Q57" s="597">
        <f>'[10]2273'!$B57</f>
        <v>0</v>
      </c>
      <c r="R57" s="242">
        <f>'[2]2273'!$CE57</f>
        <v>0</v>
      </c>
      <c r="S57" s="186">
        <f>'2273'!S57</f>
        <v>0</v>
      </c>
      <c r="T57" s="186">
        <f t="shared" si="9"/>
        <v>0</v>
      </c>
      <c r="U57" s="189">
        <f t="shared" si="10"/>
        <v>0</v>
      </c>
      <c r="V57" s="597">
        <f>'[10]2274'!$B57</f>
        <v>0</v>
      </c>
      <c r="W57" s="242">
        <f>'[2]2274'!$CE57</f>
        <v>0</v>
      </c>
      <c r="X57" s="186">
        <f>'2274'!D57</f>
        <v>0</v>
      </c>
      <c r="Y57" s="444">
        <f t="shared" si="15"/>
        <v>0</v>
      </c>
      <c r="Z57" s="189">
        <f t="shared" si="11"/>
        <v>0</v>
      </c>
      <c r="AA57" s="597">
        <f>'[10]2275'!$B57</f>
        <v>0</v>
      </c>
      <c r="AB57" s="242">
        <f>'[2]2275'!$CE57</f>
        <v>0</v>
      </c>
      <c r="AC57" s="186"/>
      <c r="AD57" s="186">
        <f t="shared" si="12"/>
        <v>0</v>
      </c>
      <c r="AE57" s="189">
        <f t="shared" si="13"/>
        <v>0</v>
      </c>
    </row>
    <row r="58" spans="1:31" ht="15">
      <c r="A58" s="230"/>
      <c r="B58" s="605">
        <f t="shared" si="17"/>
        <v>0</v>
      </c>
      <c r="C58" s="186">
        <f t="shared" si="18"/>
        <v>0</v>
      </c>
      <c r="D58" s="186">
        <f t="shared" si="18"/>
        <v>0</v>
      </c>
      <c r="E58" s="186">
        <f t="shared" si="3"/>
        <v>0</v>
      </c>
      <c r="F58" s="189">
        <f t="shared" si="4"/>
        <v>0</v>
      </c>
      <c r="G58" s="597">
        <f>'[10]2271'!$B58</f>
        <v>0</v>
      </c>
      <c r="H58" s="242">
        <f>'[2]2271'!$CE58</f>
        <v>0</v>
      </c>
      <c r="I58" s="186">
        <f>'2271'!$R$51</f>
        <v>0</v>
      </c>
      <c r="J58" s="244">
        <f t="shared" si="5"/>
        <v>0</v>
      </c>
      <c r="K58" s="189">
        <f t="shared" si="6"/>
        <v>0</v>
      </c>
      <c r="L58" s="597">
        <f>'[10]2272'!$B58</f>
        <v>0</v>
      </c>
      <c r="M58" s="242">
        <f>'[2]2272'!$CE58</f>
        <v>0</v>
      </c>
      <c r="N58" s="186">
        <f>'2272'!U58</f>
        <v>0</v>
      </c>
      <c r="O58" s="186">
        <f t="shared" si="7"/>
        <v>0</v>
      </c>
      <c r="P58" s="189">
        <f t="shared" si="8"/>
        <v>0</v>
      </c>
      <c r="Q58" s="597">
        <f>'[10]2273'!$B58</f>
        <v>0</v>
      </c>
      <c r="R58" s="242">
        <f>'[2]2273'!$CE58</f>
        <v>0</v>
      </c>
      <c r="S58" s="186">
        <f>'2273'!S58</f>
        <v>0</v>
      </c>
      <c r="T58" s="186">
        <f t="shared" si="9"/>
        <v>0</v>
      </c>
      <c r="U58" s="189">
        <f t="shared" si="10"/>
        <v>0</v>
      </c>
      <c r="V58" s="597">
        <f>'[10]2274'!$B58</f>
        <v>0</v>
      </c>
      <c r="W58" s="242">
        <f>'[2]2274'!$CE58</f>
        <v>0</v>
      </c>
      <c r="X58" s="186">
        <f>'2274'!D58</f>
        <v>0</v>
      </c>
      <c r="Y58" s="444">
        <f t="shared" si="15"/>
        <v>0</v>
      </c>
      <c r="Z58" s="189">
        <f t="shared" si="11"/>
        <v>0</v>
      </c>
      <c r="AA58" s="597">
        <f>'[10]2275'!$B58</f>
        <v>0</v>
      </c>
      <c r="AB58" s="242">
        <f>'[2]2275'!$CE58</f>
        <v>0</v>
      </c>
      <c r="AC58" s="186"/>
      <c r="AD58" s="186">
        <f t="shared" si="12"/>
        <v>0</v>
      </c>
      <c r="AE58" s="189">
        <f t="shared" si="13"/>
        <v>0</v>
      </c>
    </row>
    <row r="59" spans="1:31" ht="15">
      <c r="A59" s="543" t="s">
        <v>240</v>
      </c>
      <c r="B59" s="605">
        <f t="shared" si="17"/>
        <v>0</v>
      </c>
      <c r="C59" s="186">
        <f t="shared" si="18"/>
        <v>0</v>
      </c>
      <c r="D59" s="186">
        <f t="shared" si="18"/>
        <v>0</v>
      </c>
      <c r="E59" s="186">
        <f t="shared" si="3"/>
        <v>0</v>
      </c>
      <c r="F59" s="189">
        <f t="shared" si="4"/>
        <v>0</v>
      </c>
      <c r="G59" s="597">
        <f>'[10]2271'!$B59</f>
        <v>0</v>
      </c>
      <c r="H59" s="242">
        <f>'[2]2271'!$CE59</f>
        <v>0</v>
      </c>
      <c r="I59" s="186">
        <f>'2271'!$R$51</f>
        <v>0</v>
      </c>
      <c r="J59" s="244">
        <f t="shared" si="5"/>
        <v>0</v>
      </c>
      <c r="K59" s="189">
        <f t="shared" si="6"/>
        <v>0</v>
      </c>
      <c r="L59" s="597">
        <f>'[10]2272'!$B59</f>
        <v>0</v>
      </c>
      <c r="M59" s="242">
        <f>'[2]2272'!$CE59</f>
        <v>0</v>
      </c>
      <c r="N59" s="186">
        <f>'2272'!U59</f>
        <v>0</v>
      </c>
      <c r="O59" s="186">
        <f t="shared" si="7"/>
        <v>0</v>
      </c>
      <c r="P59" s="189">
        <f t="shared" si="8"/>
        <v>0</v>
      </c>
      <c r="Q59" s="597">
        <f>'[10]2273'!$B59</f>
        <v>0</v>
      </c>
      <c r="R59" s="242">
        <f>'[2]2273'!$CE59</f>
        <v>0</v>
      </c>
      <c r="S59" s="186">
        <f>'2273'!S59</f>
        <v>0</v>
      </c>
      <c r="T59" s="186">
        <f t="shared" si="9"/>
        <v>0</v>
      </c>
      <c r="U59" s="189">
        <f t="shared" si="10"/>
        <v>0</v>
      </c>
      <c r="V59" s="597">
        <f>'[10]2274'!$B59</f>
        <v>0</v>
      </c>
      <c r="W59" s="242">
        <f>'[2]2274'!$CE59</f>
        <v>0</v>
      </c>
      <c r="X59" s="186">
        <f>'2274'!D59</f>
        <v>0</v>
      </c>
      <c r="Y59" s="444">
        <f t="shared" si="15"/>
        <v>0</v>
      </c>
      <c r="Z59" s="189">
        <f t="shared" si="11"/>
        <v>0</v>
      </c>
      <c r="AA59" s="597">
        <f>'[10]2275'!$B59</f>
        <v>0</v>
      </c>
      <c r="AB59" s="242">
        <f>'[2]2275'!$CE59</f>
        <v>0</v>
      </c>
      <c r="AC59" s="186"/>
      <c r="AD59" s="186">
        <f t="shared" si="12"/>
        <v>0</v>
      </c>
      <c r="AE59" s="189">
        <f t="shared" si="13"/>
        <v>0</v>
      </c>
    </row>
    <row r="60" spans="1:31" ht="15">
      <c r="A60" s="543" t="s">
        <v>217</v>
      </c>
      <c r="B60" s="605">
        <f t="shared" si="17"/>
        <v>0</v>
      </c>
      <c r="C60" s="186">
        <f t="shared" si="18"/>
        <v>0</v>
      </c>
      <c r="D60" s="186">
        <f t="shared" si="18"/>
        <v>0</v>
      </c>
      <c r="E60" s="186">
        <f t="shared" si="3"/>
        <v>0</v>
      </c>
      <c r="F60" s="189">
        <f t="shared" si="4"/>
        <v>0</v>
      </c>
      <c r="G60" s="597">
        <f>'[10]2271'!$B60</f>
        <v>0</v>
      </c>
      <c r="H60" s="242">
        <f>'[2]2271'!$CE60</f>
        <v>0</v>
      </c>
      <c r="I60" s="186">
        <f>'2271'!$R$51</f>
        <v>0</v>
      </c>
      <c r="J60" s="244">
        <f t="shared" si="5"/>
        <v>0</v>
      </c>
      <c r="K60" s="189">
        <f t="shared" si="6"/>
        <v>0</v>
      </c>
      <c r="L60" s="597">
        <f>'[10]2272'!$B60</f>
        <v>0</v>
      </c>
      <c r="M60" s="242">
        <f>'[2]2272'!$CE60</f>
        <v>0</v>
      </c>
      <c r="N60" s="186">
        <f>'2272'!U60</f>
        <v>0</v>
      </c>
      <c r="O60" s="186">
        <f t="shared" si="7"/>
        <v>0</v>
      </c>
      <c r="P60" s="189">
        <f t="shared" si="8"/>
        <v>0</v>
      </c>
      <c r="Q60" s="597">
        <f>'[10]2273'!$B60</f>
        <v>0</v>
      </c>
      <c r="R60" s="242">
        <f>'[2]2273'!$CE60</f>
        <v>0</v>
      </c>
      <c r="S60" s="186">
        <f>'2273'!S60</f>
        <v>0</v>
      </c>
      <c r="T60" s="186">
        <f t="shared" si="9"/>
        <v>0</v>
      </c>
      <c r="U60" s="189">
        <f t="shared" si="10"/>
        <v>0</v>
      </c>
      <c r="V60" s="597">
        <f>'[10]2274'!$B60</f>
        <v>0</v>
      </c>
      <c r="W60" s="242">
        <f>'[2]2274'!$CE60</f>
        <v>0</v>
      </c>
      <c r="X60" s="186">
        <f>'2274'!D60</f>
        <v>0</v>
      </c>
      <c r="Y60" s="444">
        <f t="shared" si="15"/>
        <v>0</v>
      </c>
      <c r="Z60" s="189">
        <f t="shared" si="11"/>
        <v>0</v>
      </c>
      <c r="AA60" s="597">
        <f>'[10]2275'!$B60</f>
        <v>0</v>
      </c>
      <c r="AB60" s="242">
        <f>'[2]2275'!$CE60</f>
        <v>0</v>
      </c>
      <c r="AC60" s="186"/>
      <c r="AD60" s="186">
        <f t="shared" si="12"/>
        <v>0</v>
      </c>
      <c r="AE60" s="189">
        <f t="shared" si="13"/>
        <v>0</v>
      </c>
    </row>
    <row r="61" spans="1:31">
      <c r="A61" s="546"/>
      <c r="B61" s="605">
        <f t="shared" si="17"/>
        <v>0</v>
      </c>
      <c r="C61" s="186">
        <f t="shared" si="18"/>
        <v>0</v>
      </c>
      <c r="D61" s="186">
        <f t="shared" si="18"/>
        <v>0</v>
      </c>
      <c r="E61" s="186">
        <f t="shared" si="3"/>
        <v>0</v>
      </c>
      <c r="F61" s="189">
        <f t="shared" si="4"/>
        <v>0</v>
      </c>
      <c r="G61" s="597">
        <f>'[10]2271'!$B61</f>
        <v>0</v>
      </c>
      <c r="H61" s="242">
        <f>'[2]2271'!$CE61</f>
        <v>0</v>
      </c>
      <c r="I61" s="186">
        <f>'2271'!$R$51</f>
        <v>0</v>
      </c>
      <c r="J61" s="244">
        <f t="shared" si="5"/>
        <v>0</v>
      </c>
      <c r="K61" s="189">
        <f t="shared" si="6"/>
        <v>0</v>
      </c>
      <c r="L61" s="597">
        <f>'[10]2272'!$B61</f>
        <v>0</v>
      </c>
      <c r="M61" s="242">
        <f>'[2]2272'!$CE61</f>
        <v>0</v>
      </c>
      <c r="N61" s="186">
        <f>'2272'!U61</f>
        <v>0</v>
      </c>
      <c r="O61" s="186">
        <f t="shared" si="7"/>
        <v>0</v>
      </c>
      <c r="P61" s="189">
        <f t="shared" si="8"/>
        <v>0</v>
      </c>
      <c r="Q61" s="597">
        <f>'[10]2273'!$B61</f>
        <v>0</v>
      </c>
      <c r="R61" s="242">
        <f>'[2]2273'!$CE61</f>
        <v>0</v>
      </c>
      <c r="S61" s="260">
        <f>'2273'!S61</f>
        <v>0</v>
      </c>
      <c r="T61" s="186">
        <f t="shared" si="9"/>
        <v>0</v>
      </c>
      <c r="U61" s="189">
        <f t="shared" si="10"/>
        <v>0</v>
      </c>
      <c r="V61" s="597">
        <f>'[10]2274'!$B61</f>
        <v>0</v>
      </c>
      <c r="W61" s="242">
        <f>'[2]2274'!$CE61</f>
        <v>0</v>
      </c>
      <c r="X61" s="186">
        <f>'2274'!D61</f>
        <v>0</v>
      </c>
      <c r="Y61" s="444">
        <f t="shared" si="15"/>
        <v>0</v>
      </c>
      <c r="Z61" s="189">
        <f t="shared" si="11"/>
        <v>0</v>
      </c>
      <c r="AA61" s="597">
        <f>'[10]2275'!$B61</f>
        <v>0</v>
      </c>
      <c r="AB61" s="242">
        <f>'[2]2275'!$CE61</f>
        <v>0</v>
      </c>
      <c r="AC61" s="260"/>
      <c r="AD61" s="260">
        <f t="shared" si="12"/>
        <v>0</v>
      </c>
      <c r="AE61" s="602">
        <f t="shared" si="13"/>
        <v>0</v>
      </c>
    </row>
    <row r="62" spans="1:31">
      <c r="A62" s="546"/>
      <c r="B62" s="605">
        <f t="shared" si="17"/>
        <v>0</v>
      </c>
      <c r="C62" s="186">
        <f t="shared" ref="C62:D63" si="19">SUM(H62+M62+R62+W62+AB62)</f>
        <v>0</v>
      </c>
      <c r="D62" s="186">
        <f t="shared" si="19"/>
        <v>0</v>
      </c>
      <c r="E62" s="186">
        <f t="shared" si="3"/>
        <v>0</v>
      </c>
      <c r="F62" s="189">
        <f t="shared" si="4"/>
        <v>0</v>
      </c>
      <c r="G62" s="597">
        <f>'[10]2271'!$B62</f>
        <v>0</v>
      </c>
      <c r="H62" s="242">
        <f>'[2]2271'!$CE62</f>
        <v>0</v>
      </c>
      <c r="I62" s="186">
        <f>'2271'!$R$51</f>
        <v>0</v>
      </c>
      <c r="J62" s="244">
        <f t="shared" si="5"/>
        <v>0</v>
      </c>
      <c r="K62" s="189">
        <f t="shared" si="6"/>
        <v>0</v>
      </c>
      <c r="L62" s="597">
        <f>'[10]2272'!$B62</f>
        <v>0</v>
      </c>
      <c r="M62" s="242">
        <f>'[2]2272'!$CE62</f>
        <v>0</v>
      </c>
      <c r="N62" s="186">
        <f>'2272'!U62</f>
        <v>0</v>
      </c>
      <c r="O62" s="186">
        <f t="shared" si="7"/>
        <v>0</v>
      </c>
      <c r="P62" s="189">
        <f t="shared" si="8"/>
        <v>0</v>
      </c>
      <c r="Q62" s="597">
        <f>'[10]2273'!$B62</f>
        <v>0</v>
      </c>
      <c r="R62" s="242">
        <f>'[2]2273'!$CE62</f>
        <v>0</v>
      </c>
      <c r="S62" s="445">
        <f>S42+S44+S51</f>
        <v>0</v>
      </c>
      <c r="T62" s="186">
        <f t="shared" si="9"/>
        <v>0</v>
      </c>
      <c r="U62" s="189">
        <f t="shared" si="10"/>
        <v>0</v>
      </c>
      <c r="V62" s="597">
        <f>'[10]2274'!$B62</f>
        <v>0</v>
      </c>
      <c r="W62" s="242">
        <f>'[2]2274'!$CE62</f>
        <v>0</v>
      </c>
      <c r="X62" s="186">
        <f>'2274'!D62</f>
        <v>0</v>
      </c>
      <c r="Y62" s="444">
        <f t="shared" si="15"/>
        <v>0</v>
      </c>
      <c r="Z62" s="189">
        <f t="shared" si="11"/>
        <v>0</v>
      </c>
      <c r="AA62" s="597">
        <f>'[10]2275'!$B62</f>
        <v>0</v>
      </c>
      <c r="AB62" s="242">
        <f>'[2]2275'!$CE62</f>
        <v>0</v>
      </c>
      <c r="AC62" s="445">
        <f>'2275'!M44</f>
        <v>0</v>
      </c>
      <c r="AD62" s="445">
        <f>SUM(AD42+AD44+AD47+AD51+AD52+AD57+AD58+AD59)</f>
        <v>0</v>
      </c>
      <c r="AE62" s="445">
        <f>SUM(AE42+AE44+AE47+AE51+AE52+AE57+AE58+AE59)</f>
        <v>0</v>
      </c>
    </row>
    <row r="63" spans="1:31">
      <c r="B63" s="605">
        <f t="shared" si="17"/>
        <v>1954.9</v>
      </c>
      <c r="C63" s="186">
        <f t="shared" si="19"/>
        <v>1167.5000000000002</v>
      </c>
      <c r="D63" s="186">
        <f t="shared" si="19"/>
        <v>0</v>
      </c>
      <c r="E63" s="186">
        <f t="shared" si="3"/>
        <v>-1167.5000000000002</v>
      </c>
      <c r="F63" s="189">
        <f t="shared" si="4"/>
        <v>-1954.9</v>
      </c>
      <c r="G63" s="597">
        <f>'[10]2271'!$B63</f>
        <v>960.2</v>
      </c>
      <c r="H63" s="242">
        <f>'[2]2271'!$CE63</f>
        <v>670.2</v>
      </c>
      <c r="I63" s="186">
        <f>'2271'!$R$51</f>
        <v>0</v>
      </c>
      <c r="J63" s="244">
        <f t="shared" si="5"/>
        <v>-670.2</v>
      </c>
      <c r="K63" s="189">
        <f t="shared" si="6"/>
        <v>-960.2</v>
      </c>
      <c r="L63" s="597">
        <f>'[10]2272'!$B63</f>
        <v>99.9</v>
      </c>
      <c r="M63" s="242">
        <f>'[2]2272'!$CE63</f>
        <v>49.7</v>
      </c>
      <c r="N63" s="186">
        <f>'2272'!U63</f>
        <v>0</v>
      </c>
      <c r="O63" s="186">
        <f t="shared" si="7"/>
        <v>-49.7</v>
      </c>
      <c r="P63" s="189">
        <f t="shared" si="8"/>
        <v>-99.9</v>
      </c>
      <c r="Q63" s="597">
        <f>'[10]2273'!$B63</f>
        <v>874.79999999999984</v>
      </c>
      <c r="R63" s="242">
        <f>'[2]2273'!$CE63</f>
        <v>437.4</v>
      </c>
      <c r="S63" s="255">
        <f>'2273'!S63</f>
        <v>0</v>
      </c>
      <c r="T63" s="186">
        <f t="shared" si="9"/>
        <v>-437.4</v>
      </c>
      <c r="U63" s="189">
        <f t="shared" si="10"/>
        <v>-874.79999999999984</v>
      </c>
      <c r="V63" s="597">
        <f>'[10]2274'!$B63</f>
        <v>0</v>
      </c>
      <c r="W63" s="242">
        <f>'[2]2274'!$CE63</f>
        <v>0</v>
      </c>
      <c r="X63" s="186">
        <f>'2274'!D63</f>
        <v>0</v>
      </c>
      <c r="Y63" s="444">
        <f t="shared" si="15"/>
        <v>0</v>
      </c>
      <c r="Z63" s="189">
        <f t="shared" si="11"/>
        <v>0</v>
      </c>
      <c r="AA63" s="597">
        <f>'[10]2275'!$B63</f>
        <v>19.999999999999996</v>
      </c>
      <c r="AB63" s="242">
        <f>'[2]2275'!$CE63</f>
        <v>10.199999999999999</v>
      </c>
      <c r="AC63" s="255"/>
      <c r="AD63" s="255"/>
      <c r="AE63" s="255"/>
    </row>
    <row r="64" spans="1:31">
      <c r="A64" s="197"/>
      <c r="G64" s="223"/>
      <c r="H64" s="172"/>
      <c r="I64" s="180"/>
      <c r="L64" s="223"/>
      <c r="M64" s="172"/>
      <c r="Q64" s="502"/>
      <c r="R64" s="175"/>
      <c r="T64" s="418"/>
      <c r="V64" s="502"/>
      <c r="W64" s="242"/>
      <c r="AA64" s="502"/>
      <c r="AB64" s="172"/>
    </row>
    <row r="65" spans="1:31">
      <c r="A65" s="432"/>
      <c r="B65" s="224"/>
      <c r="C65" s="187"/>
      <c r="D65" s="180"/>
      <c r="E65" s="193"/>
      <c r="F65" s="181"/>
      <c r="G65" s="223"/>
      <c r="H65" s="172"/>
      <c r="I65" s="180"/>
      <c r="J65" s="190"/>
      <c r="K65" s="181"/>
      <c r="L65" s="223"/>
      <c r="M65" s="172"/>
      <c r="N65" s="180"/>
      <c r="O65" s="190"/>
      <c r="P65" s="181"/>
      <c r="Q65" s="502"/>
      <c r="R65" s="175"/>
      <c r="S65" s="180"/>
      <c r="T65" s="191"/>
      <c r="U65" s="181"/>
      <c r="V65" s="223"/>
      <c r="W65" s="172"/>
      <c r="X65" s="180"/>
      <c r="Y65" s="247"/>
      <c r="Z65" s="181"/>
      <c r="AA65" s="223"/>
      <c r="AB65" s="172"/>
      <c r="AC65" s="180"/>
      <c r="AD65" s="225"/>
      <c r="AE65" s="188"/>
    </row>
    <row r="66" spans="1:31">
      <c r="A66" s="432"/>
      <c r="B66" s="224"/>
      <c r="C66" s="187"/>
      <c r="D66" s="180"/>
      <c r="E66" s="225"/>
      <c r="F66" s="181"/>
      <c r="G66" s="223"/>
      <c r="H66" s="172"/>
      <c r="I66" s="180"/>
      <c r="J66" s="200"/>
      <c r="K66" s="181"/>
      <c r="L66" s="223"/>
      <c r="M66" s="172"/>
      <c r="N66" s="180"/>
      <c r="O66" s="200"/>
      <c r="P66" s="181"/>
      <c r="Q66" s="502"/>
      <c r="R66" s="175"/>
      <c r="S66" s="180"/>
      <c r="T66" s="225"/>
      <c r="U66" s="181"/>
      <c r="V66" s="223"/>
      <c r="W66" s="172"/>
      <c r="X66" s="180"/>
      <c r="Y66" s="247"/>
      <c r="Z66" s="181"/>
      <c r="AA66" s="223"/>
      <c r="AB66" s="172"/>
      <c r="AC66" s="180"/>
      <c r="AD66" s="225"/>
      <c r="AE66" s="188"/>
    </row>
    <row r="67" spans="1:31">
      <c r="A67" s="432"/>
      <c r="B67" s="224"/>
      <c r="C67" s="187"/>
      <c r="D67" s="180"/>
      <c r="E67" s="225"/>
      <c r="F67" s="181"/>
      <c r="G67" s="223"/>
      <c r="H67" s="172"/>
      <c r="I67" s="180"/>
      <c r="J67" s="200"/>
      <c r="K67" s="181"/>
      <c r="L67" s="223"/>
      <c r="M67" s="172"/>
      <c r="N67" s="180"/>
      <c r="O67" s="200"/>
      <c r="P67" s="188"/>
      <c r="Q67" s="502"/>
      <c r="R67" s="175"/>
      <c r="S67" s="180"/>
      <c r="T67" s="225"/>
      <c r="U67" s="181"/>
      <c r="V67" s="223"/>
      <c r="W67" s="172"/>
      <c r="X67" s="180"/>
      <c r="Y67" s="247"/>
      <c r="Z67" s="181"/>
      <c r="AA67" s="223"/>
      <c r="AB67" s="172"/>
      <c r="AC67" s="180"/>
      <c r="AD67" s="225"/>
      <c r="AE67" s="188"/>
    </row>
    <row r="68" spans="1:31">
      <c r="A68" s="254"/>
      <c r="B68" s="224"/>
      <c r="C68" s="187"/>
      <c r="D68" s="180"/>
      <c r="E68" s="180"/>
      <c r="F68" s="188"/>
      <c r="G68" s="223"/>
      <c r="H68" s="172"/>
      <c r="I68" s="180"/>
      <c r="J68" s="225"/>
      <c r="K68" s="181"/>
      <c r="L68" s="223"/>
      <c r="M68" s="172"/>
      <c r="N68" s="180"/>
      <c r="O68" s="225"/>
      <c r="P68" s="181"/>
      <c r="Q68" s="502"/>
      <c r="R68" s="175"/>
      <c r="S68" s="180"/>
      <c r="T68" s="225"/>
      <c r="U68" s="181"/>
      <c r="V68" s="223"/>
      <c r="W68" s="172"/>
      <c r="X68" s="180"/>
      <c r="Y68" s="247"/>
      <c r="Z68" s="181"/>
      <c r="AA68" s="223"/>
      <c r="AB68" s="172"/>
      <c r="AC68" s="180"/>
      <c r="AD68" s="183"/>
      <c r="AE68" s="181"/>
    </row>
  </sheetData>
  <mergeCells count="6">
    <mergeCell ref="Y7:Z7"/>
    <mergeCell ref="AD7:AE7"/>
    <mergeCell ref="E7:F7"/>
    <mergeCell ref="J7:K7"/>
    <mergeCell ref="O7:P7"/>
    <mergeCell ref="T7:U7"/>
  </mergeCells>
  <phoneticPr fontId="0" type="noConversion"/>
  <pageMargins left="0.39370078740157483" right="0.19685039370078741" top="0.59055118110236227" bottom="0.59055118110236227" header="0.51181102362204722" footer="0.51181102362204722"/>
  <pageSetup paperSize="9" scale="44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dimension ref="A1:R70"/>
  <sheetViews>
    <sheetView zoomScale="75" workbookViewId="0">
      <pane xSplit="1" ySplit="8" topLeftCell="B32" activePane="bottomRight" state="frozen"/>
      <selection pane="topRight" activeCell="B1" sqref="B1"/>
      <selection pane="bottomLeft" activeCell="A9" sqref="A9"/>
      <selection pane="bottomRight" activeCell="I52" sqref="I52"/>
    </sheetView>
  </sheetViews>
  <sheetFormatPr defaultRowHeight="12.75"/>
  <cols>
    <col min="1" max="1" width="30.140625" style="16" customWidth="1"/>
    <col min="2" max="17" width="12" style="383" customWidth="1"/>
    <col min="18" max="18" width="12.85546875" style="383" customWidth="1"/>
  </cols>
  <sheetData>
    <row r="1" spans="1:18">
      <c r="A1" s="1" t="s">
        <v>218</v>
      </c>
    </row>
    <row r="2" spans="1:18">
      <c r="A2"/>
    </row>
    <row r="3" spans="1:18">
      <c r="A3" s="2"/>
    </row>
    <row r="4" spans="1:18">
      <c r="A4" s="217"/>
    </row>
    <row r="5" spans="1:18" ht="12.75" customHeight="1">
      <c r="A5" s="233" t="s">
        <v>17</v>
      </c>
    </row>
    <row r="6" spans="1:18" ht="12.75" customHeight="1">
      <c r="A6" s="3"/>
      <c r="E6" s="479"/>
      <c r="F6" s="479"/>
      <c r="G6" s="479"/>
      <c r="H6" s="418"/>
      <c r="I6" s="418"/>
      <c r="J6" s="418"/>
      <c r="R6" s="383" t="s">
        <v>9</v>
      </c>
    </row>
    <row r="7" spans="1:18" ht="12.75" customHeight="1">
      <c r="A7" s="4" t="s">
        <v>248</v>
      </c>
      <c r="B7" s="411"/>
      <c r="C7" s="411"/>
      <c r="D7" s="411"/>
      <c r="E7" s="411"/>
      <c r="F7" s="506"/>
      <c r="G7" s="506"/>
      <c r="H7" s="301"/>
      <c r="I7" s="301"/>
      <c r="J7" s="411"/>
      <c r="K7" s="411"/>
      <c r="L7" s="411"/>
      <c r="M7" s="411"/>
      <c r="N7" s="411"/>
      <c r="O7" s="411"/>
      <c r="P7" s="411"/>
      <c r="Q7" s="411"/>
    </row>
    <row r="8" spans="1:18" s="411" customFormat="1" ht="24" customHeight="1">
      <c r="A8" s="5"/>
      <c r="B8" s="624" t="s">
        <v>257</v>
      </c>
      <c r="C8" s="624" t="s">
        <v>261</v>
      </c>
      <c r="D8" s="481" t="s">
        <v>264</v>
      </c>
      <c r="E8" s="624" t="s">
        <v>267</v>
      </c>
      <c r="F8" s="624" t="s">
        <v>269</v>
      </c>
      <c r="G8" s="624" t="s">
        <v>270</v>
      </c>
      <c r="H8" s="623" t="s">
        <v>283</v>
      </c>
      <c r="I8" s="623" t="s">
        <v>285</v>
      </c>
      <c r="J8" s="300"/>
    </row>
    <row r="9" spans="1:18">
      <c r="A9" s="488" t="s">
        <v>1</v>
      </c>
      <c r="R9" s="383">
        <f t="shared" ref="R9:R34" si="0">SUM(Q9:Q9)</f>
        <v>0</v>
      </c>
    </row>
    <row r="10" spans="1:18">
      <c r="A10" s="489" t="s">
        <v>2</v>
      </c>
      <c r="R10" s="383">
        <f t="shared" si="0"/>
        <v>0</v>
      </c>
    </row>
    <row r="11" spans="1:18">
      <c r="A11" s="490" t="s">
        <v>3</v>
      </c>
      <c r="R11" s="383">
        <f t="shared" si="0"/>
        <v>0</v>
      </c>
    </row>
    <row r="12" spans="1:18">
      <c r="A12" s="539"/>
      <c r="R12" s="383">
        <f t="shared" si="0"/>
        <v>0</v>
      </c>
    </row>
    <row r="13" spans="1:18">
      <c r="A13" s="488" t="s">
        <v>222</v>
      </c>
      <c r="R13" s="383">
        <f t="shared" si="0"/>
        <v>0</v>
      </c>
    </row>
    <row r="14" spans="1:18">
      <c r="A14" s="489" t="s">
        <v>223</v>
      </c>
      <c r="R14" s="383">
        <f t="shared" si="0"/>
        <v>0</v>
      </c>
    </row>
    <row r="15" spans="1:18">
      <c r="A15" s="488" t="s">
        <v>224</v>
      </c>
      <c r="R15" s="383">
        <f t="shared" si="0"/>
        <v>0</v>
      </c>
    </row>
    <row r="16" spans="1:18">
      <c r="A16" s="489" t="s">
        <v>225</v>
      </c>
      <c r="R16" s="383">
        <f t="shared" si="0"/>
        <v>0</v>
      </c>
    </row>
    <row r="17" spans="1:18">
      <c r="A17" s="489" t="s">
        <v>226</v>
      </c>
      <c r="R17" s="383">
        <f t="shared" si="0"/>
        <v>0</v>
      </c>
    </row>
    <row r="18" spans="1:18">
      <c r="A18" s="539"/>
      <c r="R18" s="383">
        <f t="shared" si="0"/>
        <v>0</v>
      </c>
    </row>
    <row r="19" spans="1:18">
      <c r="A19" s="539"/>
      <c r="R19" s="383">
        <f t="shared" si="0"/>
        <v>0</v>
      </c>
    </row>
    <row r="20" spans="1:18">
      <c r="A20" s="489" t="s">
        <v>227</v>
      </c>
      <c r="R20" s="383">
        <f t="shared" si="0"/>
        <v>0</v>
      </c>
    </row>
    <row r="21" spans="1:18">
      <c r="A21" s="489" t="s">
        <v>228</v>
      </c>
      <c r="R21" s="383">
        <f t="shared" si="0"/>
        <v>0</v>
      </c>
    </row>
    <row r="22" spans="1:18">
      <c r="A22" s="489" t="s">
        <v>229</v>
      </c>
      <c r="R22" s="383">
        <f t="shared" si="0"/>
        <v>0</v>
      </c>
    </row>
    <row r="23" spans="1:18">
      <c r="A23" s="539"/>
      <c r="R23" s="383">
        <f t="shared" si="0"/>
        <v>0</v>
      </c>
    </row>
    <row r="24" spans="1:18">
      <c r="A24" s="488" t="s">
        <v>230</v>
      </c>
      <c r="R24" s="383">
        <f t="shared" si="0"/>
        <v>0</v>
      </c>
    </row>
    <row r="25" spans="1:18">
      <c r="A25" s="489" t="s">
        <v>231</v>
      </c>
      <c r="R25" s="383">
        <f t="shared" si="0"/>
        <v>0</v>
      </c>
    </row>
    <row r="26" spans="1:18">
      <c r="A26" s="488" t="s">
        <v>232</v>
      </c>
      <c r="R26" s="383">
        <f t="shared" si="0"/>
        <v>0</v>
      </c>
    </row>
    <row r="27" spans="1:18">
      <c r="A27" s="489" t="s">
        <v>233</v>
      </c>
      <c r="R27" s="383">
        <f t="shared" si="0"/>
        <v>0</v>
      </c>
    </row>
    <row r="28" spans="1:18">
      <c r="A28" s="489" t="s">
        <v>234</v>
      </c>
      <c r="R28" s="383">
        <f t="shared" si="0"/>
        <v>0</v>
      </c>
    </row>
    <row r="29" spans="1:18">
      <c r="A29" s="489" t="s">
        <v>235</v>
      </c>
      <c r="R29" s="383">
        <f t="shared" si="0"/>
        <v>0</v>
      </c>
    </row>
    <row r="30" spans="1:18">
      <c r="A30" s="488" t="s">
        <v>236</v>
      </c>
      <c r="R30" s="383">
        <f t="shared" si="0"/>
        <v>0</v>
      </c>
    </row>
    <row r="31" spans="1:18">
      <c r="A31" s="489" t="s">
        <v>237</v>
      </c>
      <c r="R31" s="383">
        <f t="shared" si="0"/>
        <v>0</v>
      </c>
    </row>
    <row r="32" spans="1:18">
      <c r="A32" s="489" t="s">
        <v>238</v>
      </c>
      <c r="R32" s="383">
        <f t="shared" si="0"/>
        <v>0</v>
      </c>
    </row>
    <row r="33" spans="1:18">
      <c r="A33" s="490" t="s">
        <v>280</v>
      </c>
      <c r="R33" s="383">
        <f t="shared" si="0"/>
        <v>0</v>
      </c>
    </row>
    <row r="34" spans="1:18">
      <c r="A34" s="488" t="s">
        <v>52</v>
      </c>
      <c r="R34" s="383">
        <f t="shared" si="0"/>
        <v>0</v>
      </c>
    </row>
    <row r="35" spans="1:18" ht="15">
      <c r="A35" s="11" t="s">
        <v>249</v>
      </c>
      <c r="R35" s="383">
        <f>SUM(R9:R34)</f>
        <v>0</v>
      </c>
    </row>
    <row r="36" spans="1:18">
      <c r="A36" s="12" t="s">
        <v>250</v>
      </c>
      <c r="R36" s="383">
        <f>SUM(Q36:Q36)</f>
        <v>0</v>
      </c>
    </row>
    <row r="37" spans="1:18">
      <c r="A37" s="12"/>
      <c r="R37" s="383">
        <f>SUM(Q37:Q37)</f>
        <v>0</v>
      </c>
    </row>
    <row r="38" spans="1:18">
      <c r="A38" s="12"/>
      <c r="R38" s="383">
        <f>SUM(Q38:Q38)</f>
        <v>0</v>
      </c>
    </row>
    <row r="39" spans="1:18">
      <c r="A39" s="540"/>
      <c r="R39" s="383">
        <f>SUM(Q39:Q39)</f>
        <v>0</v>
      </c>
    </row>
    <row r="40" spans="1:18">
      <c r="A40" s="12"/>
      <c r="R40" s="383">
        <f>SUM(R35:R39)</f>
        <v>0</v>
      </c>
    </row>
    <row r="41" spans="1:18" ht="15">
      <c r="A41" s="13"/>
      <c r="R41" s="383">
        <f>SUM(Q41:Q41)</f>
        <v>0</v>
      </c>
    </row>
    <row r="42" spans="1:18" ht="15">
      <c r="A42" s="14"/>
      <c r="R42" s="383">
        <f>SUM(R40:R41)</f>
        <v>0</v>
      </c>
    </row>
    <row r="43" spans="1:18" ht="15">
      <c r="A43" s="541" t="s">
        <v>251</v>
      </c>
      <c r="C43" s="298"/>
      <c r="D43" s="298"/>
      <c r="R43" s="383">
        <f t="shared" ref="R43" si="1">SUM(Q43:Q43)</f>
        <v>0</v>
      </c>
    </row>
    <row r="44" spans="1:18">
      <c r="A44" s="197"/>
      <c r="B44" s="418"/>
      <c r="C44" s="298"/>
      <c r="D44" s="298"/>
      <c r="E44" s="418"/>
      <c r="F44" s="418"/>
      <c r="G44" s="298"/>
      <c r="H44" s="298"/>
      <c r="I44" s="418"/>
      <c r="J44" s="418"/>
      <c r="R44" s="383">
        <f>SUM(B44:Q44)</f>
        <v>0</v>
      </c>
    </row>
    <row r="45" spans="1:18" ht="15">
      <c r="A45" s="542" t="s">
        <v>212</v>
      </c>
      <c r="C45" s="298">
        <f>SUM(C46)</f>
        <v>145</v>
      </c>
      <c r="D45" s="298">
        <f t="shared" ref="D45:Q45" si="2">SUM(D46)</f>
        <v>0</v>
      </c>
      <c r="E45" s="298">
        <f t="shared" si="2"/>
        <v>145</v>
      </c>
      <c r="F45" s="298">
        <f t="shared" si="2"/>
        <v>145</v>
      </c>
      <c r="G45" s="298">
        <f t="shared" si="2"/>
        <v>0</v>
      </c>
      <c r="H45" s="298">
        <f t="shared" si="2"/>
        <v>145</v>
      </c>
      <c r="I45" s="298">
        <f t="shared" si="2"/>
        <v>0</v>
      </c>
      <c r="J45" s="298">
        <f t="shared" si="2"/>
        <v>0</v>
      </c>
      <c r="K45" s="298">
        <f t="shared" si="2"/>
        <v>0</v>
      </c>
      <c r="L45" s="298">
        <f t="shared" si="2"/>
        <v>0</v>
      </c>
      <c r="M45" s="298">
        <f t="shared" si="2"/>
        <v>0</v>
      </c>
      <c r="N45" s="298">
        <f t="shared" si="2"/>
        <v>0</v>
      </c>
      <c r="O45" s="298">
        <f t="shared" si="2"/>
        <v>0</v>
      </c>
      <c r="P45" s="298">
        <f t="shared" si="2"/>
        <v>0</v>
      </c>
      <c r="Q45" s="298">
        <f t="shared" si="2"/>
        <v>0</v>
      </c>
      <c r="R45" s="383">
        <f>SUM(B45:Q45)</f>
        <v>580</v>
      </c>
    </row>
    <row r="46" spans="1:18">
      <c r="A46" s="16" t="s">
        <v>169</v>
      </c>
      <c r="C46" s="298">
        <v>145</v>
      </c>
      <c r="D46" s="298">
        <v>0</v>
      </c>
      <c r="E46" s="298">
        <v>145</v>
      </c>
      <c r="F46" s="298">
        <v>145</v>
      </c>
      <c r="G46" s="298"/>
      <c r="H46" s="298">
        <v>145</v>
      </c>
      <c r="I46" s="298"/>
      <c r="J46" s="298"/>
      <c r="K46" s="298"/>
      <c r="L46" s="298"/>
      <c r="M46" s="298"/>
      <c r="N46" s="298"/>
      <c r="O46" s="298"/>
      <c r="P46" s="298"/>
      <c r="Q46" s="298"/>
      <c r="R46" s="383">
        <f>SUM(B46:Q46)</f>
        <v>580</v>
      </c>
    </row>
    <row r="47" spans="1:18">
      <c r="C47" s="298"/>
      <c r="D47" s="298"/>
      <c r="R47" s="383">
        <f t="shared" ref="R47:R64" si="3">SUM(B47:Q47)</f>
        <v>0</v>
      </c>
    </row>
    <row r="48" spans="1:18" ht="15">
      <c r="A48" s="543" t="s">
        <v>216</v>
      </c>
      <c r="C48" s="298"/>
      <c r="D48" s="298"/>
      <c r="R48" s="383">
        <f t="shared" si="3"/>
        <v>0</v>
      </c>
    </row>
    <row r="49" spans="1:18">
      <c r="A49" s="16" t="s">
        <v>170</v>
      </c>
      <c r="C49" s="298"/>
      <c r="D49" s="298"/>
      <c r="R49" s="383">
        <f t="shared" si="3"/>
        <v>0</v>
      </c>
    </row>
    <row r="50" spans="1:18">
      <c r="A50" s="16" t="s">
        <v>171</v>
      </c>
      <c r="C50" s="298"/>
      <c r="D50" s="298"/>
      <c r="R50" s="383">
        <f t="shared" si="3"/>
        <v>0</v>
      </c>
    </row>
    <row r="51" spans="1:18">
      <c r="B51" s="298"/>
      <c r="C51" s="298"/>
      <c r="D51" s="298"/>
      <c r="E51" s="298"/>
      <c r="F51" s="298"/>
      <c r="I51" s="298"/>
      <c r="J51" s="298"/>
      <c r="R51" s="383">
        <f t="shared" si="3"/>
        <v>0</v>
      </c>
    </row>
    <row r="52" spans="1:18" ht="15">
      <c r="A52" s="544" t="s">
        <v>214</v>
      </c>
      <c r="B52" s="298">
        <v>26</v>
      </c>
      <c r="D52" s="383">
        <v>26</v>
      </c>
      <c r="G52" s="298">
        <v>26</v>
      </c>
      <c r="I52" s="298">
        <v>12.2</v>
      </c>
      <c r="R52" s="383">
        <f t="shared" si="3"/>
        <v>90.2</v>
      </c>
    </row>
    <row r="53" spans="1:18" ht="15">
      <c r="A53" s="543" t="s">
        <v>215</v>
      </c>
      <c r="R53" s="383">
        <f t="shared" si="3"/>
        <v>0</v>
      </c>
    </row>
    <row r="54" spans="1:18">
      <c r="A54" s="16" t="s">
        <v>16</v>
      </c>
      <c r="R54" s="383">
        <f t="shared" si="3"/>
        <v>0</v>
      </c>
    </row>
    <row r="55" spans="1:18">
      <c r="A55" s="16" t="s">
        <v>174</v>
      </c>
      <c r="R55" s="383">
        <f t="shared" si="3"/>
        <v>0</v>
      </c>
    </row>
    <row r="56" spans="1:18">
      <c r="R56" s="383">
        <f t="shared" si="3"/>
        <v>0</v>
      </c>
    </row>
    <row r="57" spans="1:18">
      <c r="A57" s="545"/>
      <c r="R57" s="383">
        <f t="shared" si="3"/>
        <v>0</v>
      </c>
    </row>
    <row r="58" spans="1:18" ht="15">
      <c r="A58" s="230"/>
      <c r="R58" s="383">
        <f t="shared" si="3"/>
        <v>0</v>
      </c>
    </row>
    <row r="59" spans="1:18" ht="15">
      <c r="A59" s="543" t="s">
        <v>240</v>
      </c>
      <c r="R59" s="383">
        <f t="shared" si="3"/>
        <v>0</v>
      </c>
    </row>
    <row r="60" spans="1:18" ht="15">
      <c r="A60" s="543" t="s">
        <v>217</v>
      </c>
      <c r="R60" s="383">
        <f t="shared" si="3"/>
        <v>0</v>
      </c>
    </row>
    <row r="61" spans="1:18">
      <c r="A61" s="546"/>
      <c r="R61" s="383">
        <f t="shared" si="3"/>
        <v>0</v>
      </c>
    </row>
    <row r="62" spans="1:18">
      <c r="A62" s="546"/>
      <c r="R62" s="383">
        <f t="shared" si="3"/>
        <v>0</v>
      </c>
    </row>
    <row r="63" spans="1:18">
      <c r="R63" s="383">
        <f t="shared" si="3"/>
        <v>0</v>
      </c>
    </row>
    <row r="64" spans="1:18">
      <c r="A64" s="197" t="s">
        <v>175</v>
      </c>
      <c r="R64" s="383">
        <f t="shared" si="3"/>
        <v>0</v>
      </c>
    </row>
    <row r="67" spans="1:18">
      <c r="A67" s="432" t="s">
        <v>69</v>
      </c>
      <c r="R67" s="383">
        <f>SUM(Q67:Q67)</f>
        <v>0</v>
      </c>
    </row>
    <row r="68" spans="1:18">
      <c r="A68" s="432" t="s">
        <v>70</v>
      </c>
      <c r="R68" s="383">
        <f>SUM(Q68:Q68)</f>
        <v>0</v>
      </c>
    </row>
    <row r="69" spans="1:18">
      <c r="A69" s="432" t="s">
        <v>71</v>
      </c>
      <c r="R69" s="383">
        <f>SUM(Q69:Q69)</f>
        <v>0</v>
      </c>
    </row>
    <row r="70" spans="1:18">
      <c r="A70" s="12" t="s">
        <v>193</v>
      </c>
      <c r="R70" s="383">
        <f>SUM(Q70:Q70)</f>
        <v>0</v>
      </c>
    </row>
  </sheetData>
  <phoneticPr fontId="0" type="noConversion"/>
  <pageMargins left="0.75" right="0.75" top="1" bottom="1" header="0.5" footer="0.5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dimension ref="A1:U70"/>
  <sheetViews>
    <sheetView zoomScale="75" workbookViewId="0">
      <pane xSplit="1" ySplit="8" topLeftCell="D9" activePane="bottomRight" state="frozen"/>
      <selection pane="topRight" activeCell="B1" sqref="B1"/>
      <selection pane="bottomLeft" activeCell="A9" sqref="A9"/>
      <selection pane="bottomRight" activeCell="M52" sqref="M52"/>
    </sheetView>
  </sheetViews>
  <sheetFormatPr defaultRowHeight="12.75"/>
  <cols>
    <col min="1" max="1" width="30.140625" style="16" customWidth="1"/>
    <col min="2" max="20" width="12" style="383" customWidth="1"/>
    <col min="21" max="21" width="11" style="383" bestFit="1" customWidth="1"/>
  </cols>
  <sheetData>
    <row r="1" spans="1:21">
      <c r="A1" s="1" t="s">
        <v>218</v>
      </c>
    </row>
    <row r="2" spans="1:21">
      <c r="A2"/>
    </row>
    <row r="3" spans="1:21">
      <c r="A3" s="2"/>
    </row>
    <row r="4" spans="1:21">
      <c r="A4" s="217"/>
    </row>
    <row r="5" spans="1:21" ht="12.75" customHeight="1">
      <c r="A5" s="233" t="s">
        <v>18</v>
      </c>
    </row>
    <row r="6" spans="1:21" ht="12.75" customHeight="1">
      <c r="A6" s="3"/>
      <c r="E6" s="479"/>
      <c r="F6" s="479"/>
      <c r="G6" s="479"/>
      <c r="H6" s="418"/>
      <c r="I6" s="418"/>
      <c r="J6" s="418"/>
      <c r="K6" s="418"/>
      <c r="L6" s="418"/>
      <c r="M6" s="418"/>
      <c r="N6" s="418"/>
      <c r="O6"/>
      <c r="P6" s="418"/>
      <c r="Q6" s="418"/>
      <c r="R6" s="418"/>
      <c r="U6" s="383" t="s">
        <v>9</v>
      </c>
    </row>
    <row r="7" spans="1:21" ht="12.75" customHeight="1">
      <c r="A7" s="4" t="s">
        <v>248</v>
      </c>
      <c r="B7" s="411"/>
      <c r="C7" s="411"/>
      <c r="D7" s="411"/>
      <c r="E7" s="411"/>
      <c r="F7" s="506"/>
      <c r="G7" s="506"/>
      <c r="H7" s="301"/>
      <c r="I7" s="301"/>
      <c r="J7" s="301"/>
      <c r="K7" s="300"/>
      <c r="L7" s="482"/>
      <c r="M7" s="255"/>
      <c r="N7" s="255"/>
      <c r="O7" s="538"/>
      <c r="P7" s="482"/>
      <c r="Q7" s="301"/>
      <c r="R7" s="301"/>
      <c r="S7" s="301"/>
      <c r="T7" s="301"/>
    </row>
    <row r="8" spans="1:21" s="411" customFormat="1" ht="27.75" customHeight="1">
      <c r="A8" s="5"/>
      <c r="B8" s="624" t="s">
        <v>257</v>
      </c>
      <c r="C8" s="624" t="s">
        <v>261</v>
      </c>
      <c r="D8" s="481" t="s">
        <v>264</v>
      </c>
      <c r="E8" s="624" t="s">
        <v>267</v>
      </c>
      <c r="F8" s="624" t="s">
        <v>269</v>
      </c>
      <c r="G8" s="624" t="s">
        <v>270</v>
      </c>
      <c r="H8" s="623" t="s">
        <v>283</v>
      </c>
      <c r="I8" s="623" t="s">
        <v>285</v>
      </c>
      <c r="J8" s="623" t="s">
        <v>289</v>
      </c>
      <c r="K8" s="624" t="s">
        <v>291</v>
      </c>
      <c r="L8" s="411" t="s">
        <v>306</v>
      </c>
      <c r="M8" s="411" t="s">
        <v>308</v>
      </c>
    </row>
    <row r="9" spans="1:21">
      <c r="A9" s="488" t="s">
        <v>1</v>
      </c>
      <c r="U9" s="383">
        <f t="shared" ref="U9:U34" si="0">SUM(T9:T9)</f>
        <v>0</v>
      </c>
    </row>
    <row r="10" spans="1:21">
      <c r="A10" s="489" t="s">
        <v>2</v>
      </c>
      <c r="U10" s="383">
        <f t="shared" si="0"/>
        <v>0</v>
      </c>
    </row>
    <row r="11" spans="1:21">
      <c r="A11" s="490" t="s">
        <v>3</v>
      </c>
      <c r="U11" s="383">
        <f t="shared" si="0"/>
        <v>0</v>
      </c>
    </row>
    <row r="12" spans="1:21">
      <c r="A12" s="539"/>
      <c r="U12" s="383">
        <f t="shared" si="0"/>
        <v>0</v>
      </c>
    </row>
    <row r="13" spans="1:21">
      <c r="A13" s="488" t="s">
        <v>222</v>
      </c>
      <c r="U13" s="383">
        <f t="shared" si="0"/>
        <v>0</v>
      </c>
    </row>
    <row r="14" spans="1:21">
      <c r="A14" s="489" t="s">
        <v>223</v>
      </c>
      <c r="U14" s="383">
        <f t="shared" si="0"/>
        <v>0</v>
      </c>
    </row>
    <row r="15" spans="1:21">
      <c r="A15" s="488" t="s">
        <v>224</v>
      </c>
      <c r="U15" s="383">
        <f t="shared" si="0"/>
        <v>0</v>
      </c>
    </row>
    <row r="16" spans="1:21">
      <c r="A16" s="489" t="s">
        <v>225</v>
      </c>
      <c r="U16" s="383">
        <f t="shared" si="0"/>
        <v>0</v>
      </c>
    </row>
    <row r="17" spans="1:21">
      <c r="A17" s="489" t="s">
        <v>226</v>
      </c>
      <c r="U17" s="383">
        <f t="shared" si="0"/>
        <v>0</v>
      </c>
    </row>
    <row r="18" spans="1:21">
      <c r="A18" s="539"/>
      <c r="U18" s="383">
        <f t="shared" si="0"/>
        <v>0</v>
      </c>
    </row>
    <row r="19" spans="1:21">
      <c r="A19" s="539"/>
      <c r="U19" s="383">
        <f t="shared" si="0"/>
        <v>0</v>
      </c>
    </row>
    <row r="20" spans="1:21">
      <c r="A20" s="489" t="s">
        <v>227</v>
      </c>
      <c r="U20" s="383">
        <f t="shared" si="0"/>
        <v>0</v>
      </c>
    </row>
    <row r="21" spans="1:21">
      <c r="A21" s="489" t="s">
        <v>228</v>
      </c>
      <c r="U21" s="383">
        <f t="shared" si="0"/>
        <v>0</v>
      </c>
    </row>
    <row r="22" spans="1:21">
      <c r="A22" s="489" t="s">
        <v>229</v>
      </c>
      <c r="U22" s="383">
        <f t="shared" si="0"/>
        <v>0</v>
      </c>
    </row>
    <row r="23" spans="1:21">
      <c r="A23" s="539"/>
      <c r="U23" s="383">
        <f t="shared" si="0"/>
        <v>0</v>
      </c>
    </row>
    <row r="24" spans="1:21">
      <c r="A24" s="488" t="s">
        <v>230</v>
      </c>
      <c r="U24" s="383">
        <f t="shared" si="0"/>
        <v>0</v>
      </c>
    </row>
    <row r="25" spans="1:21">
      <c r="A25" s="489" t="s">
        <v>231</v>
      </c>
      <c r="U25" s="383">
        <f t="shared" si="0"/>
        <v>0</v>
      </c>
    </row>
    <row r="26" spans="1:21">
      <c r="A26" s="488" t="s">
        <v>232</v>
      </c>
      <c r="U26" s="383">
        <f t="shared" si="0"/>
        <v>0</v>
      </c>
    </row>
    <row r="27" spans="1:21">
      <c r="A27" s="489" t="s">
        <v>233</v>
      </c>
      <c r="U27" s="383">
        <f t="shared" si="0"/>
        <v>0</v>
      </c>
    </row>
    <row r="28" spans="1:21">
      <c r="A28" s="489" t="s">
        <v>234</v>
      </c>
      <c r="U28" s="383">
        <f t="shared" si="0"/>
        <v>0</v>
      </c>
    </row>
    <row r="29" spans="1:21">
      <c r="A29" s="489" t="s">
        <v>235</v>
      </c>
      <c r="U29" s="383">
        <f t="shared" si="0"/>
        <v>0</v>
      </c>
    </row>
    <row r="30" spans="1:21">
      <c r="A30" s="488" t="s">
        <v>236</v>
      </c>
      <c r="U30" s="383">
        <f t="shared" si="0"/>
        <v>0</v>
      </c>
    </row>
    <row r="31" spans="1:21">
      <c r="A31" s="489" t="s">
        <v>237</v>
      </c>
      <c r="U31" s="383">
        <f t="shared" si="0"/>
        <v>0</v>
      </c>
    </row>
    <row r="32" spans="1:21">
      <c r="A32" s="489" t="s">
        <v>238</v>
      </c>
      <c r="U32" s="383">
        <f t="shared" si="0"/>
        <v>0</v>
      </c>
    </row>
    <row r="33" spans="1:21">
      <c r="A33" s="490" t="s">
        <v>280</v>
      </c>
      <c r="U33" s="383">
        <f t="shared" si="0"/>
        <v>0</v>
      </c>
    </row>
    <row r="34" spans="1:21">
      <c r="A34" s="488" t="s">
        <v>52</v>
      </c>
      <c r="U34" s="383">
        <f t="shared" si="0"/>
        <v>0</v>
      </c>
    </row>
    <row r="35" spans="1:21" ht="15">
      <c r="A35" s="11" t="s">
        <v>249</v>
      </c>
      <c r="U35" s="383">
        <f>SUM(U9:U34)</f>
        <v>0</v>
      </c>
    </row>
    <row r="36" spans="1:21">
      <c r="A36" s="12" t="s">
        <v>250</v>
      </c>
      <c r="U36" s="383">
        <f>SUM(T36:T36)</f>
        <v>0</v>
      </c>
    </row>
    <row r="37" spans="1:21">
      <c r="A37" s="12"/>
      <c r="U37" s="383">
        <f>SUM(T37:T37)</f>
        <v>0</v>
      </c>
    </row>
    <row r="38" spans="1:21">
      <c r="A38" s="12"/>
      <c r="U38" s="383">
        <f>SUM(T38:T38)</f>
        <v>0</v>
      </c>
    </row>
    <row r="39" spans="1:21">
      <c r="A39" s="540"/>
      <c r="U39" s="383">
        <f>SUM(T39:T39)</f>
        <v>0</v>
      </c>
    </row>
    <row r="40" spans="1:21">
      <c r="A40" s="12"/>
      <c r="U40" s="383">
        <f>SUM(U35:U39)</f>
        <v>0</v>
      </c>
    </row>
    <row r="41" spans="1:21" ht="15">
      <c r="A41" s="13"/>
      <c r="U41" s="383">
        <f>SUM(T41:T41)</f>
        <v>0</v>
      </c>
    </row>
    <row r="42" spans="1:21" ht="15">
      <c r="A42" s="14"/>
      <c r="U42" s="383">
        <f>SUM(U40:U41)</f>
        <v>0</v>
      </c>
    </row>
    <row r="43" spans="1:21" ht="15">
      <c r="A43" s="541" t="s">
        <v>251</v>
      </c>
      <c r="U43" s="383">
        <f t="shared" ref="U43" si="1">SUM(T43:T43)</f>
        <v>0</v>
      </c>
    </row>
    <row r="44" spans="1:21">
      <c r="A44" s="197"/>
      <c r="B44" s="418"/>
      <c r="C44" s="298"/>
      <c r="D44" s="298"/>
      <c r="E44" s="418"/>
      <c r="F44" s="418"/>
      <c r="G44" s="298"/>
      <c r="H44" s="298"/>
      <c r="I44" s="418"/>
      <c r="J44" s="298"/>
      <c r="K44" s="418"/>
      <c r="L44" s="298"/>
      <c r="M44" s="298"/>
      <c r="N44" s="418"/>
      <c r="O44" s="298"/>
      <c r="P44" s="418"/>
      <c r="Q44" s="298"/>
      <c r="U44" s="383">
        <f>SUM(B44:T44)</f>
        <v>0</v>
      </c>
    </row>
    <row r="45" spans="1:21" ht="15">
      <c r="A45" s="542" t="s">
        <v>212</v>
      </c>
      <c r="C45" s="298">
        <f>C46</f>
        <v>8</v>
      </c>
      <c r="D45" s="298">
        <f t="shared" ref="D45:T45" si="2">D46</f>
        <v>0</v>
      </c>
      <c r="E45" s="298">
        <f t="shared" si="2"/>
        <v>8</v>
      </c>
      <c r="F45" s="298">
        <f t="shared" si="2"/>
        <v>8</v>
      </c>
      <c r="G45" s="298">
        <f t="shared" si="2"/>
        <v>0</v>
      </c>
      <c r="H45" s="298">
        <f t="shared" si="2"/>
        <v>8</v>
      </c>
      <c r="I45" s="298">
        <f t="shared" si="2"/>
        <v>0</v>
      </c>
      <c r="J45" s="298">
        <f t="shared" si="2"/>
        <v>8</v>
      </c>
      <c r="K45" s="298">
        <f t="shared" si="2"/>
        <v>0</v>
      </c>
      <c r="L45" s="298">
        <f t="shared" si="2"/>
        <v>8</v>
      </c>
      <c r="M45" s="298">
        <f t="shared" si="2"/>
        <v>0</v>
      </c>
      <c r="N45" s="298">
        <f t="shared" si="2"/>
        <v>0</v>
      </c>
      <c r="O45" s="298">
        <f t="shared" si="2"/>
        <v>0</v>
      </c>
      <c r="P45" s="298">
        <f t="shared" si="2"/>
        <v>0</v>
      </c>
      <c r="Q45" s="298">
        <f t="shared" si="2"/>
        <v>0</v>
      </c>
      <c r="R45" s="298">
        <f t="shared" si="2"/>
        <v>0</v>
      </c>
      <c r="S45" s="298">
        <f t="shared" si="2"/>
        <v>0</v>
      </c>
      <c r="T45" s="298">
        <f t="shared" si="2"/>
        <v>0</v>
      </c>
      <c r="U45" s="383">
        <f>SUM(B45:T45)</f>
        <v>48</v>
      </c>
    </row>
    <row r="46" spans="1:21">
      <c r="A46" s="16" t="s">
        <v>169</v>
      </c>
      <c r="B46" s="298"/>
      <c r="C46" s="298">
        <v>8</v>
      </c>
      <c r="D46" s="298">
        <v>0</v>
      </c>
      <c r="E46" s="298">
        <v>8</v>
      </c>
      <c r="F46" s="298">
        <v>8</v>
      </c>
      <c r="G46" s="298"/>
      <c r="H46" s="298">
        <v>8</v>
      </c>
      <c r="I46" s="298"/>
      <c r="J46" s="298">
        <v>8</v>
      </c>
      <c r="K46" s="298"/>
      <c r="L46" s="298">
        <v>8</v>
      </c>
      <c r="M46" s="298"/>
      <c r="N46" s="298"/>
      <c r="O46" s="298"/>
      <c r="P46" s="298"/>
      <c r="Q46" s="298"/>
      <c r="R46" s="298"/>
      <c r="S46" s="298"/>
      <c r="T46" s="298"/>
      <c r="U46" s="383">
        <f>SUM(B46:T46)</f>
        <v>48</v>
      </c>
    </row>
    <row r="47" spans="1:21">
      <c r="E47" s="418"/>
      <c r="U47" s="383">
        <f t="shared" ref="U47:U64" si="3">SUM(B47:T47)</f>
        <v>0</v>
      </c>
    </row>
    <row r="48" spans="1:21" ht="15">
      <c r="A48" s="543" t="s">
        <v>216</v>
      </c>
      <c r="E48" s="418"/>
      <c r="U48" s="383">
        <f t="shared" si="3"/>
        <v>0</v>
      </c>
    </row>
    <row r="49" spans="1:21">
      <c r="A49" s="16" t="s">
        <v>170</v>
      </c>
      <c r="E49" s="418"/>
      <c r="U49" s="383">
        <f t="shared" si="3"/>
        <v>0</v>
      </c>
    </row>
    <row r="50" spans="1:21">
      <c r="A50" s="16" t="s">
        <v>171</v>
      </c>
      <c r="U50" s="383">
        <f t="shared" si="3"/>
        <v>0</v>
      </c>
    </row>
    <row r="51" spans="1:21">
      <c r="B51" s="298"/>
      <c r="E51" s="298"/>
      <c r="F51" s="298"/>
      <c r="I51" s="298"/>
      <c r="K51" s="298"/>
      <c r="N51" s="298"/>
      <c r="P51" s="298"/>
      <c r="R51" s="298"/>
      <c r="U51" s="383">
        <f t="shared" si="3"/>
        <v>0</v>
      </c>
    </row>
    <row r="52" spans="1:21" ht="15">
      <c r="A52" s="544" t="s">
        <v>214</v>
      </c>
      <c r="B52" s="298">
        <v>0.3</v>
      </c>
      <c r="D52" s="383">
        <v>0.3</v>
      </c>
      <c r="G52" s="298">
        <v>0.3</v>
      </c>
      <c r="I52" s="298">
        <v>0.3</v>
      </c>
      <c r="K52" s="298">
        <v>0.3</v>
      </c>
      <c r="M52" s="298">
        <v>0.2</v>
      </c>
      <c r="U52" s="383">
        <f t="shared" si="3"/>
        <v>1.7</v>
      </c>
    </row>
    <row r="53" spans="1:21" ht="15">
      <c r="A53" s="543" t="s">
        <v>215</v>
      </c>
      <c r="U53" s="383">
        <f t="shared" si="3"/>
        <v>0</v>
      </c>
    </row>
    <row r="54" spans="1:21">
      <c r="A54" s="16" t="s">
        <v>16</v>
      </c>
      <c r="U54" s="383">
        <f t="shared" si="3"/>
        <v>0</v>
      </c>
    </row>
    <row r="55" spans="1:21">
      <c r="A55" s="16" t="s">
        <v>174</v>
      </c>
      <c r="U55" s="383">
        <f t="shared" si="3"/>
        <v>0</v>
      </c>
    </row>
    <row r="56" spans="1:21">
      <c r="U56" s="383">
        <f t="shared" si="3"/>
        <v>0</v>
      </c>
    </row>
    <row r="57" spans="1:21">
      <c r="A57" s="545"/>
      <c r="U57" s="383">
        <f t="shared" si="3"/>
        <v>0</v>
      </c>
    </row>
    <row r="58" spans="1:21" ht="15">
      <c r="A58" s="230"/>
      <c r="U58" s="383">
        <f t="shared" si="3"/>
        <v>0</v>
      </c>
    </row>
    <row r="59" spans="1:21" ht="15">
      <c r="A59" s="543" t="s">
        <v>240</v>
      </c>
      <c r="U59" s="383">
        <f t="shared" si="3"/>
        <v>0</v>
      </c>
    </row>
    <row r="60" spans="1:21" ht="15">
      <c r="A60" s="543" t="s">
        <v>217</v>
      </c>
      <c r="U60" s="383">
        <f t="shared" si="3"/>
        <v>0</v>
      </c>
    </row>
    <row r="61" spans="1:21">
      <c r="A61" s="546"/>
      <c r="U61" s="383">
        <f t="shared" si="3"/>
        <v>0</v>
      </c>
    </row>
    <row r="62" spans="1:21">
      <c r="A62" s="546"/>
      <c r="U62" s="383">
        <f t="shared" si="3"/>
        <v>0</v>
      </c>
    </row>
    <row r="63" spans="1:21">
      <c r="U63" s="383">
        <f t="shared" si="3"/>
        <v>0</v>
      </c>
    </row>
    <row r="64" spans="1:21">
      <c r="A64" s="197"/>
      <c r="U64" s="383">
        <f t="shared" si="3"/>
        <v>0</v>
      </c>
    </row>
    <row r="67" spans="1:21">
      <c r="A67" s="432"/>
      <c r="U67" s="383">
        <f>SUM(T67:T67)</f>
        <v>0</v>
      </c>
    </row>
    <row r="68" spans="1:21">
      <c r="A68" s="432"/>
      <c r="U68" s="383">
        <f>SUM(T68:T68)</f>
        <v>0</v>
      </c>
    </row>
    <row r="69" spans="1:21">
      <c r="A69" s="432"/>
      <c r="U69" s="383">
        <f>SUM(T69:T69)</f>
        <v>0</v>
      </c>
    </row>
    <row r="70" spans="1:21">
      <c r="A70" s="12"/>
      <c r="U70" s="383">
        <f>SUM(T70:T70)</f>
        <v>0</v>
      </c>
    </row>
  </sheetData>
  <phoneticPr fontId="0" type="noConversion"/>
  <pageMargins left="0.75" right="0.75" top="1" bottom="1" header="0.5" footer="0.5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>
  <dimension ref="A1:S70"/>
  <sheetViews>
    <sheetView zoomScale="75"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L52" sqref="L52"/>
    </sheetView>
  </sheetViews>
  <sheetFormatPr defaultRowHeight="12.75"/>
  <cols>
    <col min="1" max="1" width="30.140625" style="16" customWidth="1"/>
    <col min="2" max="2" width="13.140625" style="383" customWidth="1"/>
    <col min="3" max="18" width="12" style="383" customWidth="1"/>
    <col min="19" max="19" width="13.28515625" style="383" bestFit="1" customWidth="1"/>
  </cols>
  <sheetData>
    <row r="1" spans="1:19">
      <c r="A1" s="1" t="s">
        <v>218</v>
      </c>
    </row>
    <row r="2" spans="1:19">
      <c r="A2"/>
    </row>
    <row r="3" spans="1:19">
      <c r="A3" s="2"/>
    </row>
    <row r="4" spans="1:19">
      <c r="A4" s="217"/>
    </row>
    <row r="5" spans="1:19" ht="12.75" customHeight="1">
      <c r="A5" s="233" t="s">
        <v>19</v>
      </c>
    </row>
    <row r="6" spans="1:19" ht="12.75" customHeight="1">
      <c r="A6" s="3"/>
      <c r="D6" s="479"/>
      <c r="E6" s="418"/>
      <c r="F6" s="418"/>
      <c r="G6" s="418"/>
      <c r="H6" s="418"/>
      <c r="I6" s="418"/>
      <c r="J6" s="418"/>
      <c r="K6" s="418"/>
      <c r="L6" s="418"/>
      <c r="M6"/>
      <c r="N6" s="418"/>
      <c r="O6" s="418"/>
      <c r="P6" s="418"/>
      <c r="S6" s="383" t="s">
        <v>9</v>
      </c>
    </row>
    <row r="7" spans="1:19" ht="12.75" customHeight="1">
      <c r="A7" s="4" t="s">
        <v>248</v>
      </c>
      <c r="B7" s="411"/>
      <c r="C7" s="411"/>
      <c r="D7" s="506"/>
      <c r="E7" s="301"/>
      <c r="F7" s="301"/>
      <c r="G7" s="482"/>
      <c r="H7" s="482"/>
      <c r="I7" s="482"/>
      <c r="J7" s="482"/>
      <c r="K7" s="255"/>
      <c r="L7" s="255"/>
      <c r="M7" s="538"/>
      <c r="N7" s="482"/>
      <c r="O7" s="301"/>
      <c r="P7" s="301"/>
      <c r="Q7" s="301"/>
      <c r="R7" s="301"/>
    </row>
    <row r="8" spans="1:19" s="411" customFormat="1" ht="28.5" customHeight="1">
      <c r="A8" s="5"/>
      <c r="B8" s="624" t="s">
        <v>261</v>
      </c>
      <c r="C8" s="481" t="s">
        <v>264</v>
      </c>
      <c r="D8" s="624" t="s">
        <v>267</v>
      </c>
      <c r="E8" s="624" t="s">
        <v>269</v>
      </c>
      <c r="F8" s="624" t="s">
        <v>270</v>
      </c>
      <c r="G8" s="623" t="s">
        <v>283</v>
      </c>
      <c r="H8" s="623" t="s">
        <v>285</v>
      </c>
      <c r="I8" s="623" t="s">
        <v>289</v>
      </c>
      <c r="J8" s="624" t="s">
        <v>291</v>
      </c>
      <c r="K8" s="300" t="s">
        <v>306</v>
      </c>
      <c r="L8" s="411" t="s">
        <v>308</v>
      </c>
    </row>
    <row r="9" spans="1:19">
      <c r="A9" s="488" t="s">
        <v>1</v>
      </c>
      <c r="S9" s="383">
        <f t="shared" ref="S9:S34" si="0">SUM(R9:R9)</f>
        <v>0</v>
      </c>
    </row>
    <row r="10" spans="1:19">
      <c r="A10" s="489" t="s">
        <v>2</v>
      </c>
      <c r="S10" s="383">
        <f t="shared" si="0"/>
        <v>0</v>
      </c>
    </row>
    <row r="11" spans="1:19">
      <c r="A11" s="490" t="s">
        <v>3</v>
      </c>
      <c r="S11" s="383">
        <f t="shared" si="0"/>
        <v>0</v>
      </c>
    </row>
    <row r="12" spans="1:19">
      <c r="A12" s="539"/>
      <c r="S12" s="383">
        <f t="shared" si="0"/>
        <v>0</v>
      </c>
    </row>
    <row r="13" spans="1:19">
      <c r="A13" s="488" t="s">
        <v>222</v>
      </c>
      <c r="S13" s="383">
        <f t="shared" si="0"/>
        <v>0</v>
      </c>
    </row>
    <row r="14" spans="1:19">
      <c r="A14" s="489" t="s">
        <v>223</v>
      </c>
      <c r="S14" s="383">
        <f t="shared" si="0"/>
        <v>0</v>
      </c>
    </row>
    <row r="15" spans="1:19">
      <c r="A15" s="488" t="s">
        <v>224</v>
      </c>
      <c r="S15" s="383">
        <f t="shared" si="0"/>
        <v>0</v>
      </c>
    </row>
    <row r="16" spans="1:19">
      <c r="A16" s="489" t="s">
        <v>225</v>
      </c>
      <c r="S16" s="383">
        <f t="shared" si="0"/>
        <v>0</v>
      </c>
    </row>
    <row r="17" spans="1:19">
      <c r="A17" s="489" t="s">
        <v>226</v>
      </c>
      <c r="S17" s="383">
        <f t="shared" si="0"/>
        <v>0</v>
      </c>
    </row>
    <row r="18" spans="1:19">
      <c r="A18" s="539"/>
      <c r="S18" s="383">
        <f t="shared" si="0"/>
        <v>0</v>
      </c>
    </row>
    <row r="19" spans="1:19">
      <c r="A19" s="539"/>
      <c r="S19" s="383">
        <f t="shared" si="0"/>
        <v>0</v>
      </c>
    </row>
    <row r="20" spans="1:19">
      <c r="A20" s="489" t="s">
        <v>227</v>
      </c>
      <c r="S20" s="383">
        <f t="shared" si="0"/>
        <v>0</v>
      </c>
    </row>
    <row r="21" spans="1:19">
      <c r="A21" s="489" t="s">
        <v>228</v>
      </c>
      <c r="S21" s="383">
        <f t="shared" si="0"/>
        <v>0</v>
      </c>
    </row>
    <row r="22" spans="1:19">
      <c r="A22" s="489" t="s">
        <v>229</v>
      </c>
      <c r="S22" s="383">
        <f t="shared" si="0"/>
        <v>0</v>
      </c>
    </row>
    <row r="23" spans="1:19">
      <c r="A23" s="539"/>
      <c r="S23" s="383">
        <f t="shared" si="0"/>
        <v>0</v>
      </c>
    </row>
    <row r="24" spans="1:19">
      <c r="A24" s="488" t="s">
        <v>230</v>
      </c>
      <c r="S24" s="383">
        <f t="shared" si="0"/>
        <v>0</v>
      </c>
    </row>
    <row r="25" spans="1:19">
      <c r="A25" s="489" t="s">
        <v>231</v>
      </c>
      <c r="S25" s="383">
        <f t="shared" si="0"/>
        <v>0</v>
      </c>
    </row>
    <row r="26" spans="1:19">
      <c r="A26" s="488" t="s">
        <v>232</v>
      </c>
      <c r="S26" s="383">
        <f t="shared" si="0"/>
        <v>0</v>
      </c>
    </row>
    <row r="27" spans="1:19">
      <c r="A27" s="489" t="s">
        <v>233</v>
      </c>
      <c r="S27" s="383">
        <f t="shared" si="0"/>
        <v>0</v>
      </c>
    </row>
    <row r="28" spans="1:19">
      <c r="A28" s="489" t="s">
        <v>234</v>
      </c>
      <c r="S28" s="383">
        <f t="shared" si="0"/>
        <v>0</v>
      </c>
    </row>
    <row r="29" spans="1:19">
      <c r="A29" s="489" t="s">
        <v>235</v>
      </c>
      <c r="S29" s="383">
        <f t="shared" si="0"/>
        <v>0</v>
      </c>
    </row>
    <row r="30" spans="1:19">
      <c r="A30" s="488" t="s">
        <v>236</v>
      </c>
      <c r="S30" s="383">
        <f t="shared" si="0"/>
        <v>0</v>
      </c>
    </row>
    <row r="31" spans="1:19">
      <c r="A31" s="489" t="s">
        <v>237</v>
      </c>
      <c r="S31" s="383">
        <f t="shared" si="0"/>
        <v>0</v>
      </c>
    </row>
    <row r="32" spans="1:19">
      <c r="A32" s="489" t="s">
        <v>238</v>
      </c>
      <c r="S32" s="383">
        <f t="shared" si="0"/>
        <v>0</v>
      </c>
    </row>
    <row r="33" spans="1:19">
      <c r="A33" s="490" t="s">
        <v>280</v>
      </c>
      <c r="S33" s="383">
        <f t="shared" si="0"/>
        <v>0</v>
      </c>
    </row>
    <row r="34" spans="1:19">
      <c r="A34" s="488" t="s">
        <v>52</v>
      </c>
      <c r="S34" s="383">
        <f t="shared" si="0"/>
        <v>0</v>
      </c>
    </row>
    <row r="35" spans="1:19" ht="15">
      <c r="A35" s="11" t="s">
        <v>249</v>
      </c>
      <c r="S35" s="383">
        <f>SUM(S9:S34)</f>
        <v>0</v>
      </c>
    </row>
    <row r="36" spans="1:19">
      <c r="A36" s="12" t="s">
        <v>250</v>
      </c>
      <c r="S36" s="383">
        <f>SUM(R36:R36)</f>
        <v>0</v>
      </c>
    </row>
    <row r="37" spans="1:19">
      <c r="A37" s="12"/>
      <c r="S37" s="383">
        <f>SUM(R37:R37)</f>
        <v>0</v>
      </c>
    </row>
    <row r="38" spans="1:19">
      <c r="A38" s="12"/>
      <c r="S38" s="383">
        <f>SUM(R38:R38)</f>
        <v>0</v>
      </c>
    </row>
    <row r="39" spans="1:19">
      <c r="A39" s="540"/>
      <c r="S39" s="383">
        <f>SUM(R39:R39)</f>
        <v>0</v>
      </c>
    </row>
    <row r="40" spans="1:19">
      <c r="A40" s="12"/>
      <c r="S40" s="383">
        <f>SUM(S35:S39)</f>
        <v>0</v>
      </c>
    </row>
    <row r="41" spans="1:19" ht="15">
      <c r="A41" s="13"/>
      <c r="S41" s="383">
        <f>SUM(R41:R41)</f>
        <v>0</v>
      </c>
    </row>
    <row r="42" spans="1:19" ht="15">
      <c r="A42" s="14"/>
      <c r="B42" s="384"/>
      <c r="C42" s="384"/>
      <c r="D42" s="384"/>
      <c r="E42" s="384"/>
      <c r="F42" s="384"/>
      <c r="G42" s="384"/>
      <c r="H42" s="384"/>
      <c r="I42" s="384"/>
      <c r="J42" s="384"/>
      <c r="K42" s="384"/>
      <c r="L42" s="384"/>
      <c r="M42" s="384"/>
      <c r="N42" s="384"/>
      <c r="O42" s="384"/>
      <c r="P42" s="384"/>
      <c r="Q42" s="384"/>
      <c r="R42" s="384"/>
      <c r="S42" s="384">
        <f>SUM(S40:S41)</f>
        <v>0</v>
      </c>
    </row>
    <row r="43" spans="1:19" ht="15">
      <c r="A43" s="541" t="s">
        <v>251</v>
      </c>
      <c r="S43" s="383">
        <f t="shared" ref="S43" si="1">SUM(R43:R43)</f>
        <v>0</v>
      </c>
    </row>
    <row r="44" spans="1:19">
      <c r="A44" s="197"/>
      <c r="B44" s="298"/>
      <c r="C44" s="298"/>
      <c r="D44" s="298"/>
      <c r="E44" s="298"/>
      <c r="F44" s="298"/>
      <c r="G44" s="298"/>
      <c r="H44" s="418"/>
      <c r="I44" s="298"/>
      <c r="J44" s="418"/>
      <c r="K44" s="298"/>
      <c r="L44" s="418"/>
      <c r="M44" s="298"/>
      <c r="N44" s="418"/>
      <c r="O44" s="298"/>
      <c r="P44" s="298"/>
      <c r="S44" s="383">
        <f>SUM(B44:R44)</f>
        <v>0</v>
      </c>
    </row>
    <row r="45" spans="1:19" ht="15">
      <c r="A45" s="542" t="s">
        <v>212</v>
      </c>
      <c r="B45" s="298">
        <f>SUM(B46)</f>
        <v>70.400000000000006</v>
      </c>
      <c r="C45" s="298">
        <f t="shared" ref="C45:R45" si="2">SUM(C46)</f>
        <v>0</v>
      </c>
      <c r="D45" s="298">
        <f t="shared" si="2"/>
        <v>70.400000000000006</v>
      </c>
      <c r="E45" s="298">
        <f t="shared" si="2"/>
        <v>70.400000000000006</v>
      </c>
      <c r="F45" s="298">
        <f t="shared" si="2"/>
        <v>0</v>
      </c>
      <c r="G45" s="298">
        <f t="shared" si="2"/>
        <v>70.400000000000006</v>
      </c>
      <c r="H45" s="298">
        <f t="shared" si="2"/>
        <v>0</v>
      </c>
      <c r="I45" s="298">
        <f t="shared" si="2"/>
        <v>70.400000000000006</v>
      </c>
      <c r="J45" s="298">
        <f t="shared" si="2"/>
        <v>0</v>
      </c>
      <c r="K45" s="298">
        <f t="shared" si="2"/>
        <v>70.400000000000006</v>
      </c>
      <c r="L45" s="298">
        <f t="shared" si="2"/>
        <v>0</v>
      </c>
      <c r="M45" s="298">
        <f t="shared" si="2"/>
        <v>0</v>
      </c>
      <c r="N45" s="298">
        <f t="shared" si="2"/>
        <v>0</v>
      </c>
      <c r="O45" s="298">
        <f t="shared" si="2"/>
        <v>0</v>
      </c>
      <c r="P45" s="298">
        <f t="shared" si="2"/>
        <v>0</v>
      </c>
      <c r="Q45" s="298">
        <f t="shared" si="2"/>
        <v>0</v>
      </c>
      <c r="R45" s="298">
        <f t="shared" si="2"/>
        <v>0</v>
      </c>
      <c r="S45" s="383">
        <f>SUM(B45:R45)</f>
        <v>422.4</v>
      </c>
    </row>
    <row r="46" spans="1:19">
      <c r="A46" s="16" t="s">
        <v>169</v>
      </c>
      <c r="B46" s="298">
        <v>70.400000000000006</v>
      </c>
      <c r="C46" s="298"/>
      <c r="D46" s="298">
        <v>70.400000000000006</v>
      </c>
      <c r="E46" s="298">
        <v>70.400000000000006</v>
      </c>
      <c r="F46" s="298"/>
      <c r="G46" s="298">
        <v>70.400000000000006</v>
      </c>
      <c r="H46" s="298"/>
      <c r="I46" s="298">
        <v>70.400000000000006</v>
      </c>
      <c r="J46" s="298"/>
      <c r="K46" s="298">
        <v>70.400000000000006</v>
      </c>
      <c r="L46" s="298"/>
      <c r="M46" s="298"/>
      <c r="N46" s="298"/>
      <c r="O46" s="298"/>
      <c r="P46" s="298"/>
      <c r="Q46" s="298"/>
      <c r="R46" s="298"/>
      <c r="S46" s="383">
        <f>SUM(B46:R46)</f>
        <v>422.4</v>
      </c>
    </row>
    <row r="47" spans="1:19">
      <c r="O47" s="298"/>
      <c r="P47" s="298"/>
      <c r="S47" s="383">
        <f t="shared" ref="S47:S64" si="3">SUM(B47:R47)</f>
        <v>0</v>
      </c>
    </row>
    <row r="48" spans="1:19" ht="15">
      <c r="A48" s="543" t="s">
        <v>216</v>
      </c>
      <c r="O48" s="298"/>
      <c r="P48" s="298"/>
      <c r="S48" s="383">
        <f t="shared" si="3"/>
        <v>0</v>
      </c>
    </row>
    <row r="49" spans="1:19">
      <c r="A49" s="16" t="s">
        <v>170</v>
      </c>
      <c r="O49" s="298"/>
      <c r="P49" s="298"/>
      <c r="S49" s="383">
        <f t="shared" si="3"/>
        <v>0</v>
      </c>
    </row>
    <row r="50" spans="1:19">
      <c r="A50" s="16" t="s">
        <v>171</v>
      </c>
      <c r="O50" s="298"/>
      <c r="P50" s="298"/>
      <c r="S50" s="383">
        <f t="shared" si="3"/>
        <v>0</v>
      </c>
    </row>
    <row r="51" spans="1:19">
      <c r="F51" s="298"/>
      <c r="H51" s="298"/>
      <c r="J51" s="298"/>
      <c r="L51" s="298"/>
      <c r="N51" s="298"/>
      <c r="O51" s="298"/>
      <c r="P51" s="298"/>
      <c r="S51" s="383">
        <f t="shared" si="3"/>
        <v>0</v>
      </c>
    </row>
    <row r="52" spans="1:19" ht="15">
      <c r="A52" s="544" t="s">
        <v>214</v>
      </c>
      <c r="C52" s="298">
        <v>3</v>
      </c>
      <c r="F52" s="298">
        <v>3</v>
      </c>
      <c r="H52" s="298">
        <v>3</v>
      </c>
      <c r="J52" s="298">
        <v>3</v>
      </c>
      <c r="L52" s="298">
        <v>3</v>
      </c>
      <c r="S52" s="383">
        <f t="shared" si="3"/>
        <v>15</v>
      </c>
    </row>
    <row r="53" spans="1:19" ht="15">
      <c r="A53" s="543" t="s">
        <v>215</v>
      </c>
      <c r="S53" s="383">
        <f t="shared" si="3"/>
        <v>0</v>
      </c>
    </row>
    <row r="54" spans="1:19">
      <c r="A54" s="16" t="s">
        <v>16</v>
      </c>
      <c r="S54" s="383">
        <f t="shared" si="3"/>
        <v>0</v>
      </c>
    </row>
    <row r="55" spans="1:19">
      <c r="A55" s="16" t="s">
        <v>174</v>
      </c>
      <c r="S55" s="383">
        <f t="shared" si="3"/>
        <v>0</v>
      </c>
    </row>
    <row r="56" spans="1:19">
      <c r="S56" s="383">
        <f t="shared" si="3"/>
        <v>0</v>
      </c>
    </row>
    <row r="57" spans="1:19">
      <c r="A57" s="545"/>
      <c r="S57" s="383">
        <f t="shared" si="3"/>
        <v>0</v>
      </c>
    </row>
    <row r="58" spans="1:19" ht="15">
      <c r="A58" s="230"/>
      <c r="S58" s="383">
        <f t="shared" si="3"/>
        <v>0</v>
      </c>
    </row>
    <row r="59" spans="1:19" ht="15">
      <c r="A59" s="543" t="s">
        <v>240</v>
      </c>
      <c r="S59" s="383">
        <f t="shared" si="3"/>
        <v>0</v>
      </c>
    </row>
    <row r="60" spans="1:19" ht="15">
      <c r="A60" s="543" t="s">
        <v>217</v>
      </c>
      <c r="S60" s="383">
        <f t="shared" si="3"/>
        <v>0</v>
      </c>
    </row>
    <row r="61" spans="1:19">
      <c r="A61" s="546"/>
      <c r="S61" s="383">
        <f t="shared" si="3"/>
        <v>0</v>
      </c>
    </row>
    <row r="62" spans="1:19">
      <c r="A62" s="546"/>
      <c r="S62" s="383">
        <f t="shared" si="3"/>
        <v>0</v>
      </c>
    </row>
    <row r="63" spans="1:19">
      <c r="S63" s="383">
        <f t="shared" si="3"/>
        <v>0</v>
      </c>
    </row>
    <row r="64" spans="1:19">
      <c r="A64" s="197"/>
      <c r="S64" s="383">
        <f t="shared" si="3"/>
        <v>0</v>
      </c>
    </row>
    <row r="67" spans="1:19">
      <c r="A67" s="432"/>
      <c r="S67" s="383">
        <f>SUM(R67:R67)</f>
        <v>0</v>
      </c>
    </row>
    <row r="68" spans="1:19">
      <c r="A68" s="432"/>
      <c r="S68" s="383">
        <f>SUM(R68:R68)</f>
        <v>0</v>
      </c>
    </row>
    <row r="69" spans="1:19">
      <c r="A69" s="432"/>
      <c r="S69" s="383">
        <f>SUM(R69:R69)</f>
        <v>0</v>
      </c>
    </row>
    <row r="70" spans="1:19">
      <c r="A70" s="12"/>
      <c r="S70" s="383">
        <f>SUM(R70:R70)</f>
        <v>0</v>
      </c>
    </row>
  </sheetData>
  <phoneticPr fontId="0" type="noConversion"/>
  <pageMargins left="0.75" right="0.75" top="1" bottom="1" header="0.5" footer="0.5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>
  <dimension ref="A1:D70"/>
  <sheetViews>
    <sheetView zoomScale="75" workbookViewId="0">
      <pane xSplit="1" ySplit="8" topLeftCell="B24" activePane="bottomRight" state="frozen"/>
      <selection pane="topRight" activeCell="B1" sqref="B1"/>
      <selection pane="bottomLeft" activeCell="A9" sqref="A9"/>
      <selection pane="bottomRight" activeCell="A33" sqref="A33:A34"/>
    </sheetView>
  </sheetViews>
  <sheetFormatPr defaultRowHeight="12.75"/>
  <cols>
    <col min="1" max="1" width="30.140625" style="16" customWidth="1"/>
    <col min="2" max="2" width="13.28515625" style="383" bestFit="1" customWidth="1"/>
    <col min="3" max="3" width="9.140625" style="383"/>
    <col min="4" max="4" width="12.140625" style="383" bestFit="1" customWidth="1"/>
  </cols>
  <sheetData>
    <row r="1" spans="1:4">
      <c r="A1" s="1" t="s">
        <v>218</v>
      </c>
    </row>
    <row r="2" spans="1:4">
      <c r="A2"/>
    </row>
    <row r="3" spans="1:4">
      <c r="A3" s="2"/>
    </row>
    <row r="4" spans="1:4">
      <c r="A4" s="217"/>
    </row>
    <row r="5" spans="1:4" ht="12.75" customHeight="1">
      <c r="A5" s="233" t="s">
        <v>20</v>
      </c>
    </row>
    <row r="6" spans="1:4" ht="12.75" customHeight="1">
      <c r="A6" s="3"/>
      <c r="D6" s="383" t="s">
        <v>9</v>
      </c>
    </row>
    <row r="7" spans="1:4" ht="12.75" customHeight="1">
      <c r="A7" s="4" t="s">
        <v>248</v>
      </c>
      <c r="B7" s="411"/>
    </row>
    <row r="8" spans="1:4" s="411" customFormat="1">
      <c r="A8" s="5"/>
    </row>
    <row r="9" spans="1:4">
      <c r="A9" s="488" t="s">
        <v>1</v>
      </c>
      <c r="D9" s="383">
        <f t="shared" ref="D9:D34" si="0">SUM(C9:C9)</f>
        <v>0</v>
      </c>
    </row>
    <row r="10" spans="1:4">
      <c r="A10" s="489" t="s">
        <v>2</v>
      </c>
      <c r="D10" s="383">
        <f t="shared" si="0"/>
        <v>0</v>
      </c>
    </row>
    <row r="11" spans="1:4">
      <c r="A11" s="490" t="s">
        <v>3</v>
      </c>
      <c r="D11" s="383">
        <f t="shared" si="0"/>
        <v>0</v>
      </c>
    </row>
    <row r="12" spans="1:4">
      <c r="A12" s="539"/>
      <c r="D12" s="383">
        <f t="shared" si="0"/>
        <v>0</v>
      </c>
    </row>
    <row r="13" spans="1:4">
      <c r="A13" s="488" t="s">
        <v>222</v>
      </c>
      <c r="D13" s="383">
        <f t="shared" si="0"/>
        <v>0</v>
      </c>
    </row>
    <row r="14" spans="1:4">
      <c r="A14" s="489" t="s">
        <v>223</v>
      </c>
      <c r="D14" s="383">
        <f t="shared" si="0"/>
        <v>0</v>
      </c>
    </row>
    <row r="15" spans="1:4">
      <c r="A15" s="488" t="s">
        <v>224</v>
      </c>
      <c r="D15" s="383">
        <f t="shared" si="0"/>
        <v>0</v>
      </c>
    </row>
    <row r="16" spans="1:4">
      <c r="A16" s="489" t="s">
        <v>225</v>
      </c>
      <c r="D16" s="383">
        <f t="shared" si="0"/>
        <v>0</v>
      </c>
    </row>
    <row r="17" spans="1:4">
      <c r="A17" s="489" t="s">
        <v>226</v>
      </c>
      <c r="D17" s="383">
        <f t="shared" si="0"/>
        <v>0</v>
      </c>
    </row>
    <row r="18" spans="1:4">
      <c r="A18" s="539"/>
      <c r="D18" s="383">
        <f t="shared" si="0"/>
        <v>0</v>
      </c>
    </row>
    <row r="19" spans="1:4">
      <c r="A19" s="539"/>
      <c r="D19" s="383">
        <f t="shared" si="0"/>
        <v>0</v>
      </c>
    </row>
    <row r="20" spans="1:4">
      <c r="A20" s="489" t="s">
        <v>227</v>
      </c>
      <c r="D20" s="383">
        <f t="shared" si="0"/>
        <v>0</v>
      </c>
    </row>
    <row r="21" spans="1:4">
      <c r="A21" s="489" t="s">
        <v>228</v>
      </c>
      <c r="D21" s="383">
        <f t="shared" si="0"/>
        <v>0</v>
      </c>
    </row>
    <row r="22" spans="1:4">
      <c r="A22" s="489" t="s">
        <v>229</v>
      </c>
      <c r="D22" s="383">
        <f t="shared" si="0"/>
        <v>0</v>
      </c>
    </row>
    <row r="23" spans="1:4">
      <c r="A23" s="539"/>
      <c r="D23" s="383">
        <f t="shared" si="0"/>
        <v>0</v>
      </c>
    </row>
    <row r="24" spans="1:4">
      <c r="A24" s="488" t="s">
        <v>230</v>
      </c>
      <c r="D24" s="383">
        <f t="shared" si="0"/>
        <v>0</v>
      </c>
    </row>
    <row r="25" spans="1:4">
      <c r="A25" s="489" t="s">
        <v>231</v>
      </c>
      <c r="D25" s="383">
        <f t="shared" si="0"/>
        <v>0</v>
      </c>
    </row>
    <row r="26" spans="1:4">
      <c r="A26" s="488" t="s">
        <v>232</v>
      </c>
      <c r="D26" s="383">
        <f t="shared" si="0"/>
        <v>0</v>
      </c>
    </row>
    <row r="27" spans="1:4">
      <c r="A27" s="489" t="s">
        <v>233</v>
      </c>
      <c r="D27" s="383">
        <f t="shared" si="0"/>
        <v>0</v>
      </c>
    </row>
    <row r="28" spans="1:4">
      <c r="A28" s="489" t="s">
        <v>234</v>
      </c>
      <c r="D28" s="383">
        <f t="shared" si="0"/>
        <v>0</v>
      </c>
    </row>
    <row r="29" spans="1:4">
      <c r="A29" s="489" t="s">
        <v>235</v>
      </c>
      <c r="D29" s="383">
        <f t="shared" si="0"/>
        <v>0</v>
      </c>
    </row>
    <row r="30" spans="1:4">
      <c r="A30" s="488" t="s">
        <v>236</v>
      </c>
      <c r="D30" s="383">
        <f t="shared" si="0"/>
        <v>0</v>
      </c>
    </row>
    <row r="31" spans="1:4">
      <c r="A31" s="489" t="s">
        <v>237</v>
      </c>
      <c r="D31" s="383">
        <f t="shared" si="0"/>
        <v>0</v>
      </c>
    </row>
    <row r="32" spans="1:4">
      <c r="A32" s="489" t="s">
        <v>238</v>
      </c>
      <c r="D32" s="383">
        <f t="shared" si="0"/>
        <v>0</v>
      </c>
    </row>
    <row r="33" spans="1:4">
      <c r="A33" s="490" t="s">
        <v>280</v>
      </c>
      <c r="D33" s="383">
        <f t="shared" si="0"/>
        <v>0</v>
      </c>
    </row>
    <row r="34" spans="1:4">
      <c r="A34" s="488" t="s">
        <v>52</v>
      </c>
      <c r="D34" s="383">
        <f t="shared" si="0"/>
        <v>0</v>
      </c>
    </row>
    <row r="35" spans="1:4" ht="15">
      <c r="A35" s="11" t="s">
        <v>249</v>
      </c>
      <c r="D35" s="383">
        <f>SUM(D9:D34)</f>
        <v>0</v>
      </c>
    </row>
    <row r="36" spans="1:4">
      <c r="A36" s="12" t="s">
        <v>250</v>
      </c>
      <c r="D36" s="383">
        <f>SUM(C36:C36)</f>
        <v>0</v>
      </c>
    </row>
    <row r="37" spans="1:4">
      <c r="A37" s="12"/>
      <c r="D37" s="383">
        <f>SUM(C37:C37)</f>
        <v>0</v>
      </c>
    </row>
    <row r="38" spans="1:4">
      <c r="A38" s="12"/>
      <c r="D38" s="383">
        <f>SUM(C38:C38)</f>
        <v>0</v>
      </c>
    </row>
    <row r="39" spans="1:4">
      <c r="A39" s="540"/>
      <c r="D39" s="383">
        <f>SUM(C39:C39)</f>
        <v>0</v>
      </c>
    </row>
    <row r="40" spans="1:4">
      <c r="A40" s="12"/>
      <c r="D40" s="383">
        <f>SUM(D35:D39)</f>
        <v>0</v>
      </c>
    </row>
    <row r="41" spans="1:4" ht="15">
      <c r="A41" s="13"/>
      <c r="D41" s="383">
        <f>SUM(C41:C41)</f>
        <v>0</v>
      </c>
    </row>
    <row r="42" spans="1:4" ht="15">
      <c r="A42" s="14"/>
      <c r="D42" s="383">
        <f>SUM(D40:D41)</f>
        <v>0</v>
      </c>
    </row>
    <row r="43" spans="1:4" ht="15">
      <c r="A43" s="541" t="s">
        <v>251</v>
      </c>
    </row>
    <row r="44" spans="1:4">
      <c r="A44" s="197"/>
      <c r="B44" s="383">
        <f>SUM(B45:B46)</f>
        <v>0</v>
      </c>
      <c r="D44" s="383">
        <f>SUM(B44:C44)</f>
        <v>0</v>
      </c>
    </row>
    <row r="45" spans="1:4" ht="15">
      <c r="A45" s="542" t="s">
        <v>212</v>
      </c>
      <c r="D45" s="383">
        <f>SUM(B45:C45)</f>
        <v>0</v>
      </c>
    </row>
    <row r="46" spans="1:4">
      <c r="A46" s="16" t="s">
        <v>169</v>
      </c>
    </row>
    <row r="48" spans="1:4" ht="15">
      <c r="A48" s="543" t="s">
        <v>216</v>
      </c>
    </row>
    <row r="49" spans="1:1">
      <c r="A49" s="16" t="s">
        <v>170</v>
      </c>
    </row>
    <row r="50" spans="1:1">
      <c r="A50" s="16" t="s">
        <v>171</v>
      </c>
    </row>
    <row r="52" spans="1:1" ht="15">
      <c r="A52" s="544" t="s">
        <v>214</v>
      </c>
    </row>
    <row r="53" spans="1:1" ht="15">
      <c r="A53" s="543" t="s">
        <v>215</v>
      </c>
    </row>
    <row r="54" spans="1:1">
      <c r="A54" s="16" t="s">
        <v>16</v>
      </c>
    </row>
    <row r="55" spans="1:1">
      <c r="A55" s="16" t="s">
        <v>174</v>
      </c>
    </row>
    <row r="57" spans="1:1">
      <c r="A57" s="545"/>
    </row>
    <row r="58" spans="1:1" ht="15">
      <c r="A58" s="230"/>
    </row>
    <row r="59" spans="1:1" ht="15">
      <c r="A59" s="543" t="s">
        <v>240</v>
      </c>
    </row>
    <row r="60" spans="1:1" ht="15">
      <c r="A60" s="543" t="s">
        <v>217</v>
      </c>
    </row>
    <row r="61" spans="1:1">
      <c r="A61" s="546"/>
    </row>
    <row r="62" spans="1:1">
      <c r="A62" s="546"/>
    </row>
    <row r="64" spans="1:1">
      <c r="A64" s="197"/>
    </row>
    <row r="67" spans="1:4">
      <c r="A67" s="432"/>
      <c r="D67" s="383">
        <f>SUM(C67:C67)</f>
        <v>0</v>
      </c>
    </row>
    <row r="68" spans="1:4">
      <c r="A68" s="432"/>
      <c r="D68" s="383">
        <f>SUM(C68:C68)</f>
        <v>0</v>
      </c>
    </row>
    <row r="69" spans="1:4">
      <c r="A69" s="432"/>
      <c r="D69" s="383">
        <f>SUM(C69:C69)</f>
        <v>0</v>
      </c>
    </row>
    <row r="70" spans="1:4">
      <c r="A70" s="12"/>
      <c r="D70" s="383">
        <f>SUM(C70:C70)</f>
        <v>0</v>
      </c>
    </row>
  </sheetData>
  <phoneticPr fontId="0" type="noConversion"/>
  <pageMargins left="0.75" right="0.75" top="1" bottom="1" header="0.5" footer="0.5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>
  <dimension ref="A1:Q64"/>
  <sheetViews>
    <sheetView zoomScale="75"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G47" sqref="G47"/>
    </sheetView>
  </sheetViews>
  <sheetFormatPr defaultRowHeight="12.75"/>
  <cols>
    <col min="1" max="1" width="30.140625" style="16" customWidth="1"/>
  </cols>
  <sheetData>
    <row r="1" spans="1:17">
      <c r="A1" s="1" t="s">
        <v>218</v>
      </c>
    </row>
    <row r="2" spans="1:17">
      <c r="A2"/>
    </row>
    <row r="3" spans="1:17">
      <c r="A3" s="2"/>
    </row>
    <row r="4" spans="1:17">
      <c r="A4" s="217"/>
    </row>
    <row r="5" spans="1:17" ht="12.75" customHeight="1">
      <c r="A5" s="233" t="s">
        <v>21</v>
      </c>
    </row>
    <row r="6" spans="1:17" ht="12.75" customHeight="1">
      <c r="A6" s="3"/>
      <c r="D6" s="480"/>
      <c r="H6" s="418"/>
      <c r="J6" s="418"/>
      <c r="M6" t="s">
        <v>9</v>
      </c>
    </row>
    <row r="7" spans="1:17" ht="12.75" customHeight="1">
      <c r="A7" s="4" t="s">
        <v>248</v>
      </c>
      <c r="B7" s="300"/>
      <c r="C7" s="300"/>
      <c r="F7" s="300"/>
      <c r="G7" s="482"/>
      <c r="H7" s="255"/>
      <c r="I7" s="538"/>
      <c r="J7" s="301"/>
      <c r="K7" s="301"/>
      <c r="L7" s="301"/>
      <c r="M7" s="301"/>
      <c r="N7" s="301"/>
      <c r="O7" s="301"/>
      <c r="P7" s="301"/>
      <c r="Q7" s="301"/>
    </row>
    <row r="8" spans="1:17" ht="25.5">
      <c r="A8" s="5"/>
      <c r="B8" s="624" t="s">
        <v>261</v>
      </c>
      <c r="C8" s="624" t="s">
        <v>267</v>
      </c>
      <c r="D8" s="624" t="s">
        <v>269</v>
      </c>
      <c r="E8" s="623" t="s">
        <v>283</v>
      </c>
      <c r="F8" s="623" t="s">
        <v>289</v>
      </c>
      <c r="G8" s="300" t="s">
        <v>306</v>
      </c>
      <c r="H8" s="300"/>
    </row>
    <row r="9" spans="1:17">
      <c r="A9" s="488" t="s">
        <v>1</v>
      </c>
    </row>
    <row r="10" spans="1:17">
      <c r="A10" s="489" t="s">
        <v>2</v>
      </c>
    </row>
    <row r="11" spans="1:17">
      <c r="A11" s="490" t="s">
        <v>3</v>
      </c>
    </row>
    <row r="12" spans="1:17">
      <c r="A12" s="539"/>
    </row>
    <row r="13" spans="1:17">
      <c r="A13" s="488" t="s">
        <v>222</v>
      </c>
    </row>
    <row r="14" spans="1:17">
      <c r="A14" s="489" t="s">
        <v>223</v>
      </c>
    </row>
    <row r="15" spans="1:17">
      <c r="A15" s="488" t="s">
        <v>224</v>
      </c>
    </row>
    <row r="16" spans="1:17">
      <c r="A16" s="489" t="s">
        <v>225</v>
      </c>
    </row>
    <row r="17" spans="1:13">
      <c r="A17" s="489" t="s">
        <v>226</v>
      </c>
      <c r="M17">
        <f>SUM(L17:L17)</f>
        <v>0</v>
      </c>
    </row>
    <row r="18" spans="1:13">
      <c r="A18" s="539"/>
      <c r="M18">
        <f t="shared" ref="M18:M64" si="0">SUM(L18:L18)</f>
        <v>0</v>
      </c>
    </row>
    <row r="19" spans="1:13">
      <c r="A19" s="539"/>
      <c r="M19">
        <f t="shared" si="0"/>
        <v>0</v>
      </c>
    </row>
    <row r="20" spans="1:13">
      <c r="A20" s="489" t="s">
        <v>227</v>
      </c>
      <c r="M20">
        <f t="shared" si="0"/>
        <v>0</v>
      </c>
    </row>
    <row r="21" spans="1:13">
      <c r="A21" s="489" t="s">
        <v>228</v>
      </c>
      <c r="M21">
        <f t="shared" si="0"/>
        <v>0</v>
      </c>
    </row>
    <row r="22" spans="1:13">
      <c r="A22" s="489" t="s">
        <v>229</v>
      </c>
      <c r="M22">
        <f t="shared" si="0"/>
        <v>0</v>
      </c>
    </row>
    <row r="23" spans="1:13">
      <c r="A23" s="539"/>
      <c r="M23">
        <f t="shared" si="0"/>
        <v>0</v>
      </c>
    </row>
    <row r="24" spans="1:13">
      <c r="A24" s="488" t="s">
        <v>230</v>
      </c>
      <c r="M24">
        <f t="shared" si="0"/>
        <v>0</v>
      </c>
    </row>
    <row r="25" spans="1:13">
      <c r="A25" s="489" t="s">
        <v>231</v>
      </c>
      <c r="M25">
        <f t="shared" si="0"/>
        <v>0</v>
      </c>
    </row>
    <row r="26" spans="1:13">
      <c r="A26" s="488" t="s">
        <v>232</v>
      </c>
      <c r="M26">
        <f t="shared" si="0"/>
        <v>0</v>
      </c>
    </row>
    <row r="27" spans="1:13">
      <c r="A27" s="489" t="s">
        <v>233</v>
      </c>
      <c r="M27">
        <f t="shared" si="0"/>
        <v>0</v>
      </c>
    </row>
    <row r="28" spans="1:13">
      <c r="A28" s="489" t="s">
        <v>234</v>
      </c>
      <c r="M28">
        <f t="shared" si="0"/>
        <v>0</v>
      </c>
    </row>
    <row r="29" spans="1:13">
      <c r="A29" s="489" t="s">
        <v>235</v>
      </c>
      <c r="M29">
        <f t="shared" si="0"/>
        <v>0</v>
      </c>
    </row>
    <row r="30" spans="1:13">
      <c r="A30" s="488" t="s">
        <v>236</v>
      </c>
      <c r="M30">
        <f t="shared" si="0"/>
        <v>0</v>
      </c>
    </row>
    <row r="31" spans="1:13">
      <c r="A31" s="489" t="s">
        <v>237</v>
      </c>
      <c r="M31">
        <f t="shared" si="0"/>
        <v>0</v>
      </c>
    </row>
    <row r="32" spans="1:13">
      <c r="A32" s="489" t="s">
        <v>238</v>
      </c>
      <c r="M32">
        <f t="shared" si="0"/>
        <v>0</v>
      </c>
    </row>
    <row r="33" spans="1:13">
      <c r="A33" s="490" t="s">
        <v>280</v>
      </c>
      <c r="M33">
        <f t="shared" si="0"/>
        <v>0</v>
      </c>
    </row>
    <row r="34" spans="1:13">
      <c r="A34" s="488" t="s">
        <v>52</v>
      </c>
      <c r="M34">
        <f t="shared" si="0"/>
        <v>0</v>
      </c>
    </row>
    <row r="35" spans="1:13" ht="15">
      <c r="A35" s="11" t="s">
        <v>249</v>
      </c>
      <c r="M35">
        <f>SUM(M9:M34)</f>
        <v>0</v>
      </c>
    </row>
    <row r="36" spans="1:13">
      <c r="A36" s="12" t="s">
        <v>250</v>
      </c>
      <c r="M36">
        <f t="shared" si="0"/>
        <v>0</v>
      </c>
    </row>
    <row r="37" spans="1:13">
      <c r="A37" s="12"/>
      <c r="M37">
        <f t="shared" si="0"/>
        <v>0</v>
      </c>
    </row>
    <row r="38" spans="1:13">
      <c r="A38" s="12"/>
      <c r="M38">
        <f t="shared" si="0"/>
        <v>0</v>
      </c>
    </row>
    <row r="39" spans="1:13">
      <c r="A39" s="540"/>
      <c r="M39">
        <f t="shared" si="0"/>
        <v>0</v>
      </c>
    </row>
    <row r="40" spans="1:13">
      <c r="A40" s="12"/>
      <c r="M40">
        <f>SUM(M35:M39)</f>
        <v>0</v>
      </c>
    </row>
    <row r="41" spans="1:13" ht="15">
      <c r="A41" s="13"/>
      <c r="M41">
        <f t="shared" si="0"/>
        <v>0</v>
      </c>
    </row>
    <row r="42" spans="1:13" ht="15">
      <c r="A42" s="14"/>
      <c r="M42">
        <f>SUM(M40)</f>
        <v>0</v>
      </c>
    </row>
    <row r="43" spans="1:13" ht="15">
      <c r="A43" s="541" t="s">
        <v>251</v>
      </c>
      <c r="M43">
        <f t="shared" si="0"/>
        <v>0</v>
      </c>
    </row>
    <row r="44" spans="1:13">
      <c r="A44" s="197"/>
      <c r="M44">
        <f>SUM(B44:L44)</f>
        <v>0</v>
      </c>
    </row>
    <row r="45" spans="1:13" ht="15">
      <c r="A45" s="542" t="s">
        <v>212</v>
      </c>
      <c r="B45">
        <f>B46</f>
        <v>1.7</v>
      </c>
      <c r="C45">
        <f t="shared" ref="C45:L45" si="1">C46</f>
        <v>1.7</v>
      </c>
      <c r="D45">
        <f t="shared" si="1"/>
        <v>1.7</v>
      </c>
      <c r="E45">
        <f t="shared" si="1"/>
        <v>1.7</v>
      </c>
      <c r="F45">
        <f t="shared" si="1"/>
        <v>1.7</v>
      </c>
      <c r="G45">
        <f t="shared" si="1"/>
        <v>1.7</v>
      </c>
      <c r="H45">
        <f t="shared" si="1"/>
        <v>0</v>
      </c>
      <c r="I45">
        <f t="shared" si="1"/>
        <v>0</v>
      </c>
      <c r="J45">
        <f t="shared" si="1"/>
        <v>0</v>
      </c>
      <c r="K45">
        <f t="shared" si="1"/>
        <v>0</v>
      </c>
      <c r="L45">
        <f t="shared" si="1"/>
        <v>0</v>
      </c>
      <c r="M45">
        <f>SUM(B45:L45)</f>
        <v>10.199999999999999</v>
      </c>
    </row>
    <row r="46" spans="1:13">
      <c r="A46" s="16" t="s">
        <v>169</v>
      </c>
      <c r="B46">
        <v>1.7</v>
      </c>
      <c r="C46">
        <v>1.7</v>
      </c>
      <c r="D46">
        <v>1.7</v>
      </c>
      <c r="E46">
        <v>1.7</v>
      </c>
      <c r="F46">
        <v>1.7</v>
      </c>
      <c r="G46">
        <v>1.7</v>
      </c>
      <c r="M46">
        <f>SUM(B46:L46)</f>
        <v>10.199999999999999</v>
      </c>
    </row>
    <row r="47" spans="1:13">
      <c r="M47">
        <f t="shared" si="0"/>
        <v>0</v>
      </c>
    </row>
    <row r="48" spans="1:13" ht="15">
      <c r="A48" s="543" t="s">
        <v>216</v>
      </c>
      <c r="M48">
        <f t="shared" si="0"/>
        <v>0</v>
      </c>
    </row>
    <row r="49" spans="1:13">
      <c r="A49" s="16" t="s">
        <v>170</v>
      </c>
      <c r="M49">
        <f t="shared" si="0"/>
        <v>0</v>
      </c>
    </row>
    <row r="50" spans="1:13">
      <c r="A50" s="16" t="s">
        <v>171</v>
      </c>
      <c r="M50">
        <f t="shared" si="0"/>
        <v>0</v>
      </c>
    </row>
    <row r="51" spans="1:13">
      <c r="M51">
        <f t="shared" si="0"/>
        <v>0</v>
      </c>
    </row>
    <row r="52" spans="1:13" ht="15">
      <c r="A52" s="544" t="s">
        <v>214</v>
      </c>
      <c r="M52">
        <f t="shared" si="0"/>
        <v>0</v>
      </c>
    </row>
    <row r="53" spans="1:13" ht="15">
      <c r="A53" s="543" t="s">
        <v>215</v>
      </c>
      <c r="M53">
        <f t="shared" si="0"/>
        <v>0</v>
      </c>
    </row>
    <row r="54" spans="1:13">
      <c r="A54" s="16" t="s">
        <v>16</v>
      </c>
      <c r="M54">
        <f t="shared" si="0"/>
        <v>0</v>
      </c>
    </row>
    <row r="55" spans="1:13">
      <c r="A55" s="16" t="s">
        <v>174</v>
      </c>
      <c r="M55">
        <f t="shared" si="0"/>
        <v>0</v>
      </c>
    </row>
    <row r="56" spans="1:13">
      <c r="M56">
        <f t="shared" si="0"/>
        <v>0</v>
      </c>
    </row>
    <row r="57" spans="1:13">
      <c r="A57" s="545"/>
      <c r="M57">
        <f t="shared" si="0"/>
        <v>0</v>
      </c>
    </row>
    <row r="58" spans="1:13" ht="15">
      <c r="A58" s="230"/>
      <c r="M58">
        <f t="shared" si="0"/>
        <v>0</v>
      </c>
    </row>
    <row r="59" spans="1:13" ht="15">
      <c r="A59" s="543" t="s">
        <v>240</v>
      </c>
      <c r="M59">
        <f t="shared" si="0"/>
        <v>0</v>
      </c>
    </row>
    <row r="60" spans="1:13" ht="15">
      <c r="A60" s="543" t="s">
        <v>217</v>
      </c>
      <c r="M60">
        <f t="shared" si="0"/>
        <v>0</v>
      </c>
    </row>
    <row r="61" spans="1:13">
      <c r="A61" s="546"/>
      <c r="M61">
        <f t="shared" si="0"/>
        <v>0</v>
      </c>
    </row>
    <row r="62" spans="1:13">
      <c r="A62" s="546"/>
      <c r="M62">
        <f t="shared" si="0"/>
        <v>0</v>
      </c>
    </row>
    <row r="63" spans="1:13">
      <c r="M63">
        <f t="shared" si="0"/>
        <v>0</v>
      </c>
    </row>
    <row r="64" spans="1:13">
      <c r="A64" s="197"/>
      <c r="M64">
        <f t="shared" si="0"/>
        <v>0</v>
      </c>
    </row>
  </sheetData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2:K214"/>
  <sheetViews>
    <sheetView zoomScale="75" workbookViewId="0">
      <pane xSplit="2" ySplit="5" topLeftCell="C102" activePane="bottomRight" state="frozen"/>
      <selection pane="topRight" activeCell="C1" sqref="C1"/>
      <selection pane="bottomLeft" activeCell="A7" sqref="A7"/>
      <selection pane="bottomRight" activeCell="E62" sqref="E62"/>
    </sheetView>
  </sheetViews>
  <sheetFormatPr defaultRowHeight="12.75"/>
  <cols>
    <col min="1" max="1" width="36.42578125" customWidth="1"/>
    <col min="3" max="3" width="17.5703125" style="216" customWidth="1"/>
    <col min="4" max="4" width="18.85546875" style="216" customWidth="1"/>
    <col min="5" max="5" width="19.42578125" style="216" customWidth="1"/>
    <col min="6" max="6" width="16.7109375" style="216" customWidth="1"/>
    <col min="7" max="7" width="12.7109375" customWidth="1"/>
    <col min="8" max="8" width="14.85546875" customWidth="1"/>
    <col min="9" max="10" width="9.140625" style="21"/>
    <col min="11" max="11" width="12.140625" style="21" bestFit="1" customWidth="1"/>
    <col min="12" max="16384" width="9.140625" style="21"/>
  </cols>
  <sheetData>
    <row r="2" spans="1:10" ht="16.5">
      <c r="A2" s="452" t="s">
        <v>312</v>
      </c>
      <c r="B2" s="452"/>
      <c r="C2" s="452"/>
      <c r="D2" s="452"/>
      <c r="E2" s="452"/>
      <c r="F2" s="452"/>
      <c r="G2" s="452"/>
      <c r="H2" s="452"/>
    </row>
    <row r="3" spans="1:10">
      <c r="A3" t="s">
        <v>92</v>
      </c>
      <c r="H3" s="22" t="s">
        <v>93</v>
      </c>
    </row>
    <row r="4" spans="1:10" ht="45" customHeight="1">
      <c r="A4" s="23" t="s">
        <v>94</v>
      </c>
      <c r="B4" s="23" t="s">
        <v>95</v>
      </c>
      <c r="C4" s="333" t="s">
        <v>299</v>
      </c>
      <c r="D4" s="334" t="s">
        <v>313</v>
      </c>
      <c r="E4" s="391" t="s">
        <v>96</v>
      </c>
      <c r="F4" s="391" t="s">
        <v>97</v>
      </c>
      <c r="G4" s="24" t="s">
        <v>314</v>
      </c>
      <c r="H4" s="25" t="s">
        <v>302</v>
      </c>
      <c r="J4" s="21" t="s">
        <v>91</v>
      </c>
    </row>
    <row r="5" spans="1:10">
      <c r="A5" s="26">
        <v>1</v>
      </c>
      <c r="B5" s="26">
        <v>2</v>
      </c>
      <c r="C5" s="407">
        <v>3</v>
      </c>
      <c r="D5" s="408">
        <v>5</v>
      </c>
      <c r="E5" s="407">
        <v>6</v>
      </c>
      <c r="F5" s="407">
        <v>7</v>
      </c>
      <c r="G5" s="26">
        <v>8</v>
      </c>
      <c r="H5" s="27">
        <v>9</v>
      </c>
    </row>
    <row r="6" spans="1:10" ht="50.25" customHeight="1">
      <c r="A6" s="28" t="s">
        <v>202</v>
      </c>
      <c r="B6" s="29" t="s">
        <v>9</v>
      </c>
      <c r="C6" s="335">
        <f>SUM(C7+C8+C12+C21+C17)</f>
        <v>30258.9</v>
      </c>
      <c r="D6" s="335">
        <f>SUM(D7+D8+D12+D21+D17)</f>
        <v>13874.099999999999</v>
      </c>
      <c r="E6" s="335">
        <f>SUM(E7+E8+E12+E21+E17)</f>
        <v>13835.099999999999</v>
      </c>
      <c r="F6" s="392">
        <f>E6-D6</f>
        <v>-39</v>
      </c>
      <c r="G6" s="30">
        <f>E6/D6*100</f>
        <v>99.718900685449867</v>
      </c>
      <c r="H6" s="478">
        <f>E6-C6</f>
        <v>-16423.800000000003</v>
      </c>
    </row>
    <row r="7" spans="1:10" ht="15">
      <c r="A7" s="31" t="s">
        <v>98</v>
      </c>
      <c r="B7" s="32">
        <v>2111</v>
      </c>
      <c r="C7" s="336">
        <f>'[2]2111'!$B$45</f>
        <v>21196.500000000004</v>
      </c>
      <c r="D7" s="336">
        <f>'[2]2111'!$CE$45</f>
        <v>9718.9</v>
      </c>
      <c r="E7" s="340">
        <f>'2111'!V45</f>
        <v>9718.9</v>
      </c>
      <c r="F7" s="393">
        <f t="shared" ref="F7:F21" si="0">SUM(E7-D7)</f>
        <v>0</v>
      </c>
      <c r="G7" s="33">
        <f>E7/D7*100</f>
        <v>100</v>
      </c>
      <c r="H7" s="34">
        <f t="shared" ref="H7:H43" si="1">E7-C7</f>
        <v>-11477.600000000004</v>
      </c>
    </row>
    <row r="8" spans="1:10" ht="22.5" customHeight="1">
      <c r="A8" s="31" t="s">
        <v>99</v>
      </c>
      <c r="B8" s="32">
        <v>2120</v>
      </c>
      <c r="C8" s="336">
        <f>'[2]2120'!$B$45</f>
        <v>4663.3</v>
      </c>
      <c r="D8" s="336">
        <f>'[2]2120'!$CE$45</f>
        <v>2138.1999999999998</v>
      </c>
      <c r="E8" s="340">
        <f>'2120'!$V$46</f>
        <v>2138.1999999999998</v>
      </c>
      <c r="F8" s="393">
        <f t="shared" si="0"/>
        <v>0</v>
      </c>
      <c r="G8" s="33">
        <f t="shared" ref="G8:G21" si="2">E8/D8*100</f>
        <v>100</v>
      </c>
      <c r="H8" s="34">
        <f t="shared" si="1"/>
        <v>-2525.1000000000004</v>
      </c>
    </row>
    <row r="9" spans="1:10" ht="24">
      <c r="A9" s="35" t="s">
        <v>100</v>
      </c>
      <c r="B9" s="36">
        <v>2210</v>
      </c>
      <c r="C9" s="337">
        <f>'[2]2210'!$B$45</f>
        <v>532.19999999999993</v>
      </c>
      <c r="D9" s="337">
        <f>'[2]2210'!$CE$45</f>
        <v>194.89999999999998</v>
      </c>
      <c r="E9" s="337">
        <f>'2210'!$R$45</f>
        <v>194.89999999999998</v>
      </c>
      <c r="F9" s="393">
        <f t="shared" si="0"/>
        <v>0</v>
      </c>
      <c r="G9" s="33">
        <f t="shared" si="2"/>
        <v>100</v>
      </c>
      <c r="H9" s="38">
        <f t="shared" si="1"/>
        <v>-337.29999999999995</v>
      </c>
    </row>
    <row r="10" spans="1:10" ht="15">
      <c r="A10" s="35" t="s">
        <v>101</v>
      </c>
      <c r="B10" s="36">
        <v>2240</v>
      </c>
      <c r="C10" s="337">
        <f>'[2]2240всього'!$B$45</f>
        <v>1717.9999999999998</v>
      </c>
      <c r="D10" s="337">
        <f>'[2]2240всього'!$CC$45</f>
        <v>635.19999999999993</v>
      </c>
      <c r="E10" s="337">
        <f>'всього 2240'!$Y$45</f>
        <v>596.19999999999993</v>
      </c>
      <c r="F10" s="393">
        <f t="shared" si="0"/>
        <v>-39</v>
      </c>
      <c r="G10" s="33">
        <f t="shared" si="2"/>
        <v>93.860201511335021</v>
      </c>
      <c r="H10" s="38">
        <f t="shared" si="1"/>
        <v>-1121.7999999999997</v>
      </c>
    </row>
    <row r="11" spans="1:10" ht="15">
      <c r="A11" s="39" t="s">
        <v>102</v>
      </c>
      <c r="B11" s="40">
        <v>2250</v>
      </c>
      <c r="C11" s="337">
        <f>'[2]2250'!$B$45</f>
        <v>114.39999999999999</v>
      </c>
      <c r="D11" s="337">
        <f>'[2]2250'!$CE$45</f>
        <v>43.8</v>
      </c>
      <c r="E11" s="337">
        <f>'2250'!$P$45</f>
        <v>43.8</v>
      </c>
      <c r="F11" s="393">
        <f t="shared" si="0"/>
        <v>0</v>
      </c>
      <c r="G11" s="33">
        <f t="shared" si="2"/>
        <v>100</v>
      </c>
      <c r="H11" s="38">
        <f t="shared" si="1"/>
        <v>-70.599999999999994</v>
      </c>
    </row>
    <row r="12" spans="1:10" ht="25.5">
      <c r="A12" s="39" t="s">
        <v>103</v>
      </c>
      <c r="B12" s="40">
        <v>2270</v>
      </c>
      <c r="C12" s="338">
        <f>+SUM(C13:C16)</f>
        <v>1831.5</v>
      </c>
      <c r="D12" s="338">
        <f>SUM(D13:D16)</f>
        <v>1060.6000000000001</v>
      </c>
      <c r="E12" s="338">
        <f>+SUM(E13:E16)</f>
        <v>1060.6000000000001</v>
      </c>
      <c r="F12" s="393">
        <f t="shared" si="0"/>
        <v>0</v>
      </c>
      <c r="G12" s="33">
        <f t="shared" si="2"/>
        <v>100</v>
      </c>
      <c r="H12" s="41">
        <f t="shared" si="1"/>
        <v>-770.89999999999986</v>
      </c>
    </row>
    <row r="13" spans="1:10" ht="15">
      <c r="A13" s="42" t="s">
        <v>104</v>
      </c>
      <c r="B13" s="26">
        <v>2271</v>
      </c>
      <c r="C13" s="216">
        <f>'[2]2271'!$B$45</f>
        <v>870</v>
      </c>
      <c r="D13" s="216">
        <f>'[2]2271'!$CE$45</f>
        <v>580</v>
      </c>
      <c r="E13" s="92">
        <f>'2271'!$R45</f>
        <v>580</v>
      </c>
      <c r="F13" s="394">
        <f t="shared" si="0"/>
        <v>0</v>
      </c>
      <c r="G13" s="33">
        <f t="shared" si="2"/>
        <v>100</v>
      </c>
      <c r="H13" s="43">
        <f t="shared" si="1"/>
        <v>-290</v>
      </c>
    </row>
    <row r="14" spans="1:10" ht="15">
      <c r="A14" s="42" t="s">
        <v>105</v>
      </c>
      <c r="B14" s="44">
        <v>2272</v>
      </c>
      <c r="C14" s="92">
        <f>'[2]2272'!$B$45</f>
        <v>96.7</v>
      </c>
      <c r="D14" s="92">
        <f>'[2]2272'!$CE$45</f>
        <v>48</v>
      </c>
      <c r="E14" s="92">
        <f>'2272'!$U45</f>
        <v>48</v>
      </c>
      <c r="F14" s="394">
        <f t="shared" si="0"/>
        <v>0</v>
      </c>
      <c r="G14" s="33">
        <f t="shared" si="2"/>
        <v>100</v>
      </c>
      <c r="H14" s="43">
        <f t="shared" si="1"/>
        <v>-48.7</v>
      </c>
    </row>
    <row r="15" spans="1:10" ht="15">
      <c r="A15" s="35" t="s">
        <v>106</v>
      </c>
      <c r="B15" s="26">
        <v>2273</v>
      </c>
      <c r="C15" s="92">
        <f>'[2]2273'!$B$45</f>
        <v>844.79999999999984</v>
      </c>
      <c r="D15" s="92">
        <f>'[2]2273'!$CE$45</f>
        <v>422.4</v>
      </c>
      <c r="E15" s="92">
        <f>'2273'!$S$45</f>
        <v>422.4</v>
      </c>
      <c r="F15" s="394">
        <f t="shared" si="0"/>
        <v>0</v>
      </c>
      <c r="G15" s="33">
        <f t="shared" si="2"/>
        <v>100</v>
      </c>
      <c r="H15" s="43">
        <f t="shared" si="1"/>
        <v>-422.39999999999986</v>
      </c>
    </row>
    <row r="16" spans="1:10" ht="15">
      <c r="A16" s="35" t="s">
        <v>296</v>
      </c>
      <c r="B16" s="26">
        <v>2275</v>
      </c>
      <c r="C16" s="92">
        <f>'[2]2275'!$B$45</f>
        <v>19.999999999999996</v>
      </c>
      <c r="D16" s="92">
        <f>'[2]2275'!$CE$45</f>
        <v>10.199999999999999</v>
      </c>
      <c r="E16" s="92">
        <f>'2275'!M45</f>
        <v>10.199999999999999</v>
      </c>
      <c r="F16" s="394">
        <f t="shared" si="0"/>
        <v>0</v>
      </c>
      <c r="G16" s="33">
        <f t="shared" si="2"/>
        <v>100</v>
      </c>
      <c r="H16" s="43">
        <f t="shared" si="1"/>
        <v>-9.7999999999999972</v>
      </c>
    </row>
    <row r="17" spans="1:8" ht="55.5" customHeight="1">
      <c r="A17" s="76" t="s">
        <v>131</v>
      </c>
      <c r="B17" s="26">
        <v>2282</v>
      </c>
      <c r="C17" s="337">
        <f>'[2]2282'!$B$45</f>
        <v>150</v>
      </c>
      <c r="D17" s="337">
        <f>'[2]2282'!$CE$45</f>
        <v>60</v>
      </c>
      <c r="E17" s="337">
        <f>'2282'!P45</f>
        <v>60</v>
      </c>
      <c r="F17" s="393">
        <f t="shared" si="0"/>
        <v>0</v>
      </c>
      <c r="G17" s="33">
        <f t="shared" si="2"/>
        <v>100</v>
      </c>
      <c r="H17" s="487">
        <f t="shared" si="1"/>
        <v>-90</v>
      </c>
    </row>
    <row r="18" spans="1:8" ht="1.5" hidden="1" customHeight="1">
      <c r="A18" s="39" t="s">
        <v>72</v>
      </c>
      <c r="B18" s="40">
        <v>3110</v>
      </c>
      <c r="C18" s="92">
        <f>'[2]3110'!$B$45</f>
        <v>0</v>
      </c>
      <c r="D18" s="92">
        <f>'[2]3110'!$CE$45</f>
        <v>0</v>
      </c>
      <c r="E18" s="92">
        <f>'[2]3110'!$CE$45</f>
        <v>0</v>
      </c>
      <c r="F18" s="394">
        <f t="shared" si="0"/>
        <v>0</v>
      </c>
      <c r="G18" s="33" t="e">
        <f t="shared" si="2"/>
        <v>#DIV/0!</v>
      </c>
      <c r="H18" s="43">
        <f t="shared" si="1"/>
        <v>0</v>
      </c>
    </row>
    <row r="19" spans="1:8" ht="27.75" hidden="1" customHeight="1">
      <c r="A19" s="35" t="s">
        <v>132</v>
      </c>
      <c r="B19" s="26">
        <v>3132</v>
      </c>
      <c r="C19" s="92">
        <f>'[2]3132'!$B$45</f>
        <v>0</v>
      </c>
      <c r="D19" s="92">
        <f>'[2]3132'!$CE$45</f>
        <v>0</v>
      </c>
      <c r="E19" s="92">
        <f>'3132'!I45</f>
        <v>0</v>
      </c>
      <c r="F19" s="394"/>
      <c r="G19" s="33"/>
      <c r="H19" s="43"/>
    </row>
    <row r="20" spans="1:8" ht="15.75" customHeight="1">
      <c r="A20" s="35" t="s">
        <v>107</v>
      </c>
      <c r="B20" s="36">
        <v>2800</v>
      </c>
      <c r="C20" s="337">
        <f>'[2]2800'!$B$45</f>
        <v>52.999999999999993</v>
      </c>
      <c r="D20" s="337">
        <f>'[2]2800'!$CE$45</f>
        <v>22.5</v>
      </c>
      <c r="E20" s="337">
        <f>'2800'!$N$45</f>
        <v>22.5</v>
      </c>
      <c r="F20" s="393">
        <f t="shared" si="0"/>
        <v>0</v>
      </c>
      <c r="G20" s="33">
        <f t="shared" si="2"/>
        <v>100</v>
      </c>
      <c r="H20" s="487">
        <f t="shared" si="1"/>
        <v>-30.499999999999993</v>
      </c>
    </row>
    <row r="21" spans="1:8" ht="15.75" customHeight="1">
      <c r="A21" s="47" t="s">
        <v>108</v>
      </c>
      <c r="B21" s="48">
        <v>5000</v>
      </c>
      <c r="C21" s="337">
        <f>SUM(C9+C10+C11+C20+C18+C19)</f>
        <v>2417.6</v>
      </c>
      <c r="D21" s="337">
        <f>SUM(D9+D10+D11+D20+D18+D19)</f>
        <v>896.39999999999986</v>
      </c>
      <c r="E21" s="337">
        <f>SUM(E9+E10+E11+E20+E18+E19)</f>
        <v>857.39999999999986</v>
      </c>
      <c r="F21" s="393">
        <f t="shared" si="0"/>
        <v>-39</v>
      </c>
      <c r="G21" s="33">
        <f t="shared" si="2"/>
        <v>95.649263721552884</v>
      </c>
      <c r="H21" s="38">
        <f t="shared" si="1"/>
        <v>-1560.2</v>
      </c>
    </row>
    <row r="22" spans="1:8" ht="28.5" hidden="1" customHeight="1">
      <c r="A22" s="49" t="s">
        <v>68</v>
      </c>
      <c r="B22" s="50" t="s">
        <v>9</v>
      </c>
      <c r="C22" s="339">
        <f>SUM(C23:C32)</f>
        <v>0</v>
      </c>
      <c r="D22" s="339">
        <f>SUM(D23:D32)</f>
        <v>0</v>
      </c>
      <c r="E22" s="339">
        <f>SUM(E23:E32)</f>
        <v>11626.699999999999</v>
      </c>
      <c r="F22" s="395">
        <f>E22-D22</f>
        <v>11626.699999999999</v>
      </c>
      <c r="G22" s="51" t="e">
        <f>E22/D22*100</f>
        <v>#DIV/0!</v>
      </c>
      <c r="H22" s="52">
        <f t="shared" si="1"/>
        <v>11626.699999999999</v>
      </c>
    </row>
    <row r="23" spans="1:8" ht="15.75" hidden="1" customHeight="1">
      <c r="A23" s="31" t="s">
        <v>98</v>
      </c>
      <c r="B23" s="32">
        <v>2111</v>
      </c>
      <c r="C23" s="340">
        <f>'[3]2111'!$B$46</f>
        <v>0</v>
      </c>
      <c r="D23" s="340">
        <f>'[3]2111'!$CE$46</f>
        <v>0</v>
      </c>
      <c r="E23" s="340">
        <f>'2111'!$V$46</f>
        <v>9718.9</v>
      </c>
      <c r="F23" s="393">
        <f t="shared" ref="F23:F32" si="3">SUM(E23-D23)</f>
        <v>9718.9</v>
      </c>
      <c r="G23" s="33" t="e">
        <f>E23/D23*100</f>
        <v>#DIV/0!</v>
      </c>
      <c r="H23" s="34">
        <f t="shared" si="1"/>
        <v>9718.9</v>
      </c>
    </row>
    <row r="24" spans="1:8" ht="15.75" hidden="1" customHeight="1">
      <c r="A24" s="31" t="s">
        <v>99</v>
      </c>
      <c r="B24" s="32">
        <v>2120</v>
      </c>
      <c r="C24" s="340">
        <f>'[3]2120'!$B$46</f>
        <v>0</v>
      </c>
      <c r="D24" s="340">
        <f>'[3]2120'!$CH$46</f>
        <v>0</v>
      </c>
      <c r="E24" s="340">
        <f>'2120'!$V$47</f>
        <v>0</v>
      </c>
      <c r="F24" s="393">
        <f t="shared" si="3"/>
        <v>0</v>
      </c>
      <c r="G24" s="33" t="e">
        <f t="shared" ref="G24:G31" si="4">E24/D24*100</f>
        <v>#DIV/0!</v>
      </c>
      <c r="H24" s="34">
        <f t="shared" si="1"/>
        <v>0</v>
      </c>
    </row>
    <row r="25" spans="1:8" ht="15.75" hidden="1" customHeight="1">
      <c r="A25" s="35" t="s">
        <v>100</v>
      </c>
      <c r="B25" s="36">
        <v>2210</v>
      </c>
      <c r="C25" s="337">
        <f>'[3]2210'!$B$45</f>
        <v>0</v>
      </c>
      <c r="D25" s="337">
        <f>'[3]2210'!$BV$45</f>
        <v>0</v>
      </c>
      <c r="E25" s="337">
        <f>'2210'!$R$46</f>
        <v>194.89999999999998</v>
      </c>
      <c r="F25" s="393">
        <f t="shared" si="3"/>
        <v>194.89999999999998</v>
      </c>
      <c r="G25" s="33" t="e">
        <f t="shared" si="4"/>
        <v>#DIV/0!</v>
      </c>
      <c r="H25" s="38">
        <f t="shared" si="1"/>
        <v>194.89999999999998</v>
      </c>
    </row>
    <row r="26" spans="1:8" ht="15.75" hidden="1" customHeight="1">
      <c r="A26" s="35" t="s">
        <v>101</v>
      </c>
      <c r="B26" s="36">
        <v>2240</v>
      </c>
      <c r="C26" s="337">
        <f>'[3]2240всього'!$B$45</f>
        <v>0</v>
      </c>
      <c r="D26" s="337">
        <f>'[3]2240всього'!$DK$45</f>
        <v>0</v>
      </c>
      <c r="E26" s="337">
        <f>'всього 2240'!$Y$45</f>
        <v>596.19999999999993</v>
      </c>
      <c r="F26" s="393">
        <f t="shared" si="3"/>
        <v>596.19999999999993</v>
      </c>
      <c r="G26" s="33" t="e">
        <f t="shared" si="4"/>
        <v>#DIV/0!</v>
      </c>
      <c r="H26" s="38">
        <f t="shared" si="1"/>
        <v>596.19999999999993</v>
      </c>
    </row>
    <row r="27" spans="1:8" ht="15.75" hidden="1" customHeight="1">
      <c r="A27" s="39" t="s">
        <v>102</v>
      </c>
      <c r="B27" s="36">
        <v>2250</v>
      </c>
      <c r="C27" s="337">
        <f>'[3]2250'!$B$45</f>
        <v>0</v>
      </c>
      <c r="D27" s="337">
        <f>'[3]2250'!$AU$45</f>
        <v>0</v>
      </c>
      <c r="E27" s="337">
        <f>'2250'!$P$45</f>
        <v>43.8</v>
      </c>
      <c r="F27" s="393">
        <f t="shared" si="3"/>
        <v>43.8</v>
      </c>
      <c r="G27" s="33" t="e">
        <f t="shared" si="4"/>
        <v>#DIV/0!</v>
      </c>
      <c r="H27" s="38">
        <f t="shared" si="1"/>
        <v>43.8</v>
      </c>
    </row>
    <row r="28" spans="1:8" ht="27.75" hidden="1" customHeight="1">
      <c r="A28" s="39" t="s">
        <v>72</v>
      </c>
      <c r="B28" s="40">
        <v>3110</v>
      </c>
      <c r="C28" s="338">
        <f>'[3]3110'!$B$45</f>
        <v>0</v>
      </c>
      <c r="D28" s="341">
        <f>'[3]3110'!$AO$45</f>
        <v>0</v>
      </c>
      <c r="E28" s="338">
        <f>'3110'!L45</f>
        <v>0</v>
      </c>
      <c r="F28" s="393">
        <f>SUM(E28-D28)</f>
        <v>0</v>
      </c>
      <c r="G28" s="33" t="e">
        <f>E28/D28*100</f>
        <v>#DIV/0!</v>
      </c>
      <c r="H28" s="38">
        <f>E28-C28</f>
        <v>0</v>
      </c>
    </row>
    <row r="29" spans="1:8" ht="15.75" hidden="1" customHeight="1">
      <c r="A29" s="42" t="s">
        <v>104</v>
      </c>
      <c r="B29" s="26">
        <v>2271</v>
      </c>
      <c r="C29" s="92">
        <f>'[3]2271'!$B$45</f>
        <v>0</v>
      </c>
      <c r="D29" s="216">
        <f>'[3]2271'!$CO$45</f>
        <v>0</v>
      </c>
      <c r="E29" s="92">
        <f>'2271'!$R$45</f>
        <v>580</v>
      </c>
      <c r="F29" s="394">
        <f t="shared" si="3"/>
        <v>580</v>
      </c>
      <c r="G29" s="33" t="e">
        <f t="shared" si="4"/>
        <v>#DIV/0!</v>
      </c>
      <c r="H29" s="43">
        <f t="shared" si="1"/>
        <v>580</v>
      </c>
    </row>
    <row r="30" spans="1:8" ht="15.75" hidden="1" customHeight="1">
      <c r="A30" s="42" t="s">
        <v>105</v>
      </c>
      <c r="B30" s="44">
        <v>2272</v>
      </c>
      <c r="C30" s="92">
        <f>'[3]2272'!$B$45</f>
        <v>0</v>
      </c>
      <c r="D30" s="92">
        <f>'[3]2272'!$CC$45</f>
        <v>0</v>
      </c>
      <c r="E30" s="92">
        <f>'2272'!$U$45</f>
        <v>48</v>
      </c>
      <c r="F30" s="394">
        <f t="shared" si="3"/>
        <v>48</v>
      </c>
      <c r="G30" s="33" t="e">
        <f t="shared" si="4"/>
        <v>#DIV/0!</v>
      </c>
      <c r="H30" s="43">
        <f t="shared" si="1"/>
        <v>48</v>
      </c>
    </row>
    <row r="31" spans="1:8" ht="15.75" hidden="1" customHeight="1">
      <c r="A31" s="35" t="s">
        <v>109</v>
      </c>
      <c r="B31" s="26">
        <v>2273</v>
      </c>
      <c r="C31" s="92">
        <f>'[3]2273'!$B$45</f>
        <v>0</v>
      </c>
      <c r="D31" s="92">
        <f>'[3]2273'!$DI$45</f>
        <v>0</v>
      </c>
      <c r="E31" s="92">
        <f>'2273'!$S$45</f>
        <v>422.4</v>
      </c>
      <c r="F31" s="394">
        <f t="shared" si="3"/>
        <v>422.4</v>
      </c>
      <c r="G31" s="33" t="e">
        <f t="shared" si="4"/>
        <v>#DIV/0!</v>
      </c>
      <c r="H31" s="43">
        <f t="shared" si="1"/>
        <v>422.4</v>
      </c>
    </row>
    <row r="32" spans="1:8" ht="15.75" hidden="1" customHeight="1">
      <c r="A32" s="35" t="s">
        <v>107</v>
      </c>
      <c r="B32" s="53">
        <v>2800</v>
      </c>
      <c r="C32" s="337">
        <f>'[3]2800'!$B$45</f>
        <v>0</v>
      </c>
      <c r="D32" s="337">
        <f>'[3]2800'!$AT$45</f>
        <v>0</v>
      </c>
      <c r="E32" s="337">
        <f>'2800'!$N$45</f>
        <v>22.5</v>
      </c>
      <c r="F32" s="393">
        <f t="shared" si="3"/>
        <v>22.5</v>
      </c>
      <c r="G32" s="33"/>
      <c r="H32" s="38">
        <f t="shared" si="1"/>
        <v>22.5</v>
      </c>
    </row>
    <row r="33" spans="1:8" ht="32.25" hidden="1" customHeight="1">
      <c r="A33" s="49" t="s">
        <v>110</v>
      </c>
      <c r="B33" s="50" t="s">
        <v>9</v>
      </c>
      <c r="C33" s="339">
        <f>SUM(C34:C43)</f>
        <v>0</v>
      </c>
      <c r="D33" s="339">
        <f>SUM(D34:D43)</f>
        <v>0</v>
      </c>
      <c r="E33" s="339">
        <f>SUM(E34:E43)</f>
        <v>1712.9</v>
      </c>
      <c r="F33" s="395">
        <f>E33-D33</f>
        <v>1712.9</v>
      </c>
      <c r="G33" s="51" t="e">
        <f t="shared" ref="G33:G42" si="5">E33/D33*100</f>
        <v>#DIV/0!</v>
      </c>
      <c r="H33" s="52">
        <f t="shared" si="1"/>
        <v>1712.9</v>
      </c>
    </row>
    <row r="34" spans="1:8" ht="15.75" hidden="1" customHeight="1">
      <c r="A34" s="31" t="s">
        <v>98</v>
      </c>
      <c r="B34" s="32">
        <v>2111</v>
      </c>
      <c r="C34" s="340">
        <f>'[3]2111'!$B$47</f>
        <v>0</v>
      </c>
      <c r="D34" s="340">
        <f>'[3]2111'!$CD$47</f>
        <v>0</v>
      </c>
      <c r="E34" s="340">
        <f>'2111'!$V$47</f>
        <v>0</v>
      </c>
      <c r="F34" s="393">
        <f t="shared" ref="F34:F43" si="6">SUM(E34-D34)</f>
        <v>0</v>
      </c>
      <c r="G34" s="33" t="e">
        <f t="shared" si="5"/>
        <v>#DIV/0!</v>
      </c>
      <c r="H34" s="34">
        <f t="shared" si="1"/>
        <v>0</v>
      </c>
    </row>
    <row r="35" spans="1:8" ht="15.75" hidden="1" customHeight="1">
      <c r="A35" s="31" t="s">
        <v>99</v>
      </c>
      <c r="B35" s="32">
        <v>2120</v>
      </c>
      <c r="C35" s="340">
        <f>'[3]2120'!$B$47</f>
        <v>0</v>
      </c>
      <c r="D35" s="340">
        <f>'[3]2120'!$CH$47</f>
        <v>0</v>
      </c>
      <c r="E35" s="340">
        <f>'2120'!$V$48</f>
        <v>0</v>
      </c>
      <c r="F35" s="393">
        <f t="shared" si="6"/>
        <v>0</v>
      </c>
      <c r="G35" s="33" t="e">
        <f t="shared" si="5"/>
        <v>#DIV/0!</v>
      </c>
      <c r="H35" s="34">
        <f t="shared" si="1"/>
        <v>0</v>
      </c>
    </row>
    <row r="36" spans="1:8" ht="15.75" hidden="1" customHeight="1">
      <c r="A36" s="35" t="s">
        <v>100</v>
      </c>
      <c r="B36" s="36">
        <v>2210</v>
      </c>
      <c r="C36" s="337">
        <f>'[4]2210'!$B$46</f>
        <v>0</v>
      </c>
      <c r="D36" s="337"/>
      <c r="E36" s="337">
        <f>'2210'!$R$47</f>
        <v>0</v>
      </c>
      <c r="F36" s="393">
        <f t="shared" si="6"/>
        <v>0</v>
      </c>
      <c r="G36" s="37" t="e">
        <f t="shared" si="5"/>
        <v>#DIV/0!</v>
      </c>
      <c r="H36" s="38">
        <f t="shared" si="1"/>
        <v>0</v>
      </c>
    </row>
    <row r="37" spans="1:8" ht="15.75" hidden="1" customHeight="1">
      <c r="A37" s="35" t="s">
        <v>101</v>
      </c>
      <c r="B37" s="36">
        <v>2240</v>
      </c>
      <c r="C37" s="337">
        <f>'[4]2240всього'!$B$46</f>
        <v>0</v>
      </c>
      <c r="D37" s="337">
        <f>'[4]2240всього'!$DJ$46</f>
        <v>0</v>
      </c>
      <c r="E37" s="337">
        <f>'всього 2240'!$Y$46</f>
        <v>596.19999999999993</v>
      </c>
      <c r="F37" s="393">
        <f t="shared" si="6"/>
        <v>596.19999999999993</v>
      </c>
      <c r="G37" s="37" t="e">
        <f t="shared" si="5"/>
        <v>#DIV/0!</v>
      </c>
      <c r="H37" s="38">
        <f t="shared" si="1"/>
        <v>596.19999999999993</v>
      </c>
    </row>
    <row r="38" spans="1:8" ht="15.75" hidden="1" customHeight="1">
      <c r="A38" s="39" t="s">
        <v>102</v>
      </c>
      <c r="B38" s="36">
        <v>2250</v>
      </c>
      <c r="C38" s="337">
        <f>'[4]2250'!$B$46</f>
        <v>0</v>
      </c>
      <c r="D38" s="337">
        <f>'[4]2250'!$AU$46</f>
        <v>0</v>
      </c>
      <c r="E38" s="337">
        <f>'2250'!$P$46</f>
        <v>43.8</v>
      </c>
      <c r="F38" s="393">
        <f t="shared" si="6"/>
        <v>43.8</v>
      </c>
      <c r="G38" s="37" t="e">
        <f t="shared" si="5"/>
        <v>#DIV/0!</v>
      </c>
      <c r="H38" s="38">
        <f t="shared" si="1"/>
        <v>43.8</v>
      </c>
    </row>
    <row r="39" spans="1:8" ht="6.75" hidden="1" customHeight="1">
      <c r="A39" s="39"/>
      <c r="B39" s="40"/>
      <c r="C39" s="338"/>
      <c r="D39" s="341"/>
      <c r="E39" s="338"/>
      <c r="F39" s="394"/>
      <c r="G39" s="37"/>
      <c r="H39" s="41"/>
    </row>
    <row r="40" spans="1:8" ht="15.75" hidden="1" customHeight="1">
      <c r="A40" s="42" t="s">
        <v>104</v>
      </c>
      <c r="B40" s="26">
        <v>2271</v>
      </c>
      <c r="C40" s="92">
        <f>'[4]2271'!$B$46</f>
        <v>0</v>
      </c>
      <c r="D40" s="342"/>
      <c r="E40" s="92">
        <f>'2271'!$R$46</f>
        <v>580</v>
      </c>
      <c r="F40" s="394">
        <f t="shared" si="6"/>
        <v>580</v>
      </c>
      <c r="G40" s="45" t="e">
        <f t="shared" si="5"/>
        <v>#DIV/0!</v>
      </c>
      <c r="H40" s="43">
        <f t="shared" si="1"/>
        <v>580</v>
      </c>
    </row>
    <row r="41" spans="1:8" ht="15.75" hidden="1" customHeight="1">
      <c r="A41" s="42" t="s">
        <v>105</v>
      </c>
      <c r="B41" s="44">
        <v>2272</v>
      </c>
      <c r="C41" s="92">
        <f>'[4]2272'!$B$46</f>
        <v>0</v>
      </c>
      <c r="D41" s="92"/>
      <c r="E41" s="92">
        <f>'2272'!$U$46</f>
        <v>48</v>
      </c>
      <c r="F41" s="394">
        <f t="shared" si="6"/>
        <v>48</v>
      </c>
      <c r="G41" s="45" t="e">
        <f t="shared" si="5"/>
        <v>#DIV/0!</v>
      </c>
      <c r="H41" s="43">
        <f t="shared" si="1"/>
        <v>48</v>
      </c>
    </row>
    <row r="42" spans="1:8" ht="15.75" hidden="1" customHeight="1">
      <c r="A42" s="35" t="s">
        <v>106</v>
      </c>
      <c r="B42" s="26">
        <v>2273</v>
      </c>
      <c r="C42" s="92">
        <f>'[4]2273'!$B$46</f>
        <v>0</v>
      </c>
      <c r="D42" s="92"/>
      <c r="E42" s="92">
        <f>'2273'!$S$46</f>
        <v>422.4</v>
      </c>
      <c r="F42" s="394">
        <f t="shared" si="6"/>
        <v>422.4</v>
      </c>
      <c r="G42" s="45" t="e">
        <f t="shared" si="5"/>
        <v>#DIV/0!</v>
      </c>
      <c r="H42" s="43">
        <f t="shared" si="1"/>
        <v>422.4</v>
      </c>
    </row>
    <row r="43" spans="1:8" ht="15.75" hidden="1" customHeight="1">
      <c r="A43" s="35" t="s">
        <v>107</v>
      </c>
      <c r="B43" s="53">
        <v>2800</v>
      </c>
      <c r="C43" s="337">
        <f>'[4]2800'!$B$46</f>
        <v>0</v>
      </c>
      <c r="D43" s="337">
        <f>'[4]2800'!$AP$46</f>
        <v>0</v>
      </c>
      <c r="E43" s="337">
        <f>'2800'!$N$46</f>
        <v>22.5</v>
      </c>
      <c r="F43" s="393">
        <f t="shared" si="6"/>
        <v>22.5</v>
      </c>
      <c r="G43" s="46">
        <v>0</v>
      </c>
      <c r="H43" s="38">
        <f t="shared" si="1"/>
        <v>22.5</v>
      </c>
    </row>
    <row r="44" spans="1:8" ht="127.5" customHeight="1">
      <c r="A44" s="54" t="s">
        <v>203</v>
      </c>
      <c r="B44" s="55" t="s">
        <v>9</v>
      </c>
      <c r="C44" s="343">
        <f>C48+C51</f>
        <v>18458.8</v>
      </c>
      <c r="D44" s="343">
        <f>D48+D51</f>
        <v>8811.4</v>
      </c>
      <c r="E44" s="343">
        <f>SUM(E46:E47)</f>
        <v>8811.4</v>
      </c>
      <c r="F44" s="343">
        <f>SUM(E44-D44)</f>
        <v>0</v>
      </c>
      <c r="G44" s="57">
        <v>0</v>
      </c>
      <c r="H44" s="58">
        <f>E44-C44</f>
        <v>-9647.4</v>
      </c>
    </row>
    <row r="45" spans="1:8" ht="15" hidden="1">
      <c r="A45" s="59" t="s">
        <v>111</v>
      </c>
      <c r="B45" s="50"/>
      <c r="C45" s="344"/>
      <c r="D45" s="345"/>
      <c r="E45" s="345"/>
      <c r="F45" s="395"/>
      <c r="G45" s="60"/>
      <c r="H45" s="52"/>
    </row>
    <row r="46" spans="1:8" ht="42" customHeight="1">
      <c r="A46" s="61" t="s">
        <v>112</v>
      </c>
      <c r="B46" s="62">
        <v>2281</v>
      </c>
      <c r="C46" s="346">
        <f>'[2]2281'!$B$48</f>
        <v>18458.8</v>
      </c>
      <c r="D46" s="337">
        <f>'[2]2281'!$CE$48</f>
        <v>8811.4</v>
      </c>
      <c r="E46" s="337">
        <f>'2281'!$P$48</f>
        <v>8811.4</v>
      </c>
      <c r="F46" s="393">
        <f t="shared" ref="F46:F53" si="7">SUM(E46-D46)</f>
        <v>0</v>
      </c>
      <c r="G46" s="63">
        <f>E46/D46*100</f>
        <v>100</v>
      </c>
      <c r="H46" s="64">
        <f>E46-C46</f>
        <v>-9647.4</v>
      </c>
    </row>
    <row r="47" spans="1:8" ht="0.75" customHeight="1">
      <c r="A47" s="61" t="s">
        <v>113</v>
      </c>
      <c r="B47" s="62">
        <v>3210</v>
      </c>
      <c r="C47" s="346">
        <f>'[2]3210'!$B$48</f>
        <v>0</v>
      </c>
      <c r="D47" s="337">
        <f>'[4]3210'!$AT$47</f>
        <v>0</v>
      </c>
      <c r="E47" s="337">
        <f>'3210'!J47</f>
        <v>0</v>
      </c>
      <c r="F47" s="393">
        <f t="shared" si="7"/>
        <v>0</v>
      </c>
      <c r="G47" s="63"/>
      <c r="H47" s="64">
        <f>E47-C47</f>
        <v>0</v>
      </c>
    </row>
    <row r="48" spans="1:8" ht="20.25" customHeight="1">
      <c r="A48" s="65" t="s">
        <v>114</v>
      </c>
      <c r="B48" s="50"/>
      <c r="C48" s="347">
        <f>SUM(C49:C50)</f>
        <v>11998.2</v>
      </c>
      <c r="D48" s="347">
        <f>SUM(D49:D50)</f>
        <v>5727.4</v>
      </c>
      <c r="E48" s="347">
        <f>SUM(E49:E50)</f>
        <v>5727.4</v>
      </c>
      <c r="F48" s="396">
        <f t="shared" si="7"/>
        <v>0</v>
      </c>
      <c r="G48" s="66">
        <f>E48/D48*100</f>
        <v>100</v>
      </c>
      <c r="H48" s="67">
        <f>E48-C48</f>
        <v>-6270.8000000000011</v>
      </c>
    </row>
    <row r="49" spans="1:8" ht="42" customHeight="1">
      <c r="A49" s="61" t="s">
        <v>112</v>
      </c>
      <c r="B49" s="62">
        <v>2281</v>
      </c>
      <c r="C49" s="346">
        <f>'[2]2281'!$B$49</f>
        <v>11998.2</v>
      </c>
      <c r="D49" s="337">
        <f>'[2]2281'!$CE$49</f>
        <v>5727.4</v>
      </c>
      <c r="E49" s="337">
        <f>'2281'!$P$49</f>
        <v>5727.4</v>
      </c>
      <c r="F49" s="393">
        <f t="shared" si="7"/>
        <v>0</v>
      </c>
      <c r="G49" s="63">
        <f>E49/D49*100</f>
        <v>100</v>
      </c>
      <c r="H49" s="64">
        <f>E49-C49</f>
        <v>-6270.8000000000011</v>
      </c>
    </row>
    <row r="50" spans="1:8" ht="42" hidden="1" customHeight="1">
      <c r="A50" s="61" t="s">
        <v>113</v>
      </c>
      <c r="B50" s="62">
        <v>3210</v>
      </c>
      <c r="C50" s="346">
        <f>'[4]3210'!$AT$48</f>
        <v>0</v>
      </c>
      <c r="D50" s="337">
        <f>'[4]3210'!$AT$48</f>
        <v>0</v>
      </c>
      <c r="E50" s="337">
        <f>'3210'!J48</f>
        <v>0</v>
      </c>
      <c r="F50" s="393">
        <f t="shared" si="7"/>
        <v>0</v>
      </c>
      <c r="G50" s="63"/>
      <c r="H50" s="68">
        <v>0</v>
      </c>
    </row>
    <row r="51" spans="1:8" ht="32.25" customHeight="1">
      <c r="A51" s="65" t="s">
        <v>115</v>
      </c>
      <c r="B51" s="50"/>
      <c r="C51" s="347">
        <f>SUM(C52:C53)</f>
        <v>6460.5999999999995</v>
      </c>
      <c r="D51" s="347">
        <f>SUM(D52:D53)</f>
        <v>3084</v>
      </c>
      <c r="E51" s="347">
        <f>SUM(E52:E53)</f>
        <v>3084</v>
      </c>
      <c r="F51" s="396">
        <f t="shared" si="7"/>
        <v>0</v>
      </c>
      <c r="G51" s="66">
        <f>E51/D51*100</f>
        <v>100</v>
      </c>
      <c r="H51" s="69">
        <v>0</v>
      </c>
    </row>
    <row r="52" spans="1:8" ht="40.5" customHeight="1">
      <c r="A52" s="61" t="s">
        <v>112</v>
      </c>
      <c r="B52" s="62">
        <v>2281</v>
      </c>
      <c r="C52" s="346">
        <f>'[2]2281'!$B$50</f>
        <v>6460.5999999999995</v>
      </c>
      <c r="D52" s="337">
        <f>'[2]2281'!$CE$50</f>
        <v>3084</v>
      </c>
      <c r="E52" s="337">
        <f>'2281'!$P$50</f>
        <v>3084</v>
      </c>
      <c r="F52" s="393">
        <f t="shared" si="7"/>
        <v>0</v>
      </c>
      <c r="G52" s="63">
        <f>E52/D52*100</f>
        <v>100</v>
      </c>
      <c r="H52" s="64">
        <f>E52-C52</f>
        <v>-3376.5999999999995</v>
      </c>
    </row>
    <row r="53" spans="1:8" ht="0.75" hidden="1" customHeight="1">
      <c r="A53" s="61" t="s">
        <v>113</v>
      </c>
      <c r="B53" s="62">
        <v>3210</v>
      </c>
      <c r="C53" s="346"/>
      <c r="D53" s="337"/>
      <c r="E53" s="337"/>
      <c r="F53" s="393">
        <f t="shared" si="7"/>
        <v>0</v>
      </c>
      <c r="G53" s="63"/>
      <c r="H53" s="68">
        <v>0</v>
      </c>
    </row>
    <row r="54" spans="1:8" ht="17.25" hidden="1" customHeight="1">
      <c r="A54" s="65" t="s">
        <v>116</v>
      </c>
      <c r="B54" s="50"/>
      <c r="C54" s="344"/>
      <c r="D54" s="344"/>
      <c r="E54" s="344"/>
      <c r="F54" s="396"/>
      <c r="G54" s="66"/>
      <c r="H54" s="69"/>
    </row>
    <row r="55" spans="1:8" ht="0.75" hidden="1" customHeight="1">
      <c r="A55" s="61" t="s">
        <v>112</v>
      </c>
      <c r="B55" s="62">
        <v>2281</v>
      </c>
      <c r="C55" s="348">
        <f>'[5]2281'!$B$53</f>
        <v>0</v>
      </c>
      <c r="D55" s="349">
        <f>'[5]2281'!$AZ$53</f>
        <v>0</v>
      </c>
      <c r="E55" s="349"/>
      <c r="F55" s="393">
        <f>SUM(E55-D55)</f>
        <v>0</v>
      </c>
      <c r="G55" s="63"/>
      <c r="H55" s="64">
        <f>E55-C55</f>
        <v>0</v>
      </c>
    </row>
    <row r="56" spans="1:8" ht="66" customHeight="1">
      <c r="A56" s="28" t="s">
        <v>204</v>
      </c>
      <c r="B56" s="55" t="s">
        <v>9</v>
      </c>
      <c r="C56" s="350">
        <f>SUM(C57+C58+C62+C66)</f>
        <v>8434.7000000000007</v>
      </c>
      <c r="D56" s="350">
        <f>SUM(D57+D58+D62+D66)</f>
        <v>4435.2999999999993</v>
      </c>
      <c r="E56" s="350">
        <f>SUM(E57+E58+E62+E66)</f>
        <v>4435.2999999999993</v>
      </c>
      <c r="F56" s="397">
        <f>SUM(F57+F58+F62+F66)</f>
        <v>0</v>
      </c>
      <c r="G56" s="70">
        <f>E56/D56*100</f>
        <v>100</v>
      </c>
      <c r="H56" s="71">
        <f t="shared" ref="H56:H69" si="8">E56-C56</f>
        <v>-3999.4000000000015</v>
      </c>
    </row>
    <row r="57" spans="1:8" ht="15">
      <c r="A57" s="31" t="s">
        <v>98</v>
      </c>
      <c r="B57" s="32">
        <v>2111</v>
      </c>
      <c r="C57" s="351">
        <f>'[2]2111'!$B$52</f>
        <v>6737.3000000000011</v>
      </c>
      <c r="D57" s="351">
        <f>'[2]2111'!$CE$52</f>
        <v>3520</v>
      </c>
      <c r="E57" s="351">
        <f>'2111'!$V$52</f>
        <v>3520</v>
      </c>
      <c r="F57" s="393">
        <f t="shared" ref="F57:F66" si="9">SUM(E57-D57)</f>
        <v>0</v>
      </c>
      <c r="G57" s="33">
        <f>E57/D57*100</f>
        <v>100</v>
      </c>
      <c r="H57" s="64">
        <f t="shared" si="8"/>
        <v>-3217.3000000000011</v>
      </c>
    </row>
    <row r="58" spans="1:8" ht="15">
      <c r="A58" s="31" t="s">
        <v>99</v>
      </c>
      <c r="B58" s="32">
        <v>2120</v>
      </c>
      <c r="C58" s="351">
        <f>'[2]2120'!$B$52</f>
        <v>1484.3999999999999</v>
      </c>
      <c r="D58" s="336">
        <f>'[2]2120'!$CE$52</f>
        <v>776.39999999999986</v>
      </c>
      <c r="E58" s="336">
        <f>'2120'!V52</f>
        <v>776.39999999999986</v>
      </c>
      <c r="F58" s="393">
        <f t="shared" si="9"/>
        <v>0</v>
      </c>
      <c r="G58" s="33">
        <f t="shared" ref="G58:G66" si="10">E58/D58*100</f>
        <v>100</v>
      </c>
      <c r="H58" s="64">
        <f t="shared" si="8"/>
        <v>-708</v>
      </c>
    </row>
    <row r="59" spans="1:8" ht="15">
      <c r="A59" s="35" t="s">
        <v>117</v>
      </c>
      <c r="B59" s="36">
        <v>2210</v>
      </c>
      <c r="C59" s="352">
        <f>'[2]2210'!B52</f>
        <v>32</v>
      </c>
      <c r="D59" s="92">
        <f>'[2]2210'!$CE$52</f>
        <v>12</v>
      </c>
      <c r="E59" s="92">
        <f>'2210'!$R$52</f>
        <v>12</v>
      </c>
      <c r="F59" s="93">
        <f t="shared" si="9"/>
        <v>0</v>
      </c>
      <c r="G59" s="33">
        <f t="shared" si="10"/>
        <v>100</v>
      </c>
      <c r="H59" s="43">
        <f t="shared" si="8"/>
        <v>-20</v>
      </c>
    </row>
    <row r="60" spans="1:8" ht="15">
      <c r="A60" s="35" t="s">
        <v>101</v>
      </c>
      <c r="B60" s="36">
        <v>2240</v>
      </c>
      <c r="C60" s="353">
        <f>'[2]2240всього'!$B$52</f>
        <v>57.599999999999994</v>
      </c>
      <c r="D60" s="337">
        <f>'[2]2240всього'!$CC$52</f>
        <v>20</v>
      </c>
      <c r="E60" s="337">
        <f>'всього 2240'!$Y$52</f>
        <v>20</v>
      </c>
      <c r="F60" s="377">
        <f t="shared" si="9"/>
        <v>0</v>
      </c>
      <c r="G60" s="33">
        <f t="shared" si="10"/>
        <v>100</v>
      </c>
      <c r="H60" s="38">
        <f t="shared" si="8"/>
        <v>-37.599999999999994</v>
      </c>
    </row>
    <row r="61" spans="1:8" ht="15" hidden="1">
      <c r="A61" s="39" t="s">
        <v>102</v>
      </c>
      <c r="B61" s="36">
        <v>2250</v>
      </c>
      <c r="C61" s="353">
        <f>'[2]2250'!$B$52</f>
        <v>0</v>
      </c>
      <c r="D61" s="337">
        <f>'[2]2250'!$CE$52</f>
        <v>0</v>
      </c>
      <c r="E61" s="337">
        <f>'2250'!$P$51</f>
        <v>0</v>
      </c>
      <c r="F61" s="377">
        <f t="shared" si="9"/>
        <v>0</v>
      </c>
      <c r="G61" s="33"/>
      <c r="H61" s="38">
        <f t="shared" si="8"/>
        <v>0</v>
      </c>
    </row>
    <row r="62" spans="1:8" ht="30" customHeight="1">
      <c r="A62" s="47" t="s">
        <v>103</v>
      </c>
      <c r="B62" s="72">
        <v>2270</v>
      </c>
      <c r="C62" s="354">
        <f>SUM(C63:C65)</f>
        <v>123.4</v>
      </c>
      <c r="D62" s="354">
        <f>SUM(D63:D65)</f>
        <v>106.9</v>
      </c>
      <c r="E62" s="354">
        <f>SUM(E63:E65)</f>
        <v>106.9</v>
      </c>
      <c r="F62" s="75">
        <f t="shared" si="9"/>
        <v>0</v>
      </c>
      <c r="G62" s="33">
        <f t="shared" si="10"/>
        <v>100</v>
      </c>
      <c r="H62" s="73">
        <f t="shared" si="8"/>
        <v>-16.5</v>
      </c>
    </row>
    <row r="63" spans="1:8" ht="15">
      <c r="A63" s="35" t="s">
        <v>118</v>
      </c>
      <c r="B63" s="26">
        <v>2271</v>
      </c>
      <c r="C63" s="355">
        <f>'[2]2271'!$B$52</f>
        <v>90.2</v>
      </c>
      <c r="D63" s="92">
        <f>'[2]2271'!$CE$52</f>
        <v>90.2</v>
      </c>
      <c r="E63" s="92">
        <f>'2271'!R52</f>
        <v>90.2</v>
      </c>
      <c r="F63" s="93">
        <f t="shared" si="9"/>
        <v>0</v>
      </c>
      <c r="G63" s="33">
        <f t="shared" si="10"/>
        <v>100</v>
      </c>
      <c r="H63" s="43">
        <f t="shared" si="8"/>
        <v>0</v>
      </c>
    </row>
    <row r="64" spans="1:8" ht="15" customHeight="1">
      <c r="A64" s="35" t="s">
        <v>119</v>
      </c>
      <c r="B64" s="44">
        <v>2272</v>
      </c>
      <c r="C64" s="356">
        <f>'[2]2272'!$B$52</f>
        <v>3.1999999999999993</v>
      </c>
      <c r="D64" s="216">
        <f>'[2]2272'!$CE$52</f>
        <v>1.7</v>
      </c>
      <c r="E64" s="92">
        <f>'2272'!U52</f>
        <v>1.7</v>
      </c>
      <c r="F64" s="93">
        <f t="shared" si="9"/>
        <v>0</v>
      </c>
      <c r="G64" s="33">
        <f t="shared" si="10"/>
        <v>100</v>
      </c>
      <c r="H64" s="43">
        <f t="shared" si="8"/>
        <v>-1.4999999999999993</v>
      </c>
    </row>
    <row r="65" spans="1:8" ht="15">
      <c r="A65" s="35" t="s">
        <v>120</v>
      </c>
      <c r="B65" s="26">
        <v>2273</v>
      </c>
      <c r="C65" s="352">
        <f>'[2]2273'!$B$52</f>
        <v>30</v>
      </c>
      <c r="D65" s="92">
        <f>'[2]2273'!$CE$52</f>
        <v>15</v>
      </c>
      <c r="E65" s="92">
        <f>'2273'!S52</f>
        <v>15</v>
      </c>
      <c r="F65" s="93">
        <f t="shared" si="9"/>
        <v>0</v>
      </c>
      <c r="G65" s="33">
        <f t="shared" si="10"/>
        <v>100</v>
      </c>
      <c r="H65" s="43">
        <f t="shared" si="8"/>
        <v>-15</v>
      </c>
    </row>
    <row r="66" spans="1:8" ht="15">
      <c r="A66" s="47" t="s">
        <v>108</v>
      </c>
      <c r="B66" s="72">
        <v>5000</v>
      </c>
      <c r="C66" s="99">
        <f>SUM(C59:C61)</f>
        <v>89.6</v>
      </c>
      <c r="D66" s="99">
        <f>SUM(D59:D61)</f>
        <v>32</v>
      </c>
      <c r="E66" s="99">
        <f>SUM(E59:E61)</f>
        <v>32</v>
      </c>
      <c r="F66" s="75">
        <f t="shared" si="9"/>
        <v>0</v>
      </c>
      <c r="G66" s="33">
        <f t="shared" si="10"/>
        <v>100</v>
      </c>
      <c r="H66" s="73">
        <f t="shared" si="8"/>
        <v>-57.599999999999994</v>
      </c>
    </row>
    <row r="67" spans="1:8" ht="67.5" customHeight="1">
      <c r="A67" s="28" t="s">
        <v>205</v>
      </c>
      <c r="B67" s="55" t="s">
        <v>9</v>
      </c>
      <c r="C67" s="357">
        <f>C72+C70</f>
        <v>1980.4</v>
      </c>
      <c r="D67" s="357">
        <f>D70+D72</f>
        <v>900</v>
      </c>
      <c r="E67" s="357">
        <f>SUM(E69)</f>
        <v>900</v>
      </c>
      <c r="F67" s="343">
        <f t="shared" ref="F67:F74" si="11">SUM(E67-D67)</f>
        <v>0</v>
      </c>
      <c r="G67" s="70">
        <f>E67/D67*100</f>
        <v>100</v>
      </c>
      <c r="H67" s="71">
        <f t="shared" si="8"/>
        <v>-1080.4000000000001</v>
      </c>
    </row>
    <row r="68" spans="1:8" ht="15" hidden="1" customHeight="1">
      <c r="A68" s="47" t="s">
        <v>108</v>
      </c>
      <c r="B68" s="72">
        <v>5000</v>
      </c>
      <c r="C68" s="99"/>
      <c r="D68" s="99"/>
      <c r="E68" s="99"/>
      <c r="F68" s="75">
        <f t="shared" si="11"/>
        <v>0</v>
      </c>
      <c r="G68" s="74"/>
      <c r="H68" s="73">
        <f t="shared" si="8"/>
        <v>0</v>
      </c>
    </row>
    <row r="69" spans="1:8" s="417" customFormat="1" ht="38.25" customHeight="1">
      <c r="A69" s="76" t="s">
        <v>122</v>
      </c>
      <c r="B69" s="416">
        <v>2610</v>
      </c>
      <c r="C69" s="348">
        <f>'[2]2610'!$B$53</f>
        <v>1980.4</v>
      </c>
      <c r="D69" s="340">
        <f>'[2]2610'!$CH$53</f>
        <v>900</v>
      </c>
      <c r="E69" s="340">
        <f>'2610'!$BO$53</f>
        <v>900</v>
      </c>
      <c r="F69" s="393">
        <f t="shared" si="11"/>
        <v>0</v>
      </c>
      <c r="G69" s="79">
        <f>E69/D69*100</f>
        <v>100</v>
      </c>
      <c r="H69" s="34">
        <f t="shared" si="8"/>
        <v>-1080.4000000000001</v>
      </c>
    </row>
    <row r="70" spans="1:8" ht="45">
      <c r="A70" s="77" t="s">
        <v>207</v>
      </c>
      <c r="B70" s="78" t="s">
        <v>9</v>
      </c>
      <c r="C70" s="358">
        <f>SUM(C71)</f>
        <v>1800</v>
      </c>
      <c r="D70" s="358">
        <f>SUM(D71)</f>
        <v>900</v>
      </c>
      <c r="E70" s="358">
        <f>SUM(E71)</f>
        <v>900</v>
      </c>
      <c r="F70" s="396">
        <f t="shared" si="11"/>
        <v>0</v>
      </c>
      <c r="G70" s="85">
        <f>E70/D70*100</f>
        <v>100</v>
      </c>
      <c r="H70" s="67">
        <f>E70-C70</f>
        <v>-900</v>
      </c>
    </row>
    <row r="71" spans="1:8" ht="38.25">
      <c r="A71" s="76" t="s">
        <v>122</v>
      </c>
      <c r="B71" s="62">
        <v>2610</v>
      </c>
      <c r="C71" s="359">
        <f>'[2]2610'!$B$54</f>
        <v>1800</v>
      </c>
      <c r="D71" s="337">
        <f>'[2]2610'!$CH$54</f>
        <v>900</v>
      </c>
      <c r="E71" s="337">
        <f>'2610'!$BO$54</f>
        <v>900</v>
      </c>
      <c r="F71" s="393">
        <f t="shared" si="11"/>
        <v>0</v>
      </c>
      <c r="G71" s="46">
        <f>E71/D71*100</f>
        <v>100</v>
      </c>
      <c r="H71" s="38">
        <f>E71-C71</f>
        <v>-900</v>
      </c>
    </row>
    <row r="72" spans="1:8" ht="46.5" customHeight="1">
      <c r="A72" s="77" t="s">
        <v>208</v>
      </c>
      <c r="B72" s="86" t="s">
        <v>124</v>
      </c>
      <c r="C72" s="360">
        <f>SUM(C73+C74)</f>
        <v>180.4</v>
      </c>
      <c r="D72" s="360">
        <f>SUM(D73+D74)</f>
        <v>0</v>
      </c>
      <c r="E72" s="360">
        <f>SUM(E73+E74)</f>
        <v>0</v>
      </c>
      <c r="F72" s="395">
        <f t="shared" si="11"/>
        <v>0</v>
      </c>
      <c r="G72" s="51">
        <v>0</v>
      </c>
      <c r="H72" s="52">
        <f>E72-C72</f>
        <v>-180.4</v>
      </c>
    </row>
    <row r="73" spans="1:8" ht="38.25">
      <c r="A73" s="76" t="s">
        <v>200</v>
      </c>
      <c r="B73" s="87">
        <v>2610</v>
      </c>
      <c r="C73" s="361">
        <f>'[2]2610'!$B$55</f>
        <v>180.4</v>
      </c>
      <c r="D73" s="349">
        <f>'[1]2610'!$DO$55</f>
        <v>0</v>
      </c>
      <c r="E73" s="340">
        <f>'2610'!BO56</f>
        <v>0</v>
      </c>
      <c r="F73" s="393">
        <f t="shared" si="11"/>
        <v>0</v>
      </c>
      <c r="G73" s="46" t="e">
        <f>E73/D73*100</f>
        <v>#DIV/0!</v>
      </c>
      <c r="H73" s="38">
        <f>E73-C73</f>
        <v>-180.4</v>
      </c>
    </row>
    <row r="74" spans="1:8" ht="24" hidden="1" customHeight="1">
      <c r="A74" s="35"/>
      <c r="B74" s="26">
        <v>2610</v>
      </c>
      <c r="C74" s="99">
        <f>'[1]2610'!$B$54</f>
        <v>0</v>
      </c>
      <c r="D74" s="365">
        <f>'[1]2610'!$DO$54</f>
        <v>0</v>
      </c>
      <c r="E74" s="365">
        <f>'2610'!BO55</f>
        <v>0</v>
      </c>
      <c r="F74" s="393">
        <f t="shared" si="11"/>
        <v>0</v>
      </c>
      <c r="G74" s="46" t="e">
        <f>E74/D74*100</f>
        <v>#DIV/0!</v>
      </c>
      <c r="H74" s="38">
        <f>E74-C74</f>
        <v>0</v>
      </c>
    </row>
    <row r="75" spans="1:8" ht="18" customHeight="1" thickBot="1">
      <c r="A75" s="311" t="s">
        <v>206</v>
      </c>
      <c r="B75" s="312" t="s">
        <v>9</v>
      </c>
      <c r="C75" s="314">
        <f>C102+C119</f>
        <v>2274158</v>
      </c>
      <c r="D75" s="314">
        <f>D102+D119</f>
        <v>1116387.7</v>
      </c>
      <c r="E75" s="314">
        <f>E102+E119</f>
        <v>946831.61570000008</v>
      </c>
      <c r="F75" s="314">
        <f t="shared" ref="F75:F88" si="12">SUM(E75-D75)</f>
        <v>-169556.08429999987</v>
      </c>
      <c r="G75" s="313">
        <f t="shared" ref="G75:G101" si="13">E75/D75*100</f>
        <v>84.812078787682822</v>
      </c>
      <c r="H75" s="315">
        <f t="shared" ref="H75:H142" si="14">E75-C75</f>
        <v>-1327326.3843</v>
      </c>
    </row>
    <row r="76" spans="1:8" s="291" customFormat="1" ht="17.25" customHeight="1">
      <c r="A76" s="321"/>
      <c r="B76" s="322" t="s">
        <v>135</v>
      </c>
      <c r="C76" s="363">
        <f>C118+C134+C135</f>
        <v>2274158</v>
      </c>
      <c r="D76" s="363">
        <f>D118+D134+D135</f>
        <v>1116387.7000000002</v>
      </c>
      <c r="E76" s="363">
        <f>E118+E134+E135</f>
        <v>946831.61569999997</v>
      </c>
      <c r="F76" s="398">
        <f>SUM(E76-D76)</f>
        <v>-169556.08430000022</v>
      </c>
      <c r="G76" s="323">
        <v>0</v>
      </c>
      <c r="H76" s="324">
        <f>E76-C76</f>
        <v>-1327326.3843</v>
      </c>
    </row>
    <row r="77" spans="1:8" s="291" customFormat="1" ht="0.75" hidden="1" customHeight="1">
      <c r="A77" s="325" t="s">
        <v>98</v>
      </c>
      <c r="B77" s="308">
        <v>2111</v>
      </c>
      <c r="C77" s="309">
        <f>'[6]2111'!$B$44</f>
        <v>0</v>
      </c>
      <c r="D77" s="309">
        <f>'[6]2111'!$CC$44</f>
        <v>0</v>
      </c>
      <c r="E77" s="309">
        <f>'2111'!V44</f>
        <v>0</v>
      </c>
      <c r="F77" s="399">
        <f>SUM(E77-D77)</f>
        <v>0</v>
      </c>
      <c r="G77" s="310">
        <v>0</v>
      </c>
      <c r="H77" s="326">
        <f>E77-C77</f>
        <v>0</v>
      </c>
    </row>
    <row r="78" spans="1:8" s="291" customFormat="1" ht="15" hidden="1" customHeight="1">
      <c r="A78" s="325" t="s">
        <v>99</v>
      </c>
      <c r="B78" s="308">
        <v>2120</v>
      </c>
      <c r="C78" s="309">
        <f>'[6]2120'!$B$44</f>
        <v>0</v>
      </c>
      <c r="D78" s="309">
        <f>'[6]2120'!$CE$44</f>
        <v>0</v>
      </c>
      <c r="E78" s="309"/>
      <c r="F78" s="399">
        <f>SUM(E78-D78)</f>
        <v>0</v>
      </c>
      <c r="G78" s="310">
        <v>0</v>
      </c>
      <c r="H78" s="326">
        <f>E78-C78</f>
        <v>0</v>
      </c>
    </row>
    <row r="79" spans="1:8" s="291" customFormat="1" ht="15" hidden="1" customHeight="1" thickBot="1">
      <c r="A79" s="327" t="s">
        <v>122</v>
      </c>
      <c r="B79" s="328">
        <v>2610</v>
      </c>
      <c r="C79" s="329">
        <f>'[6]2610'!$B$43</f>
        <v>0</v>
      </c>
      <c r="D79" s="329">
        <f>'[6]2610'!$AZ$43</f>
        <v>0</v>
      </c>
      <c r="E79" s="329">
        <f>'2610'!BO44</f>
        <v>0</v>
      </c>
      <c r="F79" s="400">
        <f>SUM(E79-D79)</f>
        <v>0</v>
      </c>
      <c r="G79" s="330">
        <v>0</v>
      </c>
      <c r="H79" s="331">
        <f>E79-C79</f>
        <v>0</v>
      </c>
    </row>
    <row r="80" spans="1:8" ht="15" hidden="1" customHeight="1">
      <c r="A80" s="316" t="s">
        <v>98</v>
      </c>
      <c r="B80" s="317">
        <v>2111</v>
      </c>
      <c r="C80" s="318">
        <f>'[3]2111'!$B$43</f>
        <v>0</v>
      </c>
      <c r="D80" s="92">
        <f>'[4]2250'!$AU$42</f>
        <v>0</v>
      </c>
      <c r="E80" s="318">
        <f>'2111'!$V$43</f>
        <v>0</v>
      </c>
      <c r="F80" s="401">
        <f t="shared" si="12"/>
        <v>0</v>
      </c>
      <c r="G80" s="319" t="e">
        <f t="shared" si="13"/>
        <v>#DIV/0!</v>
      </c>
      <c r="H80" s="320">
        <f t="shared" si="14"/>
        <v>0</v>
      </c>
    </row>
    <row r="81" spans="1:8" ht="15" hidden="1" customHeight="1">
      <c r="A81" s="31" t="s">
        <v>99</v>
      </c>
      <c r="B81" s="32">
        <v>2120</v>
      </c>
      <c r="C81" s="364">
        <f>'[3]2120'!$B$43</f>
        <v>0</v>
      </c>
      <c r="D81" s="92">
        <f>'[4]2250'!$AU$42</f>
        <v>0</v>
      </c>
      <c r="E81" s="91">
        <f>'2120'!$V$44</f>
        <v>0</v>
      </c>
      <c r="F81" s="110">
        <f t="shared" si="12"/>
        <v>0</v>
      </c>
      <c r="G81" s="89" t="e">
        <f t="shared" si="13"/>
        <v>#DIV/0!</v>
      </c>
      <c r="H81" s="90">
        <f t="shared" si="14"/>
        <v>0</v>
      </c>
    </row>
    <row r="82" spans="1:8" ht="15" hidden="1" customHeight="1">
      <c r="A82" s="35" t="s">
        <v>117</v>
      </c>
      <c r="B82" s="44">
        <v>2210</v>
      </c>
      <c r="C82" s="352">
        <f>'[3]2210'!$B$42</f>
        <v>0</v>
      </c>
      <c r="D82" s="92">
        <f>'[4]2250'!$AU$42</f>
        <v>0</v>
      </c>
      <c r="E82" s="92">
        <f>'2210'!$R$43</f>
        <v>0</v>
      </c>
      <c r="F82" s="93">
        <f t="shared" si="12"/>
        <v>0</v>
      </c>
      <c r="G82" s="89" t="e">
        <f t="shared" si="13"/>
        <v>#DIV/0!</v>
      </c>
      <c r="H82" s="43">
        <f t="shared" si="14"/>
        <v>0</v>
      </c>
    </row>
    <row r="83" spans="1:8" ht="15" hidden="1" customHeight="1">
      <c r="A83" s="35" t="s">
        <v>125</v>
      </c>
      <c r="B83" s="36">
        <v>2240</v>
      </c>
      <c r="C83" s="99">
        <f>'[3]2240всього'!$B$42</f>
        <v>0</v>
      </c>
      <c r="D83" s="92">
        <f>'[4]2250'!$AU$42</f>
        <v>0</v>
      </c>
      <c r="E83" s="365">
        <f>'всього 2240'!$Y$42</f>
        <v>0</v>
      </c>
      <c r="F83" s="75">
        <f t="shared" si="12"/>
        <v>0</v>
      </c>
      <c r="G83" s="89" t="e">
        <f t="shared" si="13"/>
        <v>#DIV/0!</v>
      </c>
      <c r="H83" s="80">
        <f t="shared" si="14"/>
        <v>0</v>
      </c>
    </row>
    <row r="84" spans="1:8" ht="15" hidden="1" customHeight="1">
      <c r="A84" s="35" t="s">
        <v>126</v>
      </c>
      <c r="B84" s="36"/>
      <c r="C84" s="352">
        <f>'[3]2240 інш.'!$B$42</f>
        <v>0</v>
      </c>
      <c r="D84" s="92">
        <f>'[4]2250'!$AU$42</f>
        <v>0</v>
      </c>
      <c r="E84" s="92">
        <f>'2240 інш.'!$R$42</f>
        <v>0</v>
      </c>
      <c r="F84" s="93">
        <f t="shared" si="12"/>
        <v>0</v>
      </c>
      <c r="G84" s="89" t="e">
        <f t="shared" si="13"/>
        <v>#DIV/0!</v>
      </c>
      <c r="H84" s="43">
        <f t="shared" si="14"/>
        <v>0</v>
      </c>
    </row>
    <row r="85" spans="1:8" ht="15" hidden="1" customHeight="1">
      <c r="A85" s="94" t="s">
        <v>127</v>
      </c>
      <c r="B85" s="36"/>
      <c r="C85" s="352">
        <f>'[3]2240 розповс.'!$B$42</f>
        <v>0</v>
      </c>
      <c r="D85" s="92">
        <f>'[4]2250'!$AU$42</f>
        <v>0</v>
      </c>
      <c r="E85" s="92">
        <f>'2240 трансл.'!$C$42</f>
        <v>0</v>
      </c>
      <c r="F85" s="93">
        <f t="shared" si="12"/>
        <v>0</v>
      </c>
      <c r="G85" s="89" t="e">
        <f t="shared" si="13"/>
        <v>#DIV/0!</v>
      </c>
      <c r="H85" s="43">
        <f t="shared" si="14"/>
        <v>0</v>
      </c>
    </row>
    <row r="86" spans="1:8" ht="15" hidden="1" customHeight="1">
      <c r="A86" s="39" t="s">
        <v>102</v>
      </c>
      <c r="B86" s="36">
        <v>2250</v>
      </c>
      <c r="C86" s="352">
        <f>'[4]2250'!$B$42</f>
        <v>0</v>
      </c>
      <c r="D86" s="92">
        <f>'[4]2250'!$AU$42</f>
        <v>0</v>
      </c>
      <c r="E86" s="92">
        <f>'2250'!$P$42</f>
        <v>0</v>
      </c>
      <c r="F86" s="93">
        <f t="shared" si="12"/>
        <v>0</v>
      </c>
      <c r="G86" s="89"/>
      <c r="H86" s="43">
        <f t="shared" si="14"/>
        <v>0</v>
      </c>
    </row>
    <row r="87" spans="1:8" ht="15" hidden="1" customHeight="1">
      <c r="A87" s="95" t="s">
        <v>128</v>
      </c>
      <c r="B87" s="96">
        <v>2270</v>
      </c>
      <c r="C87" s="105">
        <f>SUM(C88:C92)</f>
        <v>0</v>
      </c>
      <c r="D87" s="105">
        <f>SUM(D88:D92)</f>
        <v>0</v>
      </c>
      <c r="E87" s="105">
        <f>SUM(E88:E92)</f>
        <v>0</v>
      </c>
      <c r="F87" s="93">
        <f t="shared" si="12"/>
        <v>0</v>
      </c>
      <c r="G87" s="89" t="e">
        <f t="shared" si="13"/>
        <v>#DIV/0!</v>
      </c>
      <c r="H87" s="82">
        <f t="shared" si="14"/>
        <v>0</v>
      </c>
    </row>
    <row r="88" spans="1:8" ht="15" hidden="1" customHeight="1">
      <c r="A88" s="35" t="s">
        <v>118</v>
      </c>
      <c r="B88" s="26">
        <v>2271</v>
      </c>
      <c r="C88" s="352">
        <f>'[3]2271'!$B$42</f>
        <v>0</v>
      </c>
      <c r="D88" s="92">
        <f>'[3]2271'!$CO$42</f>
        <v>0</v>
      </c>
      <c r="E88" s="92">
        <f>'2271'!$R$42</f>
        <v>0</v>
      </c>
      <c r="F88" s="93">
        <f t="shared" si="12"/>
        <v>0</v>
      </c>
      <c r="G88" s="89" t="e">
        <f t="shared" si="13"/>
        <v>#DIV/0!</v>
      </c>
      <c r="H88" s="43">
        <f t="shared" si="14"/>
        <v>0</v>
      </c>
    </row>
    <row r="89" spans="1:8" ht="15" hidden="1" customHeight="1">
      <c r="A89" s="35" t="s">
        <v>119</v>
      </c>
      <c r="B89" s="26">
        <v>2272</v>
      </c>
      <c r="C89" s="352">
        <f>'[3]2272'!$B$42</f>
        <v>0</v>
      </c>
      <c r="D89" s="366">
        <f>'[3]2272'!$CC$42</f>
        <v>0</v>
      </c>
      <c r="E89" s="92">
        <f>'2272'!$U$42</f>
        <v>0</v>
      </c>
      <c r="F89" s="93">
        <f t="shared" ref="F89:F102" si="15">SUM(E89-D89)</f>
        <v>0</v>
      </c>
      <c r="G89" s="89" t="e">
        <f t="shared" si="13"/>
        <v>#DIV/0!</v>
      </c>
      <c r="H89" s="43">
        <f t="shared" si="14"/>
        <v>0</v>
      </c>
    </row>
    <row r="90" spans="1:8" ht="15" hidden="1" customHeight="1">
      <c r="A90" s="35" t="s">
        <v>120</v>
      </c>
      <c r="B90" s="26">
        <v>2273</v>
      </c>
      <c r="C90" s="352">
        <f>'[3]2273'!$B$42</f>
        <v>0</v>
      </c>
      <c r="D90" s="92">
        <f>'[3]2273'!$DI$42</f>
        <v>0</v>
      </c>
      <c r="E90" s="92">
        <f>'2273'!$S$42</f>
        <v>0</v>
      </c>
      <c r="F90" s="93">
        <f t="shared" si="15"/>
        <v>0</v>
      </c>
      <c r="G90" s="89" t="e">
        <f t="shared" si="13"/>
        <v>#DIV/0!</v>
      </c>
      <c r="H90" s="43">
        <f t="shared" si="14"/>
        <v>0</v>
      </c>
    </row>
    <row r="91" spans="1:8" ht="15" hidden="1" customHeight="1">
      <c r="A91" s="35" t="s">
        <v>129</v>
      </c>
      <c r="B91" s="26">
        <v>2274</v>
      </c>
      <c r="C91" s="367">
        <f>'[3]2274'!$B$42</f>
        <v>0</v>
      </c>
      <c r="D91" s="92">
        <f>'[3]2274'!$BA$42</f>
        <v>0</v>
      </c>
      <c r="E91" s="92">
        <f>'2274'!$D$42</f>
        <v>0</v>
      </c>
      <c r="F91" s="93">
        <f t="shared" si="15"/>
        <v>0</v>
      </c>
      <c r="G91" s="89" t="e">
        <f t="shared" si="13"/>
        <v>#DIV/0!</v>
      </c>
      <c r="H91" s="43">
        <f t="shared" si="14"/>
        <v>0</v>
      </c>
    </row>
    <row r="92" spans="1:8" ht="15" hidden="1" customHeight="1">
      <c r="A92" s="35" t="s">
        <v>130</v>
      </c>
      <c r="B92" s="44">
        <v>2275</v>
      </c>
      <c r="C92" s="352">
        <f>'[3]2274'!$B$42</f>
        <v>0</v>
      </c>
      <c r="D92" s="92">
        <f>'[3]2275'!$AM$42</f>
        <v>0</v>
      </c>
      <c r="E92" s="92">
        <f>'2275'!$M$42</f>
        <v>0</v>
      </c>
      <c r="F92" s="93">
        <f t="shared" si="15"/>
        <v>0</v>
      </c>
      <c r="G92" s="89" t="e">
        <f t="shared" si="13"/>
        <v>#DIV/0!</v>
      </c>
      <c r="H92" s="43">
        <f t="shared" si="14"/>
        <v>0</v>
      </c>
    </row>
    <row r="93" spans="1:8" ht="15" hidden="1" customHeight="1">
      <c r="A93" s="76" t="s">
        <v>112</v>
      </c>
      <c r="B93" s="62">
        <v>2281</v>
      </c>
      <c r="C93" s="351">
        <f>'[5]2281'!$B$45</f>
        <v>0</v>
      </c>
      <c r="D93" s="336">
        <f>'[5]2281'!$AZ$45</f>
        <v>0</v>
      </c>
      <c r="E93" s="336">
        <f>'2281'!P42</f>
        <v>0</v>
      </c>
      <c r="F93" s="402">
        <f t="shared" si="15"/>
        <v>0</v>
      </c>
      <c r="G93" s="89"/>
      <c r="H93" s="34">
        <f t="shared" si="14"/>
        <v>0</v>
      </c>
    </row>
    <row r="94" spans="1:8" ht="15" hidden="1" customHeight="1">
      <c r="A94" s="76" t="s">
        <v>131</v>
      </c>
      <c r="B94" s="97">
        <v>2282</v>
      </c>
      <c r="C94" s="368">
        <f>'[4]2282'!$B$43</f>
        <v>0</v>
      </c>
      <c r="D94" s="336">
        <f>'[4]2282'!$BO$43</f>
        <v>0</v>
      </c>
      <c r="E94" s="403">
        <f>'[7]2282'!$J$45</f>
        <v>0</v>
      </c>
      <c r="F94" s="402">
        <f t="shared" si="15"/>
        <v>0</v>
      </c>
      <c r="G94" s="89" t="e">
        <f t="shared" si="13"/>
        <v>#DIV/0!</v>
      </c>
      <c r="H94" s="98"/>
    </row>
    <row r="95" spans="1:8" ht="15" hidden="1" customHeight="1">
      <c r="A95" s="35" t="s">
        <v>121</v>
      </c>
      <c r="B95" s="26">
        <v>3110</v>
      </c>
      <c r="C95" s="352">
        <f>'[4]3110'!$B$42</f>
        <v>0</v>
      </c>
      <c r="D95" s="92">
        <f>'[4]3110'!$AN$42</f>
        <v>0</v>
      </c>
      <c r="E95" s="403">
        <f>'[7]2282'!$J$45</f>
        <v>0</v>
      </c>
      <c r="F95" s="93">
        <f t="shared" si="15"/>
        <v>0</v>
      </c>
      <c r="G95" s="89"/>
      <c r="H95" s="43">
        <f t="shared" si="14"/>
        <v>0</v>
      </c>
    </row>
    <row r="96" spans="1:8" ht="15" hidden="1" customHeight="1">
      <c r="A96" s="47" t="s">
        <v>108</v>
      </c>
      <c r="B96" s="72">
        <v>5000</v>
      </c>
      <c r="C96" s="99">
        <f>SUM(C82+C83+C97+C98+C99+C100+C101+C95+C86)</f>
        <v>0</v>
      </c>
      <c r="D96" s="99">
        <f>SUM(D82+D83+D97+D98+D99+D100+D101+D95+D86)</f>
        <v>0</v>
      </c>
      <c r="E96" s="99">
        <f>SUM(E82+E83+E97+E98+E99+E100+E101+E95+E86)</f>
        <v>0</v>
      </c>
      <c r="F96" s="75">
        <f>SUM(E96-D96)</f>
        <v>0</v>
      </c>
      <c r="G96" s="89" t="e">
        <f t="shared" si="13"/>
        <v>#DIV/0!</v>
      </c>
      <c r="H96" s="99">
        <f>E96-C96</f>
        <v>0</v>
      </c>
    </row>
    <row r="97" spans="1:8" ht="15" hidden="1" customHeight="1">
      <c r="A97" s="100" t="s">
        <v>113</v>
      </c>
      <c r="B97" s="36">
        <v>3210</v>
      </c>
      <c r="C97" s="369">
        <f>'[8]3210'!$B$36</f>
        <v>0</v>
      </c>
      <c r="D97" s="370">
        <f>'[8]3210'!$BA$40</f>
        <v>0</v>
      </c>
      <c r="E97" s="370">
        <f>'3210'!J40</f>
        <v>0</v>
      </c>
      <c r="F97" s="93">
        <f t="shared" si="15"/>
        <v>0</v>
      </c>
      <c r="G97" s="89"/>
      <c r="H97" s="43">
        <f t="shared" si="14"/>
        <v>0</v>
      </c>
    </row>
    <row r="98" spans="1:8" ht="15" hidden="1" customHeight="1">
      <c r="A98" s="100" t="s">
        <v>133</v>
      </c>
      <c r="B98" s="26">
        <v>3160</v>
      </c>
      <c r="C98" s="352">
        <f>'[3]3160'!$B$42</f>
        <v>0</v>
      </c>
      <c r="D98" s="92">
        <f>'[3]3160'!$AM$42</f>
        <v>0</v>
      </c>
      <c r="E98" s="92">
        <f>'3132'!I42</f>
        <v>0</v>
      </c>
      <c r="F98" s="93">
        <f>SUM(E98-D98)</f>
        <v>0</v>
      </c>
      <c r="G98" s="89" t="e">
        <f t="shared" si="13"/>
        <v>#DIV/0!</v>
      </c>
      <c r="H98" s="101">
        <f t="shared" si="14"/>
        <v>0</v>
      </c>
    </row>
    <row r="99" spans="1:8" ht="15" hidden="1" customHeight="1">
      <c r="A99" s="76" t="s">
        <v>122</v>
      </c>
      <c r="B99" s="26">
        <v>2610</v>
      </c>
      <c r="C99" s="369">
        <f>'[8]2610'!$B$40</f>
        <v>0</v>
      </c>
      <c r="D99" s="370">
        <f>'[8]2610'!$DO$40</f>
        <v>0</v>
      </c>
      <c r="E99" s="370"/>
      <c r="F99" s="370">
        <f>SUM(E99-D99)</f>
        <v>0</v>
      </c>
      <c r="G99" s="89" t="e">
        <f t="shared" si="13"/>
        <v>#DIV/0!</v>
      </c>
      <c r="H99" s="389">
        <f t="shared" si="14"/>
        <v>0</v>
      </c>
    </row>
    <row r="100" spans="1:8" ht="15" hidden="1" customHeight="1">
      <c r="A100" s="100" t="s">
        <v>134</v>
      </c>
      <c r="B100" s="26">
        <v>2630</v>
      </c>
      <c r="C100" s="352">
        <f>'[3]2630'!$B$42</f>
        <v>0</v>
      </c>
      <c r="D100" s="92">
        <f>'[3]2630'!$AP$42</f>
        <v>0</v>
      </c>
      <c r="E100" s="92">
        <f>'2630'!H42</f>
        <v>0</v>
      </c>
      <c r="F100" s="370">
        <f t="shared" si="15"/>
        <v>0</v>
      </c>
      <c r="G100" s="89" t="e">
        <f t="shared" si="13"/>
        <v>#DIV/0!</v>
      </c>
      <c r="H100" s="101">
        <f t="shared" si="14"/>
        <v>0</v>
      </c>
    </row>
    <row r="101" spans="1:8" ht="0.75" hidden="1" customHeight="1">
      <c r="A101" s="35" t="s">
        <v>107</v>
      </c>
      <c r="B101" s="26">
        <v>2800</v>
      </c>
      <c r="C101" s="352">
        <f>'[3]2800'!$B$42</f>
        <v>0</v>
      </c>
      <c r="D101" s="92">
        <f>'[3]2800'!$AT$42</f>
        <v>0</v>
      </c>
      <c r="E101" s="92">
        <f>'2800'!$N$42</f>
        <v>0</v>
      </c>
      <c r="F101" s="370">
        <f t="shared" si="15"/>
        <v>0</v>
      </c>
      <c r="G101" s="89" t="e">
        <f t="shared" si="13"/>
        <v>#DIV/0!</v>
      </c>
      <c r="H101" s="101">
        <f t="shared" si="14"/>
        <v>0</v>
      </c>
    </row>
    <row r="102" spans="1:8" ht="15" customHeight="1">
      <c r="A102" s="77" t="s">
        <v>301</v>
      </c>
      <c r="B102" s="86" t="s">
        <v>135</v>
      </c>
      <c r="C102" s="358">
        <f>SUM(C103:C106,C109:C118)</f>
        <v>471781.00299999997</v>
      </c>
      <c r="D102" s="358">
        <f>SUM(D103:D106,D109:D118)</f>
        <v>235486.307</v>
      </c>
      <c r="E102" s="358">
        <f>SUM(E103:E106,E109:E118)</f>
        <v>235486.307</v>
      </c>
      <c r="F102" s="404">
        <f t="shared" si="15"/>
        <v>0</v>
      </c>
      <c r="G102" s="102">
        <v>0</v>
      </c>
      <c r="H102" s="103">
        <f t="shared" si="14"/>
        <v>-236294.69599999997</v>
      </c>
    </row>
    <row r="103" spans="1:8" ht="15" hidden="1">
      <c r="A103" s="31" t="s">
        <v>98</v>
      </c>
      <c r="B103" s="32">
        <v>2111</v>
      </c>
      <c r="C103" s="361">
        <f>'[3]2111'!$B$35</f>
        <v>0</v>
      </c>
      <c r="D103" s="361">
        <f>'[3]2111'!$CE$35</f>
        <v>0</v>
      </c>
      <c r="E103" s="361">
        <f>'2111'!$V$35</f>
        <v>0</v>
      </c>
      <c r="F103" s="393">
        <f t="shared" ref="F103:F118" si="16">SUM(E103-D103)</f>
        <v>0</v>
      </c>
      <c r="G103" s="33" t="e">
        <f t="shared" ref="G103:G115" si="17">E103/D103*100</f>
        <v>#DIV/0!</v>
      </c>
      <c r="H103" s="64">
        <f>E103-C103</f>
        <v>0</v>
      </c>
    </row>
    <row r="104" spans="1:8" ht="15" hidden="1">
      <c r="A104" s="31" t="s">
        <v>99</v>
      </c>
      <c r="B104" s="32">
        <v>2120</v>
      </c>
      <c r="C104" s="371">
        <f>'[3]2120'!$B$35</f>
        <v>0</v>
      </c>
      <c r="D104" s="341">
        <f>'[3]2120'!$CH$35</f>
        <v>0</v>
      </c>
      <c r="E104" s="338">
        <f>'2120'!$V$36</f>
        <v>0</v>
      </c>
      <c r="F104" s="394">
        <f t="shared" si="16"/>
        <v>0</v>
      </c>
      <c r="G104" s="104" t="e">
        <f t="shared" si="17"/>
        <v>#DIV/0!</v>
      </c>
      <c r="H104" s="41">
        <f>E104-C104</f>
        <v>0</v>
      </c>
    </row>
    <row r="105" spans="1:8" ht="12.75" hidden="1" customHeight="1">
      <c r="A105" s="35" t="s">
        <v>117</v>
      </c>
      <c r="B105" s="44">
        <v>2210</v>
      </c>
      <c r="C105" s="362">
        <f>'[3]2210'!$B$35</f>
        <v>0</v>
      </c>
      <c r="D105" s="92">
        <f>'[3]2210'!$BV$35</f>
        <v>0</v>
      </c>
      <c r="E105" s="92">
        <f>'2210'!$R$36</f>
        <v>0</v>
      </c>
      <c r="F105" s="93">
        <f t="shared" si="16"/>
        <v>0</v>
      </c>
      <c r="G105" s="104" t="e">
        <f t="shared" si="17"/>
        <v>#DIV/0!</v>
      </c>
      <c r="H105" s="43">
        <f t="shared" si="14"/>
        <v>0</v>
      </c>
    </row>
    <row r="106" spans="1:8" ht="12.75" hidden="1" customHeight="1">
      <c r="A106" s="35" t="s">
        <v>101</v>
      </c>
      <c r="B106" s="36">
        <v>2240</v>
      </c>
      <c r="C106" s="362">
        <f>'[3]2240всього'!$B$35</f>
        <v>0</v>
      </c>
      <c r="D106" s="92">
        <f>'[3]2240всього'!$DK$35</f>
        <v>0</v>
      </c>
      <c r="E106" s="92">
        <f>'всього 2240'!$Y$35</f>
        <v>0</v>
      </c>
      <c r="F106" s="93">
        <f t="shared" si="16"/>
        <v>0</v>
      </c>
      <c r="G106" s="104" t="e">
        <f t="shared" si="17"/>
        <v>#DIV/0!</v>
      </c>
      <c r="H106" s="43">
        <f t="shared" si="14"/>
        <v>0</v>
      </c>
    </row>
    <row r="107" spans="1:8" ht="12.75" hidden="1" customHeight="1">
      <c r="A107" s="35" t="s">
        <v>126</v>
      </c>
      <c r="B107" s="36"/>
      <c r="C107" s="362">
        <f>'[3]2240 інш.'!$B$35</f>
        <v>0</v>
      </c>
      <c r="D107" s="92">
        <f>'[3]2240 інш.'!$CL$35</f>
        <v>0</v>
      </c>
      <c r="E107" s="92">
        <f>'2240 інш.'!$R$35</f>
        <v>0</v>
      </c>
      <c r="F107" s="93">
        <f t="shared" si="16"/>
        <v>0</v>
      </c>
      <c r="G107" s="104" t="e">
        <f t="shared" si="17"/>
        <v>#DIV/0!</v>
      </c>
      <c r="H107" s="43">
        <f t="shared" si="14"/>
        <v>0</v>
      </c>
    </row>
    <row r="108" spans="1:8" ht="12.75" hidden="1" customHeight="1">
      <c r="A108" s="94" t="s">
        <v>127</v>
      </c>
      <c r="B108" s="36"/>
      <c r="C108" s="362">
        <f>'[3]2240 розповс.'!$B$35</f>
        <v>0</v>
      </c>
      <c r="D108" s="92">
        <f>'[3]2240 розповс.'!$DR$35</f>
        <v>0</v>
      </c>
      <c r="E108" s="92">
        <f>'2240 трансл.'!$C$35</f>
        <v>0</v>
      </c>
      <c r="F108" s="93">
        <f t="shared" si="16"/>
        <v>0</v>
      </c>
      <c r="G108" s="104" t="e">
        <f t="shared" si="17"/>
        <v>#DIV/0!</v>
      </c>
      <c r="H108" s="43">
        <f t="shared" si="14"/>
        <v>0</v>
      </c>
    </row>
    <row r="109" spans="1:8" ht="15" hidden="1" customHeight="1">
      <c r="A109" s="39" t="s">
        <v>102</v>
      </c>
      <c r="B109" s="36">
        <v>2250</v>
      </c>
      <c r="C109" s="362">
        <f>'[4]2250'!$B$35</f>
        <v>0</v>
      </c>
      <c r="D109" s="92">
        <f>'[4]2250'!$AU$35</f>
        <v>0</v>
      </c>
      <c r="E109" s="92">
        <f>'2250'!$P$35</f>
        <v>0</v>
      </c>
      <c r="F109" s="93">
        <f t="shared" si="16"/>
        <v>0</v>
      </c>
      <c r="G109" s="104"/>
      <c r="H109" s="43">
        <f t="shared" si="14"/>
        <v>0</v>
      </c>
    </row>
    <row r="110" spans="1:8" ht="0.75" hidden="1" customHeight="1">
      <c r="A110" s="39"/>
      <c r="B110" s="40"/>
      <c r="C110" s="371"/>
      <c r="D110" s="341"/>
      <c r="E110" s="338"/>
      <c r="F110" s="394">
        <f t="shared" si="16"/>
        <v>0</v>
      </c>
      <c r="G110" s="104"/>
      <c r="H110" s="41">
        <f t="shared" si="14"/>
        <v>0</v>
      </c>
    </row>
    <row r="111" spans="1:8" ht="12.75" hidden="1" customHeight="1">
      <c r="A111" s="35" t="s">
        <v>118</v>
      </c>
      <c r="B111" s="26">
        <v>2271</v>
      </c>
      <c r="C111" s="362">
        <f>'[3]2271'!$B$35</f>
        <v>0</v>
      </c>
      <c r="D111" s="92">
        <f>'[3]2271'!$CO$35</f>
        <v>0</v>
      </c>
      <c r="E111" s="92">
        <f>'2271'!$R$35</f>
        <v>0</v>
      </c>
      <c r="F111" s="93">
        <f t="shared" si="16"/>
        <v>0</v>
      </c>
      <c r="G111" s="104" t="e">
        <f t="shared" si="17"/>
        <v>#DIV/0!</v>
      </c>
      <c r="H111" s="43">
        <f t="shared" si="14"/>
        <v>0</v>
      </c>
    </row>
    <row r="112" spans="1:8" ht="12.75" hidden="1" customHeight="1">
      <c r="A112" s="35" t="s">
        <v>119</v>
      </c>
      <c r="B112" s="26">
        <v>2272</v>
      </c>
      <c r="C112" s="362">
        <f>'[3]2272'!$B$35</f>
        <v>0</v>
      </c>
      <c r="D112" s="366">
        <f>'[3]2272'!$CC$35</f>
        <v>0</v>
      </c>
      <c r="E112" s="92">
        <f>'2272'!$U$35</f>
        <v>0</v>
      </c>
      <c r="F112" s="93">
        <f t="shared" si="16"/>
        <v>0</v>
      </c>
      <c r="G112" s="104" t="e">
        <f t="shared" si="17"/>
        <v>#DIV/0!</v>
      </c>
      <c r="H112" s="43">
        <f t="shared" si="14"/>
        <v>0</v>
      </c>
    </row>
    <row r="113" spans="1:11" ht="12.75" hidden="1" customHeight="1">
      <c r="A113" s="35" t="s">
        <v>120</v>
      </c>
      <c r="B113" s="26">
        <v>2273</v>
      </c>
      <c r="C113" s="372">
        <f>'[3]2273'!$B$35</f>
        <v>0</v>
      </c>
      <c r="D113" s="92">
        <f>'[3]2273'!$DI$35</f>
        <v>0</v>
      </c>
      <c r="E113" s="92">
        <f>'2273'!$S$35</f>
        <v>0</v>
      </c>
      <c r="F113" s="93">
        <f t="shared" si="16"/>
        <v>0</v>
      </c>
      <c r="G113" s="104" t="e">
        <f t="shared" si="17"/>
        <v>#DIV/0!</v>
      </c>
      <c r="H113" s="43">
        <f t="shared" si="14"/>
        <v>0</v>
      </c>
    </row>
    <row r="114" spans="1:11" ht="12.75" hidden="1" customHeight="1">
      <c r="A114" s="35" t="s">
        <v>129</v>
      </c>
      <c r="B114" s="26">
        <v>2274</v>
      </c>
      <c r="C114" s="362">
        <f>'[3]2274'!$B$35</f>
        <v>0</v>
      </c>
      <c r="D114" s="92">
        <f>'[3]2274'!$BA$35</f>
        <v>0</v>
      </c>
      <c r="E114" s="92">
        <f>'2274'!$D$35</f>
        <v>0</v>
      </c>
      <c r="F114" s="93">
        <f t="shared" si="16"/>
        <v>0</v>
      </c>
      <c r="G114" s="104" t="e">
        <f t="shared" si="17"/>
        <v>#DIV/0!</v>
      </c>
      <c r="H114" s="43">
        <f t="shared" si="14"/>
        <v>0</v>
      </c>
    </row>
    <row r="115" spans="1:11" ht="12.75" hidden="1" customHeight="1">
      <c r="A115" s="35" t="s">
        <v>130</v>
      </c>
      <c r="B115" s="44">
        <v>2275</v>
      </c>
      <c r="C115" s="362">
        <f>'[3]2275'!$B$35</f>
        <v>0</v>
      </c>
      <c r="D115" s="92">
        <f>'[3]2275'!$AM$35</f>
        <v>0</v>
      </c>
      <c r="E115" s="92">
        <f>'2275'!$M$35</f>
        <v>0</v>
      </c>
      <c r="F115" s="93">
        <f t="shared" si="16"/>
        <v>0</v>
      </c>
      <c r="G115" s="104" t="e">
        <f t="shared" si="17"/>
        <v>#DIV/0!</v>
      </c>
      <c r="H115" s="43">
        <f t="shared" si="14"/>
        <v>0</v>
      </c>
    </row>
    <row r="116" spans="1:11" ht="12.75" hidden="1" customHeight="1">
      <c r="A116" s="35" t="s">
        <v>132</v>
      </c>
      <c r="B116" s="26">
        <v>3132</v>
      </c>
      <c r="C116" s="362"/>
      <c r="D116" s="92"/>
      <c r="E116" s="92"/>
      <c r="F116" s="93">
        <f t="shared" si="16"/>
        <v>0</v>
      </c>
      <c r="G116" s="104"/>
      <c r="H116" s="43">
        <f t="shared" si="14"/>
        <v>0</v>
      </c>
    </row>
    <row r="117" spans="1:11" ht="14.25" hidden="1" customHeight="1">
      <c r="A117" s="100" t="s">
        <v>113</v>
      </c>
      <c r="B117" s="36">
        <v>3210</v>
      </c>
      <c r="C117" s="359">
        <f>'[2]3210'!$B$35</f>
        <v>0</v>
      </c>
      <c r="D117" s="337">
        <f>'[4]2250'!$AU$35</f>
        <v>0</v>
      </c>
      <c r="E117" s="92">
        <f>'3132'!I35</f>
        <v>0</v>
      </c>
      <c r="F117" s="93">
        <f t="shared" si="16"/>
        <v>0</v>
      </c>
      <c r="G117" s="104"/>
      <c r="H117" s="43">
        <f t="shared" si="14"/>
        <v>0</v>
      </c>
    </row>
    <row r="118" spans="1:11" ht="17.25" customHeight="1">
      <c r="A118" s="76" t="s">
        <v>122</v>
      </c>
      <c r="B118" s="26">
        <v>2610</v>
      </c>
      <c r="C118" s="105">
        <f>'[2]2610'!$B$35</f>
        <v>471781.00299999997</v>
      </c>
      <c r="D118" s="105">
        <f>'[2]2610'!$CH$35</f>
        <v>235486.307</v>
      </c>
      <c r="E118" s="92">
        <f>'2610'!BO35</f>
        <v>235486.307</v>
      </c>
      <c r="F118" s="93">
        <f t="shared" si="16"/>
        <v>0</v>
      </c>
      <c r="G118" s="104"/>
      <c r="H118" s="43">
        <f t="shared" si="14"/>
        <v>-236294.69599999997</v>
      </c>
    </row>
    <row r="119" spans="1:11" ht="46.5" customHeight="1">
      <c r="A119" s="77" t="s">
        <v>300</v>
      </c>
      <c r="B119" s="50" t="s">
        <v>135</v>
      </c>
      <c r="C119" s="358">
        <f>SUM(C120:C123,C126:C135)</f>
        <v>1802376.9970000002</v>
      </c>
      <c r="D119" s="358">
        <f>SUM(D120:D123,D126:D135)</f>
        <v>880901.39300000004</v>
      </c>
      <c r="E119" s="358">
        <f>SUM(E120:E123,E126:E135)</f>
        <v>711345.30870000005</v>
      </c>
      <c r="F119" s="396">
        <f>SUM(E119-D119)</f>
        <v>-169556.08429999999</v>
      </c>
      <c r="G119" s="85">
        <f t="shared" ref="G119:G135" si="18">E119/D119*100</f>
        <v>80.75197909239769</v>
      </c>
      <c r="H119" s="67">
        <f t="shared" si="14"/>
        <v>-1091031.6883</v>
      </c>
    </row>
    <row r="120" spans="1:11" ht="12.75" hidden="1" customHeight="1">
      <c r="A120" s="31" t="s">
        <v>98</v>
      </c>
      <c r="B120" s="32">
        <v>2111</v>
      </c>
      <c r="C120" s="373">
        <f>'[3]2111'!$B$36</f>
        <v>0</v>
      </c>
      <c r="D120" s="373">
        <f>'[3]2111'!$CE$36</f>
        <v>0</v>
      </c>
      <c r="E120" s="373">
        <f>'2111'!$V$36</f>
        <v>0</v>
      </c>
      <c r="F120" s="110">
        <f>SUM(E120-D120)</f>
        <v>0</v>
      </c>
      <c r="G120" s="89"/>
      <c r="H120" s="106">
        <f t="shared" si="14"/>
        <v>0</v>
      </c>
    </row>
    <row r="121" spans="1:11" ht="12.75" hidden="1" customHeight="1">
      <c r="A121" s="31" t="s">
        <v>99</v>
      </c>
      <c r="B121" s="32">
        <v>2120</v>
      </c>
      <c r="C121" s="374">
        <f>'[3]2120'!$B$36</f>
        <v>0</v>
      </c>
      <c r="D121" s="91">
        <f>'[3]2120'!$CH$36</f>
        <v>0</v>
      </c>
      <c r="E121" s="405">
        <f>'2120'!$V$37</f>
        <v>0</v>
      </c>
      <c r="F121" s="110">
        <f>SUM(E121-D121)</f>
        <v>0</v>
      </c>
      <c r="G121" s="107"/>
      <c r="H121" s="106">
        <f t="shared" si="14"/>
        <v>0</v>
      </c>
    </row>
    <row r="122" spans="1:11" ht="12.75" hidden="1" customHeight="1">
      <c r="A122" s="35" t="s">
        <v>117</v>
      </c>
      <c r="B122" s="44">
        <v>2210</v>
      </c>
      <c r="C122" s="373">
        <f>'[3]2210'!$B$36</f>
        <v>0</v>
      </c>
      <c r="D122" s="91">
        <f>'[3]2210'!$BV$36</f>
        <v>0</v>
      </c>
      <c r="E122" s="91">
        <f>'2210'!$R$37</f>
        <v>0</v>
      </c>
      <c r="F122" s="110">
        <f>SUM(E122-D122)</f>
        <v>0</v>
      </c>
      <c r="G122" s="107" t="e">
        <f t="shared" si="18"/>
        <v>#DIV/0!</v>
      </c>
      <c r="H122" s="106">
        <f t="shared" si="14"/>
        <v>0</v>
      </c>
    </row>
    <row r="123" spans="1:11" ht="12.75" hidden="1" customHeight="1">
      <c r="A123" s="35" t="s">
        <v>101</v>
      </c>
      <c r="B123" s="36">
        <v>2240</v>
      </c>
      <c r="C123" s="99">
        <f>'[3]2240всього'!$B$36</f>
        <v>0</v>
      </c>
      <c r="D123" s="365">
        <f>'[3]2240всього'!$DK$36</f>
        <v>0</v>
      </c>
      <c r="E123" s="365">
        <f>'всього 2240'!$Y$36</f>
        <v>0</v>
      </c>
      <c r="F123" s="75">
        <f t="shared" ref="F123:F135" si="19">SUM(E123-D123)</f>
        <v>0</v>
      </c>
      <c r="G123" s="107"/>
      <c r="H123" s="80">
        <f t="shared" si="14"/>
        <v>0</v>
      </c>
    </row>
    <row r="124" spans="1:11" ht="12.75" hidden="1" customHeight="1">
      <c r="A124" s="35" t="s">
        <v>126</v>
      </c>
      <c r="B124" s="36"/>
      <c r="C124" s="373">
        <f>'[3]2240 інш.'!$B$36</f>
        <v>0</v>
      </c>
      <c r="D124" s="91">
        <f>'[3]2240 інш.'!$CL$36</f>
        <v>0</v>
      </c>
      <c r="E124" s="91">
        <f>'2240 інш.'!$R$36</f>
        <v>0</v>
      </c>
      <c r="F124" s="110">
        <f t="shared" si="19"/>
        <v>0</v>
      </c>
      <c r="G124" s="107"/>
      <c r="H124" s="106">
        <f t="shared" si="14"/>
        <v>0</v>
      </c>
    </row>
    <row r="125" spans="1:11" ht="12.75" hidden="1" customHeight="1">
      <c r="A125" s="94" t="s">
        <v>127</v>
      </c>
      <c r="B125" s="36"/>
      <c r="C125" s="373">
        <f>'[3]2240 розповс.'!$B$36</f>
        <v>0</v>
      </c>
      <c r="D125" s="91">
        <f>'[3]2240 розповс.'!$DR$36</f>
        <v>0</v>
      </c>
      <c r="E125" s="91">
        <f>'2240 трансл.'!$C$36</f>
        <v>0</v>
      </c>
      <c r="F125" s="110">
        <f t="shared" si="19"/>
        <v>0</v>
      </c>
      <c r="G125" s="107"/>
      <c r="H125" s="106">
        <f t="shared" si="14"/>
        <v>0</v>
      </c>
    </row>
    <row r="126" spans="1:11" ht="12.75" hidden="1" customHeight="1">
      <c r="A126" s="39" t="s">
        <v>102</v>
      </c>
      <c r="B126" s="36">
        <v>2250</v>
      </c>
      <c r="C126" s="373">
        <f>'[4]2250'!$B$36</f>
        <v>0</v>
      </c>
      <c r="D126" s="91">
        <f>'[4]2250'!$AU$36</f>
        <v>0</v>
      </c>
      <c r="E126" s="91">
        <f>'2250'!$P$36</f>
        <v>0</v>
      </c>
      <c r="F126" s="110">
        <f t="shared" si="19"/>
        <v>0</v>
      </c>
      <c r="G126" s="107"/>
      <c r="H126" s="106">
        <f t="shared" si="14"/>
        <v>0</v>
      </c>
    </row>
    <row r="127" spans="1:11" ht="12.75" hidden="1" customHeight="1">
      <c r="A127" s="39"/>
      <c r="B127" s="40"/>
      <c r="C127" s="374"/>
      <c r="D127" s="91"/>
      <c r="E127" s="405"/>
      <c r="F127" s="110">
        <f t="shared" si="19"/>
        <v>0</v>
      </c>
      <c r="G127" s="107"/>
      <c r="H127" s="106">
        <f t="shared" si="14"/>
        <v>0</v>
      </c>
      <c r="K127" s="516"/>
    </row>
    <row r="128" spans="1:11" ht="12.75" hidden="1" customHeight="1">
      <c r="A128" s="35" t="s">
        <v>118</v>
      </c>
      <c r="B128" s="26">
        <v>2271</v>
      </c>
      <c r="C128" s="373">
        <f>'[3]2271'!$B$36</f>
        <v>0</v>
      </c>
      <c r="D128" s="91">
        <f>'[3]2271'!$CO$36</f>
        <v>0</v>
      </c>
      <c r="E128" s="91">
        <f>'2271'!$R$36</f>
        <v>0</v>
      </c>
      <c r="F128" s="110">
        <f t="shared" si="19"/>
        <v>0</v>
      </c>
      <c r="G128" s="107" t="e">
        <f t="shared" si="18"/>
        <v>#DIV/0!</v>
      </c>
      <c r="H128" s="106">
        <f t="shared" si="14"/>
        <v>0</v>
      </c>
    </row>
    <row r="129" spans="1:8" ht="12.75" hidden="1" customHeight="1">
      <c r="A129" s="35" t="s">
        <v>119</v>
      </c>
      <c r="B129" s="26">
        <v>2272</v>
      </c>
      <c r="C129" s="362">
        <f>'[3]2272'!$B$36</f>
        <v>0</v>
      </c>
      <c r="D129" s="92">
        <f>'[3]2272'!$CC$36</f>
        <v>0</v>
      </c>
      <c r="E129" s="92">
        <f>'2272'!$U$36</f>
        <v>0</v>
      </c>
      <c r="F129" s="93">
        <f t="shared" si="19"/>
        <v>0</v>
      </c>
      <c r="G129" s="107" t="e">
        <f t="shared" si="18"/>
        <v>#DIV/0!</v>
      </c>
      <c r="H129" s="80">
        <f t="shared" si="14"/>
        <v>0</v>
      </c>
    </row>
    <row r="130" spans="1:8" ht="12.75" hidden="1" customHeight="1">
      <c r="A130" s="35" t="s">
        <v>120</v>
      </c>
      <c r="B130" s="26">
        <v>2273</v>
      </c>
      <c r="C130" s="372">
        <f>'[3]2273'!$B$36</f>
        <v>0</v>
      </c>
      <c r="D130" s="92">
        <f>'[3]2273'!$DI$36</f>
        <v>0</v>
      </c>
      <c r="E130" s="92">
        <f>'2273'!$S$36</f>
        <v>0</v>
      </c>
      <c r="F130" s="93">
        <f t="shared" si="19"/>
        <v>0</v>
      </c>
      <c r="G130" s="107" t="e">
        <f t="shared" si="18"/>
        <v>#DIV/0!</v>
      </c>
      <c r="H130" s="80">
        <f t="shared" si="14"/>
        <v>0</v>
      </c>
    </row>
    <row r="131" spans="1:8" ht="12.75" hidden="1" customHeight="1">
      <c r="A131" s="35" t="s">
        <v>129</v>
      </c>
      <c r="B131" s="26">
        <v>2274</v>
      </c>
      <c r="C131" s="362">
        <f>'[3]2274'!$B$36</f>
        <v>0</v>
      </c>
      <c r="D131" s="92">
        <f>'[3]2274'!$BA$36</f>
        <v>0</v>
      </c>
      <c r="E131" s="92">
        <f>'2274'!$D$36</f>
        <v>0</v>
      </c>
      <c r="F131" s="93">
        <f t="shared" si="19"/>
        <v>0</v>
      </c>
      <c r="G131" s="107" t="e">
        <f t="shared" si="18"/>
        <v>#DIV/0!</v>
      </c>
      <c r="H131" s="80">
        <f t="shared" si="14"/>
        <v>0</v>
      </c>
    </row>
    <row r="132" spans="1:8" ht="12.75" hidden="1" customHeight="1">
      <c r="A132" s="35" t="s">
        <v>107</v>
      </c>
      <c r="B132" s="26">
        <v>2800</v>
      </c>
      <c r="C132" s="362">
        <f>'[3]2800'!$B$36</f>
        <v>0</v>
      </c>
      <c r="D132" s="92">
        <f>'[3]2800'!$AT$36</f>
        <v>0</v>
      </c>
      <c r="E132" s="92">
        <f>'2800'!N36</f>
        <v>0</v>
      </c>
      <c r="F132" s="93">
        <f t="shared" si="19"/>
        <v>0</v>
      </c>
      <c r="G132" s="107"/>
      <c r="H132" s="80">
        <f t="shared" si="14"/>
        <v>0</v>
      </c>
    </row>
    <row r="133" spans="1:8" ht="12.75" hidden="1" customHeight="1">
      <c r="A133" s="35" t="s">
        <v>121</v>
      </c>
      <c r="B133" s="44">
        <v>3110</v>
      </c>
      <c r="C133" s="362"/>
      <c r="D133" s="92"/>
      <c r="E133" s="92"/>
      <c r="F133" s="93">
        <f t="shared" si="19"/>
        <v>0</v>
      </c>
      <c r="G133" s="107"/>
      <c r="H133" s="80">
        <f t="shared" si="14"/>
        <v>0</v>
      </c>
    </row>
    <row r="134" spans="1:8" ht="24" customHeight="1">
      <c r="A134" s="100" t="s">
        <v>113</v>
      </c>
      <c r="B134" s="36">
        <v>3210</v>
      </c>
      <c r="C134" s="359">
        <f>'[2]3210'!$B$36+'[2]3210'!$B$37</f>
        <v>435743.30000000005</v>
      </c>
      <c r="D134" s="337">
        <f>'[2]3210'!$CE$36+'[2]3210'!$CE$37</f>
        <v>209203.90000000002</v>
      </c>
      <c r="E134" s="337">
        <f>'3210'!J37</f>
        <v>39647.815699999999</v>
      </c>
      <c r="F134" s="377">
        <f t="shared" si="19"/>
        <v>-169556.08430000002</v>
      </c>
      <c r="G134" s="107">
        <f t="shared" si="18"/>
        <v>18.951757448116403</v>
      </c>
      <c r="H134" s="64">
        <f t="shared" si="14"/>
        <v>-396095.48430000007</v>
      </c>
    </row>
    <row r="135" spans="1:8" ht="39" customHeight="1">
      <c r="A135" s="76" t="s">
        <v>122</v>
      </c>
      <c r="B135" s="26">
        <v>2610</v>
      </c>
      <c r="C135" s="373">
        <f>'[2]2610'!$B$36</f>
        <v>1366633.6970000002</v>
      </c>
      <c r="D135" s="373">
        <f>'[2]2610'!$CH$36</f>
        <v>671697.49300000002</v>
      </c>
      <c r="E135" s="373">
        <f>'2610'!BO36</f>
        <v>671697.49300000002</v>
      </c>
      <c r="F135" s="377">
        <f t="shared" si="19"/>
        <v>0</v>
      </c>
      <c r="G135" s="107">
        <f t="shared" si="18"/>
        <v>100</v>
      </c>
      <c r="H135" s="64">
        <f t="shared" si="14"/>
        <v>-694936.20400000014</v>
      </c>
    </row>
    <row r="136" spans="1:8" ht="45.75" hidden="1" customHeight="1">
      <c r="A136" s="77" t="s">
        <v>75</v>
      </c>
      <c r="B136" s="86" t="s">
        <v>135</v>
      </c>
      <c r="C136" s="358">
        <f>SUM(C137:C140,C143:C149)</f>
        <v>0</v>
      </c>
      <c r="D136" s="358">
        <f>SUM(D137:D140,D143:D149)</f>
        <v>0</v>
      </c>
      <c r="E136" s="358">
        <f>SUM(E137:E140,E143:E149)</f>
        <v>0</v>
      </c>
      <c r="F136" s="396">
        <f>SUM(E136-D136)</f>
        <v>0</v>
      </c>
      <c r="G136" s="85" t="e">
        <f t="shared" ref="G136:G147" si="20">E136/D136*100</f>
        <v>#DIV/0!</v>
      </c>
      <c r="H136" s="108">
        <f t="shared" si="14"/>
        <v>0</v>
      </c>
    </row>
    <row r="137" spans="1:8" ht="12.75" hidden="1" customHeight="1">
      <c r="A137" s="31" t="s">
        <v>98</v>
      </c>
      <c r="B137" s="32">
        <v>2111</v>
      </c>
      <c r="C137" s="373">
        <f>'[4]2111'!$B$37</f>
        <v>0</v>
      </c>
      <c r="D137" s="373">
        <f>'[4]2111'!$CE$37</f>
        <v>0</v>
      </c>
      <c r="E137" s="373">
        <f>'2111'!$V$37</f>
        <v>0</v>
      </c>
      <c r="F137" s="110">
        <f>SUM(E137-D137)</f>
        <v>0</v>
      </c>
      <c r="G137" s="89" t="e">
        <f t="shared" si="20"/>
        <v>#DIV/0!</v>
      </c>
      <c r="H137" s="90">
        <f t="shared" si="14"/>
        <v>0</v>
      </c>
    </row>
    <row r="138" spans="1:8" ht="12.75" hidden="1" customHeight="1">
      <c r="A138" s="31" t="s">
        <v>99</v>
      </c>
      <c r="B138" s="32">
        <v>2120</v>
      </c>
      <c r="C138" s="374">
        <f>'[4]2120'!$B$37</f>
        <v>0</v>
      </c>
      <c r="D138" s="91"/>
      <c r="E138" s="405">
        <f>'2120'!$V$38</f>
        <v>0</v>
      </c>
      <c r="F138" s="110">
        <f>SUM(E138-D138)</f>
        <v>0</v>
      </c>
      <c r="G138" s="107" t="e">
        <f t="shared" si="20"/>
        <v>#DIV/0!</v>
      </c>
      <c r="H138" s="90">
        <f t="shared" si="14"/>
        <v>0</v>
      </c>
    </row>
    <row r="139" spans="1:8" ht="12.75" hidden="1" customHeight="1">
      <c r="A139" s="35" t="s">
        <v>117</v>
      </c>
      <c r="B139" s="44">
        <v>2210</v>
      </c>
      <c r="C139" s="373">
        <f>'[4]2210'!$B$37</f>
        <v>0</v>
      </c>
      <c r="D139" s="91"/>
      <c r="E139" s="91">
        <f>'2210'!$R$38</f>
        <v>0</v>
      </c>
      <c r="F139" s="110">
        <f>SUM(E139-D139)</f>
        <v>0</v>
      </c>
      <c r="G139" s="107" t="e">
        <f t="shared" si="20"/>
        <v>#DIV/0!</v>
      </c>
      <c r="H139" s="80">
        <f t="shared" si="14"/>
        <v>0</v>
      </c>
    </row>
    <row r="140" spans="1:8" ht="12.75" hidden="1" customHeight="1">
      <c r="A140" s="35" t="s">
        <v>101</v>
      </c>
      <c r="B140" s="36">
        <v>2240</v>
      </c>
      <c r="C140" s="99">
        <f>'[4]2240всього'!$B$37</f>
        <v>0</v>
      </c>
      <c r="D140" s="365">
        <f>'[4]2240всього'!$DJ$37</f>
        <v>0</v>
      </c>
      <c r="E140" s="365">
        <f>'всього 2240'!$Y$37</f>
        <v>0</v>
      </c>
      <c r="F140" s="75">
        <f t="shared" ref="F140:F152" si="21">SUM(E140-D140)</f>
        <v>0</v>
      </c>
      <c r="G140" s="107" t="e">
        <f t="shared" si="20"/>
        <v>#DIV/0!</v>
      </c>
      <c r="H140" s="80">
        <f t="shared" si="14"/>
        <v>0</v>
      </c>
    </row>
    <row r="141" spans="1:8" ht="12.75" hidden="1" customHeight="1">
      <c r="A141" s="35" t="s">
        <v>126</v>
      </c>
      <c r="B141" s="36"/>
      <c r="C141" s="373">
        <f>'[4]2240 інш.'!$B$37</f>
        <v>0</v>
      </c>
      <c r="D141" s="91">
        <f>'[4]2240 інш.'!$CL$37</f>
        <v>0</v>
      </c>
      <c r="E141" s="91">
        <f>'2240 інш.'!$R$37</f>
        <v>0</v>
      </c>
      <c r="F141" s="110">
        <f t="shared" si="21"/>
        <v>0</v>
      </c>
      <c r="G141" s="107" t="e">
        <f t="shared" si="20"/>
        <v>#DIV/0!</v>
      </c>
      <c r="H141" s="80">
        <f t="shared" si="14"/>
        <v>0</v>
      </c>
    </row>
    <row r="142" spans="1:8" ht="12.75" hidden="1" customHeight="1">
      <c r="A142" s="94" t="s">
        <v>127</v>
      </c>
      <c r="B142" s="36"/>
      <c r="C142" s="373">
        <f>'[4]2240 розповс.'!$B$37</f>
        <v>0</v>
      </c>
      <c r="D142" s="91">
        <f>'[4]2240 розповс.'!$DR$37</f>
        <v>0</v>
      </c>
      <c r="E142" s="91">
        <f>'2240 трансл.'!$C$37</f>
        <v>0</v>
      </c>
      <c r="F142" s="110">
        <f t="shared" si="21"/>
        <v>0</v>
      </c>
      <c r="G142" s="107" t="e">
        <f t="shared" si="20"/>
        <v>#DIV/0!</v>
      </c>
      <c r="H142" s="80">
        <f t="shared" si="14"/>
        <v>0</v>
      </c>
    </row>
    <row r="143" spans="1:8" ht="12.75" hidden="1" customHeight="1">
      <c r="A143" s="39" t="s">
        <v>102</v>
      </c>
      <c r="B143" s="36">
        <v>2250</v>
      </c>
      <c r="C143" s="373">
        <f>'[4]2250'!$B$37</f>
        <v>0</v>
      </c>
      <c r="D143" s="91">
        <f>'[4]2250'!$AU$37</f>
        <v>0</v>
      </c>
      <c r="E143" s="91">
        <f>'2250'!$P$37</f>
        <v>0</v>
      </c>
      <c r="F143" s="110">
        <f t="shared" si="21"/>
        <v>0</v>
      </c>
      <c r="G143" s="107"/>
      <c r="H143" s="80">
        <f t="shared" ref="H143:H178" si="22">E143-C143</f>
        <v>0</v>
      </c>
    </row>
    <row r="144" spans="1:8" ht="12.75" hidden="1" customHeight="1">
      <c r="A144" s="39"/>
      <c r="B144" s="40"/>
      <c r="C144" s="374"/>
      <c r="D144" s="91"/>
      <c r="E144" s="405"/>
      <c r="F144" s="110">
        <f t="shared" si="21"/>
        <v>0</v>
      </c>
      <c r="G144" s="107"/>
      <c r="H144" s="80">
        <f t="shared" si="22"/>
        <v>0</v>
      </c>
    </row>
    <row r="145" spans="1:9" ht="12.75" hidden="1" customHeight="1">
      <c r="A145" s="35" t="s">
        <v>118</v>
      </c>
      <c r="B145" s="26">
        <v>2271</v>
      </c>
      <c r="C145" s="362">
        <f>'[4]2271'!$B$37</f>
        <v>0</v>
      </c>
      <c r="D145" s="92"/>
      <c r="E145" s="92">
        <f>'2271'!$R$37</f>
        <v>0</v>
      </c>
      <c r="F145" s="93">
        <f t="shared" si="21"/>
        <v>0</v>
      </c>
      <c r="G145" s="107" t="e">
        <f t="shared" si="20"/>
        <v>#DIV/0!</v>
      </c>
      <c r="H145" s="80">
        <f t="shared" si="22"/>
        <v>0</v>
      </c>
    </row>
    <row r="146" spans="1:9" ht="12.75" hidden="1" customHeight="1">
      <c r="A146" s="35" t="s">
        <v>119</v>
      </c>
      <c r="B146" s="26">
        <v>2272</v>
      </c>
      <c r="C146" s="362">
        <f>'[4]2272'!$B$37</f>
        <v>0</v>
      </c>
      <c r="D146" s="92">
        <f>'[4]2272'!$CC$37</f>
        <v>0</v>
      </c>
      <c r="E146" s="92">
        <f>'2272'!$U$37</f>
        <v>0</v>
      </c>
      <c r="F146" s="93">
        <f t="shared" si="21"/>
        <v>0</v>
      </c>
      <c r="G146" s="107" t="e">
        <f t="shared" si="20"/>
        <v>#DIV/0!</v>
      </c>
      <c r="H146" s="80">
        <f t="shared" si="22"/>
        <v>0</v>
      </c>
    </row>
    <row r="147" spans="1:9" ht="12.75" hidden="1" customHeight="1">
      <c r="A147" s="35" t="s">
        <v>120</v>
      </c>
      <c r="B147" s="26">
        <v>2273</v>
      </c>
      <c r="C147" s="372">
        <f>'[4]2273'!$B$37</f>
        <v>0</v>
      </c>
      <c r="D147" s="92"/>
      <c r="E147" s="92">
        <f>'2273'!$S$37</f>
        <v>0</v>
      </c>
      <c r="F147" s="93">
        <f t="shared" si="21"/>
        <v>0</v>
      </c>
      <c r="G147" s="107" t="e">
        <f t="shared" si="20"/>
        <v>#DIV/0!</v>
      </c>
      <c r="H147" s="80">
        <f t="shared" si="22"/>
        <v>0</v>
      </c>
    </row>
    <row r="148" spans="1:9" ht="16.5" hidden="1" customHeight="1">
      <c r="A148" s="100" t="s">
        <v>133</v>
      </c>
      <c r="B148" s="36">
        <v>3160</v>
      </c>
      <c r="C148" s="359"/>
      <c r="D148" s="337"/>
      <c r="E148" s="337"/>
      <c r="F148" s="377">
        <f t="shared" si="21"/>
        <v>0</v>
      </c>
      <c r="G148" s="107"/>
      <c r="H148" s="64">
        <f t="shared" si="22"/>
        <v>0</v>
      </c>
    </row>
    <row r="149" spans="1:9" ht="24.75" hidden="1" customHeight="1">
      <c r="A149" s="76" t="s">
        <v>122</v>
      </c>
      <c r="B149" s="26">
        <v>2610</v>
      </c>
      <c r="C149" s="105">
        <f>'[9]2610'!$B$37</f>
        <v>0</v>
      </c>
      <c r="D149" s="105">
        <f>'[9]2610'!$DX$37</f>
        <v>0</v>
      </c>
      <c r="E149" s="105">
        <f>'2610'!BO37</f>
        <v>0</v>
      </c>
      <c r="F149" s="377">
        <f t="shared" si="21"/>
        <v>0</v>
      </c>
      <c r="G149" s="107"/>
      <c r="H149" s="64">
        <f t="shared" si="22"/>
        <v>0</v>
      </c>
    </row>
    <row r="150" spans="1:9" ht="31.5" hidden="1" customHeight="1">
      <c r="A150" s="77" t="s">
        <v>136</v>
      </c>
      <c r="B150" s="86" t="s">
        <v>135</v>
      </c>
      <c r="C150" s="358">
        <f>SUM(C151+C152+C153+C154+C157+C159+C160+C161+C162+C163)</f>
        <v>0</v>
      </c>
      <c r="D150" s="358">
        <f>SUM(D151+D152+D153+D154+D157+D159+D160+D161+D162+D163)</f>
        <v>0</v>
      </c>
      <c r="E150" s="358">
        <f>SUM(E151+E152+E153+E154+E157+E159+E160+E161+E162+E163)</f>
        <v>0</v>
      </c>
      <c r="F150" s="396">
        <f t="shared" si="21"/>
        <v>0</v>
      </c>
      <c r="G150" s="85" t="e">
        <f>E150/D150*100</f>
        <v>#DIV/0!</v>
      </c>
      <c r="H150" s="67">
        <f t="shared" si="22"/>
        <v>0</v>
      </c>
      <c r="I150" s="109"/>
    </row>
    <row r="151" spans="1:9" ht="12.75" hidden="1" customHeight="1">
      <c r="A151" s="31" t="s">
        <v>98</v>
      </c>
      <c r="B151" s="32">
        <v>2111</v>
      </c>
      <c r="C151" s="373">
        <f>'[6]2111'!$B$39</f>
        <v>0</v>
      </c>
      <c r="D151" s="373">
        <f>'[6]2111'!$CC$39</f>
        <v>0</v>
      </c>
      <c r="E151" s="373">
        <f>'2111'!$V$39</f>
        <v>0</v>
      </c>
      <c r="F151" s="110">
        <f t="shared" si="21"/>
        <v>0</v>
      </c>
      <c r="G151" s="89"/>
      <c r="H151" s="388">
        <f t="shared" si="22"/>
        <v>0</v>
      </c>
    </row>
    <row r="152" spans="1:9" ht="12.75" hidden="1" customHeight="1">
      <c r="A152" s="31" t="s">
        <v>99</v>
      </c>
      <c r="B152" s="32">
        <v>2120</v>
      </c>
      <c r="C152" s="374">
        <f>'[6]2120'!$B$39</f>
        <v>0</v>
      </c>
      <c r="D152" s="91">
        <f>'[6]2120'!$CE$39</f>
        <v>0</v>
      </c>
      <c r="E152" s="405">
        <f>'2120'!$V$40</f>
        <v>0</v>
      </c>
      <c r="F152" s="110">
        <f t="shared" si="21"/>
        <v>0</v>
      </c>
      <c r="G152" s="107"/>
      <c r="H152" s="388">
        <f t="shared" si="22"/>
        <v>0</v>
      </c>
    </row>
    <row r="153" spans="1:9" ht="12.75" hidden="1" customHeight="1">
      <c r="A153" s="35" t="s">
        <v>117</v>
      </c>
      <c r="B153" s="44">
        <v>2210</v>
      </c>
      <c r="C153" s="373">
        <f>'[6]2210'!$B$38</f>
        <v>0</v>
      </c>
      <c r="D153" s="91">
        <f>'[6]2210'!$AY$38</f>
        <v>0</v>
      </c>
      <c r="E153" s="91">
        <f>'2210'!$R$39</f>
        <v>0</v>
      </c>
      <c r="F153" s="110">
        <f>SUM(E153-D153)</f>
        <v>0</v>
      </c>
      <c r="G153" s="107"/>
      <c r="H153" s="388">
        <f t="shared" si="22"/>
        <v>0</v>
      </c>
    </row>
    <row r="154" spans="1:9" ht="12.75" hidden="1" customHeight="1">
      <c r="A154" s="35" t="s">
        <v>101</v>
      </c>
      <c r="B154" s="36">
        <v>2240</v>
      </c>
      <c r="C154" s="99">
        <f>'[6]2240всього'!$B$38</f>
        <v>0</v>
      </c>
      <c r="D154" s="365">
        <f>'[6]2240всього'!$BZ$38</f>
        <v>0</v>
      </c>
      <c r="E154" s="365">
        <f>'всього 2240'!$Y$38</f>
        <v>0</v>
      </c>
      <c r="F154" s="75">
        <f t="shared" ref="F154:F180" si="23">SUM(E154-D154)</f>
        <v>0</v>
      </c>
      <c r="G154" s="74"/>
      <c r="H154" s="80">
        <f t="shared" si="22"/>
        <v>0</v>
      </c>
    </row>
    <row r="155" spans="1:9" ht="12.75" hidden="1" customHeight="1">
      <c r="A155" s="35" t="s">
        <v>126</v>
      </c>
      <c r="B155" s="36"/>
      <c r="C155" s="373">
        <f>'[6]2240 інш.'!$B$38</f>
        <v>0</v>
      </c>
      <c r="D155" s="91">
        <f>'[6]2240 інш.'!$BV$38</f>
        <v>0</v>
      </c>
      <c r="E155" s="91">
        <f>'2240 інш.'!$R$38</f>
        <v>0</v>
      </c>
      <c r="F155" s="110">
        <f t="shared" si="23"/>
        <v>0</v>
      </c>
      <c r="G155" s="89"/>
      <c r="H155" s="106">
        <f t="shared" si="22"/>
        <v>0</v>
      </c>
    </row>
    <row r="156" spans="1:9" ht="12.75" hidden="1" customHeight="1">
      <c r="A156" s="94" t="s">
        <v>127</v>
      </c>
      <c r="B156" s="36"/>
      <c r="C156" s="373">
        <f>'[6]2240 розповс.'!$B$38</f>
        <v>0</v>
      </c>
      <c r="D156" s="91">
        <f>'[6]2240 розповс.'!$BZ$38</f>
        <v>0</v>
      </c>
      <c r="E156" s="91">
        <f>'2240 трансл.'!$C$38</f>
        <v>0</v>
      </c>
      <c r="F156" s="110">
        <f t="shared" si="23"/>
        <v>0</v>
      </c>
      <c r="G156" s="89"/>
      <c r="H156" s="106">
        <f t="shared" si="22"/>
        <v>0</v>
      </c>
    </row>
    <row r="157" spans="1:9" ht="12.75" hidden="1" customHeight="1">
      <c r="A157" s="39" t="s">
        <v>102</v>
      </c>
      <c r="B157" s="36">
        <v>2250</v>
      </c>
      <c r="C157" s="373">
        <f>'[6]2250'!$B$38</f>
        <v>0</v>
      </c>
      <c r="D157" s="91">
        <f>'[6]2250'!$AS$38</f>
        <v>0</v>
      </c>
      <c r="E157" s="91">
        <f>'2250'!$P$38</f>
        <v>0</v>
      </c>
      <c r="F157" s="110">
        <f t="shared" si="23"/>
        <v>0</v>
      </c>
      <c r="G157" s="89"/>
      <c r="H157" s="106">
        <f t="shared" si="22"/>
        <v>0</v>
      </c>
    </row>
    <row r="158" spans="1:9" ht="12.75" hidden="1" customHeight="1">
      <c r="A158" s="39"/>
      <c r="B158" s="40"/>
      <c r="C158" s="374"/>
      <c r="D158" s="91"/>
      <c r="E158" s="405"/>
      <c r="F158" s="110">
        <f t="shared" si="23"/>
        <v>0</v>
      </c>
      <c r="G158" s="89"/>
      <c r="H158" s="106">
        <f t="shared" si="22"/>
        <v>0</v>
      </c>
    </row>
    <row r="159" spans="1:9" ht="12.75" hidden="1" customHeight="1">
      <c r="A159" s="35" t="s">
        <v>118</v>
      </c>
      <c r="B159" s="26">
        <v>2271</v>
      </c>
      <c r="C159" s="373">
        <f>'[6]2271'!$B$38</f>
        <v>0</v>
      </c>
      <c r="D159" s="91">
        <f>'[6]2272'!$BA$38</f>
        <v>0</v>
      </c>
      <c r="E159" s="91">
        <f>'2271'!$R$38</f>
        <v>0</v>
      </c>
      <c r="F159" s="110">
        <f t="shared" si="23"/>
        <v>0</v>
      </c>
      <c r="G159" s="89"/>
      <c r="H159" s="106">
        <f t="shared" si="22"/>
        <v>0</v>
      </c>
    </row>
    <row r="160" spans="1:9" ht="12.75" hidden="1" customHeight="1">
      <c r="A160" s="35" t="s">
        <v>119</v>
      </c>
      <c r="B160" s="26">
        <v>2272</v>
      </c>
      <c r="C160" s="373">
        <f>'[6]2272'!$B$38</f>
        <v>0</v>
      </c>
      <c r="D160" s="91">
        <f>'[6]2272'!$BA$38</f>
        <v>0</v>
      </c>
      <c r="E160" s="91">
        <f>'2272'!$U$38</f>
        <v>0</v>
      </c>
      <c r="F160" s="110">
        <f t="shared" si="23"/>
        <v>0</v>
      </c>
      <c r="G160" s="89"/>
      <c r="H160" s="106">
        <f t="shared" si="22"/>
        <v>0</v>
      </c>
    </row>
    <row r="161" spans="1:8" ht="12.75" hidden="1" customHeight="1">
      <c r="A161" s="35" t="s">
        <v>120</v>
      </c>
      <c r="B161" s="26">
        <v>2273</v>
      </c>
      <c r="C161" s="375">
        <f>'[6]2273'!$B$38</f>
        <v>0</v>
      </c>
      <c r="D161" s="91">
        <f>'[6]2273'!$BO$38</f>
        <v>0</v>
      </c>
      <c r="E161" s="91">
        <f>'2273'!$S$38</f>
        <v>0</v>
      </c>
      <c r="F161" s="110">
        <f t="shared" si="23"/>
        <v>0</v>
      </c>
      <c r="G161" s="89"/>
      <c r="H161" s="106">
        <f t="shared" si="22"/>
        <v>0</v>
      </c>
    </row>
    <row r="162" spans="1:8" ht="12.75" hidden="1" customHeight="1">
      <c r="A162" s="35" t="s">
        <v>129</v>
      </c>
      <c r="B162" s="26">
        <v>2274</v>
      </c>
      <c r="C162" s="373">
        <f>'[6]2274'!$B$38</f>
        <v>0</v>
      </c>
      <c r="D162" s="91">
        <f>'[6]2274'!$AV$38</f>
        <v>0</v>
      </c>
      <c r="E162" s="91">
        <f>'2274'!$D$38</f>
        <v>0</v>
      </c>
      <c r="F162" s="110">
        <f t="shared" si="23"/>
        <v>0</v>
      </c>
      <c r="G162" s="89"/>
      <c r="H162" s="106">
        <f t="shared" si="22"/>
        <v>0</v>
      </c>
    </row>
    <row r="163" spans="1:8" ht="16.5" hidden="1" customHeight="1">
      <c r="A163" s="35" t="s">
        <v>107</v>
      </c>
      <c r="B163" s="36">
        <v>2800</v>
      </c>
      <c r="C163" s="346">
        <f>'[6]2800'!$B$38</f>
        <v>0</v>
      </c>
      <c r="D163" s="336">
        <f>'[6]2800'!$AN$38</f>
        <v>0</v>
      </c>
      <c r="E163" s="336">
        <f>'2800'!$N$38</f>
        <v>0</v>
      </c>
      <c r="F163" s="110">
        <f t="shared" si="23"/>
        <v>0</v>
      </c>
      <c r="G163" s="89"/>
      <c r="H163" s="106">
        <f t="shared" si="22"/>
        <v>0</v>
      </c>
    </row>
    <row r="164" spans="1:8" ht="18.75" hidden="1" customHeight="1">
      <c r="A164" s="35" t="s">
        <v>121</v>
      </c>
      <c r="B164" s="44">
        <v>3110</v>
      </c>
      <c r="C164" s="373"/>
      <c r="D164" s="373"/>
      <c r="E164" s="373"/>
      <c r="F164" s="110">
        <f t="shared" si="23"/>
        <v>0</v>
      </c>
      <c r="G164" s="89"/>
      <c r="H164" s="106">
        <f t="shared" si="22"/>
        <v>0</v>
      </c>
    </row>
    <row r="165" spans="1:8" ht="28.5" hidden="1" customHeight="1">
      <c r="A165" s="111" t="s">
        <v>137</v>
      </c>
      <c r="B165" s="86" t="s">
        <v>135</v>
      </c>
      <c r="C165" s="358">
        <f>SUM(C166:C169,C172:C180)</f>
        <v>0</v>
      </c>
      <c r="D165" s="358">
        <f>SUM(D166:D169,D172:D180)</f>
        <v>0</v>
      </c>
      <c r="E165" s="358">
        <f>SUM(E166:E169,E172:E180)</f>
        <v>0</v>
      </c>
      <c r="F165" s="396">
        <f t="shared" si="23"/>
        <v>0</v>
      </c>
      <c r="G165" s="85" t="e">
        <f t="shared" ref="G165:G177" si="24">E165/D165*100</f>
        <v>#DIV/0!</v>
      </c>
      <c r="H165" s="67">
        <f t="shared" si="22"/>
        <v>0</v>
      </c>
    </row>
    <row r="166" spans="1:8" ht="18.75" hidden="1" customHeight="1">
      <c r="A166" s="31" t="s">
        <v>98</v>
      </c>
      <c r="B166" s="32">
        <v>2111</v>
      </c>
      <c r="C166" s="373">
        <f>'[4]2111'!$B$40</f>
        <v>0</v>
      </c>
      <c r="D166" s="373">
        <f>'[4]2111'!$CE$40</f>
        <v>0</v>
      </c>
      <c r="E166" s="373">
        <f>'2111'!$V$40</f>
        <v>0</v>
      </c>
      <c r="F166" s="110">
        <f t="shared" si="23"/>
        <v>0</v>
      </c>
      <c r="G166" s="89" t="e">
        <f t="shared" si="24"/>
        <v>#DIV/0!</v>
      </c>
      <c r="H166" s="106">
        <f t="shared" si="22"/>
        <v>0</v>
      </c>
    </row>
    <row r="167" spans="1:8" ht="18.75" hidden="1" customHeight="1">
      <c r="A167" s="31" t="s">
        <v>99</v>
      </c>
      <c r="B167" s="32">
        <v>2120</v>
      </c>
      <c r="C167" s="374">
        <f>'[4]2120'!$B$40</f>
        <v>0</v>
      </c>
      <c r="D167" s="91"/>
      <c r="E167" s="405">
        <f>'2120'!$V$41</f>
        <v>0</v>
      </c>
      <c r="F167" s="110">
        <f t="shared" si="23"/>
        <v>0</v>
      </c>
      <c r="G167" s="107" t="e">
        <f t="shared" si="24"/>
        <v>#DIV/0!</v>
      </c>
      <c r="H167" s="106">
        <f t="shared" si="22"/>
        <v>0</v>
      </c>
    </row>
    <row r="168" spans="1:8" ht="12" hidden="1" customHeight="1">
      <c r="A168" s="35" t="s">
        <v>117</v>
      </c>
      <c r="B168" s="44">
        <v>2210</v>
      </c>
      <c r="C168" s="373">
        <f>'[4]2210'!$B$39</f>
        <v>0</v>
      </c>
      <c r="D168" s="91"/>
      <c r="E168" s="91">
        <f>'2210'!$R$40</f>
        <v>0</v>
      </c>
      <c r="F168" s="110">
        <f t="shared" si="23"/>
        <v>0</v>
      </c>
      <c r="G168" s="107" t="e">
        <f t="shared" si="24"/>
        <v>#DIV/0!</v>
      </c>
      <c r="H168" s="106">
        <f t="shared" si="22"/>
        <v>0</v>
      </c>
    </row>
    <row r="169" spans="1:8" ht="15" hidden="1" customHeight="1">
      <c r="A169" s="35" t="s">
        <v>101</v>
      </c>
      <c r="B169" s="36">
        <v>2240</v>
      </c>
      <c r="C169" s="99">
        <f>'[4]2240всього'!$B$39</f>
        <v>0</v>
      </c>
      <c r="D169" s="365">
        <f>'[4]2240всього'!$DJ$39</f>
        <v>0</v>
      </c>
      <c r="E169" s="365">
        <f>'всього 2240'!$Y$39</f>
        <v>0</v>
      </c>
      <c r="F169" s="75">
        <f t="shared" si="23"/>
        <v>0</v>
      </c>
      <c r="G169" s="74" t="e">
        <f t="shared" si="24"/>
        <v>#DIV/0!</v>
      </c>
      <c r="H169" s="80">
        <f t="shared" si="22"/>
        <v>0</v>
      </c>
    </row>
    <row r="170" spans="1:8" ht="15" hidden="1" customHeight="1">
      <c r="A170" s="35" t="s">
        <v>126</v>
      </c>
      <c r="B170" s="36"/>
      <c r="C170" s="373">
        <f>'[4]2240 інш.'!$B$39</f>
        <v>0</v>
      </c>
      <c r="D170" s="91">
        <f>'[4]2240 інш.'!$CL$39</f>
        <v>0</v>
      </c>
      <c r="E170" s="91">
        <f>'2240 інш.'!$R$39</f>
        <v>0</v>
      </c>
      <c r="F170" s="110">
        <f t="shared" si="23"/>
        <v>0</v>
      </c>
      <c r="G170" s="89" t="e">
        <f t="shared" si="24"/>
        <v>#DIV/0!</v>
      </c>
      <c r="H170" s="106">
        <f t="shared" si="22"/>
        <v>0</v>
      </c>
    </row>
    <row r="171" spans="1:8" ht="15" hidden="1" customHeight="1">
      <c r="A171" s="94" t="s">
        <v>127</v>
      </c>
      <c r="B171" s="36"/>
      <c r="C171" s="373">
        <f>'[4]2240 розповс.'!$B$39</f>
        <v>0</v>
      </c>
      <c r="D171" s="91">
        <f>'[4]2240 розповс.'!$DR$39</f>
        <v>0</v>
      </c>
      <c r="E171" s="91">
        <f>'2240 трансл.'!$C$39</f>
        <v>0</v>
      </c>
      <c r="F171" s="110">
        <f t="shared" si="23"/>
        <v>0</v>
      </c>
      <c r="G171" s="89" t="e">
        <f t="shared" si="24"/>
        <v>#DIV/0!</v>
      </c>
      <c r="H171" s="106">
        <f t="shared" si="22"/>
        <v>0</v>
      </c>
    </row>
    <row r="172" spans="1:8" ht="14.25" hidden="1" customHeight="1">
      <c r="A172" s="39" t="s">
        <v>102</v>
      </c>
      <c r="B172" s="36">
        <v>2250</v>
      </c>
      <c r="C172" s="373">
        <f>'[4]2250'!$B$39</f>
        <v>0</v>
      </c>
      <c r="D172" s="91">
        <f>'[4]2250'!$AU$39</f>
        <v>0</v>
      </c>
      <c r="E172" s="91">
        <f>'2250'!$P$39</f>
        <v>0</v>
      </c>
      <c r="F172" s="110">
        <f t="shared" si="23"/>
        <v>0</v>
      </c>
      <c r="G172" s="89"/>
      <c r="H172" s="106">
        <f t="shared" si="22"/>
        <v>0</v>
      </c>
    </row>
    <row r="173" spans="1:8" ht="15" hidden="1" customHeight="1">
      <c r="A173" s="35" t="s">
        <v>118</v>
      </c>
      <c r="B173" s="26">
        <v>2271</v>
      </c>
      <c r="C173" s="374">
        <f>'[4]2271'!$B$39</f>
        <v>0</v>
      </c>
      <c r="D173" s="91"/>
      <c r="E173" s="405">
        <f>'2271'!$R$39</f>
        <v>0</v>
      </c>
      <c r="F173" s="110">
        <f t="shared" si="23"/>
        <v>0</v>
      </c>
      <c r="G173" s="89"/>
      <c r="H173" s="106">
        <f t="shared" si="22"/>
        <v>0</v>
      </c>
    </row>
    <row r="174" spans="1:8" ht="15" hidden="1" customHeight="1">
      <c r="A174" s="35" t="s">
        <v>119</v>
      </c>
      <c r="B174" s="26">
        <v>2272</v>
      </c>
      <c r="C174" s="373">
        <f>'[4]2272'!$B$39</f>
        <v>0</v>
      </c>
      <c r="D174" s="91"/>
      <c r="E174" s="91">
        <f>'2272'!$U$39</f>
        <v>0</v>
      </c>
      <c r="F174" s="110">
        <f t="shared" si="23"/>
        <v>0</v>
      </c>
      <c r="G174" s="89" t="e">
        <f t="shared" si="24"/>
        <v>#DIV/0!</v>
      </c>
      <c r="H174" s="106">
        <f t="shared" si="22"/>
        <v>0</v>
      </c>
    </row>
    <row r="175" spans="1:8" ht="15.75" hidden="1" customHeight="1">
      <c r="A175" s="35" t="s">
        <v>120</v>
      </c>
      <c r="B175" s="26">
        <v>2273</v>
      </c>
      <c r="C175" s="373">
        <f>'[4]2273'!$B$39</f>
        <v>0</v>
      </c>
      <c r="D175" s="91"/>
      <c r="E175" s="91">
        <f>'2273'!$S$39</f>
        <v>0</v>
      </c>
      <c r="F175" s="110">
        <f t="shared" si="23"/>
        <v>0</v>
      </c>
      <c r="G175" s="89" t="e">
        <f t="shared" si="24"/>
        <v>#DIV/0!</v>
      </c>
      <c r="H175" s="106">
        <f t="shared" si="22"/>
        <v>0</v>
      </c>
    </row>
    <row r="176" spans="1:8" ht="13.5" hidden="1" customHeight="1">
      <c r="A176" s="35" t="s">
        <v>129</v>
      </c>
      <c r="B176" s="26">
        <v>2274</v>
      </c>
      <c r="C176" s="375">
        <f>'[4]2274'!$B$39</f>
        <v>0</v>
      </c>
      <c r="D176" s="91">
        <f>'[4]2274'!$AZ$39</f>
        <v>0</v>
      </c>
      <c r="E176" s="91">
        <f>'2274'!$D$39</f>
        <v>0</v>
      </c>
      <c r="F176" s="110">
        <f t="shared" si="23"/>
        <v>0</v>
      </c>
      <c r="G176" s="89" t="e">
        <f t="shared" si="24"/>
        <v>#DIV/0!</v>
      </c>
      <c r="H176" s="106">
        <f t="shared" si="22"/>
        <v>0</v>
      </c>
    </row>
    <row r="177" spans="1:8" ht="18.75" hidden="1" customHeight="1">
      <c r="A177" s="35" t="s">
        <v>107</v>
      </c>
      <c r="B177" s="26">
        <v>2800</v>
      </c>
      <c r="C177" s="362">
        <f>'[4]2800'!$B$39</f>
        <v>0</v>
      </c>
      <c r="D177" s="362">
        <f>'[4]2800'!$AP$39</f>
        <v>0</v>
      </c>
      <c r="E177" s="362">
        <f>'2800'!$N$39</f>
        <v>0</v>
      </c>
      <c r="F177" s="110">
        <f t="shared" si="23"/>
        <v>0</v>
      </c>
      <c r="G177" s="89" t="e">
        <f t="shared" si="24"/>
        <v>#DIV/0!</v>
      </c>
      <c r="H177" s="106">
        <f t="shared" si="22"/>
        <v>0</v>
      </c>
    </row>
    <row r="178" spans="1:8" ht="12.75" hidden="1" customHeight="1">
      <c r="A178" s="35" t="s">
        <v>113</v>
      </c>
      <c r="B178" s="26">
        <v>3132</v>
      </c>
      <c r="C178" s="362"/>
      <c r="D178" s="362"/>
      <c r="E178" s="362"/>
      <c r="F178" s="110">
        <f t="shared" si="23"/>
        <v>0</v>
      </c>
      <c r="G178" s="89"/>
      <c r="H178" s="106">
        <f t="shared" si="22"/>
        <v>0</v>
      </c>
    </row>
    <row r="179" spans="1:8" ht="15.75" hidden="1" customHeight="1">
      <c r="A179" s="100" t="s">
        <v>133</v>
      </c>
      <c r="B179" s="36">
        <v>3210</v>
      </c>
      <c r="C179" s="359"/>
      <c r="D179" s="337"/>
      <c r="E179" s="337"/>
      <c r="F179" s="110">
        <f t="shared" si="23"/>
        <v>0</v>
      </c>
      <c r="G179" s="89"/>
      <c r="H179" s="106">
        <f>E177-C177</f>
        <v>0</v>
      </c>
    </row>
    <row r="180" spans="1:8" ht="18.75" hidden="1" customHeight="1">
      <c r="A180" s="76" t="s">
        <v>122</v>
      </c>
      <c r="B180" s="26">
        <v>2610</v>
      </c>
      <c r="C180" s="359">
        <f>'[3]2610'!$B$39</f>
        <v>0</v>
      </c>
      <c r="D180" s="337">
        <f>'[3]2610'!$CP$39</f>
        <v>0</v>
      </c>
      <c r="E180" s="337">
        <f>'2610'!BO39</f>
        <v>0</v>
      </c>
      <c r="F180" s="110">
        <f t="shared" si="23"/>
        <v>0</v>
      </c>
      <c r="G180" s="89"/>
      <c r="H180" s="106">
        <f>E178-C178</f>
        <v>0</v>
      </c>
    </row>
    <row r="181" spans="1:8" ht="45.75" hidden="1" customHeight="1">
      <c r="A181" s="77" t="s">
        <v>138</v>
      </c>
      <c r="B181" s="78" t="s">
        <v>9</v>
      </c>
      <c r="C181" s="358">
        <f>SUM(C182)</f>
        <v>0</v>
      </c>
      <c r="D181" s="358">
        <f>SUM(D182)</f>
        <v>0</v>
      </c>
      <c r="E181" s="358">
        <f>SUM(E182)</f>
        <v>0</v>
      </c>
      <c r="F181" s="396">
        <f>SUM(E181-D181)</f>
        <v>0</v>
      </c>
      <c r="G181" s="85" t="e">
        <f>E181/D181*100</f>
        <v>#DIV/0!</v>
      </c>
      <c r="H181" s="67">
        <f t="shared" ref="H181:H189" si="25">E181-C181</f>
        <v>0</v>
      </c>
    </row>
    <row r="182" spans="1:8" ht="41.25" hidden="1" customHeight="1">
      <c r="A182" s="76" t="s">
        <v>122</v>
      </c>
      <c r="B182" s="62">
        <v>2610</v>
      </c>
      <c r="C182" s="359">
        <f>'[6]2610'!$B$41</f>
        <v>0</v>
      </c>
      <c r="D182" s="337">
        <f>'[6]2610'!$AZ$41</f>
        <v>0</v>
      </c>
      <c r="E182" s="337">
        <f>'2610'!$BO$41</f>
        <v>0</v>
      </c>
      <c r="F182" s="393">
        <f>SUM(E182-D182)</f>
        <v>0</v>
      </c>
      <c r="G182" s="46" t="e">
        <f>E182/D182*100</f>
        <v>#DIV/0!</v>
      </c>
      <c r="H182" s="38">
        <f t="shared" si="25"/>
        <v>0</v>
      </c>
    </row>
    <row r="183" spans="1:8" ht="64.5" customHeight="1">
      <c r="A183" s="28" t="s">
        <v>209</v>
      </c>
      <c r="B183" s="29" t="s">
        <v>139</v>
      </c>
      <c r="C183" s="357">
        <f>SUM(C184:C185)</f>
        <v>10000</v>
      </c>
      <c r="D183" s="357">
        <f>SUM(D184:D185)</f>
        <v>4600</v>
      </c>
      <c r="E183" s="357">
        <f>SUM(E184:E185)</f>
        <v>0</v>
      </c>
      <c r="F183" s="343">
        <f>E183-D183</f>
        <v>-4600</v>
      </c>
      <c r="G183" s="70"/>
      <c r="H183" s="71">
        <f t="shared" si="25"/>
        <v>-10000</v>
      </c>
    </row>
    <row r="184" spans="1:8" ht="42" customHeight="1">
      <c r="A184" s="76" t="s">
        <v>140</v>
      </c>
      <c r="B184" s="101">
        <v>2282</v>
      </c>
      <c r="C184" s="359">
        <f>'[2]2282'!$B$60</f>
        <v>10000</v>
      </c>
      <c r="D184" s="359">
        <f>'[2]2282'!$CE$60</f>
        <v>4600</v>
      </c>
      <c r="E184" s="337">
        <f>'2282'!P57</f>
        <v>0</v>
      </c>
      <c r="F184" s="393">
        <f>E184-D184</f>
        <v>-4600</v>
      </c>
      <c r="G184" s="46">
        <f>E184/D184*100</f>
        <v>0</v>
      </c>
      <c r="H184" s="64">
        <f t="shared" si="25"/>
        <v>-10000</v>
      </c>
    </row>
    <row r="185" spans="1:8" ht="42" hidden="1" customHeight="1">
      <c r="A185" s="76" t="s">
        <v>113</v>
      </c>
      <c r="B185" s="101">
        <v>3210</v>
      </c>
      <c r="C185" s="359">
        <f>'[3]3210'!$B$57</f>
        <v>0</v>
      </c>
      <c r="D185" s="359">
        <f>'[9]3210'!$E$57</f>
        <v>0</v>
      </c>
      <c r="E185" s="337">
        <f>'3210'!J57</f>
        <v>0</v>
      </c>
      <c r="F185" s="393">
        <f>E185-D185</f>
        <v>0</v>
      </c>
      <c r="G185" s="46" t="e">
        <f>E185/D185*100</f>
        <v>#DIV/0!</v>
      </c>
      <c r="H185" s="64">
        <f>E185-C185</f>
        <v>0</v>
      </c>
    </row>
    <row r="186" spans="1:8" ht="139.5" customHeight="1">
      <c r="A186" s="28" t="s">
        <v>210</v>
      </c>
      <c r="B186" s="112" t="s">
        <v>123</v>
      </c>
      <c r="C186" s="343">
        <f>SUM(C187+C188)</f>
        <v>3930</v>
      </c>
      <c r="D186" s="343">
        <f>SUM(D187+D188)</f>
        <v>2275</v>
      </c>
      <c r="E186" s="343">
        <f>SUM(E187+E188)</f>
        <v>2275</v>
      </c>
      <c r="F186" s="343">
        <f>SUM(E186-D186)</f>
        <v>0</v>
      </c>
      <c r="G186" s="56">
        <f>E186/D186*100</f>
        <v>100</v>
      </c>
      <c r="H186" s="88">
        <f t="shared" si="25"/>
        <v>-1655</v>
      </c>
    </row>
    <row r="187" spans="1:8" ht="38.25" customHeight="1">
      <c r="A187" s="76" t="s">
        <v>122</v>
      </c>
      <c r="B187" s="62">
        <v>2610</v>
      </c>
      <c r="C187" s="362">
        <f>'[2]2610'!$B$59</f>
        <v>150</v>
      </c>
      <c r="D187" s="92">
        <f>'[2]2610'!$CH$59</f>
        <v>150</v>
      </c>
      <c r="E187" s="92">
        <f>'2610'!$BO$59</f>
        <v>150</v>
      </c>
      <c r="F187" s="393">
        <f>SUM(E187-D187)</f>
        <v>0</v>
      </c>
      <c r="G187" s="46">
        <f>E187/D187*100</f>
        <v>100</v>
      </c>
      <c r="H187" s="113">
        <f t="shared" si="25"/>
        <v>0</v>
      </c>
    </row>
    <row r="188" spans="1:8" ht="20.25" customHeight="1">
      <c r="A188" s="83" t="s">
        <v>141</v>
      </c>
      <c r="B188" s="114">
        <v>2730</v>
      </c>
      <c r="C188" s="362">
        <f>'[2]2730'!$B$59</f>
        <v>3780</v>
      </c>
      <c r="D188" s="92">
        <f>'[2]2730'!$CE$59</f>
        <v>2125</v>
      </c>
      <c r="E188" s="92">
        <f>'2730'!$O$59</f>
        <v>2125</v>
      </c>
      <c r="F188" s="393">
        <f>SUM(E188-D188)</f>
        <v>0</v>
      </c>
      <c r="G188" s="79">
        <f>E188/D188*100</f>
        <v>100</v>
      </c>
      <c r="H188" s="80">
        <f t="shared" si="25"/>
        <v>-1655</v>
      </c>
    </row>
    <row r="189" spans="1:8" ht="81" hidden="1" customHeight="1">
      <c r="A189" s="115" t="s">
        <v>142</v>
      </c>
      <c r="B189" s="101"/>
      <c r="C189" s="357">
        <f>SUM(C191+C192)</f>
        <v>0</v>
      </c>
      <c r="D189" s="357">
        <f>SUM(D191+D192)</f>
        <v>0</v>
      </c>
      <c r="E189" s="357">
        <f>SUM(E191+E192)</f>
        <v>0</v>
      </c>
      <c r="F189" s="357">
        <f>SUM(F191+F192)</f>
        <v>0</v>
      </c>
      <c r="G189" s="70">
        <v>0</v>
      </c>
      <c r="H189" s="116">
        <f t="shared" si="25"/>
        <v>0</v>
      </c>
    </row>
    <row r="190" spans="1:8" ht="18.75" hidden="1" customHeight="1">
      <c r="A190" s="117" t="s">
        <v>143</v>
      </c>
      <c r="B190" s="118"/>
      <c r="C190" s="105"/>
      <c r="D190" s="105"/>
      <c r="E190" s="105"/>
      <c r="F190" s="393"/>
      <c r="G190" s="33"/>
      <c r="H190" s="34"/>
    </row>
    <row r="191" spans="1:8" ht="42" hidden="1" customHeight="1">
      <c r="A191" s="76" t="s">
        <v>112</v>
      </c>
      <c r="B191" s="62">
        <v>2281</v>
      </c>
      <c r="C191" s="105"/>
      <c r="D191" s="105"/>
      <c r="E191" s="105"/>
      <c r="F191" s="393">
        <f>SUM(E191-D191)</f>
        <v>0</v>
      </c>
      <c r="G191" s="33">
        <v>0</v>
      </c>
      <c r="H191" s="34">
        <f>E191-C191</f>
        <v>0</v>
      </c>
    </row>
    <row r="192" spans="1:8" ht="59.25" hidden="1" customHeight="1">
      <c r="A192" s="76" t="s">
        <v>140</v>
      </c>
      <c r="B192" s="119">
        <v>2282</v>
      </c>
      <c r="C192" s="361">
        <f>'[4]2282'!$B$59</f>
        <v>0</v>
      </c>
      <c r="D192" s="361">
        <f>'[4]2282'!$BO$59</f>
        <v>0</v>
      </c>
      <c r="E192" s="361">
        <f>'2282'!$P$59</f>
        <v>0</v>
      </c>
      <c r="F192" s="393">
        <f>SUM(E192-D192)</f>
        <v>0</v>
      </c>
      <c r="G192" s="33">
        <v>0</v>
      </c>
      <c r="H192" s="34">
        <f>E192-C192</f>
        <v>0</v>
      </c>
    </row>
    <row r="193" spans="1:8" ht="78" hidden="1" customHeight="1">
      <c r="A193" s="437" t="s">
        <v>194</v>
      </c>
      <c r="B193" s="101"/>
      <c r="C193" s="357">
        <f>SUM(C194)</f>
        <v>0</v>
      </c>
      <c r="D193" s="357">
        <f>SUM(D194)</f>
        <v>0</v>
      </c>
      <c r="E193" s="357">
        <f>E194</f>
        <v>0</v>
      </c>
      <c r="F193" s="357">
        <f>SUM(F194)</f>
        <v>0</v>
      </c>
      <c r="G193" s="70">
        <v>0</v>
      </c>
      <c r="H193" s="116">
        <f>E193-C193</f>
        <v>0</v>
      </c>
    </row>
    <row r="194" spans="1:8" ht="18" hidden="1" customHeight="1">
      <c r="A194" s="438" t="s">
        <v>195</v>
      </c>
      <c r="B194" s="26">
        <v>2800</v>
      </c>
      <c r="C194" s="361">
        <f>'[3]2800'!$B$61</f>
        <v>0</v>
      </c>
      <c r="D194" s="361">
        <f>'[3]2800'!$AT$61</f>
        <v>0</v>
      </c>
      <c r="E194" s="361">
        <f>'2800'!N62</f>
        <v>0</v>
      </c>
      <c r="F194" s="393">
        <f>SUM(E194-D194)</f>
        <v>0</v>
      </c>
      <c r="G194" s="33">
        <v>0</v>
      </c>
      <c r="H194" s="34">
        <f>E194-C194</f>
        <v>0</v>
      </c>
    </row>
    <row r="195" spans="1:8" ht="18" hidden="1" customHeight="1">
      <c r="A195" s="120"/>
      <c r="B195" s="29"/>
      <c r="C195" s="343"/>
      <c r="D195" s="343"/>
      <c r="E195" s="343"/>
      <c r="F195" s="343"/>
      <c r="G195" s="56"/>
      <c r="H195" s="121"/>
    </row>
    <row r="196" spans="1:8" ht="15.75" hidden="1" customHeight="1">
      <c r="A196" s="122"/>
      <c r="B196" s="122"/>
      <c r="C196" s="376"/>
      <c r="D196" s="376"/>
      <c r="E196" s="376"/>
      <c r="F196" s="376"/>
      <c r="G196" s="123"/>
      <c r="H196" s="124"/>
    </row>
    <row r="197" spans="1:8" ht="15.75" hidden="1" customHeight="1">
      <c r="A197" s="35"/>
      <c r="B197" s="36"/>
      <c r="C197" s="377"/>
      <c r="D197" s="377"/>
      <c r="E197" s="370"/>
      <c r="F197" s="377"/>
      <c r="G197" s="81"/>
      <c r="H197" s="84"/>
    </row>
    <row r="198" spans="1:8" ht="16.5" hidden="1" customHeight="1">
      <c r="A198" s="76"/>
      <c r="B198" s="125"/>
      <c r="C198" s="377"/>
      <c r="D198" s="377"/>
      <c r="E198" s="370"/>
      <c r="F198" s="377"/>
      <c r="G198" s="81"/>
      <c r="H198" s="84"/>
    </row>
    <row r="199" spans="1:8" ht="27" customHeight="1">
      <c r="A199" s="126" t="s">
        <v>144</v>
      </c>
      <c r="B199" s="127"/>
      <c r="C199" s="128">
        <f>SUM(C6+C44+C56+C67+C75+C183+C186+C189)</f>
        <v>2347220.7999999998</v>
      </c>
      <c r="D199" s="128">
        <f>SUM(D6+D44+D56+D67+D75+D183+D186+D189+D193)+D76</f>
        <v>2267671.2000000002</v>
      </c>
      <c r="E199" s="128">
        <f>SUM(E6+E44+E56+E67+E75+E183+E186+E189+E193)+E76</f>
        <v>1923920.0314000002</v>
      </c>
      <c r="F199" s="406">
        <f>SUM(E199-D199)</f>
        <v>-343751.16859999998</v>
      </c>
      <c r="G199" s="129">
        <f>ROUND(E199/D199*100,1)</f>
        <v>84.8</v>
      </c>
      <c r="H199" s="130">
        <f>E199-C199</f>
        <v>-423300.7685999996</v>
      </c>
    </row>
    <row r="200" spans="1:8" ht="15" customHeight="1">
      <c r="A200" s="131"/>
      <c r="B200" s="132"/>
      <c r="C200" s="378" t="s">
        <v>192</v>
      </c>
      <c r="D200" s="378" t="s">
        <v>192</v>
      </c>
      <c r="E200" s="378" t="s">
        <v>192</v>
      </c>
      <c r="F200" s="378"/>
      <c r="G200" s="133"/>
      <c r="H200" s="133"/>
    </row>
    <row r="201" spans="1:8" ht="12" customHeight="1">
      <c r="A201" s="131"/>
      <c r="B201" s="132"/>
      <c r="C201" s="378"/>
      <c r="D201" s="378"/>
      <c r="E201" s="378"/>
      <c r="F201" s="378"/>
      <c r="G201" s="133"/>
      <c r="H201" s="133"/>
    </row>
    <row r="202" spans="1:8" ht="18.75" customHeight="1">
      <c r="A202" s="134" t="s">
        <v>145</v>
      </c>
      <c r="B202" s="135"/>
      <c r="C202" s="379"/>
      <c r="D202" s="379"/>
      <c r="E202" s="379"/>
      <c r="F202" s="379"/>
      <c r="G202" s="135"/>
      <c r="H202" s="135"/>
    </row>
    <row r="203" spans="1:8" ht="18.75" customHeight="1">
      <c r="A203" s="134" t="s">
        <v>65</v>
      </c>
      <c r="B203" s="135">
        <v>2110</v>
      </c>
      <c r="C203" s="380">
        <f t="shared" ref="C203:H205" si="26">C77</f>
        <v>0</v>
      </c>
      <c r="D203" s="380">
        <f t="shared" si="26"/>
        <v>0</v>
      </c>
      <c r="E203" s="380">
        <f t="shared" si="26"/>
        <v>0</v>
      </c>
      <c r="F203" s="380">
        <f t="shared" si="26"/>
        <v>0</v>
      </c>
      <c r="G203" s="332">
        <f t="shared" si="26"/>
        <v>0</v>
      </c>
      <c r="H203" s="332">
        <f t="shared" si="26"/>
        <v>0</v>
      </c>
    </row>
    <row r="204" spans="1:8" ht="18.75" customHeight="1">
      <c r="A204" s="134" t="s">
        <v>65</v>
      </c>
      <c r="B204" s="135">
        <v>2120</v>
      </c>
      <c r="C204" s="380">
        <f t="shared" si="26"/>
        <v>0</v>
      </c>
      <c r="D204" s="380">
        <f t="shared" si="26"/>
        <v>0</v>
      </c>
      <c r="E204" s="380">
        <f t="shared" si="26"/>
        <v>0</v>
      </c>
      <c r="F204" s="380">
        <f t="shared" si="26"/>
        <v>0</v>
      </c>
      <c r="G204" s="332">
        <f t="shared" si="26"/>
        <v>0</v>
      </c>
      <c r="H204" s="332">
        <f t="shared" si="26"/>
        <v>0</v>
      </c>
    </row>
    <row r="205" spans="1:8" ht="18.75" customHeight="1">
      <c r="A205" s="134" t="s">
        <v>65</v>
      </c>
      <c r="B205" s="135">
        <v>2610</v>
      </c>
      <c r="C205" s="380">
        <f t="shared" si="26"/>
        <v>0</v>
      </c>
      <c r="D205" s="380">
        <f t="shared" si="26"/>
        <v>0</v>
      </c>
      <c r="E205" s="380">
        <f t="shared" si="26"/>
        <v>0</v>
      </c>
      <c r="F205" s="380">
        <f t="shared" si="26"/>
        <v>0</v>
      </c>
      <c r="G205" s="332">
        <f t="shared" si="26"/>
        <v>0</v>
      </c>
      <c r="H205" s="332">
        <f t="shared" si="26"/>
        <v>0</v>
      </c>
    </row>
    <row r="206" spans="1:8" ht="15" customHeight="1">
      <c r="A206" s="136" t="s">
        <v>146</v>
      </c>
      <c r="B206" s="137">
        <v>2110</v>
      </c>
      <c r="C206" s="381">
        <f t="shared" ref="C206:E207" si="27">SUM(C7+C57+C80)</f>
        <v>27933.800000000003</v>
      </c>
      <c r="D206" s="381">
        <f t="shared" si="27"/>
        <v>13238.9</v>
      </c>
      <c r="E206" s="381">
        <f t="shared" si="27"/>
        <v>13238.9</v>
      </c>
      <c r="F206" s="138">
        <f>SUM(E206-D206)</f>
        <v>0</v>
      </c>
      <c r="G206" s="139">
        <f t="shared" ref="G206:G213" si="28">E206/D206*100</f>
        <v>100</v>
      </c>
      <c r="H206" s="140">
        <f t="shared" ref="H206:H214" si="29">E206-C206</f>
        <v>-14694.900000000003</v>
      </c>
    </row>
    <row r="207" spans="1:8" ht="15.75" customHeight="1">
      <c r="A207" s="141" t="s">
        <v>147</v>
      </c>
      <c r="B207" s="137">
        <v>2120</v>
      </c>
      <c r="C207" s="381">
        <f t="shared" si="27"/>
        <v>6147.7</v>
      </c>
      <c r="D207" s="381">
        <f t="shared" si="27"/>
        <v>2914.5999999999995</v>
      </c>
      <c r="E207" s="381">
        <f t="shared" si="27"/>
        <v>2914.5999999999995</v>
      </c>
      <c r="F207" s="138">
        <f t="shared" ref="F207:F214" si="30">SUM(E207-D207)</f>
        <v>0</v>
      </c>
      <c r="G207" s="139">
        <f t="shared" si="28"/>
        <v>100</v>
      </c>
      <c r="H207" s="140">
        <f t="shared" si="29"/>
        <v>-3233.1000000000004</v>
      </c>
    </row>
    <row r="208" spans="1:8" ht="29.25" customHeight="1">
      <c r="A208" s="136" t="s">
        <v>103</v>
      </c>
      <c r="B208" s="137">
        <v>2270</v>
      </c>
      <c r="C208" s="381">
        <f>SUM(C12+C62+C87)</f>
        <v>1954.9</v>
      </c>
      <c r="D208" s="381">
        <f>SUM(D12+D62+D87)</f>
        <v>1167.5000000000002</v>
      </c>
      <c r="E208" s="381">
        <f>SUM(E12+E62+E87)</f>
        <v>1167.5000000000002</v>
      </c>
      <c r="F208" s="138">
        <f t="shared" si="30"/>
        <v>0</v>
      </c>
      <c r="G208" s="142">
        <f t="shared" si="28"/>
        <v>100</v>
      </c>
      <c r="H208" s="142">
        <f t="shared" si="29"/>
        <v>-787.39999999999986</v>
      </c>
    </row>
    <row r="209" spans="1:10" ht="39" customHeight="1">
      <c r="A209" s="136" t="s">
        <v>148</v>
      </c>
      <c r="B209" s="137">
        <v>2281</v>
      </c>
      <c r="C209" s="381">
        <f>SUM(C46+C191)</f>
        <v>18458.8</v>
      </c>
      <c r="D209" s="381">
        <f>SUM(D46+D191)</f>
        <v>8811.4</v>
      </c>
      <c r="E209" s="381">
        <f>SUM(E46+E191)</f>
        <v>8811.4</v>
      </c>
      <c r="F209" s="138">
        <f t="shared" si="30"/>
        <v>0</v>
      </c>
      <c r="G209" s="142">
        <f t="shared" si="28"/>
        <v>100</v>
      </c>
      <c r="H209" s="142">
        <f t="shared" si="29"/>
        <v>-9647.4</v>
      </c>
      <c r="I209" s="291"/>
      <c r="J209" s="21" t="s">
        <v>91</v>
      </c>
    </row>
    <row r="210" spans="1:10" ht="42" customHeight="1">
      <c r="A210" s="136" t="s">
        <v>140</v>
      </c>
      <c r="B210" s="137">
        <v>2282</v>
      </c>
      <c r="C210" s="381">
        <f>SUM(C94+C184+C192+C17)</f>
        <v>10150</v>
      </c>
      <c r="D210" s="381">
        <f>SUM(D94+D184+D192+D17)</f>
        <v>4660</v>
      </c>
      <c r="E210" s="381">
        <f>SUM(E94+E184+E192+E17)</f>
        <v>60</v>
      </c>
      <c r="F210" s="138">
        <f t="shared" si="30"/>
        <v>-4600</v>
      </c>
      <c r="G210" s="142">
        <f t="shared" si="28"/>
        <v>1.2875536480686696</v>
      </c>
      <c r="H210" s="140">
        <f t="shared" si="29"/>
        <v>-10090</v>
      </c>
      <c r="I210" s="291"/>
    </row>
    <row r="211" spans="1:10" ht="14.25" customHeight="1">
      <c r="A211" s="136" t="s">
        <v>149</v>
      </c>
      <c r="B211" s="137">
        <v>2700</v>
      </c>
      <c r="C211" s="381">
        <f>SUM(C188)</f>
        <v>3780</v>
      </c>
      <c r="D211" s="381">
        <f>SUM(D188)</f>
        <v>2125</v>
      </c>
      <c r="E211" s="381">
        <f>SUM(E188)</f>
        <v>2125</v>
      </c>
      <c r="F211" s="138">
        <f t="shared" si="30"/>
        <v>0</v>
      </c>
      <c r="G211" s="142">
        <f t="shared" si="28"/>
        <v>100</v>
      </c>
      <c r="H211" s="140">
        <f t="shared" si="29"/>
        <v>-1655</v>
      </c>
    </row>
    <row r="212" spans="1:10" ht="15" customHeight="1">
      <c r="A212" s="141" t="s">
        <v>108</v>
      </c>
      <c r="B212" s="137">
        <v>5000</v>
      </c>
      <c r="C212" s="381">
        <f>SUM(C21+C47+C66+C67+C96+C187+C194)</f>
        <v>4637.6000000000004</v>
      </c>
      <c r="D212" s="381">
        <f>SUM(D21+D47+D66+D67+D96+D187+D194)</f>
        <v>1978.3999999999999</v>
      </c>
      <c r="E212" s="381">
        <f>SUM(E21+E47+E66+E67+E96+E187+E194)</f>
        <v>1939.3999999999999</v>
      </c>
      <c r="F212" s="138">
        <f t="shared" si="30"/>
        <v>-39</v>
      </c>
      <c r="G212" s="142">
        <f t="shared" si="28"/>
        <v>98.028710068742413</v>
      </c>
      <c r="H212" s="140">
        <f t="shared" si="29"/>
        <v>-2698.2000000000007</v>
      </c>
    </row>
    <row r="213" spans="1:10" ht="26.25" customHeight="1">
      <c r="A213" s="143" t="s">
        <v>150</v>
      </c>
      <c r="B213" s="144"/>
      <c r="C213" s="450">
        <f t="shared" ref="C213:H213" si="31">SUM(C203:C212)</f>
        <v>73062.8</v>
      </c>
      <c r="D213" s="450">
        <f t="shared" si="31"/>
        <v>34895.800000000003</v>
      </c>
      <c r="E213" s="450">
        <f t="shared" si="31"/>
        <v>30256.800000000003</v>
      </c>
      <c r="F213" s="382">
        <f t="shared" si="31"/>
        <v>-4639</v>
      </c>
      <c r="G213" s="142">
        <f t="shared" si="28"/>
        <v>86.706136555115521</v>
      </c>
      <c r="H213" s="145">
        <f t="shared" si="31"/>
        <v>-42806</v>
      </c>
    </row>
    <row r="214" spans="1:10" ht="29.25" customHeight="1">
      <c r="A214" s="146" t="s">
        <v>151</v>
      </c>
      <c r="B214" s="146">
        <v>2240</v>
      </c>
      <c r="C214" s="446">
        <f>'[3]2240 розповс.'!$B$42</f>
        <v>0</v>
      </c>
      <c r="D214" s="446">
        <f>'[3]2240 розповс.'!$DR$42</f>
        <v>0</v>
      </c>
      <c r="E214" s="446">
        <f>'2240 трансл.'!C42</f>
        <v>0</v>
      </c>
      <c r="F214" s="277">
        <f t="shared" si="30"/>
        <v>0</v>
      </c>
      <c r="G214" s="147" t="e">
        <f>E214/D214*100</f>
        <v>#DIV/0!</v>
      </c>
      <c r="H214" s="146">
        <f t="shared" si="29"/>
        <v>0</v>
      </c>
    </row>
  </sheetData>
  <phoneticPr fontId="0" type="noConversion"/>
  <pageMargins left="0.59055118110236227" right="0.19685039370078741" top="0" bottom="0" header="0.11811023622047245" footer="0.11811023622047245"/>
  <pageSetup paperSize="9" scale="61" fitToHeight="4" orientation="portrait" r:id="rId1"/>
  <headerFooter alignWithMargins="0"/>
  <cellWatches>
    <cellWatch r="A182"/>
  </cellWatches>
</worksheet>
</file>

<file path=xl/worksheets/sheet20.xml><?xml version="1.0" encoding="utf-8"?>
<worksheet xmlns="http://schemas.openxmlformats.org/spreadsheetml/2006/main" xmlns:r="http://schemas.openxmlformats.org/officeDocument/2006/relationships">
  <dimension ref="A1:P64"/>
  <sheetViews>
    <sheetView zoomScale="75"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L26" sqref="L26"/>
    </sheetView>
  </sheetViews>
  <sheetFormatPr defaultRowHeight="12.75"/>
  <cols>
    <col min="1" max="1" width="30.140625" style="16" customWidth="1"/>
    <col min="3" max="4" width="11.5703125" bestFit="1" customWidth="1"/>
    <col min="12" max="12" width="9.85546875" bestFit="1" customWidth="1"/>
  </cols>
  <sheetData>
    <row r="1" spans="1:16">
      <c r="A1" s="1" t="s">
        <v>218</v>
      </c>
    </row>
    <row r="2" spans="1:16">
      <c r="A2"/>
    </row>
    <row r="3" spans="1:16">
      <c r="A3" s="2"/>
    </row>
    <row r="4" spans="1:16">
      <c r="A4" s="217"/>
    </row>
    <row r="5" spans="1:16" ht="12.75" customHeight="1">
      <c r="A5" s="233" t="s">
        <v>22</v>
      </c>
    </row>
    <row r="6" spans="1:16" ht="12.75" customHeight="1">
      <c r="A6" s="3"/>
      <c r="P6" t="s">
        <v>9</v>
      </c>
    </row>
    <row r="7" spans="1:16" ht="12.75" customHeight="1">
      <c r="A7" s="4" t="s">
        <v>248</v>
      </c>
      <c r="B7" s="482"/>
      <c r="C7" s="411"/>
      <c r="D7" s="506"/>
      <c r="E7" s="301"/>
      <c r="F7" s="514"/>
      <c r="G7" s="482"/>
      <c r="H7" s="301"/>
      <c r="I7" s="482"/>
      <c r="J7" s="482"/>
      <c r="K7" s="482"/>
      <c r="L7" s="301"/>
      <c r="M7" s="301"/>
      <c r="N7" s="301"/>
      <c r="O7" s="301"/>
    </row>
    <row r="8" spans="1:16" ht="25.5">
      <c r="A8" s="5"/>
      <c r="B8" s="623" t="s">
        <v>254</v>
      </c>
      <c r="C8" s="624" t="s">
        <v>255</v>
      </c>
      <c r="D8" s="624" t="s">
        <v>256</v>
      </c>
      <c r="E8" s="623" t="s">
        <v>284</v>
      </c>
      <c r="F8" s="624" t="s">
        <v>290</v>
      </c>
      <c r="G8" s="623" t="s">
        <v>307</v>
      </c>
      <c r="H8" s="623"/>
      <c r="I8" s="623"/>
      <c r="J8" s="623"/>
      <c r="K8" s="623"/>
      <c r="L8" s="623"/>
      <c r="M8" s="623"/>
      <c r="N8" s="621"/>
      <c r="O8" s="621"/>
    </row>
    <row r="9" spans="1:16">
      <c r="A9" s="488" t="s">
        <v>1</v>
      </c>
      <c r="L9" s="216"/>
    </row>
    <row r="10" spans="1:16">
      <c r="A10" s="489" t="s">
        <v>2</v>
      </c>
      <c r="L10" s="216"/>
    </row>
    <row r="11" spans="1:16">
      <c r="A11" s="490" t="s">
        <v>3</v>
      </c>
      <c r="L11" s="216"/>
    </row>
    <row r="12" spans="1:16">
      <c r="A12" s="539"/>
      <c r="L12" s="216"/>
    </row>
    <row r="13" spans="1:16">
      <c r="A13" s="488" t="s">
        <v>222</v>
      </c>
      <c r="L13" s="216"/>
    </row>
    <row r="14" spans="1:16">
      <c r="A14" s="489" t="s">
        <v>223</v>
      </c>
      <c r="L14" s="216"/>
    </row>
    <row r="15" spans="1:16">
      <c r="A15" s="488" t="s">
        <v>224</v>
      </c>
      <c r="L15" s="216"/>
    </row>
    <row r="16" spans="1:16">
      <c r="A16" s="489" t="s">
        <v>225</v>
      </c>
      <c r="L16" s="216"/>
    </row>
    <row r="17" spans="1:12">
      <c r="A17" s="489" t="s">
        <v>226</v>
      </c>
      <c r="L17" s="216"/>
    </row>
    <row r="18" spans="1:12">
      <c r="A18" s="539"/>
      <c r="L18" s="216"/>
    </row>
    <row r="19" spans="1:12">
      <c r="A19" s="539"/>
      <c r="L19" s="216"/>
    </row>
    <row r="20" spans="1:12">
      <c r="A20" s="489" t="s">
        <v>227</v>
      </c>
      <c r="L20" s="216"/>
    </row>
    <row r="21" spans="1:12">
      <c r="A21" s="489" t="s">
        <v>228</v>
      </c>
      <c r="L21" s="216"/>
    </row>
    <row r="22" spans="1:12">
      <c r="A22" s="489" t="s">
        <v>229</v>
      </c>
      <c r="L22" s="216"/>
    </row>
    <row r="23" spans="1:12">
      <c r="A23" s="539"/>
      <c r="L23" s="216"/>
    </row>
    <row r="24" spans="1:12">
      <c r="A24" s="488" t="s">
        <v>230</v>
      </c>
      <c r="L24" s="216"/>
    </row>
    <row r="25" spans="1:12">
      <c r="A25" s="489" t="s">
        <v>231</v>
      </c>
      <c r="L25" s="216"/>
    </row>
    <row r="26" spans="1:12">
      <c r="A26" s="488" t="s">
        <v>232</v>
      </c>
      <c r="L26" s="216"/>
    </row>
    <row r="27" spans="1:12">
      <c r="A27" s="489" t="s">
        <v>233</v>
      </c>
      <c r="L27" s="216"/>
    </row>
    <row r="28" spans="1:12">
      <c r="A28" s="489" t="s">
        <v>234</v>
      </c>
      <c r="L28" s="216"/>
    </row>
    <row r="29" spans="1:12">
      <c r="A29" s="489" t="s">
        <v>235</v>
      </c>
      <c r="L29" s="216"/>
    </row>
    <row r="30" spans="1:12">
      <c r="A30" s="488" t="s">
        <v>236</v>
      </c>
      <c r="L30" s="216"/>
    </row>
    <row r="31" spans="1:12">
      <c r="A31" s="489" t="s">
        <v>237</v>
      </c>
      <c r="L31" s="216"/>
    </row>
    <row r="32" spans="1:12">
      <c r="A32" s="489" t="s">
        <v>238</v>
      </c>
      <c r="L32" s="216"/>
    </row>
    <row r="33" spans="1:16">
      <c r="A33" s="490" t="s">
        <v>280</v>
      </c>
      <c r="L33" s="216"/>
    </row>
    <row r="34" spans="1:16">
      <c r="A34" s="488" t="s">
        <v>52</v>
      </c>
      <c r="L34" s="216"/>
    </row>
    <row r="35" spans="1:16" ht="15">
      <c r="A35" s="11" t="s">
        <v>249</v>
      </c>
      <c r="L35" s="216"/>
    </row>
    <row r="36" spans="1:16">
      <c r="A36" s="12" t="s">
        <v>250</v>
      </c>
      <c r="L36" s="216"/>
    </row>
    <row r="37" spans="1:16">
      <c r="A37" s="12"/>
      <c r="L37" s="216"/>
    </row>
    <row r="38" spans="1:16">
      <c r="A38" s="12"/>
      <c r="L38" s="216"/>
    </row>
    <row r="39" spans="1:16">
      <c r="A39" s="540"/>
      <c r="L39" s="216"/>
    </row>
    <row r="40" spans="1:16">
      <c r="A40" s="12"/>
      <c r="L40" s="216"/>
    </row>
    <row r="41" spans="1:16" ht="15">
      <c r="A41" s="13"/>
      <c r="L41" s="216"/>
    </row>
    <row r="42" spans="1:16" ht="15">
      <c r="A42" s="14"/>
      <c r="L42" s="216"/>
    </row>
    <row r="43" spans="1:16" ht="15">
      <c r="A43" s="541" t="s">
        <v>251</v>
      </c>
    </row>
    <row r="44" spans="1:16">
      <c r="A44" s="197"/>
    </row>
    <row r="45" spans="1:16" ht="15">
      <c r="A45" s="542" t="s">
        <v>212</v>
      </c>
    </row>
    <row r="46" spans="1:16">
      <c r="A46" s="16" t="s">
        <v>169</v>
      </c>
    </row>
    <row r="47" spans="1:16">
      <c r="J47" s="298"/>
    </row>
    <row r="48" spans="1:16" ht="15">
      <c r="A48" s="543" t="s">
        <v>216</v>
      </c>
      <c r="B48">
        <f t="shared" ref="B48:G48" si="0">SUM(B49:B50)</f>
        <v>1404.9</v>
      </c>
      <c r="C48">
        <f t="shared" si="0"/>
        <v>1405.4</v>
      </c>
      <c r="D48">
        <f t="shared" si="0"/>
        <v>1383.5</v>
      </c>
      <c r="E48">
        <f t="shared" si="0"/>
        <v>1408.1999999999998</v>
      </c>
      <c r="F48">
        <f t="shared" si="0"/>
        <v>1409.3</v>
      </c>
      <c r="G48">
        <f t="shared" si="0"/>
        <v>1800.1</v>
      </c>
      <c r="H48">
        <f t="shared" ref="H48:N48" si="1">SUM(H49:H50)</f>
        <v>0</v>
      </c>
      <c r="I48">
        <f t="shared" si="1"/>
        <v>0</v>
      </c>
      <c r="J48" s="298">
        <f t="shared" si="1"/>
        <v>0</v>
      </c>
      <c r="K48">
        <f t="shared" si="1"/>
        <v>0</v>
      </c>
      <c r="L48">
        <f t="shared" si="1"/>
        <v>0</v>
      </c>
      <c r="M48">
        <f t="shared" ref="M48" si="2">SUM(M49:M50)</f>
        <v>0</v>
      </c>
      <c r="N48">
        <f t="shared" si="1"/>
        <v>0</v>
      </c>
      <c r="P48">
        <f>SUM(B48:O48)</f>
        <v>8811.4</v>
      </c>
    </row>
    <row r="49" spans="1:16">
      <c r="A49" s="16" t="s">
        <v>170</v>
      </c>
      <c r="B49">
        <v>913.2</v>
      </c>
      <c r="C49">
        <v>913.5</v>
      </c>
      <c r="D49">
        <v>899.3</v>
      </c>
      <c r="E49">
        <v>915.3</v>
      </c>
      <c r="F49" s="298">
        <v>916</v>
      </c>
      <c r="G49">
        <v>1170.0999999999999</v>
      </c>
      <c r="P49" s="298">
        <f>SUM(B49:O49)</f>
        <v>5727.4</v>
      </c>
    </row>
    <row r="50" spans="1:16">
      <c r="A50" s="16" t="s">
        <v>171</v>
      </c>
      <c r="B50">
        <v>491.7</v>
      </c>
      <c r="C50">
        <v>491.9</v>
      </c>
      <c r="D50">
        <v>484.2</v>
      </c>
      <c r="E50">
        <v>492.9</v>
      </c>
      <c r="F50">
        <v>493.3</v>
      </c>
      <c r="G50" s="298">
        <v>630</v>
      </c>
      <c r="P50">
        <f>SUM(B50:O50)</f>
        <v>3084</v>
      </c>
    </row>
    <row r="52" spans="1:16" ht="15">
      <c r="A52" s="544" t="s">
        <v>214</v>
      </c>
    </row>
    <row r="53" spans="1:16" ht="15">
      <c r="A53" s="543" t="s">
        <v>215</v>
      </c>
    </row>
    <row r="54" spans="1:16">
      <c r="A54" s="16" t="s">
        <v>16</v>
      </c>
    </row>
    <row r="55" spans="1:16">
      <c r="A55" s="16" t="s">
        <v>174</v>
      </c>
    </row>
    <row r="57" spans="1:16">
      <c r="A57" s="545"/>
    </row>
    <row r="58" spans="1:16" ht="15">
      <c r="A58" s="230"/>
    </row>
    <row r="59" spans="1:16" ht="15">
      <c r="A59" s="543" t="s">
        <v>240</v>
      </c>
    </row>
    <row r="60" spans="1:16" ht="15">
      <c r="A60" s="543" t="s">
        <v>217</v>
      </c>
    </row>
    <row r="61" spans="1:16">
      <c r="A61" s="546"/>
    </row>
    <row r="62" spans="1:16">
      <c r="A62" s="546"/>
    </row>
    <row r="64" spans="1:16">
      <c r="A64" s="197"/>
    </row>
  </sheetData>
  <phoneticPr fontId="0" type="noConversion"/>
  <pageMargins left="0" right="0" top="0" bottom="0" header="0.51181102362204722" footer="0.51181102362204722"/>
  <pageSetup paperSize="9" orientation="landscape" horizontalDpi="300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>
  <dimension ref="A1:P64"/>
  <sheetViews>
    <sheetView zoomScale="75"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C47" sqref="C47"/>
    </sheetView>
  </sheetViews>
  <sheetFormatPr defaultRowHeight="12.75"/>
  <cols>
    <col min="1" max="1" width="30.140625" style="16" customWidth="1"/>
    <col min="2" max="4" width="11" customWidth="1"/>
    <col min="5" max="5" width="12.140625" customWidth="1"/>
    <col min="6" max="10" width="11" customWidth="1"/>
    <col min="11" max="11" width="11.42578125" customWidth="1"/>
    <col min="12" max="15" width="11" customWidth="1"/>
    <col min="16" max="16" width="10.85546875" customWidth="1"/>
  </cols>
  <sheetData>
    <row r="1" spans="1:16">
      <c r="A1" s="1" t="s">
        <v>218</v>
      </c>
    </row>
    <row r="2" spans="1:16">
      <c r="A2"/>
    </row>
    <row r="3" spans="1:16">
      <c r="A3" s="2" t="s">
        <v>241</v>
      </c>
    </row>
    <row r="4" spans="1:16">
      <c r="A4" s="217"/>
    </row>
    <row r="5" spans="1:16" ht="12.75" customHeight="1">
      <c r="A5" s="233">
        <v>2282</v>
      </c>
    </row>
    <row r="6" spans="1:16" ht="12.75" customHeight="1">
      <c r="A6" s="3"/>
      <c r="P6" t="s">
        <v>9</v>
      </c>
    </row>
    <row r="7" spans="1:16" ht="12.75" customHeight="1">
      <c r="A7" s="4" t="s">
        <v>248</v>
      </c>
      <c r="B7" s="301"/>
      <c r="C7" s="482"/>
      <c r="D7" s="301"/>
      <c r="E7" s="482"/>
      <c r="F7" s="301"/>
      <c r="G7" s="301"/>
      <c r="H7" s="301"/>
      <c r="I7" s="301"/>
      <c r="J7" s="482"/>
      <c r="K7" s="301"/>
      <c r="L7" s="301"/>
      <c r="M7" s="301"/>
      <c r="N7" s="301"/>
      <c r="O7" s="301"/>
    </row>
    <row r="8" spans="1:16" ht="25.5">
      <c r="A8" s="5"/>
      <c r="B8" s="623" t="s">
        <v>289</v>
      </c>
      <c r="C8" s="482" t="s">
        <v>318</v>
      </c>
      <c r="D8" s="301"/>
      <c r="E8" s="482"/>
      <c r="F8" s="301"/>
      <c r="G8" s="301"/>
      <c r="H8" s="301"/>
      <c r="I8" s="301"/>
      <c r="J8" s="301"/>
      <c r="K8" s="301"/>
      <c r="L8" s="301"/>
      <c r="M8" s="301"/>
      <c r="N8" s="301"/>
      <c r="O8" s="301"/>
    </row>
    <row r="9" spans="1:16">
      <c r="A9" s="488" t="s">
        <v>1</v>
      </c>
    </row>
    <row r="10" spans="1:16">
      <c r="A10" s="489" t="s">
        <v>2</v>
      </c>
    </row>
    <row r="11" spans="1:16">
      <c r="A11" s="490" t="s">
        <v>3</v>
      </c>
    </row>
    <row r="12" spans="1:16">
      <c r="A12" s="539"/>
    </row>
    <row r="13" spans="1:16">
      <c r="A13" s="488" t="s">
        <v>222</v>
      </c>
    </row>
    <row r="14" spans="1:16">
      <c r="A14" s="489" t="s">
        <v>223</v>
      </c>
    </row>
    <row r="15" spans="1:16">
      <c r="A15" s="488" t="s">
        <v>224</v>
      </c>
    </row>
    <row r="16" spans="1:16">
      <c r="A16" s="489" t="s">
        <v>225</v>
      </c>
    </row>
    <row r="17" spans="1:1">
      <c r="A17" s="489" t="s">
        <v>226</v>
      </c>
    </row>
    <row r="18" spans="1:1">
      <c r="A18" s="539"/>
    </row>
    <row r="19" spans="1:1">
      <c r="A19" s="539"/>
    </row>
    <row r="20" spans="1:1">
      <c r="A20" s="489" t="s">
        <v>227</v>
      </c>
    </row>
    <row r="21" spans="1:1">
      <c r="A21" s="489" t="s">
        <v>228</v>
      </c>
    </row>
    <row r="22" spans="1:1">
      <c r="A22" s="489" t="s">
        <v>229</v>
      </c>
    </row>
    <row r="23" spans="1:1">
      <c r="A23" s="539"/>
    </row>
    <row r="24" spans="1:1">
      <c r="A24" s="488" t="s">
        <v>230</v>
      </c>
    </row>
    <row r="25" spans="1:1">
      <c r="A25" s="489" t="s">
        <v>231</v>
      </c>
    </row>
    <row r="26" spans="1:1">
      <c r="A26" s="488" t="s">
        <v>232</v>
      </c>
    </row>
    <row r="27" spans="1:1">
      <c r="A27" s="489" t="s">
        <v>233</v>
      </c>
    </row>
    <row r="28" spans="1:1">
      <c r="A28" s="489" t="s">
        <v>234</v>
      </c>
    </row>
    <row r="29" spans="1:1">
      <c r="A29" s="489" t="s">
        <v>235</v>
      </c>
    </row>
    <row r="30" spans="1:1">
      <c r="A30" s="488" t="s">
        <v>236</v>
      </c>
    </row>
    <row r="31" spans="1:1">
      <c r="A31" s="489" t="s">
        <v>237</v>
      </c>
    </row>
    <row r="32" spans="1:1">
      <c r="A32" s="489" t="s">
        <v>238</v>
      </c>
    </row>
    <row r="33" spans="1:16">
      <c r="A33" s="490" t="s">
        <v>280</v>
      </c>
    </row>
    <row r="34" spans="1:16">
      <c r="A34" s="488" t="s">
        <v>52</v>
      </c>
    </row>
    <row r="35" spans="1:16" ht="15">
      <c r="A35" s="11" t="s">
        <v>249</v>
      </c>
    </row>
    <row r="36" spans="1:16">
      <c r="A36" s="12" t="s">
        <v>250</v>
      </c>
      <c r="P36">
        <f>SUM(B36:O36)</f>
        <v>0</v>
      </c>
    </row>
    <row r="37" spans="1:16">
      <c r="A37" s="12"/>
      <c r="P37">
        <f t="shared" ref="P37:P61" si="0">SUM(B37:O37)</f>
        <v>0</v>
      </c>
    </row>
    <row r="38" spans="1:16">
      <c r="A38" s="12"/>
      <c r="P38">
        <f t="shared" si="0"/>
        <v>0</v>
      </c>
    </row>
    <row r="39" spans="1:16">
      <c r="A39" s="540"/>
      <c r="P39">
        <f t="shared" si="0"/>
        <v>0</v>
      </c>
    </row>
    <row r="40" spans="1:16">
      <c r="A40" s="12"/>
      <c r="B40">
        <f>SUM(B35:B39)</f>
        <v>0</v>
      </c>
      <c r="P40">
        <f t="shared" si="0"/>
        <v>0</v>
      </c>
    </row>
    <row r="41" spans="1:16" ht="15">
      <c r="A41" s="13"/>
      <c r="P41">
        <f t="shared" si="0"/>
        <v>0</v>
      </c>
    </row>
    <row r="42" spans="1:16" ht="15">
      <c r="A42" s="14"/>
      <c r="B42">
        <f>SUM(B40)</f>
        <v>0</v>
      </c>
      <c r="P42">
        <f t="shared" si="0"/>
        <v>0</v>
      </c>
    </row>
    <row r="43" spans="1:16" ht="15">
      <c r="A43" s="541" t="s">
        <v>251</v>
      </c>
    </row>
    <row r="44" spans="1:16">
      <c r="A44" s="197"/>
    </row>
    <row r="45" spans="1:16" ht="15">
      <c r="A45" s="542" t="s">
        <v>212</v>
      </c>
      <c r="B45" s="298">
        <f t="shared" ref="B45:H45" si="1">SUM(B46:B47)</f>
        <v>30</v>
      </c>
      <c r="C45" s="298">
        <f t="shared" si="1"/>
        <v>30</v>
      </c>
      <c r="D45" s="298">
        <f t="shared" si="1"/>
        <v>0</v>
      </c>
      <c r="E45" s="298">
        <f t="shared" si="1"/>
        <v>0</v>
      </c>
      <c r="F45">
        <f t="shared" si="1"/>
        <v>0</v>
      </c>
      <c r="G45">
        <f t="shared" si="1"/>
        <v>0</v>
      </c>
      <c r="H45">
        <f t="shared" si="1"/>
        <v>0</v>
      </c>
      <c r="I45">
        <f>SUM(I46:I47)</f>
        <v>0</v>
      </c>
      <c r="L45">
        <f>SUM(L46:L47)</f>
        <v>0</v>
      </c>
      <c r="P45" s="298">
        <f t="shared" si="0"/>
        <v>60</v>
      </c>
    </row>
    <row r="46" spans="1:16">
      <c r="A46" s="16" t="s">
        <v>169</v>
      </c>
      <c r="B46" s="298">
        <v>30</v>
      </c>
      <c r="C46" s="298">
        <v>30</v>
      </c>
      <c r="D46" s="298"/>
      <c r="E46" s="298"/>
      <c r="P46" s="298">
        <f t="shared" si="0"/>
        <v>60</v>
      </c>
    </row>
    <row r="47" spans="1:16">
      <c r="P47">
        <f t="shared" si="0"/>
        <v>0</v>
      </c>
    </row>
    <row r="48" spans="1:16" ht="15">
      <c r="A48" s="543" t="s">
        <v>216</v>
      </c>
      <c r="P48">
        <f t="shared" si="0"/>
        <v>0</v>
      </c>
    </row>
    <row r="49" spans="1:16">
      <c r="A49" s="16" t="s">
        <v>170</v>
      </c>
      <c r="P49">
        <f t="shared" si="0"/>
        <v>0</v>
      </c>
    </row>
    <row r="50" spans="1:16">
      <c r="A50" s="16" t="s">
        <v>171</v>
      </c>
      <c r="P50">
        <f t="shared" si="0"/>
        <v>0</v>
      </c>
    </row>
    <row r="51" spans="1:16">
      <c r="P51">
        <f t="shared" si="0"/>
        <v>0</v>
      </c>
    </row>
    <row r="52" spans="1:16" ht="15">
      <c r="A52" s="544" t="s">
        <v>214</v>
      </c>
      <c r="P52">
        <f t="shared" si="0"/>
        <v>0</v>
      </c>
    </row>
    <row r="53" spans="1:16" ht="15">
      <c r="A53" s="543" t="s">
        <v>215</v>
      </c>
      <c r="P53">
        <f t="shared" si="0"/>
        <v>0</v>
      </c>
    </row>
    <row r="54" spans="1:16">
      <c r="A54" s="16" t="s">
        <v>16</v>
      </c>
      <c r="P54">
        <f t="shared" si="0"/>
        <v>0</v>
      </c>
    </row>
    <row r="55" spans="1:16">
      <c r="A55" s="16" t="s">
        <v>174</v>
      </c>
      <c r="P55">
        <f t="shared" si="0"/>
        <v>0</v>
      </c>
    </row>
    <row r="56" spans="1:16">
      <c r="P56">
        <f t="shared" si="0"/>
        <v>0</v>
      </c>
    </row>
    <row r="57" spans="1:16">
      <c r="A57" s="545"/>
      <c r="P57">
        <f t="shared" si="0"/>
        <v>0</v>
      </c>
    </row>
    <row r="58" spans="1:16" ht="15">
      <c r="A58" s="230"/>
      <c r="P58">
        <f t="shared" si="0"/>
        <v>0</v>
      </c>
    </row>
    <row r="59" spans="1:16" ht="15">
      <c r="A59" s="543" t="s">
        <v>240</v>
      </c>
      <c r="P59">
        <f t="shared" si="0"/>
        <v>0</v>
      </c>
    </row>
    <row r="60" spans="1:16" ht="15">
      <c r="A60" s="543" t="s">
        <v>217</v>
      </c>
      <c r="P60">
        <f t="shared" si="0"/>
        <v>0</v>
      </c>
    </row>
    <row r="61" spans="1:16">
      <c r="A61" s="546"/>
      <c r="P61">
        <f t="shared" si="0"/>
        <v>0</v>
      </c>
    </row>
    <row r="62" spans="1:16">
      <c r="A62" s="546"/>
      <c r="P62">
        <f>SUM(O62:O62)</f>
        <v>0</v>
      </c>
    </row>
    <row r="64" spans="1:16">
      <c r="A64" s="197"/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>
  <dimension ref="A1:BP70"/>
  <sheetViews>
    <sheetView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P36" sqref="P36"/>
    </sheetView>
  </sheetViews>
  <sheetFormatPr defaultRowHeight="12.75"/>
  <cols>
    <col min="1" max="1" width="30.140625" style="16" customWidth="1"/>
    <col min="2" max="2" width="11.85546875" customWidth="1"/>
    <col min="3" max="3" width="12.85546875" customWidth="1"/>
    <col min="4" max="4" width="12.28515625" customWidth="1"/>
    <col min="5" max="5" width="12.85546875" customWidth="1"/>
    <col min="6" max="8" width="13.28515625" customWidth="1"/>
    <col min="9" max="9" width="13.140625" customWidth="1"/>
    <col min="10" max="10" width="13.85546875" customWidth="1"/>
    <col min="11" max="11" width="13.7109375" customWidth="1"/>
    <col min="12" max="12" width="11.5703125" customWidth="1"/>
    <col min="13" max="13" width="12.28515625" customWidth="1"/>
    <col min="14" max="14" width="14.42578125" customWidth="1"/>
    <col min="15" max="15" width="11.7109375" customWidth="1"/>
    <col min="16" max="16" width="12.140625" customWidth="1"/>
    <col min="17" max="17" width="12.7109375" customWidth="1"/>
    <col min="18" max="18" width="11.5703125" customWidth="1"/>
    <col min="19" max="19" width="11.42578125" customWidth="1"/>
    <col min="20" max="20" width="12.5703125" customWidth="1"/>
    <col min="21" max="21" width="13.28515625" customWidth="1"/>
    <col min="22" max="22" width="12.140625" customWidth="1"/>
    <col min="23" max="23" width="12.5703125" customWidth="1"/>
    <col min="24" max="25" width="10.42578125" customWidth="1"/>
    <col min="26" max="26" width="11.140625" customWidth="1"/>
    <col min="27" max="27" width="12.42578125" customWidth="1"/>
    <col min="28" max="28" width="10.28515625" customWidth="1"/>
    <col min="29" max="32" width="10.42578125" customWidth="1"/>
    <col min="33" max="33" width="13.7109375" customWidth="1"/>
    <col min="34" max="34" width="13.140625" customWidth="1"/>
    <col min="35" max="35" width="11.42578125" customWidth="1"/>
    <col min="36" max="39" width="10.42578125" customWidth="1"/>
    <col min="40" max="40" width="11.7109375" customWidth="1"/>
    <col min="41" max="41" width="10.42578125" customWidth="1"/>
    <col min="42" max="42" width="11.42578125" customWidth="1"/>
    <col min="43" max="44" width="10.42578125" customWidth="1"/>
    <col min="45" max="45" width="12" customWidth="1"/>
    <col min="46" max="47" width="10.42578125" customWidth="1"/>
    <col min="48" max="48" width="12.85546875" customWidth="1"/>
    <col min="49" max="49" width="12" customWidth="1"/>
    <col min="50" max="51" width="12.28515625" customWidth="1"/>
    <col min="52" max="52" width="12.140625" customWidth="1"/>
    <col min="53" max="53" width="11.7109375" customWidth="1"/>
    <col min="54" max="54" width="10.42578125" customWidth="1"/>
    <col min="55" max="55" width="11.140625" customWidth="1"/>
    <col min="56" max="57" width="10.42578125" customWidth="1"/>
    <col min="58" max="58" width="11.140625" customWidth="1"/>
    <col min="59" max="60" width="10.42578125" customWidth="1"/>
    <col min="61" max="61" width="12" customWidth="1"/>
    <col min="62" max="66" width="10.42578125" customWidth="1"/>
    <col min="67" max="67" width="13.42578125" customWidth="1"/>
  </cols>
  <sheetData>
    <row r="1" spans="1:68">
      <c r="A1" s="1" t="s">
        <v>218</v>
      </c>
    </row>
    <row r="2" spans="1:68">
      <c r="A2"/>
    </row>
    <row r="3" spans="1:68">
      <c r="A3" s="2"/>
      <c r="L3" s="216">
        <f>L9+L10+L11+L13+L14+L15+L16+L17+L20+L21+L22+L24+L25+L26+L27+L28+L29+L30+L31+L32+L33+L34</f>
        <v>41098.450000000004</v>
      </c>
    </row>
    <row r="4" spans="1:68">
      <c r="A4" s="217"/>
    </row>
    <row r="5" spans="1:68" ht="12.75" customHeight="1">
      <c r="A5" s="233" t="s">
        <v>23</v>
      </c>
      <c r="B5" s="263"/>
      <c r="C5" s="263"/>
      <c r="D5" s="263"/>
      <c r="E5" s="263"/>
      <c r="F5" s="263"/>
      <c r="G5" s="263"/>
      <c r="H5" s="263"/>
      <c r="I5" s="263"/>
      <c r="J5" s="263"/>
      <c r="K5" s="263"/>
      <c r="L5" s="263"/>
      <c r="M5" s="263"/>
      <c r="N5" s="263"/>
      <c r="O5" s="263"/>
      <c r="P5" s="263"/>
      <c r="Q5" s="263"/>
      <c r="R5" s="263"/>
      <c r="S5" s="263"/>
      <c r="T5" s="263"/>
      <c r="U5" s="263"/>
      <c r="V5" s="263"/>
      <c r="W5" s="263"/>
      <c r="X5" s="263"/>
      <c r="Y5" s="263"/>
      <c r="Z5" s="263"/>
      <c r="AA5" s="263"/>
      <c r="AB5" s="263"/>
      <c r="AC5" s="263"/>
      <c r="AD5" s="263"/>
      <c r="AE5" s="263"/>
      <c r="AF5" s="263"/>
      <c r="AG5" s="263"/>
      <c r="AH5" s="263"/>
      <c r="AI5" s="263"/>
      <c r="AJ5" s="263"/>
      <c r="AK5" s="263"/>
      <c r="AL5" s="263"/>
      <c r="AM5" s="263"/>
      <c r="AN5" s="263"/>
      <c r="AO5" s="263"/>
      <c r="AP5" s="263"/>
      <c r="AQ5" s="263"/>
      <c r="AR5" s="263"/>
      <c r="AS5" s="263"/>
      <c r="AT5" s="263"/>
      <c r="AU5" s="263"/>
      <c r="AV5" s="263"/>
      <c r="AW5" s="263"/>
      <c r="AX5" s="263"/>
      <c r="AY5" s="263"/>
      <c r="AZ5" s="263"/>
      <c r="BA5" s="263"/>
      <c r="BB5" s="263"/>
      <c r="BC5" s="263"/>
      <c r="BD5" s="263"/>
      <c r="BE5" s="263"/>
      <c r="BF5" s="263"/>
      <c r="BG5" s="263"/>
      <c r="BH5" s="263"/>
      <c r="BI5" s="263"/>
      <c r="BJ5" s="263"/>
      <c r="BK5" s="263"/>
      <c r="BL5" s="263"/>
      <c r="BM5" s="263"/>
      <c r="BN5" s="263"/>
    </row>
    <row r="6" spans="1:68" ht="12.75" customHeight="1">
      <c r="A6" s="3"/>
      <c r="B6" s="301"/>
      <c r="C6" s="301"/>
      <c r="D6" s="301"/>
      <c r="E6" s="301"/>
      <c r="F6" s="482"/>
      <c r="G6" s="482"/>
      <c r="H6" s="301"/>
      <c r="I6" s="301"/>
      <c r="J6" s="301"/>
      <c r="K6" s="482"/>
      <c r="L6" s="482"/>
      <c r="M6" s="482"/>
      <c r="N6" s="482"/>
      <c r="O6" s="482"/>
      <c r="P6" s="482"/>
      <c r="Q6" s="301"/>
      <c r="R6" s="301"/>
      <c r="S6" s="301"/>
      <c r="T6" s="301"/>
      <c r="U6" s="301"/>
      <c r="V6" s="301"/>
      <c r="W6" s="482"/>
      <c r="X6" s="301"/>
      <c r="Y6" s="482"/>
      <c r="Z6" s="482"/>
      <c r="AA6" s="301"/>
      <c r="AB6" s="301"/>
      <c r="AC6" s="301"/>
      <c r="AD6" s="301"/>
      <c r="AE6" s="301"/>
      <c r="AF6" s="301"/>
      <c r="AG6" s="301"/>
      <c r="AH6" s="301"/>
      <c r="AI6" s="301"/>
      <c r="AJ6" s="301"/>
      <c r="AK6" s="301"/>
      <c r="AL6" s="301"/>
      <c r="AM6" s="301"/>
      <c r="AN6" s="301"/>
      <c r="AO6" s="301"/>
      <c r="AP6" s="301"/>
      <c r="AQ6" s="301"/>
      <c r="AR6" s="301"/>
      <c r="AS6" s="301"/>
      <c r="AT6" s="301"/>
      <c r="AU6" s="301"/>
      <c r="AV6" s="301"/>
      <c r="AW6" s="301"/>
      <c r="AX6" s="301"/>
      <c r="AY6" s="301"/>
      <c r="AZ6" s="301"/>
      <c r="BA6" s="301"/>
      <c r="BB6" s="301"/>
      <c r="BC6" s="301"/>
      <c r="BD6" s="301"/>
      <c r="BE6" s="301"/>
      <c r="BF6" s="301"/>
      <c r="BG6" s="301"/>
      <c r="BH6" s="301"/>
      <c r="BI6" s="301"/>
      <c r="BJ6" s="301"/>
      <c r="BK6" s="301"/>
      <c r="BL6" s="301"/>
      <c r="BM6" s="301"/>
      <c r="BN6" s="301"/>
      <c r="BO6" t="s">
        <v>9</v>
      </c>
    </row>
    <row r="7" spans="1:68" ht="12.75" customHeight="1">
      <c r="A7" s="4" t="s">
        <v>248</v>
      </c>
      <c r="B7" s="300"/>
      <c r="C7" s="300"/>
      <c r="D7" s="300"/>
      <c r="E7" s="300"/>
      <c r="F7" s="300"/>
      <c r="G7" s="300"/>
      <c r="H7" s="300"/>
      <c r="I7" s="300"/>
      <c r="J7" s="301"/>
      <c r="K7" s="301"/>
      <c r="L7" s="301"/>
      <c r="M7" s="482"/>
      <c r="N7" s="482"/>
      <c r="O7" s="482"/>
      <c r="P7" s="482"/>
      <c r="Q7" s="301"/>
      <c r="R7" s="301"/>
      <c r="S7" s="301"/>
      <c r="T7" s="301"/>
      <c r="U7" s="301"/>
      <c r="V7" s="301"/>
      <c r="W7" s="482"/>
      <c r="X7" s="513"/>
      <c r="Y7" s="482"/>
      <c r="Z7" s="482"/>
      <c r="AA7" s="301"/>
      <c r="AB7" s="301"/>
      <c r="AC7" s="301"/>
      <c r="AD7" s="301"/>
      <c r="AE7" s="301"/>
      <c r="AF7" s="301"/>
      <c r="AG7" s="301"/>
      <c r="AH7" s="301"/>
      <c r="AI7" s="482"/>
      <c r="AJ7" s="300"/>
      <c r="AK7" s="300"/>
      <c r="AL7" s="300"/>
      <c r="AM7" s="300"/>
      <c r="AN7" s="300"/>
      <c r="AO7" s="300"/>
      <c r="AP7" s="300"/>
      <c r="AQ7" s="300"/>
      <c r="AR7" s="300"/>
      <c r="AS7" s="300"/>
      <c r="AT7" s="300"/>
      <c r="AU7" s="300"/>
      <c r="AV7" s="411"/>
      <c r="AW7" s="300"/>
      <c r="AX7" s="300"/>
      <c r="AY7" s="300"/>
      <c r="AZ7" s="300"/>
      <c r="BA7" s="300"/>
      <c r="BB7" s="300"/>
      <c r="BC7" s="300"/>
      <c r="BD7" s="300"/>
      <c r="BE7" s="300"/>
      <c r="BF7" s="300"/>
      <c r="BG7" s="300"/>
      <c r="BH7" s="300"/>
      <c r="BI7" s="300"/>
      <c r="BJ7" s="300"/>
      <c r="BK7" s="300"/>
      <c r="BL7" s="300"/>
      <c r="BM7" s="300"/>
    </row>
    <row r="8" spans="1:68">
      <c r="A8" s="5"/>
      <c r="B8" s="480" t="s">
        <v>258</v>
      </c>
      <c r="C8" s="480" t="s">
        <v>259</v>
      </c>
      <c r="D8" s="625" t="s">
        <v>265</v>
      </c>
      <c r="E8" s="625" t="s">
        <v>266</v>
      </c>
      <c r="F8" s="625" t="s">
        <v>271</v>
      </c>
      <c r="G8" s="625" t="s">
        <v>273</v>
      </c>
      <c r="H8" s="300" t="s">
        <v>286</v>
      </c>
      <c r="I8" s="300" t="s">
        <v>287</v>
      </c>
      <c r="J8" s="625" t="s">
        <v>292</v>
      </c>
      <c r="K8" s="625" t="s">
        <v>293</v>
      </c>
      <c r="L8" s="625" t="s">
        <v>303</v>
      </c>
      <c r="M8" s="300" t="s">
        <v>305</v>
      </c>
      <c r="N8" s="300" t="s">
        <v>310</v>
      </c>
      <c r="O8" s="300" t="s">
        <v>316</v>
      </c>
      <c r="P8" s="300" t="s">
        <v>317</v>
      </c>
      <c r="Q8" s="300"/>
      <c r="R8" s="300"/>
      <c r="S8" s="300"/>
      <c r="T8" s="300"/>
      <c r="U8" s="300"/>
      <c r="V8" s="300"/>
      <c r="W8" s="300"/>
      <c r="X8" s="300"/>
      <c r="Y8" s="300"/>
      <c r="Z8" s="300"/>
      <c r="AA8" s="300"/>
      <c r="AB8" s="300"/>
      <c r="AC8" s="300"/>
      <c r="AD8" s="300"/>
      <c r="AE8" s="300"/>
      <c r="AF8" s="300"/>
      <c r="AG8" s="300"/>
      <c r="AH8" s="300"/>
      <c r="AI8" s="300"/>
      <c r="AJ8" s="300"/>
      <c r="AK8" s="300"/>
      <c r="AL8" s="300"/>
      <c r="AM8" s="300"/>
      <c r="AN8" s="300"/>
      <c r="AO8" s="300"/>
      <c r="AP8" s="300"/>
      <c r="AQ8" s="300"/>
      <c r="AR8" s="300"/>
      <c r="AS8" s="300"/>
      <c r="AT8" s="300"/>
      <c r="AU8" s="300"/>
      <c r="AV8" s="300"/>
      <c r="AW8" s="300"/>
      <c r="AX8" s="300"/>
      <c r="AY8" s="300"/>
      <c r="AZ8" s="300"/>
      <c r="BA8" s="300"/>
      <c r="BB8" s="300"/>
      <c r="BC8" s="300"/>
      <c r="BD8" s="300"/>
      <c r="BE8" s="300"/>
      <c r="BF8" s="300"/>
      <c r="BG8" s="300"/>
      <c r="BH8" s="300"/>
      <c r="BI8" s="300"/>
      <c r="BJ8" s="300"/>
      <c r="BK8" s="300"/>
      <c r="BL8" s="300"/>
      <c r="BM8" s="300"/>
      <c r="BP8" s="480" t="s">
        <v>258</v>
      </c>
    </row>
    <row r="9" spans="1:68">
      <c r="A9" s="488" t="s">
        <v>1</v>
      </c>
      <c r="C9">
        <v>1302.9000000000001</v>
      </c>
      <c r="E9">
        <v>1302.9000000000001</v>
      </c>
      <c r="G9">
        <v>1302.9000000000001</v>
      </c>
      <c r="I9">
        <v>1571.7</v>
      </c>
      <c r="J9" s="298"/>
      <c r="L9" s="216">
        <v>1571.7</v>
      </c>
      <c r="M9" s="216"/>
      <c r="N9" s="298"/>
      <c r="O9" s="216">
        <v>617.6</v>
      </c>
      <c r="P9" s="298">
        <v>1035.5999999999999</v>
      </c>
      <c r="Q9" s="298"/>
      <c r="R9" s="216"/>
      <c r="S9" s="216"/>
      <c r="T9" s="216"/>
      <c r="U9" s="216"/>
      <c r="V9" s="216"/>
      <c r="W9" s="298"/>
      <c r="X9" s="298"/>
      <c r="Y9" s="216"/>
      <c r="Z9" s="216"/>
      <c r="AA9" s="216"/>
      <c r="AB9" s="216"/>
      <c r="AC9" s="216"/>
      <c r="AD9" s="216"/>
      <c r="AE9" s="216"/>
      <c r="AF9" s="216"/>
      <c r="AG9" s="216"/>
      <c r="AH9" s="383"/>
      <c r="AI9" s="216"/>
      <c r="AJ9" s="216"/>
      <c r="AK9" s="216"/>
      <c r="AL9" s="216"/>
      <c r="AM9" s="216"/>
      <c r="AN9" s="216"/>
      <c r="AO9" s="216"/>
      <c r="AP9" s="216"/>
      <c r="AQ9" s="216"/>
      <c r="AR9" s="216"/>
      <c r="AS9" s="216"/>
      <c r="AT9" s="216"/>
      <c r="AU9" s="216"/>
      <c r="AV9" s="216"/>
      <c r="AW9" s="216"/>
      <c r="AX9" s="216"/>
      <c r="AY9" s="216"/>
      <c r="AZ9" s="216"/>
      <c r="BA9" s="216"/>
      <c r="BB9" s="216"/>
      <c r="BC9" s="216"/>
      <c r="BD9" s="216"/>
      <c r="BE9" s="216"/>
      <c r="BF9" s="216"/>
      <c r="BG9" s="216"/>
      <c r="BH9" s="216"/>
      <c r="BI9" s="216"/>
      <c r="BJ9" s="216"/>
      <c r="BK9" s="216"/>
      <c r="BL9" s="216"/>
      <c r="BM9" s="216"/>
      <c r="BN9" s="216"/>
      <c r="BO9" s="216">
        <f t="shared" ref="BO9:BO70" si="0">SUM(B9:BN9)</f>
        <v>8705.3000000000011</v>
      </c>
    </row>
    <row r="10" spans="1:68">
      <c r="A10" s="489" t="s">
        <v>2</v>
      </c>
      <c r="C10">
        <v>1469.3</v>
      </c>
      <c r="E10">
        <v>1469.3</v>
      </c>
      <c r="G10">
        <v>1469.3</v>
      </c>
      <c r="I10">
        <v>1469.4</v>
      </c>
      <c r="L10" s="216">
        <v>1703.7</v>
      </c>
      <c r="M10" s="216"/>
      <c r="N10" s="298"/>
      <c r="O10" s="216">
        <v>608.4</v>
      </c>
      <c r="P10" s="298">
        <v>1186.4000000000001</v>
      </c>
      <c r="Q10" s="298"/>
      <c r="R10" s="216"/>
      <c r="S10" s="216"/>
      <c r="T10" s="216"/>
      <c r="U10" s="216"/>
      <c r="V10" s="216"/>
      <c r="W10" s="298"/>
      <c r="X10" s="298"/>
      <c r="Y10" s="216"/>
      <c r="Z10" s="216"/>
      <c r="AA10" s="216"/>
      <c r="AB10" s="216"/>
      <c r="AC10" s="216"/>
      <c r="AD10" s="216"/>
      <c r="AE10" s="216"/>
      <c r="AF10" s="216"/>
      <c r="AG10" s="216"/>
      <c r="AH10" s="383"/>
      <c r="AI10" s="216"/>
      <c r="AJ10" s="216"/>
      <c r="AK10" s="216"/>
      <c r="AL10" s="216"/>
      <c r="AM10" s="216"/>
      <c r="AN10" s="216"/>
      <c r="AO10" s="216"/>
      <c r="AP10" s="216"/>
      <c r="AQ10" s="216"/>
      <c r="AR10" s="216"/>
      <c r="AS10" s="216"/>
      <c r="AT10" s="216"/>
      <c r="AU10" s="216"/>
      <c r="AV10" s="216"/>
      <c r="AW10" s="216"/>
      <c r="AX10" s="216"/>
      <c r="AY10" s="216"/>
      <c r="AZ10" s="216"/>
      <c r="BA10" s="216"/>
      <c r="BB10" s="216"/>
      <c r="BC10" s="216"/>
      <c r="BD10" s="216"/>
      <c r="BE10" s="216"/>
      <c r="BF10" s="216"/>
      <c r="BG10" s="216"/>
      <c r="BH10" s="216"/>
      <c r="BI10" s="216"/>
      <c r="BJ10" s="216"/>
      <c r="BK10" s="216"/>
      <c r="BL10" s="216"/>
      <c r="BM10" s="216"/>
      <c r="BN10" s="216"/>
      <c r="BO10" s="216">
        <f t="shared" si="0"/>
        <v>9375.7999999999993</v>
      </c>
    </row>
    <row r="11" spans="1:68">
      <c r="A11" s="490" t="s">
        <v>3</v>
      </c>
      <c r="C11">
        <v>1997.6</v>
      </c>
      <c r="E11">
        <v>1997.6</v>
      </c>
      <c r="G11">
        <v>1997.6</v>
      </c>
      <c r="I11">
        <v>2074.5</v>
      </c>
      <c r="L11" s="255">
        <v>2166.4</v>
      </c>
      <c r="M11" s="216"/>
      <c r="N11" s="298"/>
      <c r="O11" s="216">
        <v>580</v>
      </c>
      <c r="P11" s="298">
        <v>1844.7</v>
      </c>
      <c r="Q11" s="298"/>
      <c r="R11" s="216"/>
      <c r="S11" s="216"/>
      <c r="T11" s="216"/>
      <c r="U11" s="216"/>
      <c r="V11" s="216"/>
      <c r="W11" s="298"/>
      <c r="X11" s="298"/>
      <c r="Y11" s="216"/>
      <c r="Z11" s="216"/>
      <c r="AA11" s="216"/>
      <c r="AB11" s="216"/>
      <c r="AC11" s="216"/>
      <c r="AD11" s="216"/>
      <c r="AE11" s="216"/>
      <c r="AF11" s="216"/>
      <c r="AG11" s="216"/>
      <c r="AH11" s="383"/>
      <c r="AI11" s="383"/>
      <c r="AJ11" s="216"/>
      <c r="AK11" s="383"/>
      <c r="AL11" s="216"/>
      <c r="AM11" s="216"/>
      <c r="AN11" s="216"/>
      <c r="AO11" s="383"/>
      <c r="AP11" s="216"/>
      <c r="AQ11" s="216"/>
      <c r="AR11" s="216"/>
      <c r="AS11" s="216"/>
      <c r="AT11" s="216"/>
      <c r="AU11" s="216"/>
      <c r="AV11" s="216"/>
      <c r="AW11" s="216"/>
      <c r="AX11" s="216"/>
      <c r="AY11" s="216"/>
      <c r="AZ11" s="216"/>
      <c r="BA11" s="216"/>
      <c r="BB11" s="216"/>
      <c r="BC11" s="216"/>
      <c r="BD11" s="216"/>
      <c r="BE11" s="216"/>
      <c r="BF11" s="216"/>
      <c r="BG11" s="216"/>
      <c r="BH11" s="216"/>
      <c r="BI11" s="216"/>
      <c r="BJ11" s="216"/>
      <c r="BK11" s="216"/>
      <c r="BL11" s="216"/>
      <c r="BM11" s="216"/>
      <c r="BN11" s="216"/>
      <c r="BO11" s="216">
        <f t="shared" si="0"/>
        <v>12658.4</v>
      </c>
    </row>
    <row r="12" spans="1:68">
      <c r="A12" s="539"/>
      <c r="L12" s="298"/>
      <c r="M12" s="216"/>
      <c r="N12" s="298"/>
      <c r="O12" s="216"/>
      <c r="P12" s="298"/>
      <c r="Q12" s="298"/>
      <c r="R12" s="216"/>
      <c r="S12" s="216"/>
      <c r="T12" s="216"/>
      <c r="U12" s="216"/>
      <c r="V12" s="216"/>
      <c r="W12" s="298"/>
      <c r="X12" s="298"/>
      <c r="Y12" s="216"/>
      <c r="Z12" s="216"/>
      <c r="AA12" s="216"/>
      <c r="AB12" s="216"/>
      <c r="AC12" s="216"/>
      <c r="AD12" s="216"/>
      <c r="AE12" s="216"/>
      <c r="AF12" s="216"/>
      <c r="AG12" s="216"/>
      <c r="AH12" s="383"/>
      <c r="AI12" s="216"/>
      <c r="AJ12" s="216"/>
      <c r="AK12" s="216"/>
      <c r="AL12" s="216"/>
      <c r="AM12" s="216"/>
      <c r="AN12" s="216"/>
      <c r="AO12" s="383"/>
      <c r="AP12" s="216"/>
      <c r="AQ12" s="216"/>
      <c r="AR12" s="216"/>
      <c r="AS12" s="216"/>
      <c r="AT12" s="216"/>
      <c r="AU12" s="216"/>
      <c r="AV12" s="216"/>
      <c r="AW12" s="216"/>
      <c r="AX12" s="216"/>
      <c r="AY12" s="216"/>
      <c r="AZ12" s="216"/>
      <c r="BA12" s="216"/>
      <c r="BB12" s="216"/>
      <c r="BC12" s="216"/>
      <c r="BD12" s="216"/>
      <c r="BE12" s="216"/>
      <c r="BF12" s="216"/>
      <c r="BG12" s="216"/>
      <c r="BH12" s="216"/>
      <c r="BI12" s="216"/>
      <c r="BJ12" s="216"/>
      <c r="BK12" s="216"/>
      <c r="BL12" s="216"/>
      <c r="BM12" s="216"/>
      <c r="BN12" s="216"/>
      <c r="BO12" s="216">
        <f t="shared" si="0"/>
        <v>0</v>
      </c>
    </row>
    <row r="13" spans="1:68">
      <c r="A13" s="488" t="s">
        <v>222</v>
      </c>
      <c r="C13">
        <v>1616.9</v>
      </c>
      <c r="E13">
        <v>1616.9</v>
      </c>
      <c r="G13">
        <v>1617.4</v>
      </c>
      <c r="I13">
        <v>1862.1</v>
      </c>
      <c r="K13" s="298"/>
      <c r="L13" s="255">
        <v>1862.1</v>
      </c>
      <c r="M13" s="216"/>
      <c r="N13" s="298"/>
      <c r="O13" s="216">
        <v>610</v>
      </c>
      <c r="P13" s="298">
        <v>1382.3</v>
      </c>
      <c r="Q13" s="298"/>
      <c r="R13" s="216"/>
      <c r="S13" s="216"/>
      <c r="T13" s="216"/>
      <c r="U13" s="216"/>
      <c r="V13" s="216"/>
      <c r="W13" s="298"/>
      <c r="X13" s="298"/>
      <c r="Y13" s="298"/>
      <c r="Z13" s="216"/>
      <c r="AA13" s="216"/>
      <c r="AB13" s="216"/>
      <c r="AC13" s="216"/>
      <c r="AD13" s="216"/>
      <c r="AE13" s="216"/>
      <c r="AF13" s="216"/>
      <c r="AG13" s="216"/>
      <c r="AH13" s="383"/>
      <c r="AI13" s="216"/>
      <c r="AJ13" s="216"/>
      <c r="AK13" s="216"/>
      <c r="AL13" s="216"/>
      <c r="AM13" s="216"/>
      <c r="AN13" s="216"/>
      <c r="AO13" s="383"/>
      <c r="AP13" s="216"/>
      <c r="AQ13" s="216"/>
      <c r="AR13" s="216"/>
      <c r="AS13" s="216"/>
      <c r="AT13" s="216"/>
      <c r="AU13" s="216"/>
      <c r="AV13" s="216"/>
      <c r="AW13" s="216"/>
      <c r="AX13" s="216"/>
      <c r="AY13" s="216"/>
      <c r="AZ13" s="216"/>
      <c r="BA13" s="216"/>
      <c r="BB13" s="216"/>
      <c r="BC13" s="216"/>
      <c r="BD13" s="216"/>
      <c r="BE13" s="216"/>
      <c r="BF13" s="216"/>
      <c r="BG13" s="216"/>
      <c r="BH13" s="216"/>
      <c r="BI13" s="216"/>
      <c r="BJ13" s="216"/>
      <c r="BK13" s="216"/>
      <c r="BL13" s="216"/>
      <c r="BM13" s="216"/>
      <c r="BN13" s="216"/>
      <c r="BO13" s="216">
        <f t="shared" si="0"/>
        <v>10567.7</v>
      </c>
    </row>
    <row r="14" spans="1:68">
      <c r="A14" s="489" t="s">
        <v>223</v>
      </c>
      <c r="C14">
        <v>2200.9</v>
      </c>
      <c r="E14">
        <v>2200.9</v>
      </c>
      <c r="G14" s="298">
        <v>2201</v>
      </c>
      <c r="I14">
        <v>2185.6</v>
      </c>
      <c r="L14" s="255">
        <v>2185.6</v>
      </c>
      <c r="M14" s="216"/>
      <c r="N14" s="298"/>
      <c r="O14" s="216">
        <v>732</v>
      </c>
      <c r="P14" s="298">
        <v>1583</v>
      </c>
      <c r="Q14" s="298"/>
      <c r="R14" s="216"/>
      <c r="S14" s="298"/>
      <c r="T14" s="216"/>
      <c r="U14" s="216"/>
      <c r="V14" s="216"/>
      <c r="W14" s="298"/>
      <c r="X14" s="298"/>
      <c r="Y14" s="298"/>
      <c r="Z14" s="216"/>
      <c r="AA14" s="216"/>
      <c r="AB14" s="216"/>
      <c r="AC14" s="216"/>
      <c r="AD14" s="216"/>
      <c r="AE14" s="216"/>
      <c r="AF14" s="216"/>
      <c r="AG14" s="216"/>
      <c r="AH14" s="383"/>
      <c r="AI14" s="216"/>
      <c r="AJ14" s="216"/>
      <c r="AK14" s="216"/>
      <c r="AL14" s="216"/>
      <c r="AM14" s="216"/>
      <c r="AN14" s="216"/>
      <c r="AO14" s="383"/>
      <c r="AP14" s="216"/>
      <c r="AQ14" s="216"/>
      <c r="AR14" s="216"/>
      <c r="AS14" s="216"/>
      <c r="AT14" s="216"/>
      <c r="AU14" s="216"/>
      <c r="AV14" s="216"/>
      <c r="AW14" s="216"/>
      <c r="AX14" s="216"/>
      <c r="AY14" s="216"/>
      <c r="AZ14" s="216"/>
      <c r="BA14" s="216"/>
      <c r="BB14" s="216"/>
      <c r="BC14" s="216"/>
      <c r="BD14" s="216"/>
      <c r="BE14" s="216"/>
      <c r="BF14" s="216"/>
      <c r="BG14" s="216"/>
      <c r="BH14" s="216"/>
      <c r="BI14" s="216"/>
      <c r="BJ14" s="216"/>
      <c r="BK14" s="216"/>
      <c r="BL14" s="216"/>
      <c r="BM14" s="216"/>
      <c r="BN14" s="216"/>
      <c r="BO14" s="216">
        <f t="shared" si="0"/>
        <v>13289</v>
      </c>
    </row>
    <row r="15" spans="1:68">
      <c r="A15" s="488" t="s">
        <v>224</v>
      </c>
      <c r="C15">
        <v>1523.6</v>
      </c>
      <c r="E15">
        <v>1523.6</v>
      </c>
      <c r="G15">
        <v>1523.6</v>
      </c>
      <c r="I15">
        <v>1467.2</v>
      </c>
      <c r="K15" s="298"/>
      <c r="L15" s="255">
        <v>1467.3</v>
      </c>
      <c r="M15" s="216"/>
      <c r="N15" s="298"/>
      <c r="O15" s="216">
        <v>427</v>
      </c>
      <c r="P15" s="255">
        <v>1275.6400000000001</v>
      </c>
      <c r="Q15" s="298"/>
      <c r="R15" s="216"/>
      <c r="S15" s="216"/>
      <c r="T15" s="216"/>
      <c r="U15" s="216"/>
      <c r="V15" s="216"/>
      <c r="W15" s="298"/>
      <c r="X15" s="298"/>
      <c r="Y15" s="298"/>
      <c r="Z15" s="216"/>
      <c r="AA15" s="216"/>
      <c r="AB15" s="216"/>
      <c r="AC15" s="216"/>
      <c r="AD15" s="216"/>
      <c r="AE15" s="216"/>
      <c r="AF15" s="216"/>
      <c r="AG15" s="216"/>
      <c r="AH15" s="383"/>
      <c r="AI15" s="216"/>
      <c r="AJ15" s="216"/>
      <c r="AK15" s="216"/>
      <c r="AL15" s="216"/>
      <c r="AM15" s="216"/>
      <c r="AN15" s="216"/>
      <c r="AO15" s="383"/>
      <c r="AP15" s="216"/>
      <c r="AQ15" s="216"/>
      <c r="AR15" s="216"/>
      <c r="AS15" s="216"/>
      <c r="AT15" s="216"/>
      <c r="AU15" s="216"/>
      <c r="AV15" s="216"/>
      <c r="AW15" s="216"/>
      <c r="AX15" s="216"/>
      <c r="AY15" s="216"/>
      <c r="AZ15" s="216"/>
      <c r="BA15" s="216"/>
      <c r="BB15" s="216"/>
      <c r="BC15" s="216"/>
      <c r="BD15" s="216"/>
      <c r="BE15" s="216"/>
      <c r="BF15" s="216"/>
      <c r="BG15" s="216"/>
      <c r="BH15" s="216"/>
      <c r="BI15" s="216"/>
      <c r="BJ15" s="216"/>
      <c r="BK15" s="216"/>
      <c r="BL15" s="216"/>
      <c r="BM15" s="216"/>
      <c r="BN15" s="216"/>
      <c r="BO15" s="216">
        <f>SUM(B15:BN15)</f>
        <v>9207.9399999999987</v>
      </c>
    </row>
    <row r="16" spans="1:68">
      <c r="A16" s="489" t="s">
        <v>225</v>
      </c>
      <c r="C16">
        <v>1160.9000000000001</v>
      </c>
      <c r="E16">
        <v>1160.7</v>
      </c>
      <c r="G16">
        <v>1160.7</v>
      </c>
      <c r="I16">
        <v>1172.9000000000001</v>
      </c>
      <c r="L16" s="255">
        <v>1173</v>
      </c>
      <c r="M16" s="216"/>
      <c r="N16" s="298"/>
      <c r="O16" s="216">
        <v>420.3</v>
      </c>
      <c r="P16" s="298">
        <v>1017.4</v>
      </c>
      <c r="Q16" s="298"/>
      <c r="R16" s="216"/>
      <c r="S16" s="216"/>
      <c r="T16" s="216"/>
      <c r="U16" s="216"/>
      <c r="V16" s="216"/>
      <c r="W16" s="298"/>
      <c r="X16" s="298"/>
      <c r="Y16" s="298"/>
      <c r="Z16" s="216"/>
      <c r="AA16" s="216"/>
      <c r="AB16" s="216"/>
      <c r="AC16" s="216"/>
      <c r="AD16" s="216"/>
      <c r="AE16" s="216"/>
      <c r="AF16" s="216"/>
      <c r="AG16" s="216"/>
      <c r="AH16" s="383"/>
      <c r="AI16" s="216"/>
      <c r="AJ16" s="216"/>
      <c r="AK16" s="216"/>
      <c r="AL16" s="216"/>
      <c r="AM16" s="216"/>
      <c r="AN16" s="216"/>
      <c r="AO16" s="383"/>
      <c r="AP16" s="216"/>
      <c r="AQ16" s="216"/>
      <c r="AR16" s="216"/>
      <c r="AS16" s="216"/>
      <c r="AT16" s="216"/>
      <c r="AU16" s="216"/>
      <c r="AV16" s="216"/>
      <c r="AW16" s="216"/>
      <c r="AX16" s="216"/>
      <c r="AY16" s="216"/>
      <c r="AZ16" s="216"/>
      <c r="BA16" s="216"/>
      <c r="BB16" s="216"/>
      <c r="BC16" s="216"/>
      <c r="BD16" s="216"/>
      <c r="BE16" s="216"/>
      <c r="BF16" s="216"/>
      <c r="BG16" s="216"/>
      <c r="BH16" s="216"/>
      <c r="BI16" s="216"/>
      <c r="BJ16" s="216"/>
      <c r="BK16" s="216"/>
      <c r="BL16" s="216"/>
      <c r="BM16" s="216"/>
      <c r="BN16" s="216"/>
      <c r="BO16" s="216">
        <f t="shared" si="0"/>
        <v>7265.9000000000005</v>
      </c>
    </row>
    <row r="17" spans="1:67">
      <c r="A17" s="489" t="s">
        <v>226</v>
      </c>
      <c r="C17">
        <v>1503.4</v>
      </c>
      <c r="E17">
        <v>1503.4</v>
      </c>
      <c r="G17">
        <v>1798.9</v>
      </c>
      <c r="I17">
        <v>1655.1</v>
      </c>
      <c r="K17" s="298"/>
      <c r="L17" s="255">
        <v>1655.2</v>
      </c>
      <c r="M17" s="216"/>
      <c r="N17" s="298"/>
      <c r="O17" s="216">
        <v>336.9</v>
      </c>
      <c r="P17" s="298">
        <v>1609.8</v>
      </c>
      <c r="Q17" s="298"/>
      <c r="R17" s="298"/>
      <c r="S17" s="298"/>
      <c r="T17" s="216"/>
      <c r="U17" s="216"/>
      <c r="V17" s="216"/>
      <c r="W17" s="298"/>
      <c r="X17" s="298"/>
      <c r="Y17" s="298"/>
      <c r="Z17" s="216"/>
      <c r="AA17" s="216"/>
      <c r="AB17" s="216"/>
      <c r="AC17" s="216"/>
      <c r="AD17" s="216"/>
      <c r="AE17" s="216"/>
      <c r="AF17" s="216"/>
      <c r="AG17" s="216"/>
      <c r="AH17" s="383"/>
      <c r="AI17" s="216"/>
      <c r="AJ17" s="216"/>
      <c r="AK17" s="216"/>
      <c r="AL17" s="216"/>
      <c r="AM17" s="216"/>
      <c r="AN17" s="216"/>
      <c r="AO17" s="383"/>
      <c r="AP17" s="216"/>
      <c r="AQ17" s="216"/>
      <c r="AR17" s="216"/>
      <c r="AS17" s="216"/>
      <c r="AT17" s="216"/>
      <c r="AU17" s="216"/>
      <c r="AV17" s="216"/>
      <c r="AW17" s="216"/>
      <c r="AX17" s="216"/>
      <c r="AY17" s="216"/>
      <c r="AZ17" s="216"/>
      <c r="BA17" s="216"/>
      <c r="BB17" s="216"/>
      <c r="BC17" s="216"/>
      <c r="BD17" s="216"/>
      <c r="BE17" s="216"/>
      <c r="BF17" s="216"/>
      <c r="BG17" s="216"/>
      <c r="BH17" s="216"/>
      <c r="BI17" s="216"/>
      <c r="BJ17" s="216"/>
      <c r="BK17" s="216"/>
      <c r="BL17" s="216"/>
      <c r="BM17" s="216"/>
      <c r="BN17" s="216"/>
      <c r="BO17" s="216">
        <f t="shared" si="0"/>
        <v>10062.700000000001</v>
      </c>
    </row>
    <row r="18" spans="1:67">
      <c r="A18" s="539"/>
      <c r="L18" s="298"/>
      <c r="M18" s="216"/>
      <c r="N18" s="298"/>
      <c r="O18" s="216"/>
      <c r="P18" s="298"/>
      <c r="Q18" s="298"/>
      <c r="R18" s="216"/>
      <c r="S18" s="216"/>
      <c r="T18" s="216"/>
      <c r="U18" s="216"/>
      <c r="V18" s="216"/>
      <c r="W18" s="298"/>
      <c r="X18" s="298"/>
      <c r="Y18" s="298"/>
      <c r="Z18" s="216"/>
      <c r="AA18" s="216"/>
      <c r="AB18" s="216"/>
      <c r="AC18" s="216"/>
      <c r="AD18" s="216"/>
      <c r="AE18" s="216"/>
      <c r="AF18" s="216"/>
      <c r="AG18" s="383"/>
      <c r="AH18" s="383"/>
      <c r="AI18" s="216"/>
      <c r="AJ18" s="383"/>
      <c r="AK18" s="216"/>
      <c r="AL18" s="216"/>
      <c r="AM18" s="216"/>
      <c r="AN18" s="383"/>
      <c r="AO18" s="383"/>
      <c r="AP18" s="216"/>
      <c r="AQ18" s="216"/>
      <c r="AR18" s="216"/>
      <c r="AS18" s="216"/>
      <c r="AT18" s="216"/>
      <c r="AU18" s="216"/>
      <c r="AV18" s="216"/>
      <c r="AW18" s="216"/>
      <c r="AX18" s="216"/>
      <c r="AY18" s="216"/>
      <c r="AZ18" s="216"/>
      <c r="BA18" s="216"/>
      <c r="BB18" s="216"/>
      <c r="BC18" s="216"/>
      <c r="BD18" s="216"/>
      <c r="BE18" s="216"/>
      <c r="BF18" s="216"/>
      <c r="BG18" s="216"/>
      <c r="BH18" s="216"/>
      <c r="BI18" s="216"/>
      <c r="BJ18" s="216"/>
      <c r="BK18" s="216"/>
      <c r="BL18" s="216"/>
      <c r="BM18" s="216"/>
      <c r="BN18" s="216"/>
      <c r="BO18" s="216">
        <f t="shared" si="0"/>
        <v>0</v>
      </c>
    </row>
    <row r="19" spans="1:67">
      <c r="A19" s="539"/>
      <c r="L19" s="298"/>
      <c r="M19" s="216"/>
      <c r="N19" s="298"/>
      <c r="O19" s="216"/>
      <c r="P19" s="298"/>
      <c r="Q19" s="298"/>
      <c r="R19" s="216"/>
      <c r="S19" s="216"/>
      <c r="T19" s="216"/>
      <c r="U19" s="216"/>
      <c r="V19" s="216"/>
      <c r="W19" s="298"/>
      <c r="X19" s="298"/>
      <c r="Y19" s="298"/>
      <c r="Z19" s="216"/>
      <c r="AA19" s="216"/>
      <c r="AB19" s="216"/>
      <c r="AC19" s="216"/>
      <c r="AD19" s="216"/>
      <c r="AE19" s="216"/>
      <c r="AF19" s="216"/>
      <c r="AG19" s="216"/>
      <c r="AH19" s="383"/>
      <c r="AI19" s="216"/>
      <c r="AJ19" s="216"/>
      <c r="AK19" s="216"/>
      <c r="AL19" s="216"/>
      <c r="AM19" s="216"/>
      <c r="AN19" s="216"/>
      <c r="AO19" s="383"/>
      <c r="AP19" s="216"/>
      <c r="AQ19" s="216"/>
      <c r="AR19" s="216"/>
      <c r="AS19" s="216"/>
      <c r="AT19" s="216"/>
      <c r="AU19" s="216"/>
      <c r="AV19" s="216"/>
      <c r="AW19" s="216"/>
      <c r="AX19" s="216"/>
      <c r="AY19" s="216"/>
      <c r="AZ19" s="216"/>
      <c r="BA19" s="216"/>
      <c r="BB19" s="216"/>
      <c r="BC19" s="216"/>
      <c r="BD19" s="216"/>
      <c r="BE19" s="216"/>
      <c r="BF19" s="216"/>
      <c r="BG19" s="216"/>
      <c r="BH19" s="216"/>
      <c r="BI19" s="216"/>
      <c r="BJ19" s="216"/>
      <c r="BK19" s="216"/>
      <c r="BL19" s="216"/>
      <c r="BM19" s="216"/>
      <c r="BN19" s="216"/>
      <c r="BO19" s="216">
        <f t="shared" si="0"/>
        <v>0</v>
      </c>
    </row>
    <row r="20" spans="1:67">
      <c r="A20" s="489" t="s">
        <v>227</v>
      </c>
      <c r="C20">
        <v>2521.4</v>
      </c>
      <c r="E20">
        <v>2521.4</v>
      </c>
      <c r="G20">
        <v>2521.6</v>
      </c>
      <c r="I20">
        <v>2895.6</v>
      </c>
      <c r="L20" s="255">
        <v>2893.5</v>
      </c>
      <c r="M20" s="216"/>
      <c r="N20" s="298"/>
      <c r="O20" s="216">
        <v>1093.2</v>
      </c>
      <c r="P20" s="298">
        <v>1954.4</v>
      </c>
      <c r="Q20" s="298"/>
      <c r="R20" s="216"/>
      <c r="S20" s="216"/>
      <c r="T20" s="216"/>
      <c r="U20" s="216"/>
      <c r="V20" s="216"/>
      <c r="W20" s="298"/>
      <c r="X20" s="298"/>
      <c r="Y20" s="298"/>
      <c r="Z20" s="216"/>
      <c r="AA20" s="216"/>
      <c r="AB20" s="216"/>
      <c r="AC20" s="216"/>
      <c r="AD20" s="216"/>
      <c r="AE20" s="216"/>
      <c r="AF20" s="216"/>
      <c r="AG20" s="216"/>
      <c r="AH20" s="383"/>
      <c r="AI20" s="383"/>
      <c r="AJ20" s="216"/>
      <c r="AK20" s="216"/>
      <c r="AL20" s="216"/>
      <c r="AM20" s="216"/>
      <c r="AN20" s="216"/>
      <c r="AO20" s="383"/>
      <c r="AP20" s="216"/>
      <c r="AQ20" s="216"/>
      <c r="AR20" s="216"/>
      <c r="AS20" s="216"/>
      <c r="AT20" s="216"/>
      <c r="AU20" s="216"/>
      <c r="AV20" s="216"/>
      <c r="AW20" s="216"/>
      <c r="AX20" s="216"/>
      <c r="AY20" s="216"/>
      <c r="AZ20" s="216"/>
      <c r="BA20" s="216"/>
      <c r="BB20" s="216"/>
      <c r="BC20" s="216"/>
      <c r="BD20" s="216"/>
      <c r="BE20" s="216"/>
      <c r="BF20" s="216"/>
      <c r="BG20" s="216"/>
      <c r="BH20" s="216"/>
      <c r="BI20" s="216"/>
      <c r="BJ20" s="216"/>
      <c r="BK20" s="216"/>
      <c r="BL20" s="216"/>
      <c r="BM20" s="216"/>
      <c r="BN20" s="216"/>
      <c r="BO20" s="216">
        <f t="shared" si="0"/>
        <v>16401.100000000002</v>
      </c>
    </row>
    <row r="21" spans="1:67">
      <c r="A21" s="489" t="s">
        <v>228</v>
      </c>
      <c r="C21" s="255">
        <v>1880</v>
      </c>
      <c r="E21" s="255">
        <v>1880</v>
      </c>
      <c r="G21">
        <v>1880.4</v>
      </c>
      <c r="I21">
        <v>2121</v>
      </c>
      <c r="L21" s="255">
        <v>2319.6999999999998</v>
      </c>
      <c r="M21" s="216"/>
      <c r="N21" s="298"/>
      <c r="O21" s="216">
        <v>732</v>
      </c>
      <c r="P21" s="298">
        <v>1912.9</v>
      </c>
      <c r="Q21" s="298"/>
      <c r="R21" s="216"/>
      <c r="S21" s="298"/>
      <c r="T21" s="216"/>
      <c r="U21" s="216"/>
      <c r="V21" s="216"/>
      <c r="W21" s="298"/>
      <c r="X21" s="298"/>
      <c r="Y21" s="298"/>
      <c r="Z21" s="216"/>
      <c r="AA21" s="216"/>
      <c r="AB21" s="216"/>
      <c r="AC21" s="216"/>
      <c r="AD21" s="216"/>
      <c r="AE21" s="216"/>
      <c r="AF21" s="216"/>
      <c r="AG21" s="216"/>
      <c r="AH21" s="383"/>
      <c r="AI21" s="216"/>
      <c r="AJ21" s="216"/>
      <c r="AK21" s="216"/>
      <c r="AL21" s="216"/>
      <c r="AM21" s="216"/>
      <c r="AN21" s="216"/>
      <c r="AO21" s="383"/>
      <c r="AP21" s="216"/>
      <c r="AQ21" s="216"/>
      <c r="AR21" s="216"/>
      <c r="AS21" s="216"/>
      <c r="AT21" s="216"/>
      <c r="AU21" s="216"/>
      <c r="AV21" s="216"/>
      <c r="AW21" s="216"/>
      <c r="AX21" s="216"/>
      <c r="AY21" s="216"/>
      <c r="AZ21" s="216"/>
      <c r="BA21" s="216"/>
      <c r="BB21" s="216"/>
      <c r="BC21" s="216"/>
      <c r="BD21" s="216"/>
      <c r="BE21" s="216"/>
      <c r="BF21" s="216"/>
      <c r="BG21" s="216"/>
      <c r="BH21" s="216"/>
      <c r="BI21" s="216"/>
      <c r="BJ21" s="216"/>
      <c r="BK21" s="216"/>
      <c r="BL21" s="216"/>
      <c r="BM21" s="216"/>
      <c r="BN21" s="216"/>
      <c r="BO21" s="216">
        <f t="shared" si="0"/>
        <v>12725.999999999998</v>
      </c>
    </row>
    <row r="22" spans="1:67">
      <c r="A22" s="489" t="s">
        <v>229</v>
      </c>
      <c r="C22" s="480">
        <v>1558.5</v>
      </c>
      <c r="E22" s="480">
        <v>1558.5</v>
      </c>
      <c r="G22">
        <v>1558.7</v>
      </c>
      <c r="I22">
        <v>1569.4</v>
      </c>
      <c r="L22" s="255">
        <v>1769.5</v>
      </c>
      <c r="M22" s="216"/>
      <c r="N22" s="298"/>
      <c r="O22" s="216">
        <v>525.1</v>
      </c>
      <c r="P22" s="298">
        <v>1491.4</v>
      </c>
      <c r="Q22" s="298"/>
      <c r="R22" s="216"/>
      <c r="S22" s="216"/>
      <c r="T22" s="216"/>
      <c r="U22" s="216"/>
      <c r="V22" s="216"/>
      <c r="W22" s="298"/>
      <c r="X22" s="298"/>
      <c r="Y22" s="298"/>
      <c r="Z22" s="216"/>
      <c r="AA22" s="216"/>
      <c r="AB22" s="216"/>
      <c r="AC22" s="216"/>
      <c r="AD22" s="216"/>
      <c r="AE22" s="216"/>
      <c r="AF22" s="216"/>
      <c r="AG22" s="216"/>
      <c r="AH22" s="383"/>
      <c r="AI22" s="216"/>
      <c r="AJ22" s="216"/>
      <c r="AK22" s="216"/>
      <c r="AL22" s="216"/>
      <c r="AM22" s="216"/>
      <c r="AN22" s="216"/>
      <c r="AO22" s="383"/>
      <c r="AP22" s="216"/>
      <c r="AQ22" s="216"/>
      <c r="AR22" s="216"/>
      <c r="AS22" s="216"/>
      <c r="AT22" s="216"/>
      <c r="AU22" s="216"/>
      <c r="AV22" s="216"/>
      <c r="AW22" s="216"/>
      <c r="AX22" s="216"/>
      <c r="AY22" s="216"/>
      <c r="AZ22" s="216"/>
      <c r="BA22" s="216"/>
      <c r="BB22" s="216"/>
      <c r="BC22" s="216"/>
      <c r="BD22" s="216"/>
      <c r="BE22" s="216"/>
      <c r="BF22" s="216"/>
      <c r="BG22" s="216"/>
      <c r="BH22" s="216"/>
      <c r="BI22" s="216"/>
      <c r="BJ22" s="216"/>
      <c r="BK22" s="216"/>
      <c r="BL22" s="216"/>
      <c r="BM22" s="216"/>
      <c r="BN22" s="216"/>
      <c r="BO22" s="216">
        <f t="shared" si="0"/>
        <v>10031.1</v>
      </c>
    </row>
    <row r="23" spans="1:67">
      <c r="A23" s="539"/>
      <c r="L23" s="298"/>
      <c r="M23" s="216"/>
      <c r="N23" s="298"/>
      <c r="O23" s="216"/>
      <c r="P23" s="298"/>
      <c r="Q23" s="298"/>
      <c r="R23" s="216"/>
      <c r="S23" s="216"/>
      <c r="T23" s="216"/>
      <c r="U23" s="216"/>
      <c r="V23" s="216"/>
      <c r="W23" s="298"/>
      <c r="X23" s="298"/>
      <c r="Y23" s="298"/>
      <c r="Z23" s="216"/>
      <c r="AA23" s="216"/>
      <c r="AB23" s="216"/>
      <c r="AC23" s="216"/>
      <c r="AD23" s="216"/>
      <c r="AE23" s="216"/>
      <c r="AF23" s="216"/>
      <c r="AG23" s="216"/>
      <c r="AH23" s="383"/>
      <c r="AI23" s="216"/>
      <c r="AJ23" s="216"/>
      <c r="AK23" s="216"/>
      <c r="AL23" s="216"/>
      <c r="AM23" s="216"/>
      <c r="AN23" s="216"/>
      <c r="AO23" s="383"/>
      <c r="AP23" s="216"/>
      <c r="AQ23" s="216"/>
      <c r="AR23" s="216"/>
      <c r="AS23" s="216"/>
      <c r="AT23" s="216"/>
      <c r="AU23" s="216"/>
      <c r="AV23" s="216"/>
      <c r="AW23" s="383"/>
      <c r="AX23" s="216"/>
      <c r="AY23" s="216"/>
      <c r="AZ23" s="216"/>
      <c r="BA23" s="216"/>
      <c r="BB23" s="216"/>
      <c r="BC23" s="216"/>
      <c r="BD23" s="216"/>
      <c r="BE23" s="216"/>
      <c r="BF23" s="216"/>
      <c r="BG23" s="216"/>
      <c r="BH23" s="216"/>
      <c r="BI23" s="216"/>
      <c r="BJ23" s="216"/>
      <c r="BK23" s="216"/>
      <c r="BL23" s="216"/>
      <c r="BM23" s="216"/>
      <c r="BN23" s="216"/>
      <c r="BO23" s="216">
        <f t="shared" si="0"/>
        <v>0</v>
      </c>
    </row>
    <row r="24" spans="1:67">
      <c r="A24" s="488" t="s">
        <v>230</v>
      </c>
      <c r="C24">
        <v>1589.7</v>
      </c>
      <c r="E24">
        <v>1589.7</v>
      </c>
      <c r="G24">
        <v>1589.5</v>
      </c>
      <c r="I24">
        <v>1995.6</v>
      </c>
      <c r="L24" s="255">
        <v>1995.7</v>
      </c>
      <c r="M24" s="216"/>
      <c r="N24" s="298"/>
      <c r="O24" s="216">
        <v>670</v>
      </c>
      <c r="P24" s="298">
        <v>1416.7</v>
      </c>
      <c r="Q24" s="298"/>
      <c r="R24" s="216"/>
      <c r="S24" s="216"/>
      <c r="T24" s="216"/>
      <c r="U24" s="216"/>
      <c r="V24" s="216"/>
      <c r="W24" s="298"/>
      <c r="X24" s="298"/>
      <c r="Y24" s="298"/>
      <c r="Z24" s="216"/>
      <c r="AA24" s="216"/>
      <c r="AB24" s="216"/>
      <c r="AC24" s="216"/>
      <c r="AD24" s="216"/>
      <c r="AE24" s="216"/>
      <c r="AF24" s="216"/>
      <c r="AG24" s="216"/>
      <c r="AH24" s="383"/>
      <c r="AI24" s="216"/>
      <c r="AJ24" s="216"/>
      <c r="AK24" s="216"/>
      <c r="AL24" s="216"/>
      <c r="AM24" s="216"/>
      <c r="AN24" s="216"/>
      <c r="AO24" s="383"/>
      <c r="AP24" s="216"/>
      <c r="AQ24" s="216"/>
      <c r="AR24" s="216"/>
      <c r="AS24" s="216"/>
      <c r="AT24" s="216"/>
      <c r="AU24" s="216"/>
      <c r="AV24" s="216"/>
      <c r="AW24" s="383"/>
      <c r="AX24" s="216"/>
      <c r="AY24" s="216"/>
      <c r="AZ24" s="216"/>
      <c r="BA24" s="216"/>
      <c r="BB24" s="216"/>
      <c r="BC24" s="216"/>
      <c r="BD24" s="216"/>
      <c r="BE24" s="216"/>
      <c r="BF24" s="216"/>
      <c r="BG24" s="216"/>
      <c r="BH24" s="216"/>
      <c r="BI24" s="216"/>
      <c r="BJ24" s="216"/>
      <c r="BK24" s="216"/>
      <c r="BL24" s="216"/>
      <c r="BM24" s="216"/>
      <c r="BN24" s="216"/>
      <c r="BO24" s="216">
        <f t="shared" si="0"/>
        <v>10846.900000000001</v>
      </c>
    </row>
    <row r="25" spans="1:67">
      <c r="A25" s="489" t="s">
        <v>231</v>
      </c>
      <c r="C25">
        <v>1401.8</v>
      </c>
      <c r="E25">
        <v>1401.8</v>
      </c>
      <c r="G25">
        <v>1401.6</v>
      </c>
      <c r="I25">
        <v>1336</v>
      </c>
      <c r="L25" s="255">
        <v>1336</v>
      </c>
      <c r="M25" s="216"/>
      <c r="N25" s="298"/>
      <c r="O25" s="216">
        <v>458</v>
      </c>
      <c r="P25" s="298">
        <v>1356.4</v>
      </c>
      <c r="Q25" s="298"/>
      <c r="R25" s="216"/>
      <c r="S25" s="216"/>
      <c r="T25" s="216"/>
      <c r="U25" s="216"/>
      <c r="V25" s="216"/>
      <c r="W25" s="298"/>
      <c r="X25" s="298"/>
      <c r="Y25" s="298"/>
      <c r="Z25" s="216"/>
      <c r="AA25" s="216"/>
      <c r="AB25" s="216"/>
      <c r="AC25" s="216"/>
      <c r="AD25" s="216"/>
      <c r="AE25" s="216"/>
      <c r="AF25" s="216"/>
      <c r="AG25" s="216"/>
      <c r="AH25" s="383"/>
      <c r="AI25" s="216"/>
      <c r="AJ25" s="216"/>
      <c r="AK25" s="216"/>
      <c r="AL25" s="216"/>
      <c r="AM25" s="216"/>
      <c r="AN25" s="216"/>
      <c r="AO25" s="383"/>
      <c r="AP25" s="216"/>
      <c r="AQ25" s="216"/>
      <c r="AR25" s="216"/>
      <c r="AS25" s="216"/>
      <c r="AT25" s="216"/>
      <c r="AU25" s="216"/>
      <c r="AV25" s="216"/>
      <c r="AW25" s="383"/>
      <c r="AX25" s="216"/>
      <c r="AY25" s="216"/>
      <c r="AZ25" s="216"/>
      <c r="BA25" s="216"/>
      <c r="BB25" s="216"/>
      <c r="BC25" s="216"/>
      <c r="BD25" s="216"/>
      <c r="BE25" s="216"/>
      <c r="BF25" s="216"/>
      <c r="BG25" s="216"/>
      <c r="BH25" s="216"/>
      <c r="BI25" s="216"/>
      <c r="BJ25" s="216"/>
      <c r="BK25" s="216"/>
      <c r="BL25" s="216"/>
      <c r="BM25" s="216"/>
      <c r="BN25" s="216"/>
      <c r="BO25" s="216">
        <f t="shared" si="0"/>
        <v>8691.6</v>
      </c>
    </row>
    <row r="26" spans="1:67">
      <c r="A26" s="488" t="s">
        <v>232</v>
      </c>
      <c r="C26">
        <v>1348.6</v>
      </c>
      <c r="E26">
        <v>1348.6</v>
      </c>
      <c r="G26">
        <v>1348.9</v>
      </c>
      <c r="H26" s="298"/>
      <c r="I26">
        <v>1354.9</v>
      </c>
      <c r="L26" s="255">
        <v>1554.9</v>
      </c>
      <c r="M26" s="216"/>
      <c r="N26" s="298"/>
      <c r="O26" s="216">
        <v>422.1</v>
      </c>
      <c r="P26" s="298">
        <v>1413</v>
      </c>
      <c r="Q26" s="298"/>
      <c r="R26" s="216"/>
      <c r="S26" s="216"/>
      <c r="T26" s="216"/>
      <c r="U26" s="216"/>
      <c r="V26" s="216"/>
      <c r="W26" s="298"/>
      <c r="X26" s="298"/>
      <c r="Y26" s="298"/>
      <c r="Z26" s="216"/>
      <c r="AA26" s="216"/>
      <c r="AB26" s="216"/>
      <c r="AC26" s="216"/>
      <c r="AD26" s="216"/>
      <c r="AE26" s="216"/>
      <c r="AF26" s="216"/>
      <c r="AG26" s="216"/>
      <c r="AH26" s="383"/>
      <c r="AI26" s="216"/>
      <c r="AJ26" s="216"/>
      <c r="AK26" s="216"/>
      <c r="AL26" s="216"/>
      <c r="AM26" s="216"/>
      <c r="AN26" s="216"/>
      <c r="AO26" s="383"/>
      <c r="AP26" s="216"/>
      <c r="AQ26" s="216"/>
      <c r="AR26" s="216"/>
      <c r="AS26" s="216"/>
      <c r="AT26" s="216"/>
      <c r="AU26" s="216"/>
      <c r="AV26" s="216"/>
      <c r="AW26" s="383"/>
      <c r="AX26" s="216"/>
      <c r="AY26" s="216"/>
      <c r="AZ26" s="216"/>
      <c r="BA26" s="216"/>
      <c r="BB26" s="216"/>
      <c r="BC26" s="216"/>
      <c r="BD26" s="216"/>
      <c r="BE26" s="216"/>
      <c r="BF26" s="216"/>
      <c r="BG26" s="216"/>
      <c r="BH26" s="216"/>
      <c r="BI26" s="216"/>
      <c r="BJ26" s="216"/>
      <c r="BK26" s="216"/>
      <c r="BL26" s="216"/>
      <c r="BM26" s="216"/>
      <c r="BN26" s="216"/>
      <c r="BO26" s="216">
        <f t="shared" si="0"/>
        <v>8791</v>
      </c>
    </row>
    <row r="27" spans="1:67">
      <c r="A27" s="489" t="s">
        <v>233</v>
      </c>
      <c r="C27">
        <v>1512.6</v>
      </c>
      <c r="E27">
        <v>1512.6</v>
      </c>
      <c r="G27">
        <v>1512.8</v>
      </c>
      <c r="I27">
        <v>2185</v>
      </c>
      <c r="L27" s="255">
        <v>2384.65</v>
      </c>
      <c r="M27" s="216"/>
      <c r="N27" s="298"/>
      <c r="O27" s="216">
        <v>554.29999999999995</v>
      </c>
      <c r="P27" s="298">
        <v>2122.3000000000002</v>
      </c>
      <c r="Q27" s="298"/>
      <c r="R27" s="216"/>
      <c r="S27" s="216"/>
      <c r="T27" s="216"/>
      <c r="U27" s="216"/>
      <c r="V27" s="216"/>
      <c r="W27" s="298"/>
      <c r="X27" s="298"/>
      <c r="Y27" s="298"/>
      <c r="Z27" s="216"/>
      <c r="AA27" s="216"/>
      <c r="AB27" s="216"/>
      <c r="AC27" s="216"/>
      <c r="AD27" s="216"/>
      <c r="AE27" s="216"/>
      <c r="AF27" s="216"/>
      <c r="AG27" s="216"/>
      <c r="AH27" s="383"/>
      <c r="AI27" s="216"/>
      <c r="AJ27" s="216"/>
      <c r="AK27" s="216"/>
      <c r="AL27" s="216"/>
      <c r="AM27" s="216"/>
      <c r="AN27" s="216"/>
      <c r="AO27" s="383"/>
      <c r="AP27" s="216"/>
      <c r="AQ27" s="216"/>
      <c r="AR27" s="216"/>
      <c r="AS27" s="216"/>
      <c r="AT27" s="216"/>
      <c r="AU27" s="216"/>
      <c r="AV27" s="216"/>
      <c r="AW27" s="383"/>
      <c r="AX27" s="216"/>
      <c r="AY27" s="216"/>
      <c r="AZ27" s="216"/>
      <c r="BA27" s="216"/>
      <c r="BB27" s="216"/>
      <c r="BC27" s="216"/>
      <c r="BD27" s="216"/>
      <c r="BE27" s="216"/>
      <c r="BF27" s="216"/>
      <c r="BG27" s="216"/>
      <c r="BH27" s="216"/>
      <c r="BI27" s="216"/>
      <c r="BJ27" s="216"/>
      <c r="BK27" s="216"/>
      <c r="BL27" s="216"/>
      <c r="BM27" s="216"/>
      <c r="BN27" s="216"/>
      <c r="BO27" s="216">
        <f t="shared" si="0"/>
        <v>11784.25</v>
      </c>
    </row>
    <row r="28" spans="1:67">
      <c r="A28" s="489" t="s">
        <v>234</v>
      </c>
      <c r="C28" s="255">
        <v>1482</v>
      </c>
      <c r="E28" s="255">
        <v>1482</v>
      </c>
      <c r="G28" s="255">
        <v>1482.1</v>
      </c>
      <c r="I28">
        <v>1798.5</v>
      </c>
      <c r="K28" s="298"/>
      <c r="L28" s="255">
        <v>1798.5</v>
      </c>
      <c r="M28" s="216"/>
      <c r="N28" s="298"/>
      <c r="O28" s="216">
        <v>511</v>
      </c>
      <c r="P28" s="298">
        <v>1721</v>
      </c>
      <c r="Q28" s="298"/>
      <c r="R28" s="216"/>
      <c r="S28" s="216"/>
      <c r="T28" s="216"/>
      <c r="U28" s="216"/>
      <c r="V28" s="216"/>
      <c r="W28" s="298"/>
      <c r="X28" s="298"/>
      <c r="Y28" s="298"/>
      <c r="Z28" s="216"/>
      <c r="AA28" s="216"/>
      <c r="AB28" s="216"/>
      <c r="AC28" s="216"/>
      <c r="AD28" s="216"/>
      <c r="AE28" s="216"/>
      <c r="AF28" s="216"/>
      <c r="AG28" s="216"/>
      <c r="AH28" s="383"/>
      <c r="AI28" s="216"/>
      <c r="AJ28" s="216"/>
      <c r="AK28" s="216"/>
      <c r="AL28" s="216"/>
      <c r="AM28" s="216"/>
      <c r="AN28" s="216"/>
      <c r="AO28" s="383"/>
      <c r="AP28" s="216"/>
      <c r="AQ28" s="216"/>
      <c r="AR28" s="216"/>
      <c r="AS28" s="216"/>
      <c r="AT28" s="216"/>
      <c r="AU28" s="216"/>
      <c r="AV28" s="216"/>
      <c r="AW28" s="383"/>
      <c r="AX28" s="216"/>
      <c r="AY28" s="216"/>
      <c r="AZ28" s="216"/>
      <c r="BA28" s="216"/>
      <c r="BB28" s="216"/>
      <c r="BC28" s="216"/>
      <c r="BD28" s="216"/>
      <c r="BE28" s="216"/>
      <c r="BF28" s="216"/>
      <c r="BG28" s="216"/>
      <c r="BH28" s="216"/>
      <c r="BI28" s="216"/>
      <c r="BJ28" s="216"/>
      <c r="BK28" s="216"/>
      <c r="BL28" s="216"/>
      <c r="BM28" s="216"/>
      <c r="BN28" s="216"/>
      <c r="BO28" s="216">
        <f t="shared" si="0"/>
        <v>10275.1</v>
      </c>
    </row>
    <row r="29" spans="1:67">
      <c r="A29" s="489" t="s">
        <v>235</v>
      </c>
      <c r="C29">
        <v>1923.3</v>
      </c>
      <c r="E29">
        <v>1923.3</v>
      </c>
      <c r="G29">
        <v>1923.5</v>
      </c>
      <c r="I29">
        <v>2118.4</v>
      </c>
      <c r="L29" s="255">
        <v>2118.6</v>
      </c>
      <c r="M29" s="216"/>
      <c r="N29" s="298"/>
      <c r="O29" s="216">
        <v>595</v>
      </c>
      <c r="P29" s="298">
        <v>1611.9</v>
      </c>
      <c r="Q29" s="298"/>
      <c r="R29" s="216"/>
      <c r="S29" s="216"/>
      <c r="T29" s="216"/>
      <c r="U29" s="216"/>
      <c r="V29" s="216"/>
      <c r="W29" s="298"/>
      <c r="X29" s="298"/>
      <c r="Y29" s="298"/>
      <c r="Z29" s="216"/>
      <c r="AA29" s="216"/>
      <c r="AB29" s="216"/>
      <c r="AC29" s="216"/>
      <c r="AD29" s="216"/>
      <c r="AE29" s="216"/>
      <c r="AF29" s="216"/>
      <c r="AG29" s="216"/>
      <c r="AH29" s="383"/>
      <c r="AI29" s="216"/>
      <c r="AJ29" s="216"/>
      <c r="AK29" s="216"/>
      <c r="AL29" s="216"/>
      <c r="AM29" s="216"/>
      <c r="AN29" s="216"/>
      <c r="AO29" s="383"/>
      <c r="AP29" s="216"/>
      <c r="AQ29" s="216"/>
      <c r="AR29" s="216"/>
      <c r="AS29" s="216"/>
      <c r="AT29" s="216"/>
      <c r="AU29" s="216"/>
      <c r="AV29" s="216"/>
      <c r="AW29" s="383"/>
      <c r="AX29" s="216"/>
      <c r="AY29" s="216"/>
      <c r="AZ29" s="216"/>
      <c r="BA29" s="216"/>
      <c r="BB29" s="216"/>
      <c r="BC29" s="216"/>
      <c r="BD29" s="216"/>
      <c r="BE29" s="216"/>
      <c r="BF29" s="216"/>
      <c r="BG29" s="216"/>
      <c r="BH29" s="216"/>
      <c r="BI29" s="216"/>
      <c r="BJ29" s="216"/>
      <c r="BK29" s="216"/>
      <c r="BL29" s="216"/>
      <c r="BM29" s="216"/>
      <c r="BN29" s="216"/>
      <c r="BO29" s="216">
        <f t="shared" si="0"/>
        <v>12214</v>
      </c>
    </row>
    <row r="30" spans="1:67">
      <c r="A30" s="488" t="s">
        <v>236</v>
      </c>
      <c r="C30">
        <v>1355.3</v>
      </c>
      <c r="E30">
        <v>1355.3</v>
      </c>
      <c r="G30">
        <v>1355.2</v>
      </c>
      <c r="I30">
        <v>1445.7</v>
      </c>
      <c r="L30" s="255">
        <v>1445.8</v>
      </c>
      <c r="M30" s="216"/>
      <c r="N30" s="298"/>
      <c r="O30" s="216">
        <v>489</v>
      </c>
      <c r="P30" s="216">
        <v>1271.8430000000001</v>
      </c>
      <c r="Q30" s="298"/>
      <c r="R30" s="216"/>
      <c r="S30" s="255"/>
      <c r="T30" s="216"/>
      <c r="U30" s="216"/>
      <c r="V30" s="216"/>
      <c r="W30" s="298"/>
      <c r="X30" s="298"/>
      <c r="Y30" s="298"/>
      <c r="Z30" s="216"/>
      <c r="AA30" s="216"/>
      <c r="AB30" s="216"/>
      <c r="AC30" s="216"/>
      <c r="AD30" s="216"/>
      <c r="AE30" s="216"/>
      <c r="AF30" s="216"/>
      <c r="AG30" s="216"/>
      <c r="AH30" s="383"/>
      <c r="AI30" s="216"/>
      <c r="AJ30" s="216"/>
      <c r="AK30" s="216"/>
      <c r="AL30" s="216"/>
      <c r="AM30" s="216"/>
      <c r="AN30" s="216"/>
      <c r="AO30" s="383"/>
      <c r="AP30" s="216"/>
      <c r="AQ30" s="216"/>
      <c r="AR30" s="216"/>
      <c r="AS30" s="216"/>
      <c r="AT30" s="216"/>
      <c r="AU30" s="216"/>
      <c r="AV30" s="216"/>
      <c r="AW30" s="383"/>
      <c r="AX30" s="216"/>
      <c r="AY30" s="216"/>
      <c r="AZ30" s="216"/>
      <c r="BA30" s="216"/>
      <c r="BB30" s="216"/>
      <c r="BC30" s="216"/>
      <c r="BD30" s="216"/>
      <c r="BE30" s="216"/>
      <c r="BF30" s="216"/>
      <c r="BG30" s="216"/>
      <c r="BH30" s="216"/>
      <c r="BI30" s="216"/>
      <c r="BJ30" s="216"/>
      <c r="BK30" s="216"/>
      <c r="BL30" s="216"/>
      <c r="BM30" s="216"/>
      <c r="BN30" s="216"/>
      <c r="BO30" s="216">
        <f t="shared" si="0"/>
        <v>8718.143</v>
      </c>
    </row>
    <row r="31" spans="1:67">
      <c r="A31" s="489" t="s">
        <v>237</v>
      </c>
      <c r="C31">
        <v>1431.7</v>
      </c>
      <c r="E31">
        <v>1431.7</v>
      </c>
      <c r="G31">
        <v>1431.4</v>
      </c>
      <c r="I31">
        <v>1571.6</v>
      </c>
      <c r="L31" s="255">
        <v>1571.6</v>
      </c>
      <c r="M31" s="216"/>
      <c r="N31" s="298"/>
      <c r="O31" s="216">
        <v>356.9</v>
      </c>
      <c r="P31" s="255">
        <v>1563.18</v>
      </c>
      <c r="Q31" s="298"/>
      <c r="R31" s="216"/>
      <c r="S31" s="216"/>
      <c r="T31" s="216"/>
      <c r="U31" s="216"/>
      <c r="V31" s="216"/>
      <c r="W31" s="298"/>
      <c r="X31" s="298"/>
      <c r="Y31" s="298"/>
      <c r="Z31" s="216"/>
      <c r="AA31" s="216"/>
      <c r="AB31" s="216"/>
      <c r="AC31" s="216"/>
      <c r="AD31" s="216"/>
      <c r="AE31" s="216"/>
      <c r="AF31" s="216"/>
      <c r="AG31" s="216"/>
      <c r="AH31" s="383"/>
      <c r="AI31" s="216"/>
      <c r="AJ31" s="216"/>
      <c r="AK31" s="216"/>
      <c r="AL31" s="216"/>
      <c r="AM31" s="216"/>
      <c r="AN31" s="216"/>
      <c r="AO31" s="383"/>
      <c r="AP31" s="216"/>
      <c r="AQ31" s="216"/>
      <c r="AR31" s="216"/>
      <c r="AS31" s="216"/>
      <c r="AT31" s="216"/>
      <c r="AU31" s="216"/>
      <c r="AV31" s="216"/>
      <c r="AW31" s="383"/>
      <c r="AX31" s="216"/>
      <c r="AY31" s="216"/>
      <c r="AZ31" s="216"/>
      <c r="BA31" s="216"/>
      <c r="BB31" s="216"/>
      <c r="BC31" s="216"/>
      <c r="BD31" s="216"/>
      <c r="BE31" s="216"/>
      <c r="BF31" s="216"/>
      <c r="BG31" s="216"/>
      <c r="BH31" s="216"/>
      <c r="BI31" s="216"/>
      <c r="BJ31" s="216"/>
      <c r="BK31" s="216"/>
      <c r="BL31" s="216"/>
      <c r="BM31" s="216"/>
      <c r="BN31" s="216"/>
      <c r="BO31" s="216">
        <f t="shared" si="0"/>
        <v>9358.08</v>
      </c>
    </row>
    <row r="32" spans="1:67">
      <c r="A32" s="652" t="s">
        <v>238</v>
      </c>
      <c r="B32" s="21"/>
      <c r="C32" s="21">
        <v>1681.8</v>
      </c>
      <c r="D32" s="21"/>
      <c r="E32" s="21">
        <v>1681.8</v>
      </c>
      <c r="F32" s="21"/>
      <c r="G32" s="655">
        <v>1682</v>
      </c>
      <c r="H32" s="21"/>
      <c r="I32" s="21">
        <v>1992.4</v>
      </c>
      <c r="J32" s="21"/>
      <c r="K32" s="21"/>
      <c r="L32" s="655">
        <v>2181.3000000000002</v>
      </c>
      <c r="M32" s="516"/>
      <c r="N32" s="656"/>
      <c r="O32" s="516">
        <v>394.6</v>
      </c>
      <c r="P32" s="216">
        <v>2011.9490000000001</v>
      </c>
      <c r="Q32" s="298"/>
      <c r="R32" s="216"/>
      <c r="S32" s="216"/>
      <c r="T32" s="216"/>
      <c r="U32" s="216"/>
      <c r="V32" s="216"/>
      <c r="W32" s="298"/>
      <c r="X32" s="298"/>
      <c r="Y32" s="298"/>
      <c r="Z32" s="216"/>
      <c r="AA32" s="216"/>
      <c r="AB32" s="216"/>
      <c r="AC32" s="216"/>
      <c r="AD32" s="216"/>
      <c r="AE32" s="216"/>
      <c r="AF32" s="216"/>
      <c r="AG32" s="216"/>
      <c r="AH32" s="383"/>
      <c r="AI32" s="216"/>
      <c r="AJ32" s="216"/>
      <c r="AK32" s="216"/>
      <c r="AL32" s="216"/>
      <c r="AM32" s="216"/>
      <c r="AN32" s="216"/>
      <c r="AO32" s="383"/>
      <c r="AP32" s="216"/>
      <c r="AQ32" s="216"/>
      <c r="AR32" s="216"/>
      <c r="AS32" s="216"/>
      <c r="AT32" s="216"/>
      <c r="AU32" s="216"/>
      <c r="AV32" s="216"/>
      <c r="AW32" s="383"/>
      <c r="AX32" s="216"/>
      <c r="AY32" s="216"/>
      <c r="AZ32" s="216"/>
      <c r="BA32" s="216"/>
      <c r="BB32" s="216"/>
      <c r="BC32" s="216"/>
      <c r="BD32" s="216"/>
      <c r="BE32" s="216"/>
      <c r="BF32" s="216"/>
      <c r="BG32" s="216"/>
      <c r="BH32" s="216"/>
      <c r="BI32" s="216"/>
      <c r="BJ32" s="216"/>
      <c r="BK32" s="216"/>
      <c r="BL32" s="216"/>
      <c r="BM32" s="216"/>
      <c r="BN32" s="216"/>
      <c r="BO32" s="216">
        <f t="shared" si="0"/>
        <v>11625.849</v>
      </c>
    </row>
    <row r="33" spans="1:67" s="628" customFormat="1">
      <c r="A33" s="653" t="s">
        <v>280</v>
      </c>
      <c r="B33" s="657"/>
      <c r="C33" s="657">
        <v>1556.7</v>
      </c>
      <c r="D33" s="657"/>
      <c r="E33" s="657">
        <v>1556.7</v>
      </c>
      <c r="F33" s="657"/>
      <c r="G33" s="658">
        <v>1556.8</v>
      </c>
      <c r="H33" s="657"/>
      <c r="I33" s="657">
        <v>1799.4</v>
      </c>
      <c r="J33" s="657"/>
      <c r="K33" s="657"/>
      <c r="L33" s="659">
        <v>1799.6</v>
      </c>
      <c r="M33" s="660"/>
      <c r="N33" s="658"/>
      <c r="O33" s="658">
        <v>500.9</v>
      </c>
      <c r="P33" s="629">
        <v>1906.6</v>
      </c>
      <c r="Q33" s="629"/>
      <c r="R33" s="630"/>
      <c r="S33" s="630"/>
      <c r="T33" s="630"/>
      <c r="U33" s="630"/>
      <c r="V33" s="630"/>
      <c r="W33" s="629"/>
      <c r="X33" s="629"/>
      <c r="Y33" s="629"/>
      <c r="Z33" s="630"/>
      <c r="AA33" s="630"/>
      <c r="AB33" s="630"/>
      <c r="AC33" s="630"/>
      <c r="AD33" s="630"/>
      <c r="AE33" s="630"/>
      <c r="AF33" s="630"/>
      <c r="AG33" s="630"/>
      <c r="AH33" s="630"/>
      <c r="AI33" s="630"/>
      <c r="AJ33" s="630"/>
      <c r="AK33" s="630"/>
      <c r="AL33" s="630"/>
      <c r="AM33" s="630"/>
      <c r="AN33" s="630"/>
      <c r="AO33" s="631"/>
      <c r="AP33" s="630"/>
      <c r="AQ33" s="630"/>
      <c r="AR33" s="630"/>
      <c r="AS33" s="630"/>
      <c r="AT33" s="630"/>
      <c r="AU33" s="630"/>
      <c r="AV33" s="630"/>
      <c r="AW33" s="631"/>
      <c r="AX33" s="631"/>
      <c r="AY33" s="630"/>
      <c r="AZ33" s="630"/>
      <c r="BA33" s="630"/>
      <c r="BB33" s="630"/>
      <c r="BC33" s="630"/>
      <c r="BD33" s="630"/>
      <c r="BE33" s="630"/>
      <c r="BF33" s="630"/>
      <c r="BG33" s="630"/>
      <c r="BH33" s="630"/>
      <c r="BI33" s="630"/>
      <c r="BJ33" s="630"/>
      <c r="BK33" s="630"/>
      <c r="BL33" s="630"/>
      <c r="BM33" s="630"/>
      <c r="BN33" s="630"/>
      <c r="BO33" s="630">
        <f t="shared" si="0"/>
        <v>10676.7</v>
      </c>
    </row>
    <row r="34" spans="1:67">
      <c r="A34" s="654" t="s">
        <v>52</v>
      </c>
      <c r="B34" s="21"/>
      <c r="C34" s="21">
        <v>1739.7</v>
      </c>
      <c r="D34" s="21"/>
      <c r="E34" s="21">
        <v>1739.7</v>
      </c>
      <c r="F34" s="21"/>
      <c r="G34" s="21">
        <v>1740.1</v>
      </c>
      <c r="H34" s="21"/>
      <c r="I34" s="21">
        <v>2144.1999999999998</v>
      </c>
      <c r="J34" s="656"/>
      <c r="K34" s="21"/>
      <c r="L34" s="655">
        <v>2144.1</v>
      </c>
      <c r="M34" s="516"/>
      <c r="N34" s="661"/>
      <c r="O34" s="656">
        <v>467.2</v>
      </c>
      <c r="P34" s="216">
        <v>2238.7449999999999</v>
      </c>
      <c r="Q34" s="298"/>
      <c r="R34" s="216"/>
      <c r="S34" s="216"/>
      <c r="T34" s="216"/>
      <c r="U34" s="216"/>
      <c r="V34" s="216"/>
      <c r="W34" s="298"/>
      <c r="X34" s="298"/>
      <c r="Y34" s="298"/>
      <c r="Z34" s="216"/>
      <c r="AA34" s="216"/>
      <c r="AB34" s="216"/>
      <c r="AC34" s="216"/>
      <c r="AD34" s="216"/>
      <c r="AE34" s="216"/>
      <c r="AF34" s="216"/>
      <c r="AG34" s="216"/>
      <c r="AH34" s="216"/>
      <c r="AI34" s="216"/>
      <c r="AJ34" s="216"/>
      <c r="AK34" s="216"/>
      <c r="AL34" s="216"/>
      <c r="AM34" s="216"/>
      <c r="AN34" s="216"/>
      <c r="AO34" s="383"/>
      <c r="AP34" s="216"/>
      <c r="AQ34" s="216"/>
      <c r="AR34" s="216"/>
      <c r="AS34" s="216"/>
      <c r="AT34" s="216"/>
      <c r="AU34" s="216"/>
      <c r="AV34" s="216"/>
      <c r="AW34" s="383"/>
      <c r="AX34" s="383"/>
      <c r="AY34" s="216"/>
      <c r="AZ34" s="216"/>
      <c r="BA34" s="216"/>
      <c r="BB34" s="216"/>
      <c r="BC34" s="216"/>
      <c r="BD34" s="216"/>
      <c r="BE34" s="216"/>
      <c r="BF34" s="216"/>
      <c r="BG34" s="216"/>
      <c r="BH34" s="216"/>
      <c r="BI34" s="216"/>
      <c r="BJ34" s="216"/>
      <c r="BK34" s="216"/>
      <c r="BL34" s="216"/>
      <c r="BM34" s="216"/>
      <c r="BN34" s="216"/>
      <c r="BO34" s="216">
        <f t="shared" si="0"/>
        <v>12213.744999999999</v>
      </c>
    </row>
    <row r="35" spans="1:67" s="633" customFormat="1" ht="15">
      <c r="A35" s="632" t="s">
        <v>249</v>
      </c>
      <c r="B35" s="633">
        <f t="shared" ref="B35:H35" si="1">SUM(B9:B34)</f>
        <v>0</v>
      </c>
      <c r="C35" s="633">
        <f t="shared" si="1"/>
        <v>35758.599999999991</v>
      </c>
      <c r="D35" s="633">
        <f t="shared" si="1"/>
        <v>0</v>
      </c>
      <c r="E35" s="633">
        <f t="shared" si="1"/>
        <v>35758.399999999987</v>
      </c>
      <c r="F35" s="633">
        <f t="shared" si="1"/>
        <v>0</v>
      </c>
      <c r="G35" s="634">
        <f t="shared" si="1"/>
        <v>36056</v>
      </c>
      <c r="H35" s="633">
        <f t="shared" si="1"/>
        <v>0</v>
      </c>
      <c r="I35" s="633">
        <f t="shared" ref="I35:N35" si="2">SUM(I9:I34)</f>
        <v>39786.200000000004</v>
      </c>
      <c r="J35" s="633">
        <f t="shared" si="2"/>
        <v>0</v>
      </c>
      <c r="K35" s="633">
        <f t="shared" si="2"/>
        <v>0</v>
      </c>
      <c r="L35" s="635">
        <f t="shared" si="2"/>
        <v>41098.450000000004</v>
      </c>
      <c r="M35" s="636">
        <f t="shared" si="2"/>
        <v>0</v>
      </c>
      <c r="N35" s="634">
        <f t="shared" si="2"/>
        <v>0</v>
      </c>
      <c r="O35" s="634">
        <f>SUM(O9:O34)</f>
        <v>12101.5</v>
      </c>
      <c r="P35" s="637">
        <f>SUM(P9:P34)</f>
        <v>34927.156999999999</v>
      </c>
      <c r="Q35" s="634">
        <f t="shared" ref="Q35:V35" si="3">SUM(Q9:Q34)</f>
        <v>0</v>
      </c>
      <c r="R35" s="637">
        <f t="shared" si="3"/>
        <v>0</v>
      </c>
      <c r="S35" s="637">
        <f t="shared" si="3"/>
        <v>0</v>
      </c>
      <c r="T35" s="637">
        <f>SUM(T9:T34)</f>
        <v>0</v>
      </c>
      <c r="U35" s="636">
        <f t="shared" si="3"/>
        <v>0</v>
      </c>
      <c r="V35" s="636">
        <f t="shared" si="3"/>
        <v>0</v>
      </c>
      <c r="W35" s="634">
        <f>SUM(W9:W34)</f>
        <v>0</v>
      </c>
      <c r="X35" s="634">
        <f>SUM(X9:X34)</f>
        <v>0</v>
      </c>
      <c r="Y35" s="634">
        <f t="shared" ref="Y35:AG35" si="4">SUM(Y9:Y34)</f>
        <v>0</v>
      </c>
      <c r="Z35" s="636">
        <f t="shared" si="4"/>
        <v>0</v>
      </c>
      <c r="AA35" s="637">
        <f t="shared" si="4"/>
        <v>0</v>
      </c>
      <c r="AB35" s="636">
        <f t="shared" si="4"/>
        <v>0</v>
      </c>
      <c r="AC35" s="636">
        <f t="shared" si="4"/>
        <v>0</v>
      </c>
      <c r="AD35" s="636">
        <f t="shared" si="4"/>
        <v>0</v>
      </c>
      <c r="AE35" s="636">
        <f t="shared" si="4"/>
        <v>0</v>
      </c>
      <c r="AF35" s="636">
        <f t="shared" si="4"/>
        <v>0</v>
      </c>
      <c r="AG35" s="637">
        <f t="shared" si="4"/>
        <v>0</v>
      </c>
      <c r="AH35" s="637">
        <f>SUM(AH9:AH34)</f>
        <v>0</v>
      </c>
      <c r="AI35" s="638">
        <f>SUM(AI9:AI34)</f>
        <v>0</v>
      </c>
      <c r="AJ35" s="637">
        <f>SUM(AJ9:AJ34)</f>
        <v>0</v>
      </c>
      <c r="AK35" s="637">
        <f>SUM(AK9:AK34)</f>
        <v>0</v>
      </c>
      <c r="AL35" s="637">
        <f>SUM(AL9:AL34)</f>
        <v>0</v>
      </c>
      <c r="AM35" s="637"/>
      <c r="AN35" s="638">
        <f t="shared" ref="AN35:AV35" si="5">SUM(AN9:AN34)</f>
        <v>0</v>
      </c>
      <c r="AO35" s="638">
        <f t="shared" si="5"/>
        <v>0</v>
      </c>
      <c r="AP35" s="637">
        <f t="shared" si="5"/>
        <v>0</v>
      </c>
      <c r="AQ35" s="637">
        <f t="shared" si="5"/>
        <v>0</v>
      </c>
      <c r="AR35" s="637">
        <f t="shared" si="5"/>
        <v>0</v>
      </c>
      <c r="AS35" s="637">
        <f t="shared" si="5"/>
        <v>0</v>
      </c>
      <c r="AT35" s="637">
        <f t="shared" si="5"/>
        <v>0</v>
      </c>
      <c r="AU35" s="637">
        <f t="shared" si="5"/>
        <v>0</v>
      </c>
      <c r="AV35" s="637">
        <f t="shared" si="5"/>
        <v>0</v>
      </c>
      <c r="AW35" s="638">
        <f t="shared" ref="AW35:BB35" si="6">SUM(AW9:AW34)</f>
        <v>0</v>
      </c>
      <c r="AX35" s="638">
        <f t="shared" si="6"/>
        <v>0</v>
      </c>
      <c r="AY35" s="638">
        <f t="shared" si="6"/>
        <v>0</v>
      </c>
      <c r="AZ35" s="638">
        <f t="shared" si="6"/>
        <v>0</v>
      </c>
      <c r="BA35" s="638">
        <f t="shared" si="6"/>
        <v>0</v>
      </c>
      <c r="BB35" s="638">
        <f t="shared" si="6"/>
        <v>0</v>
      </c>
      <c r="BC35" s="637">
        <f t="shared" ref="BC35:BJ35" si="7">SUM(BC9:BC34)</f>
        <v>0</v>
      </c>
      <c r="BD35" s="637">
        <f t="shared" si="7"/>
        <v>0</v>
      </c>
      <c r="BE35" s="637">
        <f t="shared" si="7"/>
        <v>0</v>
      </c>
      <c r="BF35" s="637">
        <f t="shared" si="7"/>
        <v>0</v>
      </c>
      <c r="BG35" s="637">
        <f t="shared" si="7"/>
        <v>0</v>
      </c>
      <c r="BH35" s="637">
        <f t="shared" si="7"/>
        <v>0</v>
      </c>
      <c r="BI35" s="637">
        <f t="shared" si="7"/>
        <v>0</v>
      </c>
      <c r="BJ35" s="637">
        <f t="shared" si="7"/>
        <v>0</v>
      </c>
      <c r="BK35" s="637">
        <f>SUM(BK9:BK34)</f>
        <v>0</v>
      </c>
      <c r="BL35" s="637">
        <f>SUM(BL9:BL34)</f>
        <v>0</v>
      </c>
      <c r="BM35" s="637"/>
      <c r="BN35" s="637"/>
      <c r="BO35" s="637">
        <f t="shared" si="0"/>
        <v>235486.307</v>
      </c>
    </row>
    <row r="36" spans="1:67">
      <c r="A36" s="12" t="s">
        <v>250</v>
      </c>
      <c r="B36" s="298"/>
      <c r="C36">
        <v>119297.5</v>
      </c>
      <c r="E36">
        <v>119448.4</v>
      </c>
      <c r="G36" s="298">
        <v>118400.1</v>
      </c>
      <c r="I36">
        <v>108150.39999999999</v>
      </c>
      <c r="L36" s="255">
        <v>101891.15</v>
      </c>
      <c r="M36" s="418"/>
      <c r="N36" s="298"/>
      <c r="O36" s="216">
        <v>36513.4</v>
      </c>
      <c r="P36" s="216">
        <v>67996.543000000005</v>
      </c>
      <c r="Q36" s="216"/>
      <c r="R36" s="216"/>
      <c r="S36" s="216"/>
      <c r="T36" s="216"/>
      <c r="U36" s="298"/>
      <c r="V36" s="298"/>
      <c r="W36" s="298"/>
      <c r="X36" s="298"/>
      <c r="Y36" s="298"/>
      <c r="Z36" s="216"/>
      <c r="AA36" s="216"/>
      <c r="AB36" s="418"/>
      <c r="AC36" s="418"/>
      <c r="AD36" s="418"/>
      <c r="AE36" s="418"/>
      <c r="AF36" s="418"/>
      <c r="AG36" s="216"/>
      <c r="AH36" s="383"/>
      <c r="AI36" s="216"/>
      <c r="AJ36" s="216"/>
      <c r="AK36" s="216"/>
      <c r="AL36" s="216"/>
      <c r="AM36" s="216"/>
      <c r="AN36" s="383"/>
      <c r="AO36" s="383"/>
      <c r="AP36" s="216"/>
      <c r="AQ36" s="216"/>
      <c r="AR36" s="216"/>
      <c r="AS36" s="216"/>
      <c r="AT36" s="216"/>
      <c r="AU36" s="216"/>
      <c r="AV36" s="216"/>
      <c r="AW36" s="383"/>
      <c r="AX36" s="383"/>
      <c r="AY36" s="216"/>
      <c r="AZ36" s="216"/>
      <c r="BA36" s="216"/>
      <c r="BB36" s="216"/>
      <c r="BC36" s="216"/>
      <c r="BD36" s="216"/>
      <c r="BE36" s="216"/>
      <c r="BF36" s="216"/>
      <c r="BG36" s="216"/>
      <c r="BH36" s="216"/>
      <c r="BI36" s="216"/>
      <c r="BJ36" s="216"/>
      <c r="BK36" s="216"/>
      <c r="BL36" s="216"/>
      <c r="BM36" s="216"/>
      <c r="BN36" s="216"/>
      <c r="BO36" s="216">
        <f>SUM(B36:BN36)</f>
        <v>671697.49300000002</v>
      </c>
    </row>
    <row r="37" spans="1:67">
      <c r="A37" s="12"/>
      <c r="L37" s="298"/>
      <c r="M37" s="418"/>
      <c r="N37" s="216"/>
      <c r="O37" s="216"/>
      <c r="P37" s="298"/>
      <c r="Q37" s="216"/>
      <c r="R37" s="216"/>
      <c r="S37" s="216"/>
      <c r="T37" s="216"/>
      <c r="U37" s="298"/>
      <c r="V37" s="216"/>
      <c r="W37" s="298"/>
      <c r="X37" s="298"/>
      <c r="Y37" s="298"/>
      <c r="Z37" s="216"/>
      <c r="AA37" s="216"/>
      <c r="AB37" s="418"/>
      <c r="AC37" s="418"/>
      <c r="AD37" s="418"/>
      <c r="AE37" s="418"/>
      <c r="AF37" s="418"/>
      <c r="AG37" s="216"/>
      <c r="AH37" s="383"/>
      <c r="AI37" s="216"/>
      <c r="AJ37" s="216"/>
      <c r="AK37" s="216"/>
      <c r="AL37" s="216"/>
      <c r="AM37" s="216"/>
      <c r="AN37" s="383"/>
      <c r="AO37" s="383"/>
      <c r="AP37" s="216"/>
      <c r="AQ37" s="216"/>
      <c r="AR37" s="216"/>
      <c r="AS37" s="216"/>
      <c r="AT37" s="216"/>
      <c r="AU37" s="216"/>
      <c r="AV37" s="216"/>
      <c r="AW37" s="383"/>
      <c r="AX37" s="383"/>
      <c r="AY37" s="216"/>
      <c r="AZ37" s="216"/>
      <c r="BA37" s="216"/>
      <c r="BB37" s="216"/>
      <c r="BC37" s="216"/>
      <c r="BD37" s="216"/>
      <c r="BE37" s="216"/>
      <c r="BF37" s="216"/>
      <c r="BG37" s="216"/>
      <c r="BH37" s="216"/>
      <c r="BI37" s="216"/>
      <c r="BJ37" s="216"/>
      <c r="BK37" s="216"/>
      <c r="BL37" s="216"/>
      <c r="BM37" s="216"/>
      <c r="BN37" s="216"/>
      <c r="BO37" s="216">
        <f t="shared" si="0"/>
        <v>0</v>
      </c>
    </row>
    <row r="38" spans="1:67">
      <c r="A38" s="12"/>
      <c r="L38" s="298"/>
      <c r="M38" s="418"/>
      <c r="N38" s="216"/>
      <c r="O38" s="216"/>
      <c r="P38" s="298"/>
      <c r="Q38" s="216"/>
      <c r="R38" s="216"/>
      <c r="S38" s="216"/>
      <c r="T38" s="216"/>
      <c r="U38" s="298"/>
      <c r="V38" s="216"/>
      <c r="W38" s="298"/>
      <c r="X38" s="298"/>
      <c r="Y38" s="298"/>
      <c r="Z38" s="216"/>
      <c r="AA38" s="216"/>
      <c r="AB38" s="418"/>
      <c r="AC38" s="418"/>
      <c r="AD38" s="418"/>
      <c r="AE38" s="418"/>
      <c r="AF38" s="418"/>
      <c r="AG38" s="216"/>
      <c r="AH38" s="383"/>
      <c r="AI38" s="216"/>
      <c r="AJ38" s="216"/>
      <c r="AK38" s="216"/>
      <c r="AL38" s="216"/>
      <c r="AM38" s="216"/>
      <c r="AN38" s="383"/>
      <c r="AO38" s="383"/>
      <c r="AP38" s="216"/>
      <c r="AQ38" s="216"/>
      <c r="AR38" s="216"/>
      <c r="AS38" s="216"/>
      <c r="AT38" s="216"/>
      <c r="AU38" s="216"/>
      <c r="AV38" s="216"/>
      <c r="AW38" s="383"/>
      <c r="AX38" s="383"/>
      <c r="AY38" s="216"/>
      <c r="AZ38" s="216"/>
      <c r="BA38" s="216"/>
      <c r="BB38" s="216"/>
      <c r="BC38" s="216"/>
      <c r="BD38" s="216"/>
      <c r="BE38" s="216"/>
      <c r="BF38" s="216"/>
      <c r="BG38" s="216"/>
      <c r="BH38" s="216"/>
      <c r="BI38" s="216"/>
      <c r="BJ38" s="216"/>
      <c r="BK38" s="216"/>
      <c r="BL38" s="216"/>
      <c r="BM38" s="216"/>
      <c r="BN38" s="216"/>
      <c r="BO38" s="216">
        <f t="shared" si="0"/>
        <v>0</v>
      </c>
    </row>
    <row r="39" spans="1:67">
      <c r="A39" s="540"/>
      <c r="L39" s="298"/>
      <c r="M39" s="418"/>
      <c r="N39" s="216"/>
      <c r="O39" s="216"/>
      <c r="P39" s="298"/>
      <c r="Q39" s="216"/>
      <c r="R39" s="216"/>
      <c r="S39" s="216"/>
      <c r="T39" s="216"/>
      <c r="U39" s="298"/>
      <c r="V39" s="216"/>
      <c r="W39" s="298"/>
      <c r="X39" s="298"/>
      <c r="Y39" s="298"/>
      <c r="Z39" s="216"/>
      <c r="AA39" s="216"/>
      <c r="AB39" s="418"/>
      <c r="AC39" s="418"/>
      <c r="AD39" s="418"/>
      <c r="AE39" s="418"/>
      <c r="AF39" s="418"/>
      <c r="AG39" s="216"/>
      <c r="AH39" s="383"/>
      <c r="AI39" s="216"/>
      <c r="AJ39" s="216"/>
      <c r="AK39" s="216"/>
      <c r="AL39" s="216"/>
      <c r="AM39" s="216"/>
      <c r="AN39" s="383"/>
      <c r="AO39" s="383"/>
      <c r="AP39" s="216"/>
      <c r="AQ39" s="216"/>
      <c r="AR39" s="216"/>
      <c r="AS39" s="216"/>
      <c r="AT39" s="216"/>
      <c r="AU39" s="216"/>
      <c r="AV39" s="216"/>
      <c r="AW39" s="383"/>
      <c r="AX39" s="383"/>
      <c r="AY39" s="216"/>
      <c r="AZ39" s="216"/>
      <c r="BA39" s="216"/>
      <c r="BB39" s="216"/>
      <c r="BC39" s="216"/>
      <c r="BD39" s="216"/>
      <c r="BE39" s="216"/>
      <c r="BF39" s="216"/>
      <c r="BG39" s="216"/>
      <c r="BH39" s="216"/>
      <c r="BI39" s="216"/>
      <c r="BJ39" s="216"/>
      <c r="BK39" s="216"/>
      <c r="BL39" s="216"/>
      <c r="BM39" s="216"/>
      <c r="BN39" s="216"/>
      <c r="BO39" s="216">
        <f t="shared" si="0"/>
        <v>0</v>
      </c>
    </row>
    <row r="40" spans="1:67">
      <c r="A40" s="12"/>
      <c r="B40">
        <f>SUM(B35:B39)</f>
        <v>0</v>
      </c>
      <c r="C40">
        <f t="shared" ref="C40:K40" si="8">SUM(C35:C39)</f>
        <v>155056.09999999998</v>
      </c>
      <c r="D40">
        <f t="shared" si="8"/>
        <v>0</v>
      </c>
      <c r="E40">
        <f t="shared" si="8"/>
        <v>155206.79999999999</v>
      </c>
      <c r="F40">
        <f t="shared" si="8"/>
        <v>0</v>
      </c>
      <c r="G40">
        <f t="shared" si="8"/>
        <v>154456.1</v>
      </c>
      <c r="H40">
        <f t="shared" si="8"/>
        <v>0</v>
      </c>
      <c r="I40">
        <f t="shared" si="8"/>
        <v>147936.6</v>
      </c>
      <c r="J40">
        <f t="shared" si="8"/>
        <v>0</v>
      </c>
      <c r="K40">
        <f t="shared" si="8"/>
        <v>0</v>
      </c>
      <c r="L40" s="255">
        <f t="shared" ref="L40:P40" si="9">SUM(L35:L39)</f>
        <v>142989.6</v>
      </c>
      <c r="M40" s="418">
        <f t="shared" si="9"/>
        <v>0</v>
      </c>
      <c r="N40" s="298">
        <f t="shared" si="9"/>
        <v>0</v>
      </c>
      <c r="O40" s="298">
        <f t="shared" si="9"/>
        <v>48614.9</v>
      </c>
      <c r="P40" s="298">
        <f t="shared" si="9"/>
        <v>102923.70000000001</v>
      </c>
      <c r="Q40" s="216">
        <f t="shared" ref="Q40:V40" si="10">SUM(Q35:Q39)</f>
        <v>0</v>
      </c>
      <c r="R40" s="216">
        <f t="shared" si="10"/>
        <v>0</v>
      </c>
      <c r="S40" s="216">
        <f t="shared" si="10"/>
        <v>0</v>
      </c>
      <c r="T40" s="216">
        <f t="shared" si="10"/>
        <v>0</v>
      </c>
      <c r="U40" s="298">
        <f t="shared" si="10"/>
        <v>0</v>
      </c>
      <c r="V40" s="298">
        <f t="shared" si="10"/>
        <v>0</v>
      </c>
      <c r="W40" s="298">
        <f t="shared" ref="W40:AC40" si="11">SUM(W35:W39)</f>
        <v>0</v>
      </c>
      <c r="X40" s="298">
        <f t="shared" si="11"/>
        <v>0</v>
      </c>
      <c r="Y40" s="298">
        <f t="shared" si="11"/>
        <v>0</v>
      </c>
      <c r="Z40" s="216">
        <f t="shared" si="11"/>
        <v>0</v>
      </c>
      <c r="AA40" s="216">
        <f t="shared" si="11"/>
        <v>0</v>
      </c>
      <c r="AB40" s="418">
        <f t="shared" si="11"/>
        <v>0</v>
      </c>
      <c r="AC40" s="418">
        <f t="shared" si="11"/>
        <v>0</v>
      </c>
      <c r="AD40" s="418">
        <f t="shared" ref="AD40:AK40" si="12">SUM(AD35:AD39)</f>
        <v>0</v>
      </c>
      <c r="AE40" s="418">
        <f t="shared" si="12"/>
        <v>0</v>
      </c>
      <c r="AF40" s="418">
        <f t="shared" si="12"/>
        <v>0</v>
      </c>
      <c r="AG40" s="298">
        <f t="shared" si="12"/>
        <v>0</v>
      </c>
      <c r="AH40" s="216">
        <f t="shared" si="12"/>
        <v>0</v>
      </c>
      <c r="AI40" s="216">
        <f t="shared" si="12"/>
        <v>0</v>
      </c>
      <c r="AJ40" s="216">
        <f t="shared" si="12"/>
        <v>0</v>
      </c>
      <c r="AK40" s="216">
        <f t="shared" si="12"/>
        <v>0</v>
      </c>
      <c r="AL40" s="216">
        <f t="shared" ref="AL40:AR40" si="13">SUM(AL35:AL39)</f>
        <v>0</v>
      </c>
      <c r="AM40" s="216">
        <f t="shared" si="13"/>
        <v>0</v>
      </c>
      <c r="AN40" s="383">
        <f t="shared" si="13"/>
        <v>0</v>
      </c>
      <c r="AO40" s="383">
        <f t="shared" si="13"/>
        <v>0</v>
      </c>
      <c r="AP40" s="216">
        <f t="shared" si="13"/>
        <v>0</v>
      </c>
      <c r="AQ40" s="216">
        <f t="shared" si="13"/>
        <v>0</v>
      </c>
      <c r="AR40" s="216">
        <f t="shared" si="13"/>
        <v>0</v>
      </c>
      <c r="AS40" s="216">
        <f t="shared" ref="AS40:AZ40" si="14">SUM(AS35:AS39)</f>
        <v>0</v>
      </c>
      <c r="AT40" s="216">
        <f t="shared" si="14"/>
        <v>0</v>
      </c>
      <c r="AU40" s="216">
        <f t="shared" si="14"/>
        <v>0</v>
      </c>
      <c r="AV40" s="216">
        <f t="shared" si="14"/>
        <v>0</v>
      </c>
      <c r="AW40" s="383">
        <f t="shared" si="14"/>
        <v>0</v>
      </c>
      <c r="AX40" s="383">
        <f t="shared" si="14"/>
        <v>0</v>
      </c>
      <c r="AY40" s="216">
        <f t="shared" si="14"/>
        <v>0</v>
      </c>
      <c r="AZ40" s="216">
        <f t="shared" si="14"/>
        <v>0</v>
      </c>
      <c r="BA40" s="216">
        <f t="shared" ref="BA40:BM40" si="15">SUM(BA35:BA39)</f>
        <v>0</v>
      </c>
      <c r="BB40" s="216">
        <f t="shared" si="15"/>
        <v>0</v>
      </c>
      <c r="BC40" s="216">
        <f t="shared" si="15"/>
        <v>0</v>
      </c>
      <c r="BD40" s="216">
        <f t="shared" si="15"/>
        <v>0</v>
      </c>
      <c r="BE40" s="216">
        <f t="shared" si="15"/>
        <v>0</v>
      </c>
      <c r="BF40" s="216">
        <f t="shared" si="15"/>
        <v>0</v>
      </c>
      <c r="BG40" s="216">
        <f t="shared" si="15"/>
        <v>0</v>
      </c>
      <c r="BH40" s="216">
        <f t="shared" si="15"/>
        <v>0</v>
      </c>
      <c r="BI40" s="216">
        <f t="shared" si="15"/>
        <v>0</v>
      </c>
      <c r="BJ40" s="216">
        <f t="shared" si="15"/>
        <v>0</v>
      </c>
      <c r="BK40" s="216">
        <f t="shared" si="15"/>
        <v>0</v>
      </c>
      <c r="BL40" s="216">
        <f t="shared" si="15"/>
        <v>0</v>
      </c>
      <c r="BM40" s="216">
        <f t="shared" si="15"/>
        <v>0</v>
      </c>
      <c r="BN40" s="216"/>
      <c r="BO40" s="216">
        <f t="shared" si="0"/>
        <v>907183.8</v>
      </c>
    </row>
    <row r="41" spans="1:67" ht="15">
      <c r="A41" s="547"/>
      <c r="B41" s="385"/>
      <c r="C41" s="385"/>
      <c r="D41" s="385"/>
      <c r="E41" s="385"/>
      <c r="F41" s="385"/>
      <c r="G41" s="385"/>
      <c r="H41" s="385"/>
      <c r="I41" s="385"/>
      <c r="J41" s="385"/>
      <c r="K41" s="385"/>
      <c r="L41" s="507"/>
      <c r="M41" s="515"/>
      <c r="N41" s="507"/>
      <c r="O41" s="451"/>
      <c r="P41" s="451"/>
      <c r="Q41" s="451"/>
      <c r="R41" s="451"/>
      <c r="S41" s="451"/>
      <c r="T41" s="451"/>
      <c r="U41" s="451"/>
      <c r="V41" s="451"/>
      <c r="W41" s="507"/>
      <c r="X41" s="507"/>
      <c r="Y41" s="507"/>
      <c r="Z41" s="451"/>
      <c r="AA41" s="451"/>
      <c r="AB41" s="515"/>
      <c r="AC41" s="515"/>
      <c r="AD41" s="515"/>
      <c r="AE41" s="515"/>
      <c r="AF41" s="515"/>
      <c r="AG41" s="385"/>
      <c r="AH41" s="385"/>
      <c r="AI41" s="451"/>
      <c r="AJ41" s="451"/>
      <c r="AK41" s="451"/>
      <c r="AL41" s="451"/>
      <c r="AM41" s="451"/>
      <c r="AN41" s="385"/>
      <c r="AO41" s="385"/>
      <c r="AP41" s="451"/>
      <c r="AQ41" s="451"/>
      <c r="AR41" s="451"/>
      <c r="AS41" s="451"/>
      <c r="AT41" s="451"/>
      <c r="AU41" s="451"/>
      <c r="AV41" s="451"/>
      <c r="AW41" s="385"/>
      <c r="AX41" s="385"/>
      <c r="AY41" s="451"/>
      <c r="AZ41" s="451"/>
      <c r="BA41" s="451"/>
      <c r="BB41" s="451"/>
      <c r="BC41" s="451"/>
      <c r="BD41" s="451"/>
      <c r="BE41" s="451"/>
      <c r="BF41" s="451"/>
      <c r="BG41" s="451"/>
      <c r="BH41" s="451"/>
      <c r="BI41" s="451"/>
      <c r="BJ41" s="451"/>
      <c r="BK41" s="451"/>
      <c r="BL41" s="451"/>
      <c r="BM41" s="451"/>
      <c r="BN41" s="451"/>
      <c r="BO41" s="216">
        <f t="shared" si="0"/>
        <v>0</v>
      </c>
    </row>
    <row r="42" spans="1:67" ht="15">
      <c r="A42" s="14"/>
      <c r="B42" s="385"/>
      <c r="C42" s="385"/>
      <c r="D42" s="385"/>
      <c r="E42" s="385"/>
      <c r="F42" s="385"/>
      <c r="G42" s="385"/>
      <c r="H42" s="385"/>
      <c r="I42" s="385"/>
      <c r="J42" s="385"/>
      <c r="K42" s="385"/>
      <c r="L42" s="507"/>
      <c r="M42" s="515"/>
      <c r="N42" s="507"/>
      <c r="O42" s="451"/>
      <c r="P42" s="451"/>
      <c r="Q42" s="451"/>
      <c r="R42" s="451"/>
      <c r="S42" s="451"/>
      <c r="T42" s="451"/>
      <c r="U42" s="451"/>
      <c r="V42" s="451"/>
      <c r="W42" s="507"/>
      <c r="X42" s="507"/>
      <c r="Y42" s="507"/>
      <c r="Z42" s="451"/>
      <c r="AA42" s="451"/>
      <c r="AB42" s="515"/>
      <c r="AC42" s="515"/>
      <c r="AD42" s="515"/>
      <c r="AE42" s="515"/>
      <c r="AF42" s="515"/>
      <c r="AG42" s="385"/>
      <c r="AH42" s="385"/>
      <c r="AI42" s="451"/>
      <c r="AJ42" s="451"/>
      <c r="AK42" s="451"/>
      <c r="AL42" s="451"/>
      <c r="AM42" s="451"/>
      <c r="AN42" s="385"/>
      <c r="AO42" s="385"/>
      <c r="AP42" s="451"/>
      <c r="AQ42" s="451"/>
      <c r="AR42" s="451"/>
      <c r="AS42" s="451"/>
      <c r="AT42" s="451"/>
      <c r="AU42" s="451"/>
      <c r="AV42" s="451"/>
      <c r="AW42" s="385"/>
      <c r="AX42" s="385"/>
      <c r="AY42" s="451"/>
      <c r="AZ42" s="451"/>
      <c r="BA42" s="451"/>
      <c r="BB42" s="451"/>
      <c r="BC42" s="451"/>
      <c r="BD42" s="451"/>
      <c r="BE42" s="451"/>
      <c r="BF42" s="451"/>
      <c r="BG42" s="451"/>
      <c r="BH42" s="451"/>
      <c r="BI42" s="451"/>
      <c r="BJ42" s="451"/>
      <c r="BK42" s="451"/>
      <c r="BL42" s="451"/>
      <c r="BM42" s="451"/>
      <c r="BN42" s="451"/>
      <c r="BO42" s="216"/>
    </row>
    <row r="43" spans="1:67" s="639" customFormat="1" ht="15">
      <c r="A43" s="646" t="s">
        <v>251</v>
      </c>
      <c r="B43" s="647">
        <f t="shared" ref="B43:AF43" si="16">SUM(B40:B41)</f>
        <v>0</v>
      </c>
      <c r="C43" s="648">
        <f t="shared" si="16"/>
        <v>155056.09999999998</v>
      </c>
      <c r="D43" s="649">
        <f t="shared" si="16"/>
        <v>0</v>
      </c>
      <c r="E43" s="648">
        <f t="shared" si="16"/>
        <v>155206.79999999999</v>
      </c>
      <c r="F43" s="649">
        <f t="shared" si="16"/>
        <v>0</v>
      </c>
      <c r="G43" s="648">
        <f t="shared" si="16"/>
        <v>154456.1</v>
      </c>
      <c r="H43" s="648">
        <f t="shared" si="16"/>
        <v>0</v>
      </c>
      <c r="I43" s="648">
        <f t="shared" si="16"/>
        <v>147936.6</v>
      </c>
      <c r="J43" s="648">
        <f t="shared" si="16"/>
        <v>0</v>
      </c>
      <c r="K43" s="648">
        <f t="shared" si="16"/>
        <v>0</v>
      </c>
      <c r="L43" s="647">
        <f t="shared" si="16"/>
        <v>142989.6</v>
      </c>
      <c r="M43" s="649">
        <f t="shared" si="16"/>
        <v>0</v>
      </c>
      <c r="N43" s="648">
        <f t="shared" si="16"/>
        <v>0</v>
      </c>
      <c r="O43" s="648">
        <f t="shared" si="16"/>
        <v>48614.9</v>
      </c>
      <c r="P43" s="648">
        <f t="shared" si="16"/>
        <v>102923.70000000001</v>
      </c>
      <c r="Q43" s="650">
        <f t="shared" si="16"/>
        <v>0</v>
      </c>
      <c r="R43" s="650">
        <f t="shared" si="16"/>
        <v>0</v>
      </c>
      <c r="S43" s="650">
        <f t="shared" si="16"/>
        <v>0</v>
      </c>
      <c r="T43" s="650">
        <f t="shared" ref="T43" si="17">SUM(T40:T41)</f>
        <v>0</v>
      </c>
      <c r="U43" s="650">
        <f t="shared" si="16"/>
        <v>0</v>
      </c>
      <c r="V43" s="650">
        <f t="shared" si="16"/>
        <v>0</v>
      </c>
      <c r="W43" s="648">
        <f t="shared" si="16"/>
        <v>0</v>
      </c>
      <c r="X43" s="648">
        <f t="shared" si="16"/>
        <v>0</v>
      </c>
      <c r="Y43" s="648">
        <f t="shared" si="16"/>
        <v>0</v>
      </c>
      <c r="Z43" s="650">
        <f t="shared" si="16"/>
        <v>0</v>
      </c>
      <c r="AA43" s="650">
        <f t="shared" si="16"/>
        <v>0</v>
      </c>
      <c r="AB43" s="649">
        <f t="shared" si="16"/>
        <v>0</v>
      </c>
      <c r="AC43" s="649">
        <f t="shared" si="16"/>
        <v>0</v>
      </c>
      <c r="AD43" s="649">
        <f t="shared" si="16"/>
        <v>0</v>
      </c>
      <c r="AE43" s="649">
        <f t="shared" si="16"/>
        <v>0</v>
      </c>
      <c r="AF43" s="649">
        <f t="shared" si="16"/>
        <v>0</v>
      </c>
      <c r="AG43" s="651">
        <f t="shared" ref="AG43:BN43" si="18">SUM(AG40:AG41)</f>
        <v>0</v>
      </c>
      <c r="AH43" s="651">
        <f t="shared" si="18"/>
        <v>0</v>
      </c>
      <c r="AI43" s="650">
        <f t="shared" si="18"/>
        <v>0</v>
      </c>
      <c r="AJ43" s="650">
        <f t="shared" si="18"/>
        <v>0</v>
      </c>
      <c r="AK43" s="650">
        <f t="shared" si="18"/>
        <v>0</v>
      </c>
      <c r="AL43" s="650">
        <f t="shared" si="18"/>
        <v>0</v>
      </c>
      <c r="AM43" s="650">
        <f t="shared" si="18"/>
        <v>0</v>
      </c>
      <c r="AN43" s="651">
        <f t="shared" si="18"/>
        <v>0</v>
      </c>
      <c r="AO43" s="651">
        <f t="shared" si="18"/>
        <v>0</v>
      </c>
      <c r="AP43" s="650">
        <f t="shared" si="18"/>
        <v>0</v>
      </c>
      <c r="AQ43" s="650">
        <f t="shared" si="18"/>
        <v>0</v>
      </c>
      <c r="AR43" s="650">
        <f t="shared" si="18"/>
        <v>0</v>
      </c>
      <c r="AS43" s="650">
        <f t="shared" si="18"/>
        <v>0</v>
      </c>
      <c r="AT43" s="650">
        <f t="shared" si="18"/>
        <v>0</v>
      </c>
      <c r="AU43" s="650">
        <f t="shared" si="18"/>
        <v>0</v>
      </c>
      <c r="AV43" s="650">
        <f t="shared" si="18"/>
        <v>0</v>
      </c>
      <c r="AW43" s="651">
        <f t="shared" si="18"/>
        <v>0</v>
      </c>
      <c r="AX43" s="651">
        <f t="shared" si="18"/>
        <v>0</v>
      </c>
      <c r="AY43" s="650">
        <f t="shared" si="18"/>
        <v>0</v>
      </c>
      <c r="AZ43" s="650">
        <f t="shared" si="18"/>
        <v>0</v>
      </c>
      <c r="BA43" s="650">
        <f t="shared" si="18"/>
        <v>0</v>
      </c>
      <c r="BB43" s="650">
        <f t="shared" si="18"/>
        <v>0</v>
      </c>
      <c r="BC43" s="650">
        <f t="shared" si="18"/>
        <v>0</v>
      </c>
      <c r="BD43" s="650">
        <f t="shared" si="18"/>
        <v>0</v>
      </c>
      <c r="BE43" s="650">
        <f t="shared" si="18"/>
        <v>0</v>
      </c>
      <c r="BF43" s="650">
        <f t="shared" si="18"/>
        <v>0</v>
      </c>
      <c r="BG43" s="650">
        <f t="shared" si="18"/>
        <v>0</v>
      </c>
      <c r="BH43" s="650">
        <f t="shared" si="18"/>
        <v>0</v>
      </c>
      <c r="BI43" s="650">
        <f t="shared" si="18"/>
        <v>0</v>
      </c>
      <c r="BJ43" s="650">
        <f t="shared" si="18"/>
        <v>0</v>
      </c>
      <c r="BK43" s="650">
        <f t="shared" si="18"/>
        <v>0</v>
      </c>
      <c r="BL43" s="650">
        <f t="shared" si="18"/>
        <v>0</v>
      </c>
      <c r="BM43" s="650">
        <f t="shared" si="18"/>
        <v>0</v>
      </c>
      <c r="BN43" s="650">
        <f t="shared" si="18"/>
        <v>0</v>
      </c>
      <c r="BO43" s="642">
        <f t="shared" si="0"/>
        <v>907183.8</v>
      </c>
    </row>
    <row r="44" spans="1:67">
      <c r="A44" s="197"/>
      <c r="M44" s="418"/>
      <c r="BO44" s="216">
        <f t="shared" si="0"/>
        <v>0</v>
      </c>
    </row>
    <row r="45" spans="1:67" s="639" customFormat="1" ht="15">
      <c r="A45" s="645" t="s">
        <v>212</v>
      </c>
      <c r="BO45" s="642">
        <f t="shared" si="0"/>
        <v>0</v>
      </c>
    </row>
    <row r="46" spans="1:67">
      <c r="A46" s="16" t="s">
        <v>169</v>
      </c>
      <c r="BO46" s="216">
        <f t="shared" si="0"/>
        <v>0</v>
      </c>
    </row>
    <row r="47" spans="1:67">
      <c r="BO47" s="216">
        <f t="shared" si="0"/>
        <v>0</v>
      </c>
    </row>
    <row r="48" spans="1:67" s="639" customFormat="1" ht="15">
      <c r="A48" s="640" t="s">
        <v>216</v>
      </c>
      <c r="BO48" s="642">
        <f t="shared" si="0"/>
        <v>0</v>
      </c>
    </row>
    <row r="49" spans="1:67">
      <c r="A49" s="16" t="s">
        <v>170</v>
      </c>
      <c r="BO49" s="216">
        <f t="shared" si="0"/>
        <v>0</v>
      </c>
    </row>
    <row r="50" spans="1:67">
      <c r="A50" s="16" t="s">
        <v>171</v>
      </c>
      <c r="BO50" s="216">
        <f t="shared" si="0"/>
        <v>0</v>
      </c>
    </row>
    <row r="51" spans="1:67">
      <c r="BO51" s="216">
        <f t="shared" si="0"/>
        <v>0</v>
      </c>
    </row>
    <row r="52" spans="1:67" s="639" customFormat="1" ht="15">
      <c r="A52" s="643" t="s">
        <v>214</v>
      </c>
      <c r="BO52" s="642">
        <f t="shared" si="0"/>
        <v>0</v>
      </c>
    </row>
    <row r="53" spans="1:67" s="639" customFormat="1" ht="15">
      <c r="A53" s="640" t="s">
        <v>215</v>
      </c>
      <c r="B53" s="641">
        <f>SUM(B54:B57)</f>
        <v>150</v>
      </c>
      <c r="C53" s="641">
        <f>SUM(C54:C57)</f>
        <v>0</v>
      </c>
      <c r="D53" s="641">
        <f>SUM(D54:D57)</f>
        <v>150</v>
      </c>
      <c r="E53" s="639">
        <f>SUM(E54:E55)</f>
        <v>0</v>
      </c>
      <c r="F53" s="641">
        <f>SUM(F54:F56)</f>
        <v>150</v>
      </c>
      <c r="G53" s="641">
        <f t="shared" ref="G53:H53" si="19">SUM(G54:G56)</f>
        <v>0</v>
      </c>
      <c r="H53" s="641">
        <f t="shared" si="19"/>
        <v>150</v>
      </c>
      <c r="I53" s="639">
        <f>SUM(I54:I56)</f>
        <v>0</v>
      </c>
      <c r="J53" s="644">
        <f>SUM(J54:J56)</f>
        <v>150</v>
      </c>
      <c r="K53" s="639">
        <f>SUM(K54:K56)</f>
        <v>0</v>
      </c>
      <c r="L53" s="639">
        <f>SUM(L54:L55)</f>
        <v>0</v>
      </c>
      <c r="M53" s="639">
        <f>SUM(M54)</f>
        <v>143.75</v>
      </c>
      <c r="N53" s="639">
        <f>SUM(N54)</f>
        <v>6.25</v>
      </c>
      <c r="O53" s="639">
        <f>SUM(O54:O55)</f>
        <v>0</v>
      </c>
      <c r="Q53" s="639">
        <f>SUM(Q54:Q56)</f>
        <v>0</v>
      </c>
      <c r="R53" s="639">
        <f>SUM(R54:R55)</f>
        <v>0</v>
      </c>
      <c r="S53" s="639">
        <f>SUM(S54:S55)</f>
        <v>0</v>
      </c>
      <c r="T53" s="639">
        <f>SUM(T54:T55)</f>
        <v>0</v>
      </c>
      <c r="V53" s="639">
        <f>SUM(V54:V55)</f>
        <v>0</v>
      </c>
      <c r="W53" s="639">
        <f>SUM(W54:W55)</f>
        <v>0</v>
      </c>
      <c r="Y53" s="639">
        <f>SUM(Y54:Y55)</f>
        <v>0</v>
      </c>
      <c r="Z53" s="639">
        <f>SUM(Z54:Z55)</f>
        <v>0</v>
      </c>
      <c r="AB53" s="639">
        <f>SUM(AB54:AB54)</f>
        <v>0</v>
      </c>
      <c r="AC53" s="639">
        <f>SUM(AC54:AC54)</f>
        <v>0</v>
      </c>
      <c r="AD53" s="639">
        <f>SUM(AD54:AD54)</f>
        <v>0</v>
      </c>
      <c r="AE53" s="639">
        <f t="shared" ref="AE53" si="20">SUM(AE54:AE55)</f>
        <v>0</v>
      </c>
      <c r="AF53" s="639">
        <f>SUM(AF54:AF54)</f>
        <v>0</v>
      </c>
      <c r="AG53" s="639">
        <f>SUM(AG54:AG56)</f>
        <v>0</v>
      </c>
      <c r="AI53" s="639">
        <f>SUM(AI54:AI57)</f>
        <v>0</v>
      </c>
      <c r="AP53" s="639">
        <f>SUM(AP54:AP56)</f>
        <v>0</v>
      </c>
      <c r="AS53" s="639">
        <f>SUM(AS54:AS55)</f>
        <v>0</v>
      </c>
      <c r="AT53" s="639">
        <f>SUM(AT54:AT55)</f>
        <v>0</v>
      </c>
      <c r="AU53" s="639">
        <f>SUM(AU54:AU55)</f>
        <v>0</v>
      </c>
      <c r="AV53" s="639">
        <f>SUM(AV54:AV55)</f>
        <v>0</v>
      </c>
      <c r="BC53" s="639">
        <f>SUM(BC54:BC55)</f>
        <v>0</v>
      </c>
      <c r="BF53" s="639">
        <f>SUM(BF54:BF55)</f>
        <v>0</v>
      </c>
      <c r="BI53" s="639">
        <f>SUM(BI54:BI56)</f>
        <v>0</v>
      </c>
      <c r="BO53" s="642">
        <f t="shared" si="0"/>
        <v>900</v>
      </c>
    </row>
    <row r="54" spans="1:67">
      <c r="A54" s="16" t="s">
        <v>16</v>
      </c>
      <c r="B54" s="298">
        <v>150</v>
      </c>
      <c r="C54" s="298"/>
      <c r="D54" s="298">
        <v>150</v>
      </c>
      <c r="F54" s="298">
        <v>150</v>
      </c>
      <c r="H54" s="298">
        <v>150</v>
      </c>
      <c r="J54" s="255">
        <v>150</v>
      </c>
      <c r="M54">
        <v>143.75</v>
      </c>
      <c r="N54">
        <v>6.25</v>
      </c>
      <c r="AB54">
        <v>0</v>
      </c>
      <c r="AC54">
        <v>0</v>
      </c>
      <c r="AD54">
        <v>0</v>
      </c>
      <c r="AE54">
        <v>0</v>
      </c>
      <c r="AF54">
        <v>0</v>
      </c>
      <c r="BO54" s="216">
        <f t="shared" si="0"/>
        <v>900</v>
      </c>
    </row>
    <row r="55" spans="1:67">
      <c r="A55" s="16" t="s">
        <v>174</v>
      </c>
      <c r="BO55" s="216">
        <f t="shared" si="0"/>
        <v>0</v>
      </c>
    </row>
    <row r="56" spans="1:67">
      <c r="I56" s="525"/>
      <c r="M56" s="298"/>
      <c r="N56" s="298"/>
      <c r="O56" s="298"/>
      <c r="S56" s="298"/>
      <c r="BO56" s="216">
        <f t="shared" si="0"/>
        <v>0</v>
      </c>
    </row>
    <row r="57" spans="1:67">
      <c r="A57" s="545"/>
      <c r="BO57" s="216">
        <f t="shared" si="0"/>
        <v>0</v>
      </c>
    </row>
    <row r="58" spans="1:67" ht="15">
      <c r="A58" s="230"/>
      <c r="BO58" s="216">
        <f t="shared" si="0"/>
        <v>0</v>
      </c>
    </row>
    <row r="59" spans="1:67" s="639" customFormat="1" ht="15">
      <c r="A59" s="640" t="s">
        <v>240</v>
      </c>
      <c r="D59" s="639">
        <v>0</v>
      </c>
      <c r="E59" s="639">
        <v>0</v>
      </c>
      <c r="K59" s="641">
        <v>150</v>
      </c>
      <c r="M59" s="641">
        <v>0</v>
      </c>
      <c r="BO59" s="642">
        <f t="shared" si="0"/>
        <v>150</v>
      </c>
    </row>
    <row r="60" spans="1:67" s="639" customFormat="1" ht="15">
      <c r="A60" s="640" t="s">
        <v>217</v>
      </c>
      <c r="BO60" s="642">
        <f t="shared" si="0"/>
        <v>0</v>
      </c>
    </row>
    <row r="61" spans="1:67">
      <c r="A61" s="546"/>
      <c r="BO61" s="216">
        <f t="shared" si="0"/>
        <v>0</v>
      </c>
    </row>
    <row r="62" spans="1:67">
      <c r="A62" s="546"/>
      <c r="BO62" s="216">
        <f t="shared" si="0"/>
        <v>0</v>
      </c>
    </row>
    <row r="63" spans="1:67">
      <c r="BO63" s="216">
        <f t="shared" si="0"/>
        <v>0</v>
      </c>
    </row>
    <row r="64" spans="1:67">
      <c r="A64" s="211"/>
      <c r="BO64" s="216">
        <f t="shared" si="0"/>
        <v>0</v>
      </c>
    </row>
    <row r="65" spans="1:67">
      <c r="A65" s="197"/>
      <c r="BO65" s="216">
        <f t="shared" si="0"/>
        <v>0</v>
      </c>
    </row>
    <row r="66" spans="1:67">
      <c r="BO66" s="216">
        <f t="shared" si="0"/>
        <v>0</v>
      </c>
    </row>
    <row r="67" spans="1:67">
      <c r="BO67" s="216">
        <f t="shared" si="0"/>
        <v>0</v>
      </c>
    </row>
    <row r="68" spans="1:67">
      <c r="BO68" s="216">
        <f t="shared" si="0"/>
        <v>0</v>
      </c>
    </row>
    <row r="69" spans="1:67">
      <c r="BO69" s="216">
        <f t="shared" si="0"/>
        <v>0</v>
      </c>
    </row>
    <row r="70" spans="1:67">
      <c r="BO70" s="216">
        <f t="shared" si="0"/>
        <v>0</v>
      </c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>
  <dimension ref="A1:O65"/>
  <sheetViews>
    <sheetView zoomScale="75" workbookViewId="0">
      <pane xSplit="1" ySplit="8" topLeftCell="B14" activePane="bottomRight" state="frozen"/>
      <selection pane="topRight" activeCell="B1" sqref="B1"/>
      <selection pane="bottomLeft" activeCell="A9" sqref="A9"/>
      <selection pane="bottomRight" activeCell="G60" sqref="G60"/>
    </sheetView>
  </sheetViews>
  <sheetFormatPr defaultRowHeight="12.75"/>
  <cols>
    <col min="1" max="1" width="30.140625" style="16" customWidth="1"/>
    <col min="2" max="2" width="11.28515625" customWidth="1"/>
    <col min="3" max="3" width="12" customWidth="1"/>
    <col min="4" max="4" width="12.7109375" customWidth="1"/>
    <col min="6" max="6" width="12.7109375" customWidth="1"/>
    <col min="7" max="7" width="11.5703125" customWidth="1"/>
    <col min="8" max="8" width="12.7109375" customWidth="1"/>
    <col min="9" max="9" width="11.85546875" customWidth="1"/>
  </cols>
  <sheetData>
    <row r="1" spans="1:15">
      <c r="A1" s="1" t="s">
        <v>218</v>
      </c>
    </row>
    <row r="2" spans="1:15">
      <c r="A2"/>
    </row>
    <row r="3" spans="1:15">
      <c r="A3" s="2"/>
    </row>
    <row r="4" spans="1:15">
      <c r="A4" s="217"/>
    </row>
    <row r="5" spans="1:15" ht="12.75" customHeight="1">
      <c r="A5" s="233" t="s">
        <v>24</v>
      </c>
    </row>
    <row r="6" spans="1:15" ht="12.75" customHeight="1">
      <c r="A6" s="3"/>
      <c r="O6" t="s">
        <v>9</v>
      </c>
    </row>
    <row r="7" spans="1:15" ht="12.75" customHeight="1">
      <c r="A7" s="4" t="s">
        <v>248</v>
      </c>
      <c r="B7" s="300"/>
      <c r="C7" s="300"/>
      <c r="D7" s="301"/>
      <c r="E7" s="301"/>
      <c r="F7" s="301"/>
      <c r="G7" s="301"/>
      <c r="H7" s="482"/>
      <c r="I7" s="482"/>
      <c r="J7" s="411"/>
      <c r="K7" s="300"/>
      <c r="L7" s="300"/>
      <c r="M7" s="300"/>
    </row>
    <row r="8" spans="1:15">
      <c r="A8" s="5"/>
      <c r="B8" s="625" t="s">
        <v>260</v>
      </c>
      <c r="C8" s="625" t="s">
        <v>268</v>
      </c>
      <c r="D8" s="482" t="s">
        <v>272</v>
      </c>
      <c r="E8" s="482" t="s">
        <v>288</v>
      </c>
      <c r="F8" s="482" t="s">
        <v>293</v>
      </c>
      <c r="G8" s="301" t="s">
        <v>309</v>
      </c>
      <c r="H8" s="482"/>
      <c r="I8" s="482"/>
      <c r="J8" s="300"/>
      <c r="K8" s="300"/>
      <c r="L8" s="300"/>
      <c r="M8" s="300"/>
    </row>
    <row r="9" spans="1:15">
      <c r="A9" s="488" t="s">
        <v>1</v>
      </c>
    </row>
    <row r="10" spans="1:15">
      <c r="A10" s="489" t="s">
        <v>2</v>
      </c>
    </row>
    <row r="11" spans="1:15">
      <c r="A11" s="490" t="s">
        <v>3</v>
      </c>
    </row>
    <row r="12" spans="1:15">
      <c r="A12" s="539"/>
    </row>
    <row r="13" spans="1:15">
      <c r="A13" s="488" t="s">
        <v>222</v>
      </c>
    </row>
    <row r="14" spans="1:15">
      <c r="A14" s="489" t="s">
        <v>223</v>
      </c>
    </row>
    <row r="15" spans="1:15">
      <c r="A15" s="488" t="s">
        <v>224</v>
      </c>
    </row>
    <row r="16" spans="1:15">
      <c r="A16" s="489" t="s">
        <v>225</v>
      </c>
    </row>
    <row r="17" spans="1:1">
      <c r="A17" s="489" t="s">
        <v>226</v>
      </c>
    </row>
    <row r="18" spans="1:1">
      <c r="A18" s="539"/>
    </row>
    <row r="19" spans="1:1">
      <c r="A19" s="539"/>
    </row>
    <row r="20" spans="1:1">
      <c r="A20" s="489" t="s">
        <v>227</v>
      </c>
    </row>
    <row r="21" spans="1:1">
      <c r="A21" s="489" t="s">
        <v>228</v>
      </c>
    </row>
    <row r="22" spans="1:1">
      <c r="A22" s="489" t="s">
        <v>229</v>
      </c>
    </row>
    <row r="23" spans="1:1">
      <c r="A23" s="539"/>
    </row>
    <row r="24" spans="1:1">
      <c r="A24" s="488" t="s">
        <v>230</v>
      </c>
    </row>
    <row r="25" spans="1:1">
      <c r="A25" s="489" t="s">
        <v>231</v>
      </c>
    </row>
    <row r="26" spans="1:1">
      <c r="A26" s="488" t="s">
        <v>232</v>
      </c>
    </row>
    <row r="27" spans="1:1">
      <c r="A27" s="489" t="s">
        <v>233</v>
      </c>
    </row>
    <row r="28" spans="1:1">
      <c r="A28" s="489" t="s">
        <v>234</v>
      </c>
    </row>
    <row r="29" spans="1:1">
      <c r="A29" s="489" t="s">
        <v>235</v>
      </c>
    </row>
    <row r="30" spans="1:1">
      <c r="A30" s="488" t="s">
        <v>236</v>
      </c>
    </row>
    <row r="31" spans="1:1">
      <c r="A31" s="489" t="s">
        <v>237</v>
      </c>
    </row>
    <row r="32" spans="1:1">
      <c r="A32" s="489" t="s">
        <v>238</v>
      </c>
    </row>
    <row r="33" spans="1:15">
      <c r="A33" s="490" t="s">
        <v>280</v>
      </c>
    </row>
    <row r="34" spans="1:15">
      <c r="A34" s="488" t="s">
        <v>52</v>
      </c>
    </row>
    <row r="35" spans="1:15" ht="15">
      <c r="A35" s="11" t="s">
        <v>249</v>
      </c>
    </row>
    <row r="36" spans="1:15">
      <c r="A36" s="12" t="s">
        <v>250</v>
      </c>
    </row>
    <row r="37" spans="1:15">
      <c r="A37" s="12"/>
    </row>
    <row r="38" spans="1:15">
      <c r="A38" s="12"/>
    </row>
    <row r="39" spans="1:15">
      <c r="A39" s="540"/>
    </row>
    <row r="40" spans="1:15">
      <c r="A40" s="12"/>
    </row>
    <row r="41" spans="1:15" ht="15">
      <c r="A41" s="13"/>
    </row>
    <row r="42" spans="1:15" ht="15">
      <c r="A42" s="14"/>
    </row>
    <row r="43" spans="1:15" ht="15">
      <c r="A43" s="541" t="s">
        <v>251</v>
      </c>
    </row>
    <row r="44" spans="1:15">
      <c r="A44" s="197"/>
    </row>
    <row r="45" spans="1:15" ht="15">
      <c r="A45" s="542" t="s">
        <v>212</v>
      </c>
      <c r="B45">
        <f>SUM(B46:B47)</f>
        <v>0</v>
      </c>
      <c r="O45">
        <f>SUM(O46:O47)</f>
        <v>0</v>
      </c>
    </row>
    <row r="46" spans="1:15">
      <c r="A46" s="16" t="s">
        <v>169</v>
      </c>
      <c r="O46">
        <f>SUM(B46:N46)</f>
        <v>0</v>
      </c>
    </row>
    <row r="48" spans="1:15" ht="15">
      <c r="A48" s="543" t="s">
        <v>216</v>
      </c>
    </row>
    <row r="49" spans="1:15">
      <c r="A49" s="16" t="s">
        <v>170</v>
      </c>
    </row>
    <row r="50" spans="1:15">
      <c r="A50" s="16" t="s">
        <v>171</v>
      </c>
    </row>
    <row r="52" spans="1:15" ht="15">
      <c r="A52" s="544" t="s">
        <v>214</v>
      </c>
    </row>
    <row r="53" spans="1:15" ht="15">
      <c r="A53" s="543" t="s">
        <v>215</v>
      </c>
    </row>
    <row r="54" spans="1:15">
      <c r="A54" s="16" t="s">
        <v>16</v>
      </c>
    </row>
    <row r="55" spans="1:15">
      <c r="A55" s="16" t="s">
        <v>174</v>
      </c>
    </row>
    <row r="57" spans="1:15">
      <c r="A57" s="545"/>
    </row>
    <row r="58" spans="1:15" ht="15">
      <c r="A58" s="230"/>
    </row>
    <row r="59" spans="1:15" ht="15">
      <c r="A59" s="543" t="s">
        <v>240</v>
      </c>
      <c r="B59" s="298">
        <v>275</v>
      </c>
      <c r="C59" s="298">
        <v>275</v>
      </c>
      <c r="D59" s="298">
        <v>380</v>
      </c>
      <c r="E59" s="507">
        <v>455</v>
      </c>
      <c r="F59" s="507">
        <v>390</v>
      </c>
      <c r="G59" s="507">
        <v>350</v>
      </c>
      <c r="O59" s="298">
        <f>SUM(B59:N59)</f>
        <v>2125</v>
      </c>
    </row>
    <row r="60" spans="1:15" ht="15">
      <c r="A60" s="543" t="s">
        <v>217</v>
      </c>
    </row>
    <row r="61" spans="1:15">
      <c r="A61" s="546"/>
    </row>
    <row r="62" spans="1:15">
      <c r="A62" s="546"/>
    </row>
    <row r="64" spans="1:15">
      <c r="A64" s="211"/>
    </row>
    <row r="65" spans="1:1">
      <c r="A65" s="197"/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>
  <dimension ref="A1:N70"/>
  <sheetViews>
    <sheetView zoomScale="75"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G47" sqref="G47"/>
    </sheetView>
  </sheetViews>
  <sheetFormatPr defaultRowHeight="12.75"/>
  <cols>
    <col min="1" max="1" width="30.140625" style="16" customWidth="1"/>
    <col min="2" max="13" width="10.42578125" customWidth="1"/>
  </cols>
  <sheetData>
    <row r="1" spans="1:14">
      <c r="A1" s="1" t="s">
        <v>218</v>
      </c>
    </row>
    <row r="2" spans="1:14">
      <c r="A2"/>
    </row>
    <row r="3" spans="1:14">
      <c r="A3" s="2"/>
    </row>
    <row r="4" spans="1:14">
      <c r="A4" s="217"/>
    </row>
    <row r="5" spans="1:14" ht="12.75" customHeight="1">
      <c r="A5" s="233" t="s">
        <v>191</v>
      </c>
    </row>
    <row r="6" spans="1:14" ht="12.75" customHeight="1">
      <c r="A6" s="3"/>
      <c r="D6" s="480"/>
      <c r="H6" s="418"/>
      <c r="J6" s="418"/>
      <c r="N6" t="s">
        <v>9</v>
      </c>
    </row>
    <row r="7" spans="1:14" ht="12.75" customHeight="1">
      <c r="A7" s="4" t="s">
        <v>248</v>
      </c>
      <c r="B7" s="301"/>
      <c r="C7" s="301"/>
      <c r="D7" s="482"/>
      <c r="E7" s="482"/>
      <c r="F7" s="482"/>
      <c r="G7" s="482"/>
      <c r="H7" s="255"/>
      <c r="I7" s="538"/>
      <c r="J7" s="301"/>
      <c r="K7" s="301"/>
      <c r="L7" s="301"/>
      <c r="M7" s="301"/>
    </row>
    <row r="8" spans="1:14" ht="30" customHeight="1">
      <c r="A8" s="5"/>
      <c r="B8" s="624" t="s">
        <v>261</v>
      </c>
      <c r="C8" s="624" t="s">
        <v>267</v>
      </c>
      <c r="D8" s="624" t="s">
        <v>269</v>
      </c>
      <c r="E8" s="623" t="s">
        <v>283</v>
      </c>
      <c r="F8" s="623" t="s">
        <v>289</v>
      </c>
      <c r="G8" s="301" t="s">
        <v>318</v>
      </c>
      <c r="H8" s="301"/>
      <c r="I8" s="300"/>
      <c r="J8" s="301"/>
      <c r="K8" s="301"/>
      <c r="L8" s="301"/>
      <c r="M8" s="301"/>
    </row>
    <row r="9" spans="1:14">
      <c r="A9" s="488" t="s">
        <v>1</v>
      </c>
      <c r="E9" s="300"/>
      <c r="N9">
        <f t="shared" ref="N9:N34" si="0">SUM(M9:M9)</f>
        <v>0</v>
      </c>
    </row>
    <row r="10" spans="1:14">
      <c r="A10" s="489" t="s">
        <v>2</v>
      </c>
      <c r="N10">
        <f t="shared" si="0"/>
        <v>0</v>
      </c>
    </row>
    <row r="11" spans="1:14">
      <c r="A11" s="490" t="s">
        <v>3</v>
      </c>
      <c r="N11">
        <f t="shared" si="0"/>
        <v>0</v>
      </c>
    </row>
    <row r="12" spans="1:14">
      <c r="A12" s="539"/>
      <c r="N12">
        <f t="shared" si="0"/>
        <v>0</v>
      </c>
    </row>
    <row r="13" spans="1:14">
      <c r="A13" s="488" t="s">
        <v>222</v>
      </c>
      <c r="N13">
        <f t="shared" si="0"/>
        <v>0</v>
      </c>
    </row>
    <row r="14" spans="1:14">
      <c r="A14" s="489" t="s">
        <v>223</v>
      </c>
      <c r="N14">
        <f t="shared" si="0"/>
        <v>0</v>
      </c>
    </row>
    <row r="15" spans="1:14">
      <c r="A15" s="488" t="s">
        <v>224</v>
      </c>
      <c r="N15">
        <f t="shared" si="0"/>
        <v>0</v>
      </c>
    </row>
    <row r="16" spans="1:14">
      <c r="A16" s="489" t="s">
        <v>225</v>
      </c>
      <c r="N16">
        <f t="shared" si="0"/>
        <v>0</v>
      </c>
    </row>
    <row r="17" spans="1:14">
      <c r="A17" s="489" t="s">
        <v>226</v>
      </c>
      <c r="N17">
        <f t="shared" si="0"/>
        <v>0</v>
      </c>
    </row>
    <row r="18" spans="1:14">
      <c r="A18" s="539"/>
      <c r="N18">
        <f t="shared" si="0"/>
        <v>0</v>
      </c>
    </row>
    <row r="19" spans="1:14">
      <c r="A19" s="539"/>
      <c r="N19">
        <f t="shared" si="0"/>
        <v>0</v>
      </c>
    </row>
    <row r="20" spans="1:14">
      <c r="A20" s="489" t="s">
        <v>227</v>
      </c>
      <c r="N20">
        <f t="shared" si="0"/>
        <v>0</v>
      </c>
    </row>
    <row r="21" spans="1:14">
      <c r="A21" s="489" t="s">
        <v>228</v>
      </c>
      <c r="N21">
        <f t="shared" si="0"/>
        <v>0</v>
      </c>
    </row>
    <row r="22" spans="1:14">
      <c r="A22" s="489" t="s">
        <v>229</v>
      </c>
      <c r="N22">
        <f t="shared" si="0"/>
        <v>0</v>
      </c>
    </row>
    <row r="23" spans="1:14">
      <c r="A23" s="539"/>
      <c r="N23">
        <f t="shared" si="0"/>
        <v>0</v>
      </c>
    </row>
    <row r="24" spans="1:14">
      <c r="A24" s="488" t="s">
        <v>230</v>
      </c>
      <c r="N24">
        <f t="shared" si="0"/>
        <v>0</v>
      </c>
    </row>
    <row r="25" spans="1:14">
      <c r="A25" s="489" t="s">
        <v>231</v>
      </c>
      <c r="N25">
        <f t="shared" si="0"/>
        <v>0</v>
      </c>
    </row>
    <row r="26" spans="1:14">
      <c r="A26" s="488" t="s">
        <v>232</v>
      </c>
      <c r="N26">
        <f t="shared" si="0"/>
        <v>0</v>
      </c>
    </row>
    <row r="27" spans="1:14">
      <c r="A27" s="489" t="s">
        <v>233</v>
      </c>
      <c r="N27">
        <f t="shared" si="0"/>
        <v>0</v>
      </c>
    </row>
    <row r="28" spans="1:14">
      <c r="A28" s="489" t="s">
        <v>234</v>
      </c>
      <c r="N28">
        <f t="shared" si="0"/>
        <v>0</v>
      </c>
    </row>
    <row r="29" spans="1:14">
      <c r="A29" s="489" t="s">
        <v>235</v>
      </c>
      <c r="N29">
        <f t="shared" si="0"/>
        <v>0</v>
      </c>
    </row>
    <row r="30" spans="1:14">
      <c r="A30" s="488" t="s">
        <v>236</v>
      </c>
      <c r="N30">
        <f t="shared" si="0"/>
        <v>0</v>
      </c>
    </row>
    <row r="31" spans="1:14">
      <c r="A31" s="489" t="s">
        <v>237</v>
      </c>
      <c r="N31">
        <f t="shared" si="0"/>
        <v>0</v>
      </c>
    </row>
    <row r="32" spans="1:14">
      <c r="A32" s="489" t="s">
        <v>238</v>
      </c>
      <c r="N32">
        <f t="shared" si="0"/>
        <v>0</v>
      </c>
    </row>
    <row r="33" spans="1:14">
      <c r="A33" s="490" t="s">
        <v>280</v>
      </c>
      <c r="N33">
        <f t="shared" si="0"/>
        <v>0</v>
      </c>
    </row>
    <row r="34" spans="1:14">
      <c r="A34" s="488" t="s">
        <v>52</v>
      </c>
      <c r="N34">
        <f t="shared" si="0"/>
        <v>0</v>
      </c>
    </row>
    <row r="35" spans="1:14" ht="15">
      <c r="A35" s="11" t="s">
        <v>249</v>
      </c>
      <c r="N35">
        <f>SUM(N9:N34)</f>
        <v>0</v>
      </c>
    </row>
    <row r="36" spans="1:14">
      <c r="A36" s="12" t="s">
        <v>250</v>
      </c>
      <c r="N36">
        <f>SUM(M36:M36)</f>
        <v>0</v>
      </c>
    </row>
    <row r="37" spans="1:14">
      <c r="A37" s="12"/>
      <c r="N37">
        <f>SUM(M37:M37)</f>
        <v>0</v>
      </c>
    </row>
    <row r="38" spans="1:14">
      <c r="A38" s="12"/>
      <c r="N38">
        <f>SUM(M38:M38)</f>
        <v>0</v>
      </c>
    </row>
    <row r="39" spans="1:14">
      <c r="A39" s="540"/>
      <c r="N39">
        <f>SUM(M39:M39)</f>
        <v>0</v>
      </c>
    </row>
    <row r="40" spans="1:14">
      <c r="A40" s="12"/>
      <c r="B40">
        <f>SUM(B35:B39)</f>
        <v>0</v>
      </c>
      <c r="C40">
        <f>SUM(C35:C39)</f>
        <v>0</v>
      </c>
      <c r="D40">
        <f>SUM(D35:D39)</f>
        <v>0</v>
      </c>
      <c r="F40">
        <f t="shared" ref="F40:N40" si="1">SUM(F35:F39)</f>
        <v>0</v>
      </c>
      <c r="G40">
        <f t="shared" si="1"/>
        <v>0</v>
      </c>
      <c r="H40">
        <f t="shared" si="1"/>
        <v>0</v>
      </c>
      <c r="I40">
        <f t="shared" si="1"/>
        <v>0</v>
      </c>
      <c r="J40">
        <f t="shared" si="1"/>
        <v>0</v>
      </c>
      <c r="K40">
        <f t="shared" si="1"/>
        <v>0</v>
      </c>
      <c r="L40">
        <f t="shared" si="1"/>
        <v>0</v>
      </c>
      <c r="M40">
        <f t="shared" si="1"/>
        <v>0</v>
      </c>
      <c r="N40">
        <f t="shared" si="1"/>
        <v>0</v>
      </c>
    </row>
    <row r="41" spans="1:14" ht="15">
      <c r="A41" s="13"/>
      <c r="N41">
        <f>SUM(M41:M41)</f>
        <v>0</v>
      </c>
    </row>
    <row r="42" spans="1:14" ht="15">
      <c r="A42" s="14"/>
      <c r="B42">
        <f>SUM(B40)</f>
        <v>0</v>
      </c>
      <c r="C42">
        <f>SUM(C40)</f>
        <v>0</v>
      </c>
      <c r="D42">
        <f>SUM(D40)</f>
        <v>0</v>
      </c>
      <c r="F42">
        <f t="shared" ref="F42:M42" si="2">SUM(F40)</f>
        <v>0</v>
      </c>
      <c r="G42">
        <f t="shared" si="2"/>
        <v>0</v>
      </c>
      <c r="H42">
        <f t="shared" si="2"/>
        <v>0</v>
      </c>
      <c r="I42">
        <f t="shared" si="2"/>
        <v>0</v>
      </c>
      <c r="J42">
        <f t="shared" si="2"/>
        <v>0</v>
      </c>
      <c r="K42">
        <f>SUM(K40)</f>
        <v>0</v>
      </c>
      <c r="L42">
        <f>SUM(L40)</f>
        <v>0</v>
      </c>
      <c r="M42">
        <f t="shared" si="2"/>
        <v>0</v>
      </c>
      <c r="N42">
        <f>SUM(N40:N41)</f>
        <v>0</v>
      </c>
    </row>
    <row r="43" spans="1:14" ht="15">
      <c r="A43" s="541" t="s">
        <v>251</v>
      </c>
    </row>
    <row r="44" spans="1:14">
      <c r="A44" s="197"/>
      <c r="B44" s="298"/>
      <c r="C44" s="298"/>
      <c r="D44" s="298"/>
      <c r="E44" s="298"/>
      <c r="F44" s="298"/>
      <c r="G44" s="298"/>
      <c r="H44" s="298"/>
      <c r="I44" s="298"/>
      <c r="J44" s="298"/>
    </row>
    <row r="45" spans="1:14" ht="15">
      <c r="A45" s="542" t="s">
        <v>212</v>
      </c>
      <c r="B45" s="298">
        <f>B46</f>
        <v>1.8</v>
      </c>
      <c r="C45" s="298">
        <f t="shared" ref="C45:M45" si="3">C46</f>
        <v>1.8</v>
      </c>
      <c r="D45" s="298">
        <f t="shared" si="3"/>
        <v>1.7</v>
      </c>
      <c r="E45" s="298">
        <f t="shared" si="3"/>
        <v>2.2000000000000002</v>
      </c>
      <c r="F45" s="298">
        <f t="shared" si="3"/>
        <v>7.2</v>
      </c>
      <c r="G45" s="298">
        <f t="shared" si="3"/>
        <v>7.8</v>
      </c>
      <c r="H45" s="298">
        <f t="shared" si="3"/>
        <v>0</v>
      </c>
      <c r="I45" s="298">
        <f t="shared" si="3"/>
        <v>0</v>
      </c>
      <c r="J45" s="298">
        <f t="shared" si="3"/>
        <v>0</v>
      </c>
      <c r="K45" s="298">
        <f t="shared" si="3"/>
        <v>0</v>
      </c>
      <c r="L45" s="298">
        <f t="shared" si="3"/>
        <v>0</v>
      </c>
      <c r="M45" s="298">
        <f t="shared" si="3"/>
        <v>0</v>
      </c>
      <c r="N45">
        <f>SUM(B45:M45)</f>
        <v>22.5</v>
      </c>
    </row>
    <row r="46" spans="1:14">
      <c r="A46" s="16" t="s">
        <v>169</v>
      </c>
      <c r="B46">
        <v>1.8</v>
      </c>
      <c r="C46">
        <v>1.8</v>
      </c>
      <c r="D46">
        <v>1.7</v>
      </c>
      <c r="E46">
        <v>2.2000000000000002</v>
      </c>
      <c r="F46">
        <v>7.2</v>
      </c>
      <c r="G46">
        <v>7.8</v>
      </c>
      <c r="N46">
        <f>SUM(B46:M46)</f>
        <v>22.5</v>
      </c>
    </row>
    <row r="48" spans="1:14" ht="15">
      <c r="A48" s="543" t="s">
        <v>216</v>
      </c>
    </row>
    <row r="49" spans="1:14">
      <c r="A49" s="16" t="s">
        <v>170</v>
      </c>
    </row>
    <row r="50" spans="1:14">
      <c r="A50" s="16" t="s">
        <v>171</v>
      </c>
    </row>
    <row r="52" spans="1:14" ht="15">
      <c r="A52" s="544" t="s">
        <v>214</v>
      </c>
    </row>
    <row r="53" spans="1:14" ht="15">
      <c r="A53" s="543" t="s">
        <v>215</v>
      </c>
    </row>
    <row r="54" spans="1:14">
      <c r="A54" s="16" t="s">
        <v>16</v>
      </c>
    </row>
    <row r="55" spans="1:14">
      <c r="A55" s="16" t="s">
        <v>174</v>
      </c>
    </row>
    <row r="57" spans="1:14">
      <c r="A57" s="545"/>
    </row>
    <row r="58" spans="1:14" ht="15">
      <c r="A58" s="230"/>
    </row>
    <row r="59" spans="1:14" ht="15">
      <c r="A59" s="543" t="s">
        <v>240</v>
      </c>
    </row>
    <row r="60" spans="1:14" ht="15">
      <c r="A60" s="543" t="s">
        <v>217</v>
      </c>
    </row>
    <row r="61" spans="1:14">
      <c r="A61" s="546"/>
    </row>
    <row r="62" spans="1:14">
      <c r="A62" s="546"/>
      <c r="N62">
        <f>SUM(M62:M62)</f>
        <v>0</v>
      </c>
    </row>
    <row r="63" spans="1:14">
      <c r="N63">
        <f>SUM(M63:M63)</f>
        <v>0</v>
      </c>
    </row>
    <row r="64" spans="1:14">
      <c r="A64" s="197"/>
    </row>
    <row r="67" spans="1:14">
      <c r="A67" s="432" t="s">
        <v>69</v>
      </c>
      <c r="B67" s="436"/>
      <c r="C67" s="436"/>
      <c r="D67" s="436"/>
      <c r="E67" s="436"/>
      <c r="F67" s="436"/>
      <c r="G67" s="436"/>
      <c r="H67" s="436"/>
      <c r="I67" s="436"/>
      <c r="J67" s="436"/>
      <c r="K67" s="436"/>
      <c r="L67" s="436"/>
      <c r="M67" s="436"/>
      <c r="N67" s="436">
        <f>SUM(M67:M67)</f>
        <v>0</v>
      </c>
    </row>
    <row r="68" spans="1:14">
      <c r="A68" s="432" t="s">
        <v>70</v>
      </c>
      <c r="B68" s="436"/>
      <c r="C68" s="436"/>
      <c r="D68" s="436"/>
      <c r="E68" s="436"/>
      <c r="F68" s="436"/>
      <c r="G68" s="436"/>
      <c r="H68" s="436"/>
      <c r="I68" s="436"/>
      <c r="J68" s="436"/>
      <c r="K68" s="436"/>
      <c r="L68" s="436"/>
      <c r="M68" s="436"/>
      <c r="N68" s="436">
        <f>SUM(M68:M68)</f>
        <v>0</v>
      </c>
    </row>
    <row r="69" spans="1:14">
      <c r="A69" s="432" t="s">
        <v>71</v>
      </c>
      <c r="B69" s="436"/>
      <c r="C69" s="436"/>
      <c r="D69" s="436"/>
      <c r="E69" s="436"/>
      <c r="F69" s="436"/>
      <c r="G69" s="436"/>
      <c r="H69" s="436"/>
      <c r="I69" s="436"/>
      <c r="J69" s="436"/>
      <c r="K69" s="436"/>
      <c r="L69" s="436"/>
      <c r="M69" s="436"/>
      <c r="N69" s="436">
        <f>SUM(M69:M69)</f>
        <v>0</v>
      </c>
    </row>
    <row r="70" spans="1:14">
      <c r="A70" s="12" t="s">
        <v>193</v>
      </c>
      <c r="B70" s="436"/>
      <c r="C70" s="436"/>
      <c r="D70" s="436"/>
      <c r="E70" s="436"/>
      <c r="F70" s="436"/>
      <c r="G70" s="436"/>
      <c r="H70" s="436"/>
      <c r="I70" s="436"/>
      <c r="J70" s="436"/>
      <c r="K70" s="436"/>
      <c r="L70" s="436"/>
      <c r="M70" s="436"/>
      <c r="N70" s="436">
        <f>SUM(M70:M70)</f>
        <v>0</v>
      </c>
    </row>
  </sheetData>
  <phoneticPr fontId="0" type="noConversion"/>
  <pageMargins left="0.75" right="0.75" top="1" bottom="1" header="0.5" footer="0.5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>
  <dimension ref="A1:K71"/>
  <sheetViews>
    <sheetView topLeftCell="A7" zoomScale="75" workbookViewId="0">
      <selection activeCell="A33" sqref="A33:A34"/>
    </sheetView>
  </sheetViews>
  <sheetFormatPr defaultRowHeight="12.75"/>
  <cols>
    <col min="1" max="1" width="30.140625" style="16" customWidth="1"/>
    <col min="8" max="8" width="12.140625" bestFit="1" customWidth="1"/>
  </cols>
  <sheetData>
    <row r="1" spans="1:8">
      <c r="A1" s="1" t="s">
        <v>218</v>
      </c>
    </row>
    <row r="2" spans="1:8">
      <c r="A2"/>
    </row>
    <row r="3" spans="1:8">
      <c r="A3" s="2"/>
    </row>
    <row r="4" spans="1:8">
      <c r="A4" s="217"/>
    </row>
    <row r="5" spans="1:8" ht="12.75" customHeight="1">
      <c r="A5" s="233">
        <v>2630</v>
      </c>
    </row>
    <row r="6" spans="1:8" ht="12.75" customHeight="1">
      <c r="A6" s="3"/>
      <c r="H6" t="s">
        <v>9</v>
      </c>
    </row>
    <row r="7" spans="1:8" ht="12.75" customHeight="1">
      <c r="A7" s="4" t="s">
        <v>248</v>
      </c>
    </row>
    <row r="8" spans="1:8">
      <c r="A8" s="5"/>
    </row>
    <row r="9" spans="1:8">
      <c r="A9" s="488" t="s">
        <v>1</v>
      </c>
    </row>
    <row r="10" spans="1:8">
      <c r="A10" s="489" t="s">
        <v>2</v>
      </c>
    </row>
    <row r="11" spans="1:8">
      <c r="A11" s="490" t="s">
        <v>3</v>
      </c>
    </row>
    <row r="12" spans="1:8">
      <c r="A12" s="539"/>
    </row>
    <row r="13" spans="1:8">
      <c r="A13" s="488" t="s">
        <v>222</v>
      </c>
    </row>
    <row r="14" spans="1:8">
      <c r="A14" s="489" t="s">
        <v>223</v>
      </c>
    </row>
    <row r="15" spans="1:8">
      <c r="A15" s="488" t="s">
        <v>224</v>
      </c>
    </row>
    <row r="16" spans="1:8">
      <c r="A16" s="489" t="s">
        <v>225</v>
      </c>
    </row>
    <row r="17" spans="1:1">
      <c r="A17" s="489" t="s">
        <v>226</v>
      </c>
    </row>
    <row r="18" spans="1:1">
      <c r="A18" s="539"/>
    </row>
    <row r="19" spans="1:1">
      <c r="A19" s="539"/>
    </row>
    <row r="20" spans="1:1">
      <c r="A20" s="489" t="s">
        <v>227</v>
      </c>
    </row>
    <row r="21" spans="1:1">
      <c r="A21" s="489" t="s">
        <v>228</v>
      </c>
    </row>
    <row r="22" spans="1:1">
      <c r="A22" s="489" t="s">
        <v>229</v>
      </c>
    </row>
    <row r="23" spans="1:1">
      <c r="A23" s="539"/>
    </row>
    <row r="24" spans="1:1">
      <c r="A24" s="488" t="s">
        <v>230</v>
      </c>
    </row>
    <row r="25" spans="1:1">
      <c r="A25" s="489" t="s">
        <v>231</v>
      </c>
    </row>
    <row r="26" spans="1:1">
      <c r="A26" s="488" t="s">
        <v>232</v>
      </c>
    </row>
    <row r="27" spans="1:1">
      <c r="A27" s="489" t="s">
        <v>233</v>
      </c>
    </row>
    <row r="28" spans="1:1">
      <c r="A28" s="489" t="s">
        <v>234</v>
      </c>
    </row>
    <row r="29" spans="1:1">
      <c r="A29" s="489" t="s">
        <v>235</v>
      </c>
    </row>
    <row r="30" spans="1:1">
      <c r="A30" s="488" t="s">
        <v>236</v>
      </c>
    </row>
    <row r="31" spans="1:1">
      <c r="A31" s="489" t="s">
        <v>237</v>
      </c>
    </row>
    <row r="32" spans="1:1">
      <c r="A32" s="489" t="s">
        <v>238</v>
      </c>
    </row>
    <row r="33" spans="1:8">
      <c r="A33" s="490" t="s">
        <v>280</v>
      </c>
    </row>
    <row r="34" spans="1:8">
      <c r="A34" s="488" t="s">
        <v>52</v>
      </c>
    </row>
    <row r="35" spans="1:8" ht="15">
      <c r="A35" s="11" t="s">
        <v>249</v>
      </c>
    </row>
    <row r="36" spans="1:8">
      <c r="A36" s="12" t="s">
        <v>250</v>
      </c>
      <c r="H36">
        <f>SUM(B36:G36)</f>
        <v>0</v>
      </c>
    </row>
    <row r="37" spans="1:8">
      <c r="A37" s="12"/>
    </row>
    <row r="38" spans="1:8">
      <c r="A38" s="12"/>
    </row>
    <row r="39" spans="1:8">
      <c r="A39" s="540"/>
    </row>
    <row r="40" spans="1:8">
      <c r="A40" s="12"/>
      <c r="H40">
        <f>H36</f>
        <v>0</v>
      </c>
    </row>
    <row r="41" spans="1:8" ht="15">
      <c r="A41" s="13"/>
    </row>
    <row r="42" spans="1:8" ht="15">
      <c r="A42" s="14"/>
      <c r="H42">
        <f>H40</f>
        <v>0</v>
      </c>
    </row>
    <row r="43" spans="1:8" ht="15">
      <c r="A43" s="541" t="s">
        <v>251</v>
      </c>
    </row>
    <row r="44" spans="1:8">
      <c r="A44" s="197"/>
    </row>
    <row r="45" spans="1:8" ht="15">
      <c r="A45" s="542" t="s">
        <v>212</v>
      </c>
    </row>
    <row r="46" spans="1:8">
      <c r="A46" s="16" t="s">
        <v>169</v>
      </c>
    </row>
    <row r="48" spans="1:8" ht="15">
      <c r="A48" s="543" t="s">
        <v>216</v>
      </c>
    </row>
    <row r="49" spans="1:1">
      <c r="A49" s="16" t="s">
        <v>170</v>
      </c>
    </row>
    <row r="50" spans="1:1">
      <c r="A50" s="16" t="s">
        <v>171</v>
      </c>
    </row>
    <row r="52" spans="1:1" ht="15">
      <c r="A52" s="544" t="s">
        <v>214</v>
      </c>
    </row>
    <row r="53" spans="1:1" ht="15">
      <c r="A53" s="543" t="s">
        <v>215</v>
      </c>
    </row>
    <row r="54" spans="1:1">
      <c r="A54" s="16" t="s">
        <v>16</v>
      </c>
    </row>
    <row r="55" spans="1:1">
      <c r="A55" s="16" t="s">
        <v>174</v>
      </c>
    </row>
    <row r="57" spans="1:1">
      <c r="A57" s="545"/>
    </row>
    <row r="58" spans="1:1" ht="15">
      <c r="A58" s="230"/>
    </row>
    <row r="59" spans="1:1" ht="15">
      <c r="A59" s="543" t="s">
        <v>240</v>
      </c>
    </row>
    <row r="60" spans="1:1" ht="15">
      <c r="A60" s="543" t="s">
        <v>217</v>
      </c>
    </row>
    <row r="61" spans="1:1">
      <c r="A61" s="546"/>
    </row>
    <row r="62" spans="1:1">
      <c r="A62" s="546"/>
    </row>
    <row r="64" spans="1:1">
      <c r="A64" s="197"/>
    </row>
    <row r="67" spans="1:11">
      <c r="A67" s="432"/>
      <c r="B67" s="383"/>
      <c r="C67" s="383"/>
      <c r="D67" s="383"/>
      <c r="E67" s="383"/>
      <c r="F67" s="383"/>
      <c r="G67" s="383"/>
      <c r="H67" s="383"/>
      <c r="I67" s="383"/>
      <c r="J67" s="383"/>
      <c r="K67" s="383"/>
    </row>
    <row r="68" spans="1:11">
      <c r="A68" s="432"/>
      <c r="B68" s="383"/>
      <c r="C68" s="383"/>
      <c r="D68" s="383"/>
      <c r="E68" s="383"/>
      <c r="F68" s="383"/>
      <c r="G68" s="383"/>
      <c r="H68" s="383"/>
      <c r="I68" s="383"/>
      <c r="J68" s="383"/>
      <c r="K68" s="383"/>
    </row>
    <row r="69" spans="1:11">
      <c r="A69" s="432"/>
      <c r="B69" s="383"/>
      <c r="C69" s="383"/>
      <c r="D69" s="383"/>
      <c r="E69" s="383"/>
      <c r="F69" s="383"/>
      <c r="G69" s="383"/>
      <c r="H69" s="383"/>
      <c r="I69" s="383"/>
      <c r="J69" s="383"/>
      <c r="K69" s="383"/>
    </row>
    <row r="70" spans="1:11">
      <c r="A70" s="12"/>
      <c r="B70" s="383"/>
      <c r="C70" s="383"/>
      <c r="D70" s="383"/>
      <c r="E70" s="383"/>
      <c r="F70" s="383"/>
      <c r="G70" s="383"/>
      <c r="H70" s="383">
        <f>SUM(B70:G70)</f>
        <v>0</v>
      </c>
      <c r="I70" s="383"/>
      <c r="J70" s="383"/>
      <c r="K70" s="383"/>
    </row>
    <row r="71" spans="1:11">
      <c r="B71" s="383"/>
      <c r="C71" s="383"/>
      <c r="D71" s="383"/>
      <c r="E71" s="383"/>
      <c r="F71" s="383"/>
      <c r="G71" s="383"/>
      <c r="H71" s="383"/>
      <c r="I71" s="383"/>
      <c r="J71" s="383"/>
      <c r="K71" s="383"/>
    </row>
  </sheetData>
  <phoneticPr fontId="49" type="noConversion"/>
  <pageMargins left="0.75" right="0.75" top="1" bottom="1" header="0.5" footer="0.5"/>
  <pageSetup paperSize="9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>
  <dimension ref="A1:I70"/>
  <sheetViews>
    <sheetView topLeftCell="A7" zoomScale="75" workbookViewId="0">
      <selection activeCell="A33" sqref="A33:A34"/>
    </sheetView>
  </sheetViews>
  <sheetFormatPr defaultRowHeight="12.75"/>
  <cols>
    <col min="1" max="1" width="30.140625" style="16" customWidth="1"/>
  </cols>
  <sheetData>
    <row r="1" spans="1:9">
      <c r="A1" s="1" t="s">
        <v>218</v>
      </c>
    </row>
    <row r="2" spans="1:9">
      <c r="A2"/>
    </row>
    <row r="3" spans="1:9">
      <c r="A3" s="2"/>
    </row>
    <row r="4" spans="1:9">
      <c r="A4" s="217"/>
    </row>
    <row r="5" spans="1:9" ht="12.75" customHeight="1">
      <c r="A5" s="233">
        <v>3132</v>
      </c>
    </row>
    <row r="6" spans="1:9" ht="12.75" customHeight="1">
      <c r="A6" s="3"/>
      <c r="I6" t="s">
        <v>9</v>
      </c>
    </row>
    <row r="7" spans="1:9" ht="12.75" customHeight="1">
      <c r="A7" s="4" t="s">
        <v>248</v>
      </c>
    </row>
    <row r="8" spans="1:9">
      <c r="A8" s="5"/>
      <c r="B8" s="300"/>
      <c r="C8" s="300"/>
      <c r="D8" s="300"/>
    </row>
    <row r="9" spans="1:9">
      <c r="A9" s="488" t="s">
        <v>1</v>
      </c>
    </row>
    <row r="10" spans="1:9">
      <c r="A10" s="489" t="s">
        <v>2</v>
      </c>
    </row>
    <row r="11" spans="1:9">
      <c r="A11" s="490" t="s">
        <v>3</v>
      </c>
    </row>
    <row r="12" spans="1:9">
      <c r="A12" s="539"/>
    </row>
    <row r="13" spans="1:9">
      <c r="A13" s="488" t="s">
        <v>222</v>
      </c>
    </row>
    <row r="14" spans="1:9">
      <c r="A14" s="489" t="s">
        <v>223</v>
      </c>
    </row>
    <row r="15" spans="1:9">
      <c r="A15" s="488" t="s">
        <v>224</v>
      </c>
    </row>
    <row r="16" spans="1:9">
      <c r="A16" s="489" t="s">
        <v>225</v>
      </c>
    </row>
    <row r="17" spans="1:1">
      <c r="A17" s="489" t="s">
        <v>226</v>
      </c>
    </row>
    <row r="18" spans="1:1">
      <c r="A18" s="539"/>
    </row>
    <row r="19" spans="1:1">
      <c r="A19" s="539"/>
    </row>
    <row r="20" spans="1:1">
      <c r="A20" s="489" t="s">
        <v>227</v>
      </c>
    </row>
    <row r="21" spans="1:1">
      <c r="A21" s="489" t="s">
        <v>228</v>
      </c>
    </row>
    <row r="22" spans="1:1">
      <c r="A22" s="489" t="s">
        <v>229</v>
      </c>
    </row>
    <row r="23" spans="1:1">
      <c r="A23" s="539"/>
    </row>
    <row r="24" spans="1:1">
      <c r="A24" s="488" t="s">
        <v>230</v>
      </c>
    </row>
    <row r="25" spans="1:1">
      <c r="A25" s="489" t="s">
        <v>231</v>
      </c>
    </row>
    <row r="26" spans="1:1">
      <c r="A26" s="488" t="s">
        <v>232</v>
      </c>
    </row>
    <row r="27" spans="1:1">
      <c r="A27" s="489" t="s">
        <v>233</v>
      </c>
    </row>
    <row r="28" spans="1:1">
      <c r="A28" s="489" t="s">
        <v>234</v>
      </c>
    </row>
    <row r="29" spans="1:1">
      <c r="A29" s="489" t="s">
        <v>235</v>
      </c>
    </row>
    <row r="30" spans="1:1">
      <c r="A30" s="488" t="s">
        <v>236</v>
      </c>
    </row>
    <row r="31" spans="1:1">
      <c r="A31" s="489" t="s">
        <v>237</v>
      </c>
    </row>
    <row r="32" spans="1:1">
      <c r="A32" s="489" t="s">
        <v>238</v>
      </c>
    </row>
    <row r="33" spans="1:9">
      <c r="A33" s="490" t="s">
        <v>280</v>
      </c>
    </row>
    <row r="34" spans="1:9">
      <c r="A34" s="488" t="s">
        <v>52</v>
      </c>
    </row>
    <row r="35" spans="1:9" ht="15">
      <c r="A35" s="11" t="s">
        <v>249</v>
      </c>
    </row>
    <row r="36" spans="1:9">
      <c r="A36" s="12" t="s">
        <v>250</v>
      </c>
      <c r="I36">
        <f>SUM(B36:H36)</f>
        <v>0</v>
      </c>
    </row>
    <row r="37" spans="1:9">
      <c r="A37" s="12"/>
    </row>
    <row r="38" spans="1:9">
      <c r="A38" s="12"/>
    </row>
    <row r="39" spans="1:9">
      <c r="A39" s="540"/>
    </row>
    <row r="40" spans="1:9">
      <c r="A40" s="12"/>
      <c r="I40">
        <f>SUM(I36:I39)</f>
        <v>0</v>
      </c>
    </row>
    <row r="41" spans="1:9" ht="15">
      <c r="A41" s="13"/>
    </row>
    <row r="42" spans="1:9" ht="15">
      <c r="A42" s="14"/>
      <c r="I42">
        <f>SUM(I40)</f>
        <v>0</v>
      </c>
    </row>
    <row r="43" spans="1:9" ht="15">
      <c r="A43" s="541" t="s">
        <v>251</v>
      </c>
    </row>
    <row r="44" spans="1:9">
      <c r="A44" s="197"/>
      <c r="B44">
        <f>SUM(B45:B46)</f>
        <v>0</v>
      </c>
      <c r="C44">
        <f>SUM(C45:C46)</f>
        <v>0</v>
      </c>
      <c r="D44">
        <f>SUM(D45:D46)</f>
        <v>0</v>
      </c>
      <c r="I44">
        <f>SUM(B44:H44)</f>
        <v>0</v>
      </c>
    </row>
    <row r="45" spans="1:9" ht="15">
      <c r="A45" s="542" t="s">
        <v>212</v>
      </c>
      <c r="I45">
        <f>SUM(B45:H45)</f>
        <v>0</v>
      </c>
    </row>
    <row r="46" spans="1:9">
      <c r="A46" s="16" t="s">
        <v>169</v>
      </c>
    </row>
    <row r="48" spans="1:9" ht="15">
      <c r="A48" s="543" t="s">
        <v>216</v>
      </c>
    </row>
    <row r="49" spans="1:1">
      <c r="A49" s="16" t="s">
        <v>170</v>
      </c>
    </row>
    <row r="50" spans="1:1">
      <c r="A50" s="16" t="s">
        <v>171</v>
      </c>
    </row>
    <row r="52" spans="1:1" ht="15">
      <c r="A52" s="544" t="s">
        <v>214</v>
      </c>
    </row>
    <row r="53" spans="1:1" ht="15">
      <c r="A53" s="543" t="s">
        <v>215</v>
      </c>
    </row>
    <row r="54" spans="1:1">
      <c r="A54" s="16" t="s">
        <v>16</v>
      </c>
    </row>
    <row r="55" spans="1:1">
      <c r="A55" s="16" t="s">
        <v>174</v>
      </c>
    </row>
    <row r="57" spans="1:1">
      <c r="A57" s="545"/>
    </row>
    <row r="58" spans="1:1" ht="15">
      <c r="A58" s="230"/>
    </row>
    <row r="59" spans="1:1" ht="15">
      <c r="A59" s="543" t="s">
        <v>240</v>
      </c>
    </row>
    <row r="60" spans="1:1" ht="15">
      <c r="A60" s="543" t="s">
        <v>217</v>
      </c>
    </row>
    <row r="61" spans="1:1">
      <c r="A61" s="546"/>
    </row>
    <row r="62" spans="1:1">
      <c r="A62" s="546"/>
    </row>
    <row r="64" spans="1:1">
      <c r="A64" s="197"/>
    </row>
    <row r="67" spans="1:9">
      <c r="A67" s="432"/>
    </row>
    <row r="68" spans="1:9">
      <c r="A68" s="432"/>
    </row>
    <row r="69" spans="1:9">
      <c r="A69" s="432"/>
    </row>
    <row r="70" spans="1:9">
      <c r="A70" s="12"/>
      <c r="I70">
        <f>SUM(B70:H70)</f>
        <v>0</v>
      </c>
    </row>
  </sheetData>
  <phoneticPr fontId="49" type="noConversion"/>
  <pageMargins left="0.75" right="0.75" top="1" bottom="1" header="0.5" footer="0.5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>
  <sheetPr>
    <tabColor rgb="FFFF0000"/>
  </sheetPr>
  <dimension ref="A1:L64"/>
  <sheetViews>
    <sheetView workbookViewId="0">
      <selection activeCell="J33" sqref="J33"/>
    </sheetView>
  </sheetViews>
  <sheetFormatPr defaultRowHeight="12.75"/>
  <cols>
    <col min="1" max="1" width="30.140625" style="16" customWidth="1"/>
  </cols>
  <sheetData>
    <row r="1" spans="1:12">
      <c r="A1" s="1" t="s">
        <v>218</v>
      </c>
    </row>
    <row r="2" spans="1:12">
      <c r="A2"/>
    </row>
    <row r="3" spans="1:12">
      <c r="A3" s="2"/>
    </row>
    <row r="4" spans="1:12">
      <c r="A4" s="217"/>
    </row>
    <row r="5" spans="1:12" ht="12.75" customHeight="1">
      <c r="A5" s="233">
        <v>3110</v>
      </c>
    </row>
    <row r="6" spans="1:12" ht="12.75" customHeight="1">
      <c r="A6" s="3"/>
      <c r="L6" t="s">
        <v>9</v>
      </c>
    </row>
    <row r="7" spans="1:12" ht="12.75" customHeight="1">
      <c r="A7" s="4" t="s">
        <v>248</v>
      </c>
      <c r="D7" s="301"/>
    </row>
    <row r="8" spans="1:12">
      <c r="A8" s="5"/>
      <c r="B8" s="300"/>
      <c r="C8" s="300"/>
      <c r="D8" s="300"/>
      <c r="E8" s="300"/>
      <c r="F8" s="300"/>
      <c r="G8" s="300"/>
      <c r="H8" s="300"/>
      <c r="I8" s="300"/>
    </row>
    <row r="9" spans="1:12">
      <c r="A9" s="488" t="s">
        <v>1</v>
      </c>
    </row>
    <row r="10" spans="1:12">
      <c r="A10" s="489" t="s">
        <v>2</v>
      </c>
    </row>
    <row r="11" spans="1:12">
      <c r="A11" s="490" t="s">
        <v>3</v>
      </c>
    </row>
    <row r="12" spans="1:12">
      <c r="A12" s="539"/>
      <c r="L12">
        <f>SUM(B12:K12)</f>
        <v>0</v>
      </c>
    </row>
    <row r="13" spans="1:12">
      <c r="A13" s="488" t="s">
        <v>222</v>
      </c>
    </row>
    <row r="14" spans="1:12">
      <c r="A14" s="489" t="s">
        <v>223</v>
      </c>
    </row>
    <row r="15" spans="1:12">
      <c r="A15" s="488" t="s">
        <v>224</v>
      </c>
    </row>
    <row r="16" spans="1:12">
      <c r="A16" s="489" t="s">
        <v>225</v>
      </c>
    </row>
    <row r="17" spans="1:12">
      <c r="A17" s="489" t="s">
        <v>226</v>
      </c>
    </row>
    <row r="18" spans="1:12">
      <c r="A18" s="539"/>
    </row>
    <row r="19" spans="1:12">
      <c r="A19" s="539"/>
    </row>
    <row r="20" spans="1:12">
      <c r="A20" s="489" t="s">
        <v>227</v>
      </c>
      <c r="L20">
        <f>SUM(B20:K20)</f>
        <v>0</v>
      </c>
    </row>
    <row r="21" spans="1:12">
      <c r="A21" s="489" t="s">
        <v>228</v>
      </c>
    </row>
    <row r="22" spans="1:12">
      <c r="A22" s="489" t="s">
        <v>229</v>
      </c>
    </row>
    <row r="23" spans="1:12">
      <c r="A23" s="539"/>
    </row>
    <row r="24" spans="1:12">
      <c r="A24" s="488" t="s">
        <v>230</v>
      </c>
    </row>
    <row r="25" spans="1:12">
      <c r="A25" s="489" t="s">
        <v>231</v>
      </c>
    </row>
    <row r="26" spans="1:12">
      <c r="A26" s="488" t="s">
        <v>232</v>
      </c>
    </row>
    <row r="27" spans="1:12">
      <c r="A27" s="489" t="s">
        <v>233</v>
      </c>
    </row>
    <row r="28" spans="1:12">
      <c r="A28" s="489" t="s">
        <v>234</v>
      </c>
    </row>
    <row r="29" spans="1:12">
      <c r="A29" s="489" t="s">
        <v>235</v>
      </c>
    </row>
    <row r="30" spans="1:12">
      <c r="A30" s="488" t="s">
        <v>236</v>
      </c>
    </row>
    <row r="31" spans="1:12">
      <c r="A31" s="489" t="s">
        <v>237</v>
      </c>
    </row>
    <row r="32" spans="1:12">
      <c r="A32" s="489" t="s">
        <v>238</v>
      </c>
    </row>
    <row r="33" spans="1:12">
      <c r="A33" s="490" t="s">
        <v>280</v>
      </c>
    </row>
    <row r="34" spans="1:12">
      <c r="A34" s="488" t="s">
        <v>52</v>
      </c>
    </row>
    <row r="35" spans="1:12" ht="15">
      <c r="A35" s="11" t="s">
        <v>249</v>
      </c>
    </row>
    <row r="36" spans="1:12">
      <c r="A36" s="12" t="s">
        <v>250</v>
      </c>
      <c r="L36">
        <f>SUM(L8:L35)</f>
        <v>0</v>
      </c>
    </row>
    <row r="37" spans="1:12">
      <c r="A37" s="12"/>
    </row>
    <row r="38" spans="1:12">
      <c r="A38" s="12"/>
    </row>
    <row r="39" spans="1:12">
      <c r="A39" s="540"/>
    </row>
    <row r="40" spans="1:12">
      <c r="A40" s="12"/>
      <c r="L40">
        <f>SUM(L36:L39)</f>
        <v>0</v>
      </c>
    </row>
    <row r="41" spans="1:12" ht="15">
      <c r="A41" s="13"/>
    </row>
    <row r="42" spans="1:12" ht="15">
      <c r="A42" s="14"/>
      <c r="L42">
        <f>SUM(L40)</f>
        <v>0</v>
      </c>
    </row>
    <row r="43" spans="1:12" ht="15">
      <c r="A43" s="541" t="s">
        <v>251</v>
      </c>
    </row>
    <row r="44" spans="1:12">
      <c r="A44" s="197"/>
      <c r="B44">
        <f>SUM(B45:B46)</f>
        <v>0</v>
      </c>
      <c r="C44">
        <f>SUM(C45:C46)</f>
        <v>0</v>
      </c>
      <c r="D44">
        <f>SUM(D45:D46)</f>
        <v>0</v>
      </c>
      <c r="E44">
        <f>E45</f>
        <v>0</v>
      </c>
      <c r="F44">
        <f>F45</f>
        <v>0</v>
      </c>
      <c r="G44">
        <f>G45</f>
        <v>0</v>
      </c>
      <c r="H44">
        <f>H45</f>
        <v>0</v>
      </c>
      <c r="I44">
        <f>I45</f>
        <v>0</v>
      </c>
      <c r="L44">
        <f>SUM(B44:K44)</f>
        <v>0</v>
      </c>
    </row>
    <row r="45" spans="1:12" ht="15">
      <c r="A45" s="542" t="s">
        <v>212</v>
      </c>
      <c r="L45">
        <f>SUM(B45:K45)</f>
        <v>0</v>
      </c>
    </row>
    <row r="46" spans="1:12">
      <c r="A46" s="16" t="s">
        <v>169</v>
      </c>
    </row>
    <row r="48" spans="1:12" ht="15">
      <c r="A48" s="543" t="s">
        <v>216</v>
      </c>
    </row>
    <row r="49" spans="1:1">
      <c r="A49" s="16" t="s">
        <v>170</v>
      </c>
    </row>
    <row r="50" spans="1:1">
      <c r="A50" s="16" t="s">
        <v>171</v>
      </c>
    </row>
    <row r="52" spans="1:1" ht="15">
      <c r="A52" s="544" t="s">
        <v>214</v>
      </c>
    </row>
    <row r="53" spans="1:1" ht="15">
      <c r="A53" s="543" t="s">
        <v>215</v>
      </c>
    </row>
    <row r="54" spans="1:1">
      <c r="A54" s="16" t="s">
        <v>16</v>
      </c>
    </row>
    <row r="55" spans="1:1">
      <c r="A55" s="16" t="s">
        <v>174</v>
      </c>
    </row>
    <row r="57" spans="1:1">
      <c r="A57" s="545"/>
    </row>
    <row r="58" spans="1:1" ht="15">
      <c r="A58" s="230"/>
    </row>
    <row r="59" spans="1:1" ht="15">
      <c r="A59" s="543" t="s">
        <v>240</v>
      </c>
    </row>
    <row r="60" spans="1:1" ht="15">
      <c r="A60" s="543" t="s">
        <v>217</v>
      </c>
    </row>
    <row r="61" spans="1:1">
      <c r="A61" s="546"/>
    </row>
    <row r="62" spans="1:1">
      <c r="A62" s="546"/>
    </row>
    <row r="64" spans="1:1">
      <c r="A64" s="197" t="s">
        <v>175</v>
      </c>
    </row>
  </sheetData>
  <phoneticPr fontId="49" type="noConversion"/>
  <pageMargins left="0.75" right="0.75" top="1" bottom="1" header="0.5" footer="0.5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>
  <dimension ref="A1:J64"/>
  <sheetViews>
    <sheetView topLeftCell="A7" workbookViewId="0">
      <selection activeCell="E37" sqref="E37"/>
    </sheetView>
  </sheetViews>
  <sheetFormatPr defaultRowHeight="12.75"/>
  <cols>
    <col min="1" max="1" width="30.140625" style="16" customWidth="1"/>
    <col min="2" max="2" width="11.5703125" customWidth="1"/>
    <col min="4" max="4" width="11.5703125" customWidth="1"/>
    <col min="5" max="5" width="10.5703125" bestFit="1" customWidth="1"/>
    <col min="6" max="6" width="9.28515625" bestFit="1" customWidth="1"/>
    <col min="10" max="10" width="11.5703125" bestFit="1" customWidth="1"/>
  </cols>
  <sheetData>
    <row r="1" spans="1:10">
      <c r="A1" s="1" t="s">
        <v>218</v>
      </c>
    </row>
    <row r="2" spans="1:10">
      <c r="A2"/>
    </row>
    <row r="3" spans="1:10">
      <c r="A3" s="2"/>
    </row>
    <row r="4" spans="1:10">
      <c r="A4" s="217"/>
    </row>
    <row r="5" spans="1:10" ht="12.75" customHeight="1">
      <c r="A5" s="233">
        <v>3210</v>
      </c>
    </row>
    <row r="6" spans="1:10" ht="12.75" customHeight="1">
      <c r="A6" s="3"/>
      <c r="B6" s="508"/>
      <c r="J6" t="s">
        <v>9</v>
      </c>
    </row>
    <row r="7" spans="1:10" ht="12.75" customHeight="1">
      <c r="A7" s="4" t="s">
        <v>248</v>
      </c>
      <c r="B7" s="626" t="s">
        <v>247</v>
      </c>
      <c r="C7" s="480" t="s">
        <v>247</v>
      </c>
      <c r="D7" s="482" t="s">
        <v>247</v>
      </c>
      <c r="E7" t="s">
        <v>247</v>
      </c>
      <c r="F7" s="482"/>
    </row>
    <row r="8" spans="1:10">
      <c r="A8" s="5"/>
      <c r="B8" s="625" t="s">
        <v>275</v>
      </c>
      <c r="C8" s="625" t="s">
        <v>278</v>
      </c>
      <c r="D8" s="625" t="s">
        <v>294</v>
      </c>
      <c r="E8" s="300" t="s">
        <v>315</v>
      </c>
      <c r="F8" s="300"/>
      <c r="G8" s="300"/>
    </row>
    <row r="9" spans="1:10">
      <c r="A9" s="488" t="s">
        <v>1</v>
      </c>
    </row>
    <row r="10" spans="1:10">
      <c r="A10" s="489" t="s">
        <v>2</v>
      </c>
    </row>
    <row r="11" spans="1:10">
      <c r="A11" s="490" t="s">
        <v>3</v>
      </c>
    </row>
    <row r="12" spans="1:10">
      <c r="A12" s="539"/>
      <c r="J12">
        <f>SUM(B12:I12)</f>
        <v>0</v>
      </c>
    </row>
    <row r="13" spans="1:10">
      <c r="A13" s="488" t="s">
        <v>222</v>
      </c>
    </row>
    <row r="14" spans="1:10">
      <c r="A14" s="489" t="s">
        <v>223</v>
      </c>
    </row>
    <row r="15" spans="1:10">
      <c r="A15" s="488" t="s">
        <v>224</v>
      </c>
    </row>
    <row r="16" spans="1:10">
      <c r="A16" s="489" t="s">
        <v>225</v>
      </c>
    </row>
    <row r="17" spans="1:10">
      <c r="A17" s="489" t="s">
        <v>226</v>
      </c>
    </row>
    <row r="18" spans="1:10">
      <c r="A18" s="539"/>
    </row>
    <row r="19" spans="1:10">
      <c r="A19" s="539"/>
    </row>
    <row r="20" spans="1:10">
      <c r="A20" s="489" t="s">
        <v>227</v>
      </c>
      <c r="J20">
        <f>SUM(B20:I20)</f>
        <v>0</v>
      </c>
    </row>
    <row r="21" spans="1:10">
      <c r="A21" s="489" t="s">
        <v>228</v>
      </c>
    </row>
    <row r="22" spans="1:10">
      <c r="A22" s="489" t="s">
        <v>229</v>
      </c>
    </row>
    <row r="23" spans="1:10">
      <c r="A23" s="539"/>
    </row>
    <row r="24" spans="1:10">
      <c r="A24" s="488" t="s">
        <v>230</v>
      </c>
    </row>
    <row r="25" spans="1:10">
      <c r="A25" s="489" t="s">
        <v>231</v>
      </c>
    </row>
    <row r="26" spans="1:10">
      <c r="A26" s="488" t="s">
        <v>232</v>
      </c>
    </row>
    <row r="27" spans="1:10">
      <c r="A27" s="489" t="s">
        <v>233</v>
      </c>
    </row>
    <row r="28" spans="1:10">
      <c r="A28" s="489" t="s">
        <v>234</v>
      </c>
    </row>
    <row r="29" spans="1:10">
      <c r="A29" s="489" t="s">
        <v>235</v>
      </c>
    </row>
    <row r="30" spans="1:10">
      <c r="A30" s="488" t="s">
        <v>236</v>
      </c>
    </row>
    <row r="31" spans="1:10">
      <c r="A31" s="489" t="s">
        <v>237</v>
      </c>
    </row>
    <row r="32" spans="1:10">
      <c r="A32" s="489" t="s">
        <v>238</v>
      </c>
    </row>
    <row r="33" spans="1:10">
      <c r="A33" s="490" t="s">
        <v>280</v>
      </c>
    </row>
    <row r="34" spans="1:10">
      <c r="A34" s="488" t="s">
        <v>52</v>
      </c>
    </row>
    <row r="35" spans="1:10" ht="15">
      <c r="A35" s="11" t="s">
        <v>249</v>
      </c>
    </row>
    <row r="36" spans="1:10">
      <c r="A36" s="12" t="s">
        <v>250</v>
      </c>
      <c r="B36">
        <v>0</v>
      </c>
      <c r="C36">
        <v>0</v>
      </c>
      <c r="D36">
        <v>0</v>
      </c>
      <c r="E36">
        <v>0</v>
      </c>
      <c r="F36">
        <v>0</v>
      </c>
      <c r="J36" s="298">
        <f>SUM(B36:I36)</f>
        <v>0</v>
      </c>
    </row>
    <row r="37" spans="1:10">
      <c r="A37" s="12" t="s">
        <v>247</v>
      </c>
      <c r="B37">
        <v>10833.824000000001</v>
      </c>
      <c r="C37">
        <v>3869.2080000000001</v>
      </c>
      <c r="D37">
        <v>14702.9907</v>
      </c>
      <c r="E37" s="216">
        <v>10241.793</v>
      </c>
      <c r="J37" s="453">
        <f>SUM(B37:I37)</f>
        <v>39647.815699999999</v>
      </c>
    </row>
    <row r="38" spans="1:10">
      <c r="A38" s="12"/>
      <c r="J38" s="298"/>
    </row>
    <row r="39" spans="1:10">
      <c r="A39" s="540"/>
      <c r="J39" s="298"/>
    </row>
    <row r="40" spans="1:10">
      <c r="A40" s="12"/>
      <c r="F40">
        <f>SUM(F36:F39)</f>
        <v>0</v>
      </c>
      <c r="J40" s="298"/>
    </row>
    <row r="41" spans="1:10" ht="15">
      <c r="A41" s="13"/>
      <c r="J41" s="298"/>
    </row>
    <row r="42" spans="1:10" ht="15">
      <c r="A42" s="14"/>
      <c r="B42">
        <f>SUM(B40)</f>
        <v>0</v>
      </c>
      <c r="C42">
        <f t="shared" ref="C42:F42" si="0">SUM(C40)</f>
        <v>0</v>
      </c>
      <c r="D42">
        <f t="shared" si="0"/>
        <v>0</v>
      </c>
      <c r="E42">
        <f t="shared" si="0"/>
        <v>0</v>
      </c>
      <c r="F42">
        <f t="shared" si="0"/>
        <v>0</v>
      </c>
      <c r="J42" s="298"/>
    </row>
    <row r="43" spans="1:10" ht="15">
      <c r="A43" s="541" t="s">
        <v>251</v>
      </c>
    </row>
    <row r="44" spans="1:10">
      <c r="A44" s="197"/>
    </row>
    <row r="45" spans="1:10" ht="15">
      <c r="A45" s="542" t="s">
        <v>212</v>
      </c>
    </row>
    <row r="46" spans="1:10">
      <c r="A46" s="16" t="s">
        <v>169</v>
      </c>
    </row>
    <row r="47" spans="1:10">
      <c r="J47">
        <f>SUM(J48)</f>
        <v>0</v>
      </c>
    </row>
    <row r="48" spans="1:10" ht="15">
      <c r="A48" s="543" t="s">
        <v>216</v>
      </c>
      <c r="J48">
        <f>SUM(B48:I48)</f>
        <v>0</v>
      </c>
    </row>
    <row r="49" spans="1:10">
      <c r="A49" s="16" t="s">
        <v>170</v>
      </c>
    </row>
    <row r="50" spans="1:10">
      <c r="A50" s="16" t="s">
        <v>171</v>
      </c>
    </row>
    <row r="52" spans="1:10" ht="15">
      <c r="A52" s="544" t="s">
        <v>214</v>
      </c>
    </row>
    <row r="53" spans="1:10" ht="15">
      <c r="A53" s="543" t="s">
        <v>215</v>
      </c>
    </row>
    <row r="54" spans="1:10">
      <c r="A54" s="16" t="s">
        <v>16</v>
      </c>
    </row>
    <row r="55" spans="1:10">
      <c r="A55" s="16" t="s">
        <v>174</v>
      </c>
    </row>
    <row r="57" spans="1:10">
      <c r="A57" s="545"/>
      <c r="E57" s="216"/>
      <c r="F57" s="216"/>
      <c r="J57">
        <f>SUM(B57:I57)</f>
        <v>0</v>
      </c>
    </row>
    <row r="58" spans="1:10" ht="15">
      <c r="A58" s="230"/>
    </row>
    <row r="59" spans="1:10" ht="15">
      <c r="A59" s="543" t="s">
        <v>240</v>
      </c>
    </row>
    <row r="60" spans="1:10" ht="15">
      <c r="A60" s="543" t="s">
        <v>217</v>
      </c>
    </row>
    <row r="61" spans="1:10">
      <c r="A61" s="546"/>
    </row>
    <row r="62" spans="1:10">
      <c r="A62" s="546"/>
    </row>
    <row r="64" spans="1:10">
      <c r="A64" s="197"/>
    </row>
  </sheetData>
  <phoneticPr fontId="49" type="noConversion"/>
  <pageMargins left="0.75" right="0.75" top="1" bottom="1" header="0.5" footer="0.5"/>
  <pageSetup paperSize="9" orientation="portrait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>
  <dimension ref="A1:Z95"/>
  <sheetViews>
    <sheetView topLeftCell="A5" zoomScale="75" workbookViewId="0">
      <pane xSplit="1" ySplit="4" topLeftCell="B9" activePane="bottomRight" state="frozen"/>
      <selection activeCell="A5" sqref="A5"/>
      <selection pane="topRight" activeCell="B5" sqref="B5"/>
      <selection pane="bottomLeft" activeCell="A9" sqref="A9"/>
      <selection pane="bottomRight" activeCell="A17" sqref="A17"/>
    </sheetView>
  </sheetViews>
  <sheetFormatPr defaultRowHeight="12.75"/>
  <cols>
    <col min="1" max="1" width="30.140625" style="16" customWidth="1"/>
    <col min="16" max="16" width="10.5703125" customWidth="1"/>
    <col min="17" max="17" width="10.85546875" customWidth="1"/>
  </cols>
  <sheetData>
    <row r="1" spans="1:26">
      <c r="A1" s="250" t="s">
        <v>179</v>
      </c>
    </row>
    <row r="2" spans="1:26">
      <c r="A2"/>
    </row>
    <row r="3" spans="1:26">
      <c r="A3" s="2"/>
    </row>
    <row r="4" spans="1:26">
      <c r="A4" s="217"/>
    </row>
    <row r="5" spans="1:26" ht="15.75">
      <c r="A5" s="233" t="s">
        <v>172</v>
      </c>
      <c r="B5" t="s">
        <v>164</v>
      </c>
    </row>
    <row r="6" spans="1:26">
      <c r="A6" s="268" t="s">
        <v>26</v>
      </c>
      <c r="B6" s="264"/>
      <c r="C6" s="264"/>
      <c r="D6" s="264"/>
      <c r="E6" s="264"/>
      <c r="F6" s="264"/>
      <c r="G6" s="264"/>
      <c r="H6" s="264"/>
      <c r="I6" s="264"/>
      <c r="J6" s="264"/>
      <c r="K6" s="264"/>
      <c r="L6" s="264"/>
      <c r="M6" s="264"/>
      <c r="N6" s="264"/>
      <c r="O6" s="264"/>
      <c r="P6" s="264"/>
      <c r="Q6" s="264"/>
      <c r="R6" s="264"/>
      <c r="S6" s="264"/>
      <c r="T6" s="264"/>
      <c r="U6" s="264"/>
      <c r="V6" s="264"/>
      <c r="W6" s="264"/>
      <c r="X6" s="264"/>
      <c r="Y6" s="264"/>
      <c r="Z6" s="264" t="s">
        <v>55</v>
      </c>
    </row>
    <row r="7" spans="1:26">
      <c r="A7" s="267" t="s">
        <v>87</v>
      </c>
      <c r="B7" s="265" t="s">
        <v>27</v>
      </c>
      <c r="C7" s="265"/>
      <c r="D7" s="265"/>
      <c r="E7" s="265"/>
      <c r="F7" s="265"/>
      <c r="G7" s="265"/>
      <c r="H7" s="265"/>
      <c r="I7" s="265"/>
      <c r="J7" s="265"/>
      <c r="K7" s="265"/>
      <c r="L7" s="265"/>
      <c r="M7" s="265"/>
      <c r="N7" s="265" t="s">
        <v>28</v>
      </c>
      <c r="O7" s="265" t="s">
        <v>29</v>
      </c>
      <c r="P7" s="265" t="s">
        <v>30</v>
      </c>
      <c r="Q7" s="265" t="s">
        <v>31</v>
      </c>
      <c r="R7" s="265" t="s">
        <v>32</v>
      </c>
      <c r="S7" s="265" t="s">
        <v>33</v>
      </c>
      <c r="T7" s="265" t="s">
        <v>34</v>
      </c>
      <c r="U7" s="265" t="s">
        <v>35</v>
      </c>
      <c r="V7" s="265" t="s">
        <v>36</v>
      </c>
      <c r="W7" s="265" t="s">
        <v>37</v>
      </c>
      <c r="X7" s="265" t="s">
        <v>38</v>
      </c>
      <c r="Y7" s="265" t="s">
        <v>9</v>
      </c>
      <c r="Z7" s="272">
        <v>8</v>
      </c>
    </row>
    <row r="8" spans="1:26">
      <c r="A8" s="5"/>
      <c r="B8" s="266"/>
      <c r="C8" s="266"/>
      <c r="D8" s="266"/>
      <c r="E8" s="266"/>
      <c r="F8" s="266"/>
      <c r="G8" s="266"/>
      <c r="H8" s="266"/>
      <c r="I8" s="266"/>
      <c r="J8" s="266"/>
      <c r="K8" s="266"/>
      <c r="L8" s="266"/>
      <c r="M8" s="266"/>
      <c r="N8" s="266"/>
      <c r="O8" s="266"/>
      <c r="P8" s="266"/>
      <c r="Q8" s="266"/>
      <c r="R8" s="266"/>
      <c r="S8" s="266"/>
      <c r="T8" s="266"/>
      <c r="U8" s="266"/>
      <c r="V8" s="266"/>
      <c r="W8" s="266"/>
      <c r="X8" s="266"/>
      <c r="Y8" s="266"/>
      <c r="Z8" s="273" t="s">
        <v>56</v>
      </c>
    </row>
    <row r="9" spans="1:26">
      <c r="A9" s="6" t="s">
        <v>1</v>
      </c>
      <c r="B9" s="176"/>
      <c r="C9" s="178"/>
      <c r="D9" s="178"/>
      <c r="E9" s="178"/>
      <c r="F9" s="178"/>
      <c r="G9" s="178"/>
      <c r="H9" s="178"/>
      <c r="I9" s="178"/>
      <c r="J9" s="178"/>
      <c r="K9" s="178"/>
      <c r="L9" s="178"/>
      <c r="M9" s="178"/>
      <c r="N9" s="172"/>
      <c r="O9" s="172"/>
      <c r="P9" s="172"/>
      <c r="Q9" s="172"/>
      <c r="R9" s="172"/>
      <c r="S9" s="172"/>
      <c r="T9" s="172"/>
      <c r="U9" s="172"/>
      <c r="V9" s="172"/>
      <c r="W9" s="172"/>
      <c r="X9" s="172"/>
      <c r="Y9" s="415">
        <f>SUM(B9:X9)</f>
        <v>0</v>
      </c>
      <c r="Z9">
        <f>SUM(B9+N9+O9+P9+Q9+R9+S9+T9)</f>
        <v>0</v>
      </c>
    </row>
    <row r="10" spans="1:26">
      <c r="A10" s="7" t="s">
        <v>2</v>
      </c>
      <c r="B10" s="176"/>
      <c r="C10" s="178"/>
      <c r="D10" s="178"/>
      <c r="E10" s="178"/>
      <c r="F10" s="178"/>
      <c r="G10" s="178"/>
      <c r="H10" s="178"/>
      <c r="I10" s="178"/>
      <c r="J10" s="178"/>
      <c r="K10" s="178"/>
      <c r="L10" s="178"/>
      <c r="M10" s="178"/>
      <c r="N10" s="172"/>
      <c r="O10" s="172"/>
      <c r="P10" s="172"/>
      <c r="Q10" s="172"/>
      <c r="R10" s="172"/>
      <c r="S10" s="172"/>
      <c r="T10" s="172"/>
      <c r="U10" s="172"/>
      <c r="V10" s="172"/>
      <c r="W10" s="172"/>
      <c r="X10" s="172"/>
      <c r="Y10" s="415">
        <f t="shared" ref="Y10:Y32" si="0">SUM(B10:X10)</f>
        <v>0</v>
      </c>
      <c r="Z10">
        <f t="shared" ref="Z10:Z32" si="1">SUM(B10+N10+O10+P10+Q10+R10+S10+T10)</f>
        <v>0</v>
      </c>
    </row>
    <row r="11" spans="1:26">
      <c r="A11" s="8" t="s">
        <v>3</v>
      </c>
      <c r="B11" s="176"/>
      <c r="C11" s="178"/>
      <c r="D11" s="178"/>
      <c r="E11" s="178"/>
      <c r="F11" s="178"/>
      <c r="G11" s="178"/>
      <c r="H11" s="178"/>
      <c r="I11" s="178"/>
      <c r="J11" s="178"/>
      <c r="K11" s="178"/>
      <c r="L11" s="178"/>
      <c r="M11" s="178"/>
      <c r="N11" s="172"/>
      <c r="O11" s="172"/>
      <c r="P11" s="172"/>
      <c r="Q11" s="172"/>
      <c r="R11" s="172"/>
      <c r="S11" s="172"/>
      <c r="T11" s="172"/>
      <c r="U11" s="172"/>
      <c r="V11" s="172"/>
      <c r="W11" s="172"/>
      <c r="X11" s="172"/>
      <c r="Y11" s="415">
        <f t="shared" si="0"/>
        <v>0</v>
      </c>
      <c r="Z11">
        <f t="shared" si="1"/>
        <v>0</v>
      </c>
    </row>
    <row r="12" spans="1:26">
      <c r="A12" s="9" t="s">
        <v>4</v>
      </c>
      <c r="B12" s="176"/>
      <c r="C12" s="279"/>
      <c r="D12" s="279"/>
      <c r="E12" s="279"/>
      <c r="F12" s="279"/>
      <c r="G12" s="279"/>
      <c r="H12" s="279"/>
      <c r="I12" s="279"/>
      <c r="J12" s="279"/>
      <c r="K12" s="279"/>
      <c r="L12" s="279"/>
      <c r="M12" s="279"/>
      <c r="N12" s="172"/>
      <c r="O12" s="172"/>
      <c r="P12" s="172"/>
      <c r="Q12" s="172"/>
      <c r="R12" s="172"/>
      <c r="S12" s="172"/>
      <c r="T12" s="172"/>
      <c r="U12" s="172"/>
      <c r="V12" s="172"/>
      <c r="W12" s="172"/>
      <c r="X12" s="172"/>
      <c r="Y12" s="415">
        <f t="shared" si="0"/>
        <v>0</v>
      </c>
      <c r="Z12">
        <f t="shared" si="1"/>
        <v>0</v>
      </c>
    </row>
    <row r="13" spans="1:26">
      <c r="A13" s="9" t="s">
        <v>5</v>
      </c>
      <c r="B13" s="176"/>
      <c r="C13" s="178"/>
      <c r="D13" s="178"/>
      <c r="E13" s="178"/>
      <c r="F13" s="178"/>
      <c r="G13" s="178"/>
      <c r="H13" s="178"/>
      <c r="I13" s="178"/>
      <c r="J13" s="178"/>
      <c r="K13" s="178"/>
      <c r="L13" s="178"/>
      <c r="M13" s="178"/>
      <c r="N13" s="172"/>
      <c r="O13" s="172"/>
      <c r="P13" s="172"/>
      <c r="Q13" s="172"/>
      <c r="R13" s="172"/>
      <c r="S13" s="172"/>
      <c r="T13" s="172"/>
      <c r="U13" s="172"/>
      <c r="V13" s="172"/>
      <c r="W13" s="172"/>
      <c r="X13" s="172"/>
      <c r="Y13" s="415">
        <f t="shared" si="0"/>
        <v>0</v>
      </c>
      <c r="Z13">
        <f t="shared" si="1"/>
        <v>0</v>
      </c>
    </row>
    <row r="14" spans="1:26">
      <c r="A14" s="7" t="s">
        <v>6</v>
      </c>
      <c r="B14" s="176"/>
      <c r="C14" s="178"/>
      <c r="D14" s="178"/>
      <c r="E14" s="178"/>
      <c r="F14" s="178"/>
      <c r="G14" s="178"/>
      <c r="H14" s="178"/>
      <c r="I14" s="178"/>
      <c r="J14" s="178"/>
      <c r="K14" s="178"/>
      <c r="L14" s="178"/>
      <c r="M14" s="178"/>
      <c r="N14" s="172"/>
      <c r="O14" s="172"/>
      <c r="P14" s="172"/>
      <c r="Q14" s="172"/>
      <c r="R14" s="172"/>
      <c r="S14" s="172"/>
      <c r="T14" s="172"/>
      <c r="U14" s="172"/>
      <c r="V14" s="172"/>
      <c r="W14" s="172"/>
      <c r="X14" s="172"/>
      <c r="Y14" s="415">
        <f t="shared" si="0"/>
        <v>0</v>
      </c>
      <c r="Z14">
        <f t="shared" si="1"/>
        <v>0</v>
      </c>
    </row>
    <row r="15" spans="1:26">
      <c r="A15" s="9" t="s">
        <v>7</v>
      </c>
      <c r="B15" s="176"/>
      <c r="C15" s="178"/>
      <c r="D15" s="178"/>
      <c r="E15" s="178"/>
      <c r="F15" s="178"/>
      <c r="G15" s="178"/>
      <c r="H15" s="178"/>
      <c r="I15" s="178"/>
      <c r="J15" s="178"/>
      <c r="K15" s="178"/>
      <c r="L15" s="178"/>
      <c r="M15" s="178"/>
      <c r="N15" s="172"/>
      <c r="O15" s="172"/>
      <c r="P15" s="172"/>
      <c r="Q15" s="172"/>
      <c r="R15" s="172"/>
      <c r="S15" s="172"/>
      <c r="T15" s="172"/>
      <c r="U15" s="172"/>
      <c r="V15" s="172"/>
      <c r="W15" s="172"/>
      <c r="X15" s="172"/>
      <c r="Y15" s="415">
        <f t="shared" si="0"/>
        <v>0</v>
      </c>
      <c r="Z15">
        <f t="shared" si="1"/>
        <v>0</v>
      </c>
    </row>
    <row r="16" spans="1:26">
      <c r="A16" s="7" t="s">
        <v>11</v>
      </c>
      <c r="B16" s="176"/>
      <c r="C16" s="178"/>
      <c r="D16" s="178"/>
      <c r="E16" s="178"/>
      <c r="F16" s="178"/>
      <c r="G16" s="178"/>
      <c r="H16" s="178"/>
      <c r="I16" s="178"/>
      <c r="J16" s="178"/>
      <c r="K16" s="178"/>
      <c r="L16" s="178"/>
      <c r="M16" s="178"/>
      <c r="N16" s="172"/>
      <c r="O16" s="172"/>
      <c r="P16" s="172"/>
      <c r="Q16" s="172"/>
      <c r="R16" s="172"/>
      <c r="S16" s="172"/>
      <c r="T16" s="172"/>
      <c r="U16" s="172"/>
      <c r="V16" s="172"/>
      <c r="W16" s="172"/>
      <c r="X16" s="172"/>
      <c r="Y16" s="415">
        <f t="shared" si="0"/>
        <v>0</v>
      </c>
      <c r="Z16">
        <f t="shared" si="1"/>
        <v>0</v>
      </c>
    </row>
    <row r="17" spans="1:26">
      <c r="A17" s="7" t="s">
        <v>8</v>
      </c>
      <c r="B17" s="176"/>
      <c r="C17" s="178"/>
      <c r="D17" s="178"/>
      <c r="E17" s="178"/>
      <c r="F17" s="178"/>
      <c r="G17" s="178"/>
      <c r="H17" s="178"/>
      <c r="I17" s="178"/>
      <c r="J17" s="178"/>
      <c r="K17" s="178"/>
      <c r="L17" s="178"/>
      <c r="M17" s="178"/>
      <c r="N17" s="172"/>
      <c r="O17" s="172"/>
      <c r="P17" s="172"/>
      <c r="Q17" s="172"/>
      <c r="R17" s="172"/>
      <c r="S17" s="172"/>
      <c r="T17" s="172"/>
      <c r="U17" s="172"/>
      <c r="V17" s="172"/>
      <c r="W17" s="172"/>
      <c r="X17" s="172"/>
      <c r="Y17" s="415">
        <f t="shared" si="0"/>
        <v>0</v>
      </c>
      <c r="Z17">
        <f t="shared" si="1"/>
        <v>0</v>
      </c>
    </row>
    <row r="18" spans="1:26">
      <c r="A18" s="269" t="s">
        <v>39</v>
      </c>
      <c r="B18" s="182"/>
      <c r="C18" s="280"/>
      <c r="D18" s="280"/>
      <c r="E18" s="280"/>
      <c r="F18" s="280"/>
      <c r="G18" s="280"/>
      <c r="H18" s="280"/>
      <c r="I18" s="280"/>
      <c r="J18" s="280"/>
      <c r="K18" s="280"/>
      <c r="L18" s="280"/>
      <c r="M18" s="280"/>
      <c r="N18" s="172"/>
      <c r="O18" s="172"/>
      <c r="P18" s="172"/>
      <c r="Q18" s="172"/>
      <c r="R18" s="172"/>
      <c r="S18" s="172"/>
      <c r="T18" s="172"/>
      <c r="U18" s="172"/>
      <c r="V18" s="172"/>
      <c r="W18" s="172"/>
      <c r="X18" s="172"/>
      <c r="Y18" s="415">
        <f t="shared" si="0"/>
        <v>0</v>
      </c>
      <c r="Z18">
        <f t="shared" si="1"/>
        <v>0</v>
      </c>
    </row>
    <row r="19" spans="1:26">
      <c r="A19" s="7" t="s">
        <v>40</v>
      </c>
      <c r="B19" s="176"/>
      <c r="C19" s="279"/>
      <c r="D19" s="279"/>
      <c r="E19" s="279"/>
      <c r="F19" s="279"/>
      <c r="G19" s="279"/>
      <c r="H19" s="279"/>
      <c r="I19" s="279"/>
      <c r="J19" s="279"/>
      <c r="K19" s="279"/>
      <c r="L19" s="279"/>
      <c r="M19" s="279"/>
      <c r="N19" s="172"/>
      <c r="O19" s="172"/>
      <c r="P19" s="172"/>
      <c r="Q19" s="172"/>
      <c r="R19" s="172"/>
      <c r="S19" s="172"/>
      <c r="T19" s="172"/>
      <c r="U19" s="172"/>
      <c r="V19" s="172"/>
      <c r="W19" s="172"/>
      <c r="X19" s="172"/>
      <c r="Y19" s="415">
        <f t="shared" si="0"/>
        <v>0</v>
      </c>
      <c r="Z19">
        <f t="shared" si="1"/>
        <v>0</v>
      </c>
    </row>
    <row r="20" spans="1:26">
      <c r="A20" s="7" t="s">
        <v>41</v>
      </c>
      <c r="B20" s="176"/>
      <c r="C20" s="178"/>
      <c r="D20" s="178"/>
      <c r="E20" s="178"/>
      <c r="F20" s="178"/>
      <c r="G20" s="178"/>
      <c r="H20" s="178"/>
      <c r="I20" s="178"/>
      <c r="J20" s="178"/>
      <c r="K20" s="178"/>
      <c r="L20" s="178"/>
      <c r="M20" s="178"/>
      <c r="N20" s="172"/>
      <c r="O20" s="172"/>
      <c r="P20" s="172"/>
      <c r="Q20" s="172"/>
      <c r="R20" s="172"/>
      <c r="S20" s="172"/>
      <c r="T20" s="172"/>
      <c r="U20" s="172"/>
      <c r="V20" s="172"/>
      <c r="W20" s="172"/>
      <c r="X20" s="172"/>
      <c r="Y20" s="415">
        <f t="shared" si="0"/>
        <v>0</v>
      </c>
      <c r="Z20">
        <f t="shared" si="1"/>
        <v>0</v>
      </c>
    </row>
    <row r="21" spans="1:26">
      <c r="A21" s="7" t="s">
        <v>42</v>
      </c>
      <c r="B21" s="176"/>
      <c r="C21" s="178"/>
      <c r="D21" s="178"/>
      <c r="E21" s="178"/>
      <c r="F21" s="178"/>
      <c r="G21" s="178"/>
      <c r="H21" s="178"/>
      <c r="I21" s="178"/>
      <c r="J21" s="178"/>
      <c r="K21" s="178"/>
      <c r="L21" s="178"/>
      <c r="M21" s="178"/>
      <c r="N21" s="172"/>
      <c r="O21" s="172"/>
      <c r="P21" s="172"/>
      <c r="Q21" s="172"/>
      <c r="R21" s="172"/>
      <c r="S21" s="172"/>
      <c r="T21" s="172"/>
      <c r="U21" s="172"/>
      <c r="V21" s="172"/>
      <c r="W21" s="172"/>
      <c r="X21" s="172"/>
      <c r="Y21" s="415">
        <f t="shared" si="0"/>
        <v>0</v>
      </c>
      <c r="Z21">
        <f t="shared" si="1"/>
        <v>0</v>
      </c>
    </row>
    <row r="22" spans="1:26">
      <c r="A22" s="9" t="s">
        <v>43</v>
      </c>
      <c r="B22" s="176"/>
      <c r="C22" s="178"/>
      <c r="D22" s="178"/>
      <c r="E22" s="178"/>
      <c r="F22" s="178"/>
      <c r="G22" s="178"/>
      <c r="H22" s="178"/>
      <c r="I22" s="178"/>
      <c r="J22" s="178"/>
      <c r="K22" s="178"/>
      <c r="L22" s="178"/>
      <c r="M22" s="178"/>
      <c r="N22" s="172"/>
      <c r="O22" s="172"/>
      <c r="P22" s="172"/>
      <c r="Q22" s="172"/>
      <c r="R22" s="172"/>
      <c r="S22" s="172"/>
      <c r="T22" s="172"/>
      <c r="U22" s="172"/>
      <c r="V22" s="172"/>
      <c r="W22" s="172"/>
      <c r="X22" s="172"/>
      <c r="Y22" s="415">
        <f t="shared" si="0"/>
        <v>0</v>
      </c>
      <c r="Z22">
        <f t="shared" si="1"/>
        <v>0</v>
      </c>
    </row>
    <row r="23" spans="1:26">
      <c r="A23" s="7" t="s">
        <v>44</v>
      </c>
      <c r="B23" s="176"/>
      <c r="C23" s="178"/>
      <c r="D23" s="178"/>
      <c r="E23" s="178"/>
      <c r="F23" s="178"/>
      <c r="G23" s="178"/>
      <c r="H23" s="178"/>
      <c r="I23" s="178"/>
      <c r="J23" s="178"/>
      <c r="K23" s="178"/>
      <c r="L23" s="178"/>
      <c r="M23" s="178"/>
      <c r="N23" s="172"/>
      <c r="O23" s="172"/>
      <c r="P23" s="172"/>
      <c r="Q23" s="172"/>
      <c r="R23" s="172"/>
      <c r="S23" s="172"/>
      <c r="T23" s="172"/>
      <c r="U23" s="172"/>
      <c r="V23" s="172"/>
      <c r="W23" s="172"/>
      <c r="X23" s="172"/>
      <c r="Y23" s="415">
        <f t="shared" si="0"/>
        <v>0</v>
      </c>
      <c r="Z23">
        <f t="shared" si="1"/>
        <v>0</v>
      </c>
    </row>
    <row r="24" spans="1:26">
      <c r="A24" s="9" t="s">
        <v>45</v>
      </c>
      <c r="B24" s="176"/>
      <c r="C24" s="178"/>
      <c r="D24" s="178"/>
      <c r="E24" s="178"/>
      <c r="F24" s="178"/>
      <c r="G24" s="178"/>
      <c r="H24" s="178"/>
      <c r="I24" s="178"/>
      <c r="J24" s="178"/>
      <c r="K24" s="178"/>
      <c r="L24" s="178"/>
      <c r="M24" s="178"/>
      <c r="N24" s="172"/>
      <c r="O24" s="172"/>
      <c r="P24" s="172"/>
      <c r="Q24" s="172"/>
      <c r="R24" s="172"/>
      <c r="S24" s="172"/>
      <c r="T24" s="172"/>
      <c r="U24" s="172"/>
      <c r="V24" s="172"/>
      <c r="W24" s="172"/>
      <c r="X24" s="172"/>
      <c r="Y24" s="415">
        <f t="shared" si="0"/>
        <v>0</v>
      </c>
      <c r="Z24">
        <f t="shared" si="1"/>
        <v>0</v>
      </c>
    </row>
    <row r="25" spans="1:26">
      <c r="A25" s="7" t="s">
        <v>46</v>
      </c>
      <c r="B25" s="176"/>
      <c r="C25" s="178"/>
      <c r="D25" s="178"/>
      <c r="E25" s="178"/>
      <c r="F25" s="178"/>
      <c r="G25" s="178"/>
      <c r="H25" s="178"/>
      <c r="I25" s="178"/>
      <c r="J25" s="178"/>
      <c r="K25" s="178"/>
      <c r="L25" s="178"/>
      <c r="M25" s="178"/>
      <c r="N25" s="172"/>
      <c r="O25" s="172"/>
      <c r="P25" s="172"/>
      <c r="Q25" s="172"/>
      <c r="R25" s="172"/>
      <c r="S25" s="172"/>
      <c r="T25" s="172"/>
      <c r="U25" s="172"/>
      <c r="V25" s="172"/>
      <c r="W25" s="172"/>
      <c r="X25" s="172"/>
      <c r="Y25" s="415">
        <f t="shared" si="0"/>
        <v>0</v>
      </c>
      <c r="Z25">
        <f t="shared" si="1"/>
        <v>0</v>
      </c>
    </row>
    <row r="26" spans="1:26">
      <c r="A26" s="7" t="s">
        <v>47</v>
      </c>
      <c r="B26" s="176"/>
      <c r="C26" s="178"/>
      <c r="D26" s="178"/>
      <c r="E26" s="178"/>
      <c r="F26" s="178"/>
      <c r="G26" s="178"/>
      <c r="H26" s="178"/>
      <c r="I26" s="178"/>
      <c r="J26" s="178"/>
      <c r="K26" s="178"/>
      <c r="L26" s="178"/>
      <c r="M26" s="178"/>
      <c r="N26" s="172"/>
      <c r="O26" s="172"/>
      <c r="P26" s="172"/>
      <c r="Q26" s="172"/>
      <c r="R26" s="172"/>
      <c r="S26" s="172"/>
      <c r="T26" s="172"/>
      <c r="U26" s="172"/>
      <c r="V26" s="172"/>
      <c r="W26" s="172"/>
      <c r="X26" s="172"/>
      <c r="Y26" s="415">
        <f t="shared" si="0"/>
        <v>0</v>
      </c>
      <c r="Z26">
        <f t="shared" si="1"/>
        <v>0</v>
      </c>
    </row>
    <row r="27" spans="1:26">
      <c r="A27" s="7" t="s">
        <v>48</v>
      </c>
      <c r="B27" s="176"/>
      <c r="C27" s="178"/>
      <c r="D27" s="178"/>
      <c r="E27" s="178"/>
      <c r="F27" s="178"/>
      <c r="G27" s="178"/>
      <c r="H27" s="178"/>
      <c r="I27" s="178"/>
      <c r="J27" s="178"/>
      <c r="K27" s="178"/>
      <c r="L27" s="178"/>
      <c r="M27" s="178"/>
      <c r="N27" s="172"/>
      <c r="O27" s="172"/>
      <c r="P27" s="172"/>
      <c r="Q27" s="172"/>
      <c r="R27" s="172"/>
      <c r="S27" s="172"/>
      <c r="T27" s="172"/>
      <c r="U27" s="172"/>
      <c r="V27" s="172"/>
      <c r="W27" s="172"/>
      <c r="X27" s="172"/>
      <c r="Y27" s="415">
        <f t="shared" si="0"/>
        <v>0</v>
      </c>
      <c r="Z27">
        <f t="shared" si="1"/>
        <v>0</v>
      </c>
    </row>
    <row r="28" spans="1:26">
      <c r="A28" s="9" t="s">
        <v>49</v>
      </c>
      <c r="B28" s="176"/>
      <c r="C28" s="178"/>
      <c r="D28" s="178"/>
      <c r="E28" s="178"/>
      <c r="F28" s="178"/>
      <c r="G28" s="178"/>
      <c r="H28" s="178"/>
      <c r="I28" s="178"/>
      <c r="J28" s="178"/>
      <c r="K28" s="178"/>
      <c r="L28" s="178"/>
      <c r="M28" s="178"/>
      <c r="N28" s="172"/>
      <c r="O28" s="172"/>
      <c r="P28" s="172"/>
      <c r="Q28" s="172"/>
      <c r="R28" s="172"/>
      <c r="S28" s="172"/>
      <c r="T28" s="172"/>
      <c r="U28" s="172"/>
      <c r="V28" s="172"/>
      <c r="W28" s="172"/>
      <c r="X28" s="172"/>
      <c r="Y28" s="415">
        <f t="shared" si="0"/>
        <v>0</v>
      </c>
      <c r="Z28">
        <f t="shared" si="1"/>
        <v>0</v>
      </c>
    </row>
    <row r="29" spans="1:26">
      <c r="A29" s="7" t="s">
        <v>50</v>
      </c>
      <c r="B29" s="176"/>
      <c r="C29" s="178"/>
      <c r="D29" s="178"/>
      <c r="E29" s="178"/>
      <c r="F29" s="178"/>
      <c r="G29" s="178"/>
      <c r="H29" s="178"/>
      <c r="I29" s="178"/>
      <c r="J29" s="178"/>
      <c r="K29" s="178"/>
      <c r="L29" s="178"/>
      <c r="M29" s="178"/>
      <c r="N29" s="172"/>
      <c r="O29" s="172"/>
      <c r="P29" s="172"/>
      <c r="Q29" s="172"/>
      <c r="R29" s="172"/>
      <c r="S29" s="172"/>
      <c r="T29" s="172"/>
      <c r="U29" s="172"/>
      <c r="V29" s="172"/>
      <c r="W29" s="172"/>
      <c r="X29" s="172"/>
      <c r="Y29" s="415">
        <f t="shared" si="0"/>
        <v>0</v>
      </c>
      <c r="Z29">
        <f t="shared" si="1"/>
        <v>0</v>
      </c>
    </row>
    <row r="30" spans="1:26">
      <c r="A30" s="7" t="s">
        <v>51</v>
      </c>
      <c r="B30" s="176"/>
      <c r="C30" s="178"/>
      <c r="D30" s="178"/>
      <c r="E30" s="178"/>
      <c r="F30" s="178"/>
      <c r="G30" s="178"/>
      <c r="H30" s="178"/>
      <c r="I30" s="178"/>
      <c r="J30" s="178"/>
      <c r="K30" s="178"/>
      <c r="L30" s="178"/>
      <c r="M30" s="178"/>
      <c r="N30" s="172"/>
      <c r="O30" s="172"/>
      <c r="P30" s="172"/>
      <c r="Q30" s="172"/>
      <c r="R30" s="172"/>
      <c r="S30" s="172"/>
      <c r="T30" s="172"/>
      <c r="U30" s="172"/>
      <c r="V30" s="172"/>
      <c r="W30" s="172"/>
      <c r="X30" s="172"/>
      <c r="Y30" s="415">
        <f t="shared" si="0"/>
        <v>0</v>
      </c>
      <c r="Z30">
        <f t="shared" si="1"/>
        <v>0</v>
      </c>
    </row>
    <row r="31" spans="1:26">
      <c r="A31" s="8" t="s">
        <v>52</v>
      </c>
      <c r="B31" s="176"/>
      <c r="C31" s="178"/>
      <c r="D31" s="178"/>
      <c r="E31" s="178"/>
      <c r="F31" s="178"/>
      <c r="G31" s="178"/>
      <c r="H31" s="178"/>
      <c r="I31" s="178"/>
      <c r="J31" s="178"/>
      <c r="K31" s="178"/>
      <c r="L31" s="178"/>
      <c r="M31" s="178"/>
      <c r="N31" s="172"/>
      <c r="O31" s="172"/>
      <c r="P31" s="172"/>
      <c r="Q31" s="172"/>
      <c r="R31" s="172"/>
      <c r="S31" s="172"/>
      <c r="T31" s="172"/>
      <c r="U31" s="172"/>
      <c r="V31" s="172"/>
      <c r="W31" s="172"/>
      <c r="X31" s="172"/>
      <c r="Y31" s="415">
        <f t="shared" si="0"/>
        <v>0</v>
      </c>
      <c r="Z31">
        <f t="shared" si="1"/>
        <v>0</v>
      </c>
    </row>
    <row r="32" spans="1:26">
      <c r="A32" s="10" t="s">
        <v>53</v>
      </c>
      <c r="B32" s="176"/>
      <c r="C32" s="178"/>
      <c r="D32" s="178"/>
      <c r="E32" s="178"/>
      <c r="F32" s="178"/>
      <c r="G32" s="178"/>
      <c r="H32" s="178"/>
      <c r="I32" s="178"/>
      <c r="J32" s="178"/>
      <c r="K32" s="178"/>
      <c r="L32" s="178"/>
      <c r="M32" s="178"/>
      <c r="N32" s="172"/>
      <c r="O32" s="172"/>
      <c r="P32" s="172"/>
      <c r="Q32" s="172"/>
      <c r="R32" s="172"/>
      <c r="S32" s="172"/>
      <c r="T32" s="172"/>
      <c r="U32" s="172"/>
      <c r="V32" s="172"/>
      <c r="W32" s="172"/>
      <c r="X32" s="172"/>
      <c r="Y32" s="415">
        <f t="shared" si="0"/>
        <v>0</v>
      </c>
      <c r="Z32">
        <f t="shared" si="1"/>
        <v>0</v>
      </c>
    </row>
    <row r="33" spans="1:26" ht="19.5" customHeight="1">
      <c r="A33" s="11" t="s">
        <v>150</v>
      </c>
      <c r="B33" s="271">
        <f>SUM(B9:B32)</f>
        <v>0</v>
      </c>
      <c r="C33" s="281"/>
      <c r="D33" s="281"/>
      <c r="E33" s="281"/>
      <c r="F33" s="281"/>
      <c r="G33" s="281"/>
      <c r="H33" s="281"/>
      <c r="I33" s="281"/>
      <c r="J33" s="281"/>
      <c r="K33" s="281"/>
      <c r="L33" s="281"/>
      <c r="M33" s="281"/>
      <c r="N33" s="270">
        <f t="shared" ref="N33:Y33" si="2">SUM(N9:N32)</f>
        <v>0</v>
      </c>
      <c r="O33" s="270">
        <f t="shared" si="2"/>
        <v>0</v>
      </c>
      <c r="P33" s="270">
        <f t="shared" si="2"/>
        <v>0</v>
      </c>
      <c r="Q33" s="270">
        <f t="shared" si="2"/>
        <v>0</v>
      </c>
      <c r="R33" s="270">
        <f t="shared" si="2"/>
        <v>0</v>
      </c>
      <c r="S33" s="270">
        <f t="shared" si="2"/>
        <v>0</v>
      </c>
      <c r="T33" s="270">
        <f t="shared" si="2"/>
        <v>0</v>
      </c>
      <c r="U33" s="270">
        <f t="shared" si="2"/>
        <v>0</v>
      </c>
      <c r="V33" s="270">
        <f t="shared" si="2"/>
        <v>0</v>
      </c>
      <c r="W33" s="270">
        <f t="shared" si="2"/>
        <v>0</v>
      </c>
      <c r="X33" s="413">
        <f t="shared" si="2"/>
        <v>0</v>
      </c>
      <c r="Y33" s="414">
        <f t="shared" si="2"/>
        <v>0</v>
      </c>
      <c r="Z33">
        <f>SUM(B33+N33+O33+P33+Q33+R33)</f>
        <v>0</v>
      </c>
    </row>
    <row r="36" spans="1:26" ht="13.5" thickBot="1">
      <c r="A36" s="274" t="s">
        <v>54</v>
      </c>
    </row>
    <row r="37" spans="1:26">
      <c r="A37" s="461" t="s">
        <v>26</v>
      </c>
      <c r="B37" s="462"/>
      <c r="C37" s="462"/>
      <c r="D37" s="462"/>
      <c r="E37" s="462"/>
      <c r="F37" s="462"/>
      <c r="G37" s="462"/>
      <c r="H37" s="462"/>
      <c r="I37" s="462"/>
      <c r="J37" s="462"/>
      <c r="K37" s="462"/>
      <c r="L37" s="462"/>
      <c r="M37" s="462"/>
      <c r="N37" s="462"/>
      <c r="O37" s="463"/>
    </row>
    <row r="38" spans="1:26">
      <c r="A38" s="464" t="s">
        <v>87</v>
      </c>
      <c r="B38" s="265" t="s">
        <v>27</v>
      </c>
      <c r="C38" s="265" t="s">
        <v>28</v>
      </c>
      <c r="D38" s="265" t="s">
        <v>29</v>
      </c>
      <c r="E38" s="265" t="s">
        <v>30</v>
      </c>
      <c r="F38" s="265" t="s">
        <v>31</v>
      </c>
      <c r="G38" s="265" t="s">
        <v>32</v>
      </c>
      <c r="H38" s="265" t="s">
        <v>33</v>
      </c>
      <c r="I38" s="265" t="s">
        <v>34</v>
      </c>
      <c r="J38" s="265" t="s">
        <v>35</v>
      </c>
      <c r="K38" s="265" t="s">
        <v>36</v>
      </c>
      <c r="L38" s="265" t="s">
        <v>37</v>
      </c>
      <c r="M38" s="265" t="s">
        <v>38</v>
      </c>
      <c r="N38" s="265"/>
      <c r="O38" s="465" t="s">
        <v>9</v>
      </c>
    </row>
    <row r="39" spans="1:26" ht="13.5" thickBot="1">
      <c r="A39" s="466"/>
      <c r="B39" s="467"/>
      <c r="C39" s="467"/>
      <c r="D39" s="467"/>
      <c r="E39" s="467"/>
      <c r="F39" s="467"/>
      <c r="G39" s="467"/>
      <c r="H39" s="467"/>
      <c r="I39" s="467"/>
      <c r="J39" s="467"/>
      <c r="K39" s="467"/>
      <c r="L39" s="467"/>
      <c r="M39" s="467"/>
      <c r="N39" s="467"/>
      <c r="O39" s="468"/>
    </row>
    <row r="40" spans="1:26">
      <c r="A40" s="469" t="s">
        <v>1</v>
      </c>
      <c r="B40" s="459"/>
      <c r="C40" s="459"/>
      <c r="D40" s="459"/>
      <c r="E40" s="459"/>
      <c r="F40" s="459"/>
      <c r="G40" s="459"/>
      <c r="H40" s="459"/>
      <c r="I40" s="459"/>
      <c r="J40" s="459"/>
      <c r="K40" s="459"/>
      <c r="L40" s="459"/>
      <c r="M40" s="459"/>
      <c r="N40" s="460"/>
      <c r="O40" s="470">
        <f>SUM(B40:N40)</f>
        <v>0</v>
      </c>
    </row>
    <row r="41" spans="1:26">
      <c r="A41" s="471" t="s">
        <v>2</v>
      </c>
      <c r="B41" s="176"/>
      <c r="C41" s="176"/>
      <c r="D41" s="176"/>
      <c r="E41" s="176"/>
      <c r="F41" s="176"/>
      <c r="G41" s="176"/>
      <c r="H41" s="176"/>
      <c r="I41" s="176"/>
      <c r="J41" s="176"/>
      <c r="K41" s="176"/>
      <c r="L41" s="176"/>
      <c r="M41" s="176"/>
      <c r="N41" s="180"/>
      <c r="O41" s="472">
        <f t="shared" ref="O41:O64" si="3">SUM(B41:N41)</f>
        <v>0</v>
      </c>
    </row>
    <row r="42" spans="1:26">
      <c r="A42" s="473" t="s">
        <v>3</v>
      </c>
      <c r="B42" s="176"/>
      <c r="C42" s="176"/>
      <c r="D42" s="176"/>
      <c r="E42" s="176"/>
      <c r="F42" s="176"/>
      <c r="G42" s="176"/>
      <c r="H42" s="176"/>
      <c r="I42" s="176"/>
      <c r="J42" s="176"/>
      <c r="K42" s="176"/>
      <c r="L42" s="176"/>
      <c r="M42" s="176"/>
      <c r="N42" s="180"/>
      <c r="O42" s="472">
        <f t="shared" si="3"/>
        <v>0</v>
      </c>
    </row>
    <row r="43" spans="1:26">
      <c r="A43" s="474" t="s">
        <v>4</v>
      </c>
      <c r="B43" s="176"/>
      <c r="C43" s="176"/>
      <c r="D43" s="176"/>
      <c r="E43" s="176"/>
      <c r="F43" s="176"/>
      <c r="G43" s="176"/>
      <c r="H43" s="176"/>
      <c r="I43" s="176"/>
      <c r="J43" s="176"/>
      <c r="K43" s="176"/>
      <c r="L43" s="176"/>
      <c r="M43" s="176"/>
      <c r="N43" s="180"/>
      <c r="O43" s="472">
        <f t="shared" si="3"/>
        <v>0</v>
      </c>
    </row>
    <row r="44" spans="1:26">
      <c r="A44" s="474" t="s">
        <v>5</v>
      </c>
      <c r="B44" s="176"/>
      <c r="C44" s="176"/>
      <c r="D44" s="176"/>
      <c r="E44" s="176"/>
      <c r="F44" s="176"/>
      <c r="G44" s="176"/>
      <c r="H44" s="176"/>
      <c r="I44" s="176"/>
      <c r="J44" s="176"/>
      <c r="K44" s="176"/>
      <c r="L44" s="176"/>
      <c r="M44" s="176"/>
      <c r="N44" s="180"/>
      <c r="O44" s="472">
        <f t="shared" si="3"/>
        <v>0</v>
      </c>
    </row>
    <row r="45" spans="1:26">
      <c r="A45" s="471" t="s">
        <v>6</v>
      </c>
      <c r="B45" s="176"/>
      <c r="C45" s="176"/>
      <c r="D45" s="176"/>
      <c r="E45" s="176"/>
      <c r="F45" s="176"/>
      <c r="G45" s="176"/>
      <c r="H45" s="176"/>
      <c r="I45" s="176"/>
      <c r="J45" s="176"/>
      <c r="K45" s="176"/>
      <c r="L45" s="176"/>
      <c r="M45" s="176"/>
      <c r="N45" s="180"/>
      <c r="O45" s="472">
        <f t="shared" si="3"/>
        <v>0</v>
      </c>
    </row>
    <row r="46" spans="1:26">
      <c r="A46" s="474" t="s">
        <v>7</v>
      </c>
      <c r="B46" s="176"/>
      <c r="C46" s="176"/>
      <c r="D46" s="176"/>
      <c r="E46" s="176"/>
      <c r="F46" s="176"/>
      <c r="G46" s="176"/>
      <c r="H46" s="176"/>
      <c r="I46" s="176"/>
      <c r="J46" s="176"/>
      <c r="K46" s="176"/>
      <c r="L46" s="176"/>
      <c r="M46" s="176"/>
      <c r="N46" s="180"/>
      <c r="O46" s="472">
        <f t="shared" si="3"/>
        <v>0</v>
      </c>
    </row>
    <row r="47" spans="1:26">
      <c r="A47" s="471" t="s">
        <v>11</v>
      </c>
      <c r="B47" s="176"/>
      <c r="C47" s="176"/>
      <c r="D47" s="176"/>
      <c r="E47" s="176"/>
      <c r="F47" s="176"/>
      <c r="G47" s="176"/>
      <c r="H47" s="176"/>
      <c r="I47" s="176"/>
      <c r="J47" s="176"/>
      <c r="K47" s="176"/>
      <c r="L47" s="176"/>
      <c r="M47" s="176"/>
      <c r="N47" s="180"/>
      <c r="O47" s="472">
        <f t="shared" si="3"/>
        <v>0</v>
      </c>
    </row>
    <row r="48" spans="1:26">
      <c r="A48" s="471" t="s">
        <v>8</v>
      </c>
      <c r="B48" s="176"/>
      <c r="C48" s="176"/>
      <c r="D48" s="176"/>
      <c r="E48" s="176"/>
      <c r="F48" s="176"/>
      <c r="G48" s="176"/>
      <c r="H48" s="176"/>
      <c r="I48" s="176"/>
      <c r="J48" s="176"/>
      <c r="K48" s="176"/>
      <c r="L48" s="176"/>
      <c r="M48" s="176"/>
      <c r="N48" s="180"/>
      <c r="O48" s="472">
        <f t="shared" si="3"/>
        <v>0</v>
      </c>
    </row>
    <row r="49" spans="1:15">
      <c r="A49" s="475" t="s">
        <v>39</v>
      </c>
      <c r="B49" s="176"/>
      <c r="C49" s="176"/>
      <c r="D49" s="176"/>
      <c r="E49" s="176"/>
      <c r="F49" s="176"/>
      <c r="G49" s="176"/>
      <c r="H49" s="176"/>
      <c r="I49" s="176"/>
      <c r="J49" s="176"/>
      <c r="K49" s="176"/>
      <c r="L49" s="176"/>
      <c r="M49" s="176"/>
      <c r="N49" s="180"/>
      <c r="O49" s="472">
        <f t="shared" si="3"/>
        <v>0</v>
      </c>
    </row>
    <row r="50" spans="1:15">
      <c r="A50" s="471" t="s">
        <v>40</v>
      </c>
      <c r="B50" s="176"/>
      <c r="C50" s="176"/>
      <c r="D50" s="176"/>
      <c r="E50" s="176"/>
      <c r="F50" s="176"/>
      <c r="G50" s="176"/>
      <c r="H50" s="176"/>
      <c r="I50" s="176"/>
      <c r="J50" s="176"/>
      <c r="K50" s="176"/>
      <c r="L50" s="176"/>
      <c r="M50" s="176"/>
      <c r="N50" s="180"/>
      <c r="O50" s="472">
        <f t="shared" si="3"/>
        <v>0</v>
      </c>
    </row>
    <row r="51" spans="1:15">
      <c r="A51" s="471" t="s">
        <v>41</v>
      </c>
      <c r="B51" s="176"/>
      <c r="C51" s="176"/>
      <c r="D51" s="176"/>
      <c r="E51" s="176"/>
      <c r="F51" s="176"/>
      <c r="G51" s="176"/>
      <c r="H51" s="176"/>
      <c r="I51" s="176"/>
      <c r="J51" s="176"/>
      <c r="K51" s="176"/>
      <c r="L51" s="176"/>
      <c r="M51" s="176"/>
      <c r="N51" s="180"/>
      <c r="O51" s="472">
        <f t="shared" si="3"/>
        <v>0</v>
      </c>
    </row>
    <row r="52" spans="1:15">
      <c r="A52" s="471" t="s">
        <v>42</v>
      </c>
      <c r="B52" s="176"/>
      <c r="C52" s="176"/>
      <c r="D52" s="176"/>
      <c r="E52" s="176"/>
      <c r="F52" s="176"/>
      <c r="G52" s="176"/>
      <c r="H52" s="176"/>
      <c r="I52" s="176"/>
      <c r="J52" s="176"/>
      <c r="K52" s="176"/>
      <c r="L52" s="176"/>
      <c r="M52" s="176"/>
      <c r="N52" s="180"/>
      <c r="O52" s="472">
        <f t="shared" si="3"/>
        <v>0</v>
      </c>
    </row>
    <row r="53" spans="1:15">
      <c r="A53" s="474" t="s">
        <v>43</v>
      </c>
      <c r="B53" s="176"/>
      <c r="C53" s="176"/>
      <c r="D53" s="176"/>
      <c r="E53" s="176"/>
      <c r="F53" s="176"/>
      <c r="G53" s="176"/>
      <c r="H53" s="176"/>
      <c r="I53" s="176"/>
      <c r="J53" s="176"/>
      <c r="K53" s="176"/>
      <c r="L53" s="176"/>
      <c r="M53" s="176"/>
      <c r="N53" s="180"/>
      <c r="O53" s="472">
        <f t="shared" si="3"/>
        <v>0</v>
      </c>
    </row>
    <row r="54" spans="1:15">
      <c r="A54" s="471" t="s">
        <v>44</v>
      </c>
      <c r="B54" s="176"/>
      <c r="C54" s="176"/>
      <c r="D54" s="176"/>
      <c r="E54" s="176"/>
      <c r="F54" s="176"/>
      <c r="G54" s="176"/>
      <c r="H54" s="176"/>
      <c r="I54" s="176"/>
      <c r="J54" s="176"/>
      <c r="K54" s="176"/>
      <c r="L54" s="176"/>
      <c r="M54" s="176"/>
      <c r="N54" s="180"/>
      <c r="O54" s="472">
        <f t="shared" si="3"/>
        <v>0</v>
      </c>
    </row>
    <row r="55" spans="1:15">
      <c r="A55" s="474" t="s">
        <v>45</v>
      </c>
      <c r="B55" s="176"/>
      <c r="C55" s="176"/>
      <c r="D55" s="176"/>
      <c r="E55" s="176"/>
      <c r="F55" s="176"/>
      <c r="G55" s="176"/>
      <c r="H55" s="176"/>
      <c r="I55" s="176"/>
      <c r="J55" s="176"/>
      <c r="K55" s="176"/>
      <c r="L55" s="176"/>
      <c r="M55" s="176"/>
      <c r="N55" s="180"/>
      <c r="O55" s="472">
        <f t="shared" si="3"/>
        <v>0</v>
      </c>
    </row>
    <row r="56" spans="1:15">
      <c r="A56" s="471" t="s">
        <v>46</v>
      </c>
      <c r="B56" s="176"/>
      <c r="C56" s="176"/>
      <c r="D56" s="176"/>
      <c r="E56" s="176"/>
      <c r="F56" s="176"/>
      <c r="G56" s="176"/>
      <c r="H56" s="176"/>
      <c r="I56" s="176"/>
      <c r="J56" s="176"/>
      <c r="K56" s="176"/>
      <c r="L56" s="176"/>
      <c r="M56" s="176"/>
      <c r="N56" s="180"/>
      <c r="O56" s="472">
        <f t="shared" si="3"/>
        <v>0</v>
      </c>
    </row>
    <row r="57" spans="1:15">
      <c r="A57" s="471" t="s">
        <v>47</v>
      </c>
      <c r="B57" s="176"/>
      <c r="C57" s="176"/>
      <c r="D57" s="176"/>
      <c r="E57" s="176"/>
      <c r="F57" s="176"/>
      <c r="G57" s="176"/>
      <c r="H57" s="176"/>
      <c r="I57" s="176"/>
      <c r="J57" s="176"/>
      <c r="K57" s="176"/>
      <c r="L57" s="176"/>
      <c r="M57" s="176"/>
      <c r="N57" s="180"/>
      <c r="O57" s="472">
        <f t="shared" si="3"/>
        <v>0</v>
      </c>
    </row>
    <row r="58" spans="1:15">
      <c r="A58" s="471" t="s">
        <v>48</v>
      </c>
      <c r="B58" s="176"/>
      <c r="C58" s="176"/>
      <c r="D58" s="176"/>
      <c r="E58" s="176"/>
      <c r="F58" s="176"/>
      <c r="G58" s="176"/>
      <c r="H58" s="176"/>
      <c r="I58" s="176"/>
      <c r="J58" s="176"/>
      <c r="K58" s="176"/>
      <c r="L58" s="176"/>
      <c r="M58" s="176"/>
      <c r="N58" s="180"/>
      <c r="O58" s="472">
        <f t="shared" si="3"/>
        <v>0</v>
      </c>
    </row>
    <row r="59" spans="1:15">
      <c r="A59" s="474" t="s">
        <v>49</v>
      </c>
      <c r="B59" s="176"/>
      <c r="C59" s="176"/>
      <c r="D59" s="176"/>
      <c r="E59" s="176"/>
      <c r="F59" s="176"/>
      <c r="G59" s="176"/>
      <c r="H59" s="176"/>
      <c r="I59" s="176"/>
      <c r="J59" s="176"/>
      <c r="K59" s="176"/>
      <c r="L59" s="176"/>
      <c r="M59" s="176"/>
      <c r="N59" s="180"/>
      <c r="O59" s="472">
        <f t="shared" si="3"/>
        <v>0</v>
      </c>
    </row>
    <row r="60" spans="1:15">
      <c r="A60" s="471" t="s">
        <v>50</v>
      </c>
      <c r="B60" s="176"/>
      <c r="C60" s="176"/>
      <c r="D60" s="176"/>
      <c r="E60" s="176"/>
      <c r="F60" s="176"/>
      <c r="G60" s="176"/>
      <c r="H60" s="176"/>
      <c r="I60" s="176"/>
      <c r="J60" s="176"/>
      <c r="K60" s="176"/>
      <c r="L60" s="176"/>
      <c r="M60" s="176"/>
      <c r="N60" s="180"/>
      <c r="O60" s="472">
        <f t="shared" si="3"/>
        <v>0</v>
      </c>
    </row>
    <row r="61" spans="1:15">
      <c r="A61" s="471" t="s">
        <v>51</v>
      </c>
      <c r="B61" s="176"/>
      <c r="C61" s="176"/>
      <c r="D61" s="176"/>
      <c r="E61" s="176"/>
      <c r="F61" s="176"/>
      <c r="G61" s="176"/>
      <c r="H61" s="176"/>
      <c r="I61" s="176"/>
      <c r="J61" s="176"/>
      <c r="K61" s="176"/>
      <c r="L61" s="176"/>
      <c r="M61" s="176"/>
      <c r="N61" s="180"/>
      <c r="O61" s="472">
        <f t="shared" si="3"/>
        <v>0</v>
      </c>
    </row>
    <row r="62" spans="1:15">
      <c r="A62" s="473" t="s">
        <v>52</v>
      </c>
      <c r="B62" s="176"/>
      <c r="C62" s="176"/>
      <c r="D62" s="176"/>
      <c r="E62" s="176"/>
      <c r="F62" s="176"/>
      <c r="G62" s="176"/>
      <c r="H62" s="176"/>
      <c r="I62" s="176"/>
      <c r="J62" s="176"/>
      <c r="K62" s="176"/>
      <c r="L62" s="176"/>
      <c r="M62" s="176"/>
      <c r="N62" s="180"/>
      <c r="O62" s="472">
        <f t="shared" si="3"/>
        <v>0</v>
      </c>
    </row>
    <row r="63" spans="1:15" ht="13.5" thickBot="1">
      <c r="A63" s="476" t="s">
        <v>53</v>
      </c>
      <c r="B63" s="454"/>
      <c r="C63" s="454"/>
      <c r="D63" s="454"/>
      <c r="E63" s="454"/>
      <c r="F63" s="454"/>
      <c r="G63" s="454"/>
      <c r="H63" s="454"/>
      <c r="I63" s="454"/>
      <c r="J63" s="454"/>
      <c r="K63" s="454"/>
      <c r="L63" s="454"/>
      <c r="M63" s="454"/>
      <c r="N63" s="198"/>
      <c r="O63" s="477">
        <f t="shared" si="3"/>
        <v>0</v>
      </c>
    </row>
    <row r="64" spans="1:15" ht="15.75" thickBot="1">
      <c r="A64" s="455" t="s">
        <v>150</v>
      </c>
      <c r="B64" s="456">
        <f>SUM(B40:B63)</f>
        <v>0</v>
      </c>
      <c r="C64" s="456">
        <f t="shared" ref="C64:J64" si="4">SUM(C40:C63)</f>
        <v>0</v>
      </c>
      <c r="D64" s="456">
        <f t="shared" si="4"/>
        <v>0</v>
      </c>
      <c r="E64" s="456">
        <f t="shared" si="4"/>
        <v>0</v>
      </c>
      <c r="F64" s="456">
        <f t="shared" si="4"/>
        <v>0</v>
      </c>
      <c r="G64" s="456">
        <f t="shared" si="4"/>
        <v>0</v>
      </c>
      <c r="H64" s="456">
        <f t="shared" si="4"/>
        <v>0</v>
      </c>
      <c r="I64" s="456">
        <f t="shared" si="4"/>
        <v>0</v>
      </c>
      <c r="J64" s="456">
        <f t="shared" si="4"/>
        <v>0</v>
      </c>
      <c r="K64" s="457">
        <f>SUM(K40:K63)</f>
        <v>0</v>
      </c>
      <c r="L64" s="457">
        <f>SUM(L40:L63)</f>
        <v>0</v>
      </c>
      <c r="M64" s="457">
        <f>SUM(M40:M63)</f>
        <v>0</v>
      </c>
      <c r="N64" s="457"/>
      <c r="O64" s="458">
        <f t="shared" si="3"/>
        <v>0</v>
      </c>
    </row>
    <row r="68" spans="1:17">
      <c r="A68" s="268" t="s">
        <v>26</v>
      </c>
      <c r="B68" s="148"/>
      <c r="C68" s="149"/>
      <c r="D68" s="149"/>
      <c r="E68" s="149"/>
      <c r="F68" s="149"/>
      <c r="G68" s="149"/>
      <c r="H68" s="149"/>
      <c r="I68" s="149"/>
      <c r="J68" s="149"/>
      <c r="K68" s="149"/>
      <c r="L68" s="149"/>
      <c r="M68" s="149"/>
      <c r="N68" s="149"/>
      <c r="O68" s="150">
        <v>2610</v>
      </c>
      <c r="P68" s="149"/>
      <c r="Q68" s="149"/>
    </row>
    <row r="69" spans="1:17">
      <c r="A69" s="267" t="s">
        <v>87</v>
      </c>
      <c r="B69" s="155" t="s">
        <v>164</v>
      </c>
      <c r="C69" s="282"/>
      <c r="D69" s="282"/>
      <c r="E69" s="282"/>
      <c r="F69" s="282"/>
      <c r="G69" s="282"/>
      <c r="H69" s="282"/>
      <c r="I69" s="282"/>
      <c r="J69" s="282"/>
      <c r="K69" s="282"/>
      <c r="L69" s="282"/>
      <c r="M69" s="282"/>
      <c r="N69" s="157" t="s">
        <v>164</v>
      </c>
      <c r="O69" s="157" t="s">
        <v>165</v>
      </c>
      <c r="P69" s="714" t="s">
        <v>166</v>
      </c>
      <c r="Q69" s="715"/>
    </row>
    <row r="70" spans="1:17">
      <c r="A70" s="5"/>
      <c r="B70" s="160" t="s">
        <v>167</v>
      </c>
      <c r="C70" s="283"/>
      <c r="D70" s="283"/>
      <c r="E70" s="283"/>
      <c r="F70" s="283"/>
      <c r="G70" s="283"/>
      <c r="H70" s="283"/>
      <c r="I70" s="283"/>
      <c r="J70" s="283"/>
      <c r="K70" s="283"/>
      <c r="L70" s="283"/>
      <c r="M70" s="283"/>
      <c r="N70" s="161" t="s">
        <v>64</v>
      </c>
      <c r="O70" s="162" t="s">
        <v>168</v>
      </c>
      <c r="P70" s="161" t="str">
        <f>$N$70</f>
        <v>8 м-ців</v>
      </c>
      <c r="Q70" s="164" t="s">
        <v>167</v>
      </c>
    </row>
    <row r="71" spans="1:17">
      <c r="A71" s="6" t="s">
        <v>1</v>
      </c>
      <c r="B71" s="275">
        <f>Y9</f>
        <v>0</v>
      </c>
      <c r="C71" s="284"/>
      <c r="D71" s="284"/>
      <c r="E71" s="284"/>
      <c r="F71" s="284"/>
      <c r="G71" s="284"/>
      <c r="H71" s="284"/>
      <c r="I71" s="284"/>
      <c r="J71" s="284"/>
      <c r="K71" s="284"/>
      <c r="L71" s="284"/>
      <c r="M71" s="284"/>
      <c r="N71" s="172"/>
      <c r="O71" s="172">
        <f t="shared" ref="O71:O95" si="5">O40</f>
        <v>0</v>
      </c>
      <c r="P71" s="172">
        <f>SUM(O71-N71)</f>
        <v>0</v>
      </c>
      <c r="Q71" s="173">
        <f>SUM(O71-B71)</f>
        <v>0</v>
      </c>
    </row>
    <row r="72" spans="1:17">
      <c r="A72" s="7" t="s">
        <v>2</v>
      </c>
      <c r="B72" s="276"/>
      <c r="C72" s="285"/>
      <c r="D72" s="285"/>
      <c r="E72" s="285"/>
      <c r="F72" s="285"/>
      <c r="G72" s="285"/>
      <c r="H72" s="285"/>
      <c r="I72" s="285"/>
      <c r="J72" s="285"/>
      <c r="K72" s="285"/>
      <c r="L72" s="285"/>
      <c r="M72" s="285"/>
      <c r="N72" s="180"/>
      <c r="O72" s="180">
        <f t="shared" si="5"/>
        <v>0</v>
      </c>
      <c r="P72" s="180">
        <f t="shared" ref="P72:P95" si="6">SUM(O72-N72)</f>
        <v>0</v>
      </c>
      <c r="Q72" s="181">
        <f t="shared" ref="Q72:Q95" si="7">SUM(O72-B72)</f>
        <v>0</v>
      </c>
    </row>
    <row r="73" spans="1:17">
      <c r="A73" s="8" t="s">
        <v>3</v>
      </c>
      <c r="B73" s="276"/>
      <c r="C73" s="285"/>
      <c r="D73" s="285"/>
      <c r="E73" s="285"/>
      <c r="F73" s="285"/>
      <c r="G73" s="285"/>
      <c r="H73" s="285"/>
      <c r="I73" s="285"/>
      <c r="J73" s="285"/>
      <c r="K73" s="285"/>
      <c r="L73" s="285"/>
      <c r="M73" s="285"/>
      <c r="N73" s="180"/>
      <c r="O73" s="180">
        <f t="shared" si="5"/>
        <v>0</v>
      </c>
      <c r="P73" s="180">
        <f t="shared" si="6"/>
        <v>0</v>
      </c>
      <c r="Q73" s="181">
        <f t="shared" si="7"/>
        <v>0</v>
      </c>
    </row>
    <row r="74" spans="1:17">
      <c r="A74" s="9" t="s">
        <v>4</v>
      </c>
      <c r="B74" s="276"/>
      <c r="C74" s="285"/>
      <c r="D74" s="285"/>
      <c r="E74" s="285"/>
      <c r="F74" s="285"/>
      <c r="G74" s="285"/>
      <c r="H74" s="285"/>
      <c r="I74" s="285"/>
      <c r="J74" s="285"/>
      <c r="K74" s="285"/>
      <c r="L74" s="285"/>
      <c r="M74" s="285"/>
      <c r="N74" s="180"/>
      <c r="O74" s="180">
        <f t="shared" si="5"/>
        <v>0</v>
      </c>
      <c r="P74" s="180">
        <f t="shared" si="6"/>
        <v>0</v>
      </c>
      <c r="Q74" s="181">
        <f t="shared" si="7"/>
        <v>0</v>
      </c>
    </row>
    <row r="75" spans="1:17">
      <c r="A75" s="9" t="s">
        <v>5</v>
      </c>
      <c r="B75" s="276"/>
      <c r="C75" s="285"/>
      <c r="D75" s="285"/>
      <c r="E75" s="285"/>
      <c r="F75" s="285"/>
      <c r="G75" s="285"/>
      <c r="H75" s="285"/>
      <c r="I75" s="285"/>
      <c r="J75" s="285"/>
      <c r="K75" s="285"/>
      <c r="L75" s="285"/>
      <c r="M75" s="285"/>
      <c r="N75" s="180"/>
      <c r="O75" s="180">
        <f t="shared" si="5"/>
        <v>0</v>
      </c>
      <c r="P75" s="180">
        <f t="shared" si="6"/>
        <v>0</v>
      </c>
      <c r="Q75" s="181">
        <f t="shared" si="7"/>
        <v>0</v>
      </c>
    </row>
    <row r="76" spans="1:17">
      <c r="A76" s="7" t="s">
        <v>6</v>
      </c>
      <c r="B76" s="276"/>
      <c r="C76" s="285"/>
      <c r="D76" s="285"/>
      <c r="E76" s="285"/>
      <c r="F76" s="285"/>
      <c r="G76" s="285"/>
      <c r="H76" s="285"/>
      <c r="I76" s="285"/>
      <c r="J76" s="285"/>
      <c r="K76" s="285"/>
      <c r="L76" s="285"/>
      <c r="M76" s="285"/>
      <c r="N76" s="180"/>
      <c r="O76" s="180">
        <f t="shared" si="5"/>
        <v>0</v>
      </c>
      <c r="P76" s="180">
        <f t="shared" si="6"/>
        <v>0</v>
      </c>
      <c r="Q76" s="181">
        <f t="shared" si="7"/>
        <v>0</v>
      </c>
    </row>
    <row r="77" spans="1:17">
      <c r="A77" s="9" t="s">
        <v>7</v>
      </c>
      <c r="B77" s="276"/>
      <c r="C77" s="285"/>
      <c r="D77" s="285"/>
      <c r="E77" s="285"/>
      <c r="F77" s="285"/>
      <c r="G77" s="285"/>
      <c r="H77" s="285"/>
      <c r="I77" s="285"/>
      <c r="J77" s="285"/>
      <c r="K77" s="285"/>
      <c r="L77" s="285"/>
      <c r="M77" s="285"/>
      <c r="N77" s="180"/>
      <c r="O77" s="180">
        <f t="shared" si="5"/>
        <v>0</v>
      </c>
      <c r="P77" s="180">
        <f t="shared" si="6"/>
        <v>0</v>
      </c>
      <c r="Q77" s="181">
        <f t="shared" si="7"/>
        <v>0</v>
      </c>
    </row>
    <row r="78" spans="1:17">
      <c r="A78" s="7" t="s">
        <v>11</v>
      </c>
      <c r="B78" s="276"/>
      <c r="C78" s="285"/>
      <c r="D78" s="285"/>
      <c r="E78" s="285"/>
      <c r="F78" s="285"/>
      <c r="G78" s="285"/>
      <c r="H78" s="285"/>
      <c r="I78" s="285"/>
      <c r="J78" s="285"/>
      <c r="K78" s="285"/>
      <c r="L78" s="285"/>
      <c r="M78" s="285"/>
      <c r="N78" s="180"/>
      <c r="O78" s="180">
        <f t="shared" si="5"/>
        <v>0</v>
      </c>
      <c r="P78" s="180">
        <f t="shared" si="6"/>
        <v>0</v>
      </c>
      <c r="Q78" s="181">
        <f t="shared" si="7"/>
        <v>0</v>
      </c>
    </row>
    <row r="79" spans="1:17">
      <c r="A79" s="7" t="s">
        <v>8</v>
      </c>
      <c r="B79" s="276"/>
      <c r="C79" s="285"/>
      <c r="D79" s="285"/>
      <c r="E79" s="285"/>
      <c r="F79" s="285"/>
      <c r="G79" s="285"/>
      <c r="H79" s="285"/>
      <c r="I79" s="285"/>
      <c r="J79" s="285"/>
      <c r="K79" s="285"/>
      <c r="L79" s="285"/>
      <c r="M79" s="285"/>
      <c r="N79" s="180"/>
      <c r="O79" s="180">
        <f t="shared" si="5"/>
        <v>0</v>
      </c>
      <c r="P79" s="180">
        <f t="shared" si="6"/>
        <v>0</v>
      </c>
      <c r="Q79" s="181">
        <f t="shared" si="7"/>
        <v>0</v>
      </c>
    </row>
    <row r="80" spans="1:17">
      <c r="A80" s="269" t="s">
        <v>39</v>
      </c>
      <c r="B80" s="276"/>
      <c r="C80" s="285"/>
      <c r="D80" s="285"/>
      <c r="E80" s="285"/>
      <c r="F80" s="285"/>
      <c r="G80" s="285"/>
      <c r="H80" s="285"/>
      <c r="I80" s="285"/>
      <c r="J80" s="285"/>
      <c r="K80" s="285"/>
      <c r="L80" s="285"/>
      <c r="M80" s="285"/>
      <c r="N80" s="180"/>
      <c r="O80" s="180">
        <f t="shared" si="5"/>
        <v>0</v>
      </c>
      <c r="P80" s="180">
        <f t="shared" si="6"/>
        <v>0</v>
      </c>
      <c r="Q80" s="181">
        <f t="shared" si="7"/>
        <v>0</v>
      </c>
    </row>
    <row r="81" spans="1:17">
      <c r="A81" s="7" t="s">
        <v>40</v>
      </c>
      <c r="B81" s="276"/>
      <c r="C81" s="285"/>
      <c r="D81" s="285"/>
      <c r="E81" s="285"/>
      <c r="F81" s="285"/>
      <c r="G81" s="285"/>
      <c r="H81" s="285"/>
      <c r="I81" s="285"/>
      <c r="J81" s="285"/>
      <c r="K81" s="285"/>
      <c r="L81" s="285"/>
      <c r="M81" s="285"/>
      <c r="N81" s="180"/>
      <c r="O81" s="180">
        <f t="shared" si="5"/>
        <v>0</v>
      </c>
      <c r="P81" s="180">
        <f t="shared" si="6"/>
        <v>0</v>
      </c>
      <c r="Q81" s="181">
        <f t="shared" si="7"/>
        <v>0</v>
      </c>
    </row>
    <row r="82" spans="1:17">
      <c r="A82" s="7" t="s">
        <v>41</v>
      </c>
      <c r="B82" s="276"/>
      <c r="C82" s="285"/>
      <c r="D82" s="285"/>
      <c r="E82" s="285"/>
      <c r="F82" s="285"/>
      <c r="G82" s="285"/>
      <c r="H82" s="285"/>
      <c r="I82" s="285"/>
      <c r="J82" s="285"/>
      <c r="K82" s="285"/>
      <c r="L82" s="285"/>
      <c r="M82" s="285"/>
      <c r="N82" s="180"/>
      <c r="O82" s="180">
        <f t="shared" si="5"/>
        <v>0</v>
      </c>
      <c r="P82" s="180">
        <f t="shared" si="6"/>
        <v>0</v>
      </c>
      <c r="Q82" s="181">
        <f t="shared" si="7"/>
        <v>0</v>
      </c>
    </row>
    <row r="83" spans="1:17">
      <c r="A83" s="7" t="s">
        <v>42</v>
      </c>
      <c r="B83" s="276"/>
      <c r="C83" s="285"/>
      <c r="D83" s="285"/>
      <c r="E83" s="285"/>
      <c r="F83" s="285"/>
      <c r="G83" s="285"/>
      <c r="H83" s="285"/>
      <c r="I83" s="285"/>
      <c r="J83" s="285"/>
      <c r="K83" s="285"/>
      <c r="L83" s="285"/>
      <c r="M83" s="285"/>
      <c r="N83" s="180"/>
      <c r="O83" s="180">
        <f t="shared" si="5"/>
        <v>0</v>
      </c>
      <c r="P83" s="180">
        <f t="shared" si="6"/>
        <v>0</v>
      </c>
      <c r="Q83" s="181">
        <f t="shared" si="7"/>
        <v>0</v>
      </c>
    </row>
    <row r="84" spans="1:17">
      <c r="A84" s="9" t="s">
        <v>43</v>
      </c>
      <c r="B84" s="276"/>
      <c r="C84" s="285"/>
      <c r="D84" s="285"/>
      <c r="E84" s="285"/>
      <c r="F84" s="285"/>
      <c r="G84" s="285"/>
      <c r="H84" s="285"/>
      <c r="I84" s="285"/>
      <c r="J84" s="285"/>
      <c r="K84" s="285"/>
      <c r="L84" s="285"/>
      <c r="M84" s="285"/>
      <c r="N84" s="180"/>
      <c r="O84" s="180">
        <f t="shared" si="5"/>
        <v>0</v>
      </c>
      <c r="P84" s="180">
        <f t="shared" si="6"/>
        <v>0</v>
      </c>
      <c r="Q84" s="181">
        <f t="shared" si="7"/>
        <v>0</v>
      </c>
    </row>
    <row r="85" spans="1:17">
      <c r="A85" s="7" t="s">
        <v>44</v>
      </c>
      <c r="B85" s="276"/>
      <c r="C85" s="285"/>
      <c r="D85" s="285"/>
      <c r="E85" s="285"/>
      <c r="F85" s="285"/>
      <c r="G85" s="285"/>
      <c r="H85" s="285"/>
      <c r="I85" s="285"/>
      <c r="J85" s="285"/>
      <c r="K85" s="285"/>
      <c r="L85" s="285"/>
      <c r="M85" s="285"/>
      <c r="N85" s="180"/>
      <c r="O85" s="180">
        <f t="shared" si="5"/>
        <v>0</v>
      </c>
      <c r="P85" s="180">
        <f t="shared" si="6"/>
        <v>0</v>
      </c>
      <c r="Q85" s="181">
        <f t="shared" si="7"/>
        <v>0</v>
      </c>
    </row>
    <row r="86" spans="1:17">
      <c r="A86" s="9" t="s">
        <v>45</v>
      </c>
      <c r="B86" s="276"/>
      <c r="C86" s="285"/>
      <c r="D86" s="285"/>
      <c r="E86" s="285"/>
      <c r="F86" s="285"/>
      <c r="G86" s="285"/>
      <c r="H86" s="285"/>
      <c r="I86" s="285"/>
      <c r="J86" s="285"/>
      <c r="K86" s="285"/>
      <c r="L86" s="285"/>
      <c r="M86" s="285"/>
      <c r="N86" s="180"/>
      <c r="O86" s="180">
        <f t="shared" si="5"/>
        <v>0</v>
      </c>
      <c r="P86" s="180">
        <f t="shared" si="6"/>
        <v>0</v>
      </c>
      <c r="Q86" s="181">
        <f t="shared" si="7"/>
        <v>0</v>
      </c>
    </row>
    <row r="87" spans="1:17">
      <c r="A87" s="7" t="s">
        <v>46</v>
      </c>
      <c r="B87" s="276"/>
      <c r="C87" s="285"/>
      <c r="D87" s="285"/>
      <c r="E87" s="285"/>
      <c r="F87" s="285"/>
      <c r="G87" s="285"/>
      <c r="H87" s="285"/>
      <c r="I87" s="285"/>
      <c r="J87" s="285"/>
      <c r="K87" s="285"/>
      <c r="L87" s="285"/>
      <c r="M87" s="285"/>
      <c r="N87" s="180"/>
      <c r="O87" s="180">
        <f t="shared" si="5"/>
        <v>0</v>
      </c>
      <c r="P87" s="180">
        <f t="shared" si="6"/>
        <v>0</v>
      </c>
      <c r="Q87" s="181">
        <f t="shared" si="7"/>
        <v>0</v>
      </c>
    </row>
    <row r="88" spans="1:17">
      <c r="A88" s="7" t="s">
        <v>47</v>
      </c>
      <c r="B88" s="276"/>
      <c r="C88" s="285"/>
      <c r="D88" s="285"/>
      <c r="E88" s="285"/>
      <c r="F88" s="285"/>
      <c r="G88" s="285"/>
      <c r="H88" s="285"/>
      <c r="I88" s="285"/>
      <c r="J88" s="285"/>
      <c r="K88" s="285"/>
      <c r="L88" s="285"/>
      <c r="M88" s="285"/>
      <c r="N88" s="180"/>
      <c r="O88" s="180">
        <f t="shared" si="5"/>
        <v>0</v>
      </c>
      <c r="P88" s="180">
        <f t="shared" si="6"/>
        <v>0</v>
      </c>
      <c r="Q88" s="181">
        <f t="shared" si="7"/>
        <v>0</v>
      </c>
    </row>
    <row r="89" spans="1:17">
      <c r="A89" s="7" t="s">
        <v>48</v>
      </c>
      <c r="B89" s="276"/>
      <c r="C89" s="285"/>
      <c r="D89" s="285"/>
      <c r="E89" s="285"/>
      <c r="F89" s="285"/>
      <c r="G89" s="285"/>
      <c r="H89" s="285"/>
      <c r="I89" s="285"/>
      <c r="J89" s="285"/>
      <c r="K89" s="285"/>
      <c r="L89" s="285"/>
      <c r="M89" s="285"/>
      <c r="N89" s="180"/>
      <c r="O89" s="180">
        <f t="shared" si="5"/>
        <v>0</v>
      </c>
      <c r="P89" s="180">
        <f t="shared" si="6"/>
        <v>0</v>
      </c>
      <c r="Q89" s="181">
        <f t="shared" si="7"/>
        <v>0</v>
      </c>
    </row>
    <row r="90" spans="1:17">
      <c r="A90" s="9" t="s">
        <v>49</v>
      </c>
      <c r="B90" s="276"/>
      <c r="C90" s="285"/>
      <c r="D90" s="285"/>
      <c r="E90" s="285"/>
      <c r="F90" s="285"/>
      <c r="G90" s="285"/>
      <c r="H90" s="285"/>
      <c r="I90" s="285"/>
      <c r="J90" s="285"/>
      <c r="K90" s="285"/>
      <c r="L90" s="285"/>
      <c r="M90" s="285"/>
      <c r="N90" s="180"/>
      <c r="O90" s="180">
        <f t="shared" si="5"/>
        <v>0</v>
      </c>
      <c r="P90" s="180">
        <f t="shared" si="6"/>
        <v>0</v>
      </c>
      <c r="Q90" s="181">
        <f t="shared" si="7"/>
        <v>0</v>
      </c>
    </row>
    <row r="91" spans="1:17">
      <c r="A91" s="7" t="s">
        <v>50</v>
      </c>
      <c r="B91" s="276"/>
      <c r="C91" s="285"/>
      <c r="D91" s="285"/>
      <c r="E91" s="285"/>
      <c r="F91" s="285"/>
      <c r="G91" s="285"/>
      <c r="H91" s="285"/>
      <c r="I91" s="285"/>
      <c r="J91" s="285"/>
      <c r="K91" s="285"/>
      <c r="L91" s="285"/>
      <c r="M91" s="285"/>
      <c r="N91" s="180"/>
      <c r="O91" s="180">
        <f t="shared" si="5"/>
        <v>0</v>
      </c>
      <c r="P91" s="180">
        <f t="shared" si="6"/>
        <v>0</v>
      </c>
      <c r="Q91" s="181">
        <f t="shared" si="7"/>
        <v>0</v>
      </c>
    </row>
    <row r="92" spans="1:17">
      <c r="A92" s="7" t="s">
        <v>51</v>
      </c>
      <c r="B92" s="276"/>
      <c r="C92" s="285"/>
      <c r="D92" s="285"/>
      <c r="E92" s="285"/>
      <c r="F92" s="285"/>
      <c r="G92" s="285"/>
      <c r="H92" s="285"/>
      <c r="I92" s="285"/>
      <c r="J92" s="285"/>
      <c r="K92" s="285"/>
      <c r="L92" s="285"/>
      <c r="M92" s="285"/>
      <c r="N92" s="180"/>
      <c r="O92" s="180">
        <f t="shared" si="5"/>
        <v>0</v>
      </c>
      <c r="P92" s="180">
        <f t="shared" si="6"/>
        <v>0</v>
      </c>
      <c r="Q92" s="181">
        <f t="shared" si="7"/>
        <v>0</v>
      </c>
    </row>
    <row r="93" spans="1:17">
      <c r="A93" s="8" t="s">
        <v>52</v>
      </c>
      <c r="B93" s="276"/>
      <c r="C93" s="285"/>
      <c r="D93" s="285"/>
      <c r="E93" s="285"/>
      <c r="F93" s="285"/>
      <c r="G93" s="285"/>
      <c r="H93" s="285"/>
      <c r="I93" s="285"/>
      <c r="J93" s="285"/>
      <c r="K93" s="285"/>
      <c r="L93" s="285"/>
      <c r="M93" s="285"/>
      <c r="N93" s="180"/>
      <c r="O93" s="180">
        <f t="shared" si="5"/>
        <v>0</v>
      </c>
      <c r="P93" s="180">
        <f t="shared" si="6"/>
        <v>0</v>
      </c>
      <c r="Q93" s="181">
        <f t="shared" si="7"/>
        <v>0</v>
      </c>
    </row>
    <row r="94" spans="1:17">
      <c r="A94" s="10" t="s">
        <v>53</v>
      </c>
      <c r="B94" s="276"/>
      <c r="C94" s="285"/>
      <c r="D94" s="285"/>
      <c r="E94" s="285"/>
      <c r="F94" s="285"/>
      <c r="G94" s="285"/>
      <c r="H94" s="285"/>
      <c r="I94" s="285"/>
      <c r="J94" s="285"/>
      <c r="K94" s="285"/>
      <c r="L94" s="285"/>
      <c r="M94" s="285"/>
      <c r="N94" s="180"/>
      <c r="O94" s="180">
        <f t="shared" si="5"/>
        <v>0</v>
      </c>
      <c r="P94" s="180">
        <f t="shared" si="6"/>
        <v>0</v>
      </c>
      <c r="Q94" s="181">
        <f t="shared" si="7"/>
        <v>0</v>
      </c>
    </row>
    <row r="95" spans="1:17" ht="15">
      <c r="A95" s="11" t="s">
        <v>150</v>
      </c>
      <c r="B95" s="286">
        <f>Y33</f>
        <v>0</v>
      </c>
      <c r="C95" s="287"/>
      <c r="D95" s="287"/>
      <c r="E95" s="287"/>
      <c r="F95" s="287"/>
      <c r="G95" s="287"/>
      <c r="H95" s="287"/>
      <c r="I95" s="287"/>
      <c r="J95" s="287"/>
      <c r="K95" s="287"/>
      <c r="L95" s="287"/>
      <c r="M95" s="287"/>
      <c r="N95" s="288">
        <f>Z33</f>
        <v>0</v>
      </c>
      <c r="O95" s="288">
        <f t="shared" si="5"/>
        <v>0</v>
      </c>
      <c r="P95" s="289">
        <f t="shared" si="6"/>
        <v>0</v>
      </c>
      <c r="Q95" s="290">
        <f t="shared" si="7"/>
        <v>0</v>
      </c>
    </row>
  </sheetData>
  <mergeCells count="1">
    <mergeCell ref="P69:Q69"/>
  </mergeCells>
  <phoneticPr fontId="0" type="noConversion"/>
  <pageMargins left="0.75" right="0.75" top="1" bottom="1" header="0.5" footer="0.5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Y68"/>
  <sheetViews>
    <sheetView zoomScale="80" zoomScaleNormal="80" workbookViewId="0">
      <pane xSplit="1" ySplit="8" topLeftCell="B34" activePane="bottomRight" state="frozen"/>
      <selection pane="topRight" activeCell="B1" sqref="B1"/>
      <selection pane="bottomLeft" activeCell="A9" sqref="A9"/>
      <selection pane="bottomRight" activeCell="B52" sqref="B52"/>
    </sheetView>
  </sheetViews>
  <sheetFormatPr defaultRowHeight="12.75"/>
  <cols>
    <col min="1" max="1" width="31.7109375" style="16" customWidth="1"/>
    <col min="2" max="2" width="14" customWidth="1"/>
    <col min="3" max="3" width="11" customWidth="1"/>
    <col min="4" max="4" width="12.5703125" customWidth="1"/>
    <col min="5" max="5" width="11.7109375" customWidth="1"/>
    <col min="6" max="6" width="13" customWidth="1"/>
    <col min="7" max="7" width="14.28515625" customWidth="1"/>
    <col min="8" max="8" width="10.85546875" customWidth="1"/>
    <col min="9" max="9" width="13.28515625" customWidth="1"/>
    <col min="10" max="10" width="12" customWidth="1"/>
    <col min="11" max="11" width="13.85546875" customWidth="1"/>
    <col min="12" max="12" width="9" customWidth="1"/>
    <col min="13" max="13" width="7.85546875" customWidth="1"/>
    <col min="14" max="14" width="7.7109375" customWidth="1"/>
    <col min="15" max="15" width="11.28515625" customWidth="1"/>
    <col min="16" max="16" width="13.140625" customWidth="1"/>
    <col min="17" max="17" width="11.28515625" customWidth="1"/>
    <col min="18" max="18" width="11.140625" customWidth="1"/>
    <col min="19" max="21" width="9.140625" customWidth="1"/>
    <col min="22" max="22" width="14.28515625" customWidth="1"/>
    <col min="23" max="24" width="10.42578125" customWidth="1"/>
    <col min="25" max="25" width="11.28515625" customWidth="1"/>
    <col min="26" max="26" width="11.140625" customWidth="1"/>
    <col min="27" max="27" width="10.140625" customWidth="1"/>
    <col min="28" max="30" width="9.140625" customWidth="1"/>
    <col min="31" max="31" width="9.28515625" customWidth="1"/>
    <col min="32" max="32" width="11.5703125" customWidth="1"/>
    <col min="33" max="33" width="12.7109375" customWidth="1"/>
    <col min="34" max="34" width="9.140625" customWidth="1"/>
    <col min="35" max="35" width="12" customWidth="1"/>
    <col min="36" max="39" width="9.140625" customWidth="1"/>
    <col min="40" max="40" width="11" customWidth="1"/>
    <col min="41" max="46" width="9.140625" customWidth="1"/>
    <col min="47" max="47" width="11.42578125" customWidth="1"/>
    <col min="48" max="48" width="10.85546875" customWidth="1"/>
    <col min="49" max="49" width="9.5703125" customWidth="1"/>
    <col min="50" max="50" width="10.140625" customWidth="1"/>
    <col min="51" max="51" width="11.85546875" customWidth="1"/>
    <col min="52" max="52" width="12.140625" customWidth="1"/>
    <col min="53" max="53" width="10.42578125" customWidth="1"/>
    <col min="54" max="54" width="9.28515625" customWidth="1"/>
    <col min="55" max="55" width="9.140625" customWidth="1"/>
    <col min="56" max="56" width="10.140625" customWidth="1"/>
    <col min="57" max="57" width="9.140625" customWidth="1"/>
    <col min="58" max="58" width="9.85546875" customWidth="1"/>
    <col min="59" max="60" width="9.140625" customWidth="1"/>
    <col min="61" max="61" width="11.5703125" customWidth="1"/>
    <col min="62" max="62" width="12.140625" bestFit="1" customWidth="1"/>
    <col min="63" max="63" width="12.140625" customWidth="1"/>
    <col min="64" max="64" width="11.85546875" customWidth="1"/>
    <col min="65" max="66" width="11.42578125" customWidth="1"/>
    <col min="67" max="67" width="11.5703125" customWidth="1"/>
    <col min="72" max="72" width="11.85546875" customWidth="1"/>
    <col min="77" max="77" width="12.140625" customWidth="1"/>
    <col min="78" max="78" width="11" customWidth="1"/>
    <col min="79" max="79" width="13.7109375" customWidth="1"/>
    <col min="80" max="80" width="16.140625" customWidth="1"/>
    <col min="81" max="81" width="13.28515625" customWidth="1"/>
    <col min="82" max="82" width="14.85546875" customWidth="1"/>
    <col min="83" max="83" width="12.85546875" customWidth="1"/>
    <col min="84" max="84" width="15.5703125" customWidth="1"/>
    <col min="85" max="85" width="14" customWidth="1"/>
    <col min="86" max="86" width="13.28515625" customWidth="1"/>
    <col min="87" max="87" width="15" hidden="1" customWidth="1"/>
    <col min="88" max="88" width="12.85546875" hidden="1" customWidth="1"/>
    <col min="89" max="89" width="10.140625" hidden="1" customWidth="1"/>
    <col min="90" max="91" width="11.28515625" hidden="1" customWidth="1"/>
    <col min="92" max="92" width="13.140625" customWidth="1"/>
    <col min="93" max="93" width="16.140625" customWidth="1"/>
  </cols>
  <sheetData>
    <row r="1" spans="1:93" ht="15" customHeight="1">
      <c r="A1" s="1">
        <v>2021</v>
      </c>
    </row>
    <row r="2" spans="1:93" ht="12" customHeight="1">
      <c r="A2"/>
      <c r="CD2" s="243"/>
    </row>
    <row r="3" spans="1:93">
      <c r="A3" s="2" t="s">
        <v>10</v>
      </c>
    </row>
    <row r="4" spans="1:93">
      <c r="A4"/>
    </row>
    <row r="5" spans="1:93">
      <c r="A5"/>
    </row>
    <row r="6" spans="1:93" ht="18" customHeight="1">
      <c r="A6" s="3"/>
      <c r="B6" s="148"/>
      <c r="C6" s="149"/>
      <c r="D6" s="150">
        <v>2111</v>
      </c>
      <c r="E6" s="149"/>
      <c r="F6" s="151"/>
      <c r="G6" s="148"/>
      <c r="H6" s="149"/>
      <c r="I6" s="150" t="s">
        <v>152</v>
      </c>
      <c r="J6" s="149"/>
      <c r="K6" s="151"/>
      <c r="L6" s="292"/>
      <c r="M6" s="293"/>
      <c r="N6" s="294" t="s">
        <v>153</v>
      </c>
      <c r="O6" s="293"/>
      <c r="P6" s="295"/>
      <c r="Q6" s="148"/>
      <c r="R6" s="149"/>
      <c r="S6" s="150" t="s">
        <v>154</v>
      </c>
      <c r="T6" s="149"/>
      <c r="U6" s="151"/>
      <c r="V6" s="292"/>
      <c r="W6" s="293"/>
      <c r="X6" s="294" t="s">
        <v>155</v>
      </c>
      <c r="Y6" s="293"/>
      <c r="Z6" s="295"/>
      <c r="AA6" s="148"/>
      <c r="AB6" s="149"/>
      <c r="AC6" s="150" t="s">
        <v>156</v>
      </c>
      <c r="AD6" s="149"/>
      <c r="AE6" s="151"/>
      <c r="AF6" s="148"/>
      <c r="AG6" s="149"/>
      <c r="AH6" s="150" t="s">
        <v>157</v>
      </c>
      <c r="AI6" s="149"/>
      <c r="AJ6" s="151"/>
      <c r="AK6" s="148"/>
      <c r="AL6" s="149"/>
      <c r="AM6" s="150" t="s">
        <v>158</v>
      </c>
      <c r="AN6" s="150"/>
      <c r="AO6" s="151"/>
      <c r="AP6" s="148"/>
      <c r="AQ6" s="149"/>
      <c r="AR6" s="150"/>
      <c r="AS6" s="149"/>
      <c r="AT6" s="151"/>
      <c r="AU6" s="148"/>
      <c r="AV6" s="149"/>
      <c r="AW6" s="150" t="s">
        <v>159</v>
      </c>
      <c r="AX6" s="149"/>
      <c r="AY6" s="151"/>
      <c r="AZ6" s="149"/>
      <c r="BA6" s="149"/>
      <c r="BB6" s="152">
        <v>3210</v>
      </c>
      <c r="BC6" s="149"/>
      <c r="BD6" s="149"/>
      <c r="BE6" s="721">
        <v>3132</v>
      </c>
      <c r="BF6" s="722"/>
      <c r="BG6" s="722"/>
      <c r="BH6" s="722"/>
      <c r="BI6" s="723"/>
      <c r="BJ6" s="721" t="s">
        <v>160</v>
      </c>
      <c r="BK6" s="722"/>
      <c r="BL6" s="722"/>
      <c r="BM6" s="722"/>
      <c r="BN6" s="723"/>
      <c r="BO6" s="153"/>
      <c r="BP6" s="153"/>
      <c r="BQ6" s="153" t="s">
        <v>161</v>
      </c>
      <c r="BR6" s="153"/>
      <c r="BS6" s="153"/>
      <c r="BT6" s="721" t="s">
        <v>162</v>
      </c>
      <c r="BU6" s="722"/>
      <c r="BV6" s="722"/>
      <c r="BW6" s="722"/>
      <c r="BX6" s="723"/>
      <c r="BY6" s="148"/>
      <c r="BZ6" s="149"/>
      <c r="CA6" s="154">
        <v>5000</v>
      </c>
      <c r="CB6" s="149"/>
      <c r="CC6" s="151"/>
      <c r="CD6" s="724" t="s">
        <v>9</v>
      </c>
      <c r="CE6" s="725"/>
      <c r="CF6" s="725"/>
      <c r="CG6" s="725"/>
      <c r="CH6" s="726"/>
      <c r="CI6" s="718" t="s">
        <v>163</v>
      </c>
      <c r="CJ6" s="719"/>
      <c r="CK6" s="719"/>
      <c r="CL6" s="719"/>
      <c r="CM6" s="720"/>
    </row>
    <row r="7" spans="1:93">
      <c r="A7" s="4" t="s">
        <v>0</v>
      </c>
      <c r="B7" s="155" t="s">
        <v>164</v>
      </c>
      <c r="C7" s="156" t="s">
        <v>164</v>
      </c>
      <c r="D7" s="157" t="s">
        <v>165</v>
      </c>
      <c r="E7" s="714" t="s">
        <v>166</v>
      </c>
      <c r="F7" s="715"/>
      <c r="G7" s="155" t="s">
        <v>164</v>
      </c>
      <c r="H7" s="157" t="s">
        <v>164</v>
      </c>
      <c r="I7" s="157" t="s">
        <v>165</v>
      </c>
      <c r="J7" s="714" t="s">
        <v>166</v>
      </c>
      <c r="K7" s="715"/>
      <c r="L7" s="155" t="s">
        <v>164</v>
      </c>
      <c r="M7" s="157" t="s">
        <v>164</v>
      </c>
      <c r="N7" s="157" t="s">
        <v>165</v>
      </c>
      <c r="O7" s="714" t="s">
        <v>166</v>
      </c>
      <c r="P7" s="715"/>
      <c r="Q7" s="155" t="s">
        <v>164</v>
      </c>
      <c r="R7" s="157" t="s">
        <v>164</v>
      </c>
      <c r="S7" s="157" t="s">
        <v>165</v>
      </c>
      <c r="T7" s="714" t="s">
        <v>166</v>
      </c>
      <c r="U7" s="715"/>
      <c r="V7" s="155" t="s">
        <v>164</v>
      </c>
      <c r="W7" s="157" t="s">
        <v>164</v>
      </c>
      <c r="X7" s="157" t="s">
        <v>165</v>
      </c>
      <c r="Y7" s="714" t="s">
        <v>166</v>
      </c>
      <c r="Z7" s="715"/>
      <c r="AA7" s="155" t="s">
        <v>164</v>
      </c>
      <c r="AB7" s="157" t="s">
        <v>164</v>
      </c>
      <c r="AC7" s="157" t="s">
        <v>165</v>
      </c>
      <c r="AD7" s="714" t="s">
        <v>166</v>
      </c>
      <c r="AE7" s="715"/>
      <c r="AF7" s="155" t="s">
        <v>164</v>
      </c>
      <c r="AG7" s="157" t="s">
        <v>164</v>
      </c>
      <c r="AH7" s="157" t="s">
        <v>165</v>
      </c>
      <c r="AI7" s="714" t="s">
        <v>166</v>
      </c>
      <c r="AJ7" s="715"/>
      <c r="AK7" s="155" t="s">
        <v>164</v>
      </c>
      <c r="AL7" s="157" t="s">
        <v>164</v>
      </c>
      <c r="AM7" s="157" t="s">
        <v>165</v>
      </c>
      <c r="AN7" s="714" t="s">
        <v>166</v>
      </c>
      <c r="AO7" s="715"/>
      <c r="AP7" s="155" t="s">
        <v>164</v>
      </c>
      <c r="AQ7" s="157" t="s">
        <v>164</v>
      </c>
      <c r="AR7" s="157" t="s">
        <v>165</v>
      </c>
      <c r="AS7" s="714" t="s">
        <v>166</v>
      </c>
      <c r="AT7" s="715"/>
      <c r="AU7" s="155" t="s">
        <v>164</v>
      </c>
      <c r="AV7" s="157" t="s">
        <v>164</v>
      </c>
      <c r="AW7" s="157" t="s">
        <v>165</v>
      </c>
      <c r="AX7" s="714" t="s">
        <v>166</v>
      </c>
      <c r="AY7" s="715"/>
      <c r="AZ7" s="155" t="s">
        <v>164</v>
      </c>
      <c r="BA7" s="157" t="s">
        <v>164</v>
      </c>
      <c r="BB7" s="157" t="s">
        <v>165</v>
      </c>
      <c r="BC7" s="714" t="s">
        <v>166</v>
      </c>
      <c r="BD7" s="715"/>
      <c r="BE7" s="155" t="s">
        <v>164</v>
      </c>
      <c r="BF7" s="157" t="s">
        <v>164</v>
      </c>
      <c r="BG7" s="157" t="s">
        <v>165</v>
      </c>
      <c r="BH7" s="714" t="s">
        <v>166</v>
      </c>
      <c r="BI7" s="715"/>
      <c r="BJ7" s="155" t="s">
        <v>164</v>
      </c>
      <c r="BK7" s="157" t="s">
        <v>164</v>
      </c>
      <c r="BL7" s="157" t="s">
        <v>165</v>
      </c>
      <c r="BM7" s="714" t="s">
        <v>166</v>
      </c>
      <c r="BN7" s="715"/>
      <c r="BO7" s="155" t="s">
        <v>164</v>
      </c>
      <c r="BP7" s="157" t="s">
        <v>164</v>
      </c>
      <c r="BQ7" s="157" t="s">
        <v>165</v>
      </c>
      <c r="BR7" s="714" t="s">
        <v>166</v>
      </c>
      <c r="BS7" s="715"/>
      <c r="BT7" s="158" t="s">
        <v>164</v>
      </c>
      <c r="BU7" s="159" t="s">
        <v>164</v>
      </c>
      <c r="BV7" s="159" t="s">
        <v>165</v>
      </c>
      <c r="BW7" s="716" t="s">
        <v>166</v>
      </c>
      <c r="BX7" s="717"/>
      <c r="BY7" s="155" t="s">
        <v>164</v>
      </c>
      <c r="BZ7" s="157" t="s">
        <v>164</v>
      </c>
      <c r="CA7" s="157" t="s">
        <v>165</v>
      </c>
      <c r="CB7" s="714" t="s">
        <v>166</v>
      </c>
      <c r="CC7" s="715"/>
      <c r="CD7" s="155" t="s">
        <v>164</v>
      </c>
      <c r="CE7" s="157" t="s">
        <v>164</v>
      </c>
      <c r="CF7" s="157" t="s">
        <v>165</v>
      </c>
      <c r="CG7" s="714" t="s">
        <v>166</v>
      </c>
      <c r="CH7" s="715"/>
      <c r="CI7" s="155" t="s">
        <v>164</v>
      </c>
      <c r="CJ7" s="157" t="s">
        <v>164</v>
      </c>
      <c r="CK7" s="157" t="s">
        <v>165</v>
      </c>
      <c r="CL7" s="714" t="s">
        <v>166</v>
      </c>
      <c r="CM7" s="715"/>
      <c r="CN7" t="s">
        <v>57</v>
      </c>
      <c r="CO7" t="s">
        <v>58</v>
      </c>
    </row>
    <row r="8" spans="1:93">
      <c r="A8" s="5"/>
      <c r="B8" s="160" t="s">
        <v>167</v>
      </c>
      <c r="C8" s="161" t="s">
        <v>297</v>
      </c>
      <c r="D8" s="162" t="s">
        <v>168</v>
      </c>
      <c r="E8" s="163" t="str">
        <f>$C$8</f>
        <v xml:space="preserve"> 5м-ців</v>
      </c>
      <c r="F8" s="164" t="s">
        <v>167</v>
      </c>
      <c r="G8" s="160" t="str">
        <f>$B$8</f>
        <v>рік</v>
      </c>
      <c r="H8" s="161" t="str">
        <f>$C$8</f>
        <v xml:space="preserve"> 5м-ців</v>
      </c>
      <c r="I8" s="162" t="s">
        <v>168</v>
      </c>
      <c r="J8" s="163" t="str">
        <f>$C$8</f>
        <v xml:space="preserve"> 5м-ців</v>
      </c>
      <c r="K8" s="164" t="s">
        <v>167</v>
      </c>
      <c r="L8" s="160" t="str">
        <f>$B$8</f>
        <v>рік</v>
      </c>
      <c r="M8" s="160" t="str">
        <f>$C$8</f>
        <v xml:space="preserve"> 5м-ців</v>
      </c>
      <c r="N8" s="162" t="s">
        <v>168</v>
      </c>
      <c r="O8" s="163" t="str">
        <f>$C$8</f>
        <v xml:space="preserve"> 5м-ців</v>
      </c>
      <c r="P8" s="164" t="s">
        <v>167</v>
      </c>
      <c r="Q8" s="165" t="str">
        <f>$B$8</f>
        <v>рік</v>
      </c>
      <c r="R8" s="166" t="str">
        <f>$C$8</f>
        <v xml:space="preserve"> 5м-ців</v>
      </c>
      <c r="S8" s="162" t="s">
        <v>168</v>
      </c>
      <c r="T8" s="163" t="str">
        <f>$C$8</f>
        <v xml:space="preserve"> 5м-ців</v>
      </c>
      <c r="U8" s="164" t="s">
        <v>167</v>
      </c>
      <c r="V8" s="160" t="str">
        <f>$B$8</f>
        <v>рік</v>
      </c>
      <c r="W8" s="161" t="str">
        <f>$C$8</f>
        <v xml:space="preserve"> 5м-ців</v>
      </c>
      <c r="X8" s="162" t="s">
        <v>168</v>
      </c>
      <c r="Y8" s="163" t="str">
        <f>$C$8</f>
        <v xml:space="preserve"> 5м-ців</v>
      </c>
      <c r="Z8" s="164" t="s">
        <v>167</v>
      </c>
      <c r="AA8" s="160" t="str">
        <f>$B$8</f>
        <v>рік</v>
      </c>
      <c r="AB8" s="161" t="str">
        <f>$C$8</f>
        <v xml:space="preserve"> 5м-ців</v>
      </c>
      <c r="AC8" s="162" t="s">
        <v>168</v>
      </c>
      <c r="AD8" s="163" t="str">
        <f>$C$8</f>
        <v xml:space="preserve"> 5м-ців</v>
      </c>
      <c r="AE8" s="164" t="s">
        <v>167</v>
      </c>
      <c r="AF8" s="160" t="str">
        <f>$B$8</f>
        <v>рік</v>
      </c>
      <c r="AG8" s="161" t="str">
        <f>$C$8</f>
        <v xml:space="preserve"> 5м-ців</v>
      </c>
      <c r="AH8" s="162" t="s">
        <v>168</v>
      </c>
      <c r="AI8" s="163" t="str">
        <f>$C$8</f>
        <v xml:space="preserve"> 5м-ців</v>
      </c>
      <c r="AJ8" s="164" t="s">
        <v>167</v>
      </c>
      <c r="AK8" s="160" t="str">
        <f>$B$8</f>
        <v>рік</v>
      </c>
      <c r="AL8" s="161" t="str">
        <f>$C$8</f>
        <v xml:space="preserve"> 5м-ців</v>
      </c>
      <c r="AM8" s="162" t="s">
        <v>168</v>
      </c>
      <c r="AN8" s="163" t="str">
        <f>$C$8</f>
        <v xml:space="preserve"> 5м-ців</v>
      </c>
      <c r="AO8" s="164" t="s">
        <v>167</v>
      </c>
      <c r="AP8" s="160" t="str">
        <f>$B$8</f>
        <v>рік</v>
      </c>
      <c r="AQ8" s="161" t="str">
        <f>$C$8</f>
        <v xml:space="preserve"> 5м-ців</v>
      </c>
      <c r="AR8" s="162" t="s">
        <v>168</v>
      </c>
      <c r="AS8" s="163" t="str">
        <f>$C$8</f>
        <v xml:space="preserve"> 5м-ців</v>
      </c>
      <c r="AT8" s="164" t="s">
        <v>167</v>
      </c>
      <c r="AU8" s="160" t="str">
        <f>$B$8</f>
        <v>рік</v>
      </c>
      <c r="AV8" s="161" t="str">
        <f>$C$8</f>
        <v xml:space="preserve"> 5м-ців</v>
      </c>
      <c r="AW8" s="162" t="s">
        <v>168</v>
      </c>
      <c r="AX8" s="163" t="str">
        <f>$C$8</f>
        <v xml:space="preserve"> 5м-ців</v>
      </c>
      <c r="AY8" s="164" t="s">
        <v>167</v>
      </c>
      <c r="AZ8" s="160" t="str">
        <f>$B$8</f>
        <v>рік</v>
      </c>
      <c r="BA8" s="161" t="str">
        <f>$C$8</f>
        <v xml:space="preserve"> 5м-ців</v>
      </c>
      <c r="BB8" s="162" t="s">
        <v>168</v>
      </c>
      <c r="BC8" s="163" t="str">
        <f>$C$8</f>
        <v xml:space="preserve"> 5м-ців</v>
      </c>
      <c r="BD8" s="164" t="s">
        <v>167</v>
      </c>
      <c r="BE8" s="160" t="str">
        <f>$B$8</f>
        <v>рік</v>
      </c>
      <c r="BF8" s="161" t="str">
        <f>$AQ$8</f>
        <v xml:space="preserve"> 5м-ців</v>
      </c>
      <c r="BG8" s="162" t="s">
        <v>168</v>
      </c>
      <c r="BH8" s="163" t="str">
        <f>$AQ$8</f>
        <v xml:space="preserve"> 5м-ців</v>
      </c>
      <c r="BI8" s="164" t="s">
        <v>167</v>
      </c>
      <c r="BJ8" s="160" t="str">
        <f>$B$8</f>
        <v>рік</v>
      </c>
      <c r="BK8" s="161" t="str">
        <f>$AQ$8</f>
        <v xml:space="preserve"> 5м-ців</v>
      </c>
      <c r="BL8" s="162" t="s">
        <v>168</v>
      </c>
      <c r="BM8" s="163" t="str">
        <f>$AQ$8</f>
        <v xml:space="preserve"> 5м-ців</v>
      </c>
      <c r="BN8" s="164" t="s">
        <v>167</v>
      </c>
      <c r="BO8" s="160" t="str">
        <f>$B$8</f>
        <v>рік</v>
      </c>
      <c r="BP8" s="161" t="str">
        <f>$AQ$8</f>
        <v xml:space="preserve"> 5м-ців</v>
      </c>
      <c r="BQ8" s="162" t="s">
        <v>168</v>
      </c>
      <c r="BR8" s="163" t="str">
        <f>$AQ$8</f>
        <v xml:space="preserve"> 5м-ців</v>
      </c>
      <c r="BS8" s="164" t="s">
        <v>167</v>
      </c>
      <c r="BT8" s="167" t="s">
        <v>167</v>
      </c>
      <c r="BU8" s="161" t="str">
        <f>$AQ$8</f>
        <v xml:space="preserve"> 5м-ців</v>
      </c>
      <c r="BV8" s="168" t="s">
        <v>168</v>
      </c>
      <c r="BW8" s="169" t="str">
        <f>$AQ$8</f>
        <v xml:space="preserve"> 5м-ців</v>
      </c>
      <c r="BX8" s="170" t="s">
        <v>167</v>
      </c>
      <c r="BY8" s="160" t="str">
        <f>$B$8</f>
        <v>рік</v>
      </c>
      <c r="BZ8" s="161" t="str">
        <f>$AQ$8</f>
        <v xml:space="preserve"> 5м-ців</v>
      </c>
      <c r="CA8" s="162" t="s">
        <v>168</v>
      </c>
      <c r="CB8" s="163" t="str">
        <f>$AQ$8</f>
        <v xml:space="preserve"> 5м-ців</v>
      </c>
      <c r="CC8" s="164" t="s">
        <v>167</v>
      </c>
      <c r="CD8" s="160" t="str">
        <f>$B$8</f>
        <v>рік</v>
      </c>
      <c r="CE8" s="161" t="str">
        <f>$AQ$8</f>
        <v xml:space="preserve"> 5м-ців</v>
      </c>
      <c r="CF8" s="162" t="s">
        <v>168</v>
      </c>
      <c r="CG8" s="163" t="str">
        <f>$AQ$8</f>
        <v xml:space="preserve"> 5м-ців</v>
      </c>
      <c r="CH8" s="164" t="s">
        <v>167</v>
      </c>
      <c r="CI8" s="160" t="str">
        <f>$B$8</f>
        <v>рік</v>
      </c>
      <c r="CJ8" s="161" t="str">
        <f>$AQ$8</f>
        <v xml:space="preserve"> 5м-ців</v>
      </c>
      <c r="CK8" s="162" t="s">
        <v>168</v>
      </c>
      <c r="CL8" s="163" t="str">
        <f>$AQ$8</f>
        <v xml:space="preserve"> 5м-ців</v>
      </c>
      <c r="CM8" s="164" t="s">
        <v>167</v>
      </c>
    </row>
    <row r="9" spans="1:93">
      <c r="A9" s="488" t="s">
        <v>1</v>
      </c>
      <c r="B9" s="171">
        <f>'[2]2111'!B9</f>
        <v>0</v>
      </c>
      <c r="C9" s="187">
        <f>'[2]2111'!CE9</f>
        <v>0</v>
      </c>
      <c r="D9" s="172">
        <f>'2111'!V9</f>
        <v>0</v>
      </c>
      <c r="E9" s="175">
        <f>SUM(D9-C9)</f>
        <v>0</v>
      </c>
      <c r="F9" s="493">
        <f>SUM(D9-B9)</f>
        <v>0</v>
      </c>
      <c r="G9" s="171">
        <f>'[10]2120'!B9</f>
        <v>0</v>
      </c>
      <c r="H9" s="186">
        <f>'[2]2120'!CE9</f>
        <v>0</v>
      </c>
      <c r="I9" s="175">
        <f>'2120'!V9</f>
        <v>0</v>
      </c>
      <c r="J9" s="175">
        <f>SUM(I9-H9)</f>
        <v>0</v>
      </c>
      <c r="K9" s="493">
        <f>SUM(I9-G9)</f>
        <v>0</v>
      </c>
      <c r="L9" s="495">
        <f>'[10]2210'!B9+'[10]2240всього'!B9+'[10]2250'!B9</f>
        <v>0</v>
      </c>
      <c r="M9" s="242">
        <f>'[2]2210'!$CE9+'[2]2240всього'!$CC9+'[2]2250'!$CE9</f>
        <v>0</v>
      </c>
      <c r="N9" s="581">
        <f>'2210'!R9+'всього 2240'!Y9+'2250'!P9</f>
        <v>0</v>
      </c>
      <c r="O9" s="172">
        <f>SUM(N9-M9)</f>
        <v>0</v>
      </c>
      <c r="P9" s="188">
        <f t="shared" ref="P9:P63" si="0">SUM(N9-L9)</f>
        <v>0</v>
      </c>
      <c r="Q9" s="174">
        <f>'[10]2800'!B9</f>
        <v>0</v>
      </c>
      <c r="R9" s="242">
        <f>'[2]2800'!$CE9</f>
        <v>0</v>
      </c>
      <c r="S9" s="172">
        <f>'2800'!N9</f>
        <v>0</v>
      </c>
      <c r="T9" s="172">
        <f>SUM(S9-R9)</f>
        <v>0</v>
      </c>
      <c r="U9" s="173">
        <f>SUM(S9-Q9)</f>
        <v>0</v>
      </c>
      <c r="V9" s="171">
        <f>'2270'!B9</f>
        <v>0</v>
      </c>
      <c r="W9" s="172">
        <f>'2270'!C9</f>
        <v>0</v>
      </c>
      <c r="X9" s="172">
        <f>'2270'!D9</f>
        <v>0</v>
      </c>
      <c r="Y9" s="186">
        <f t="shared" ref="Y9:Y62" si="1">SUM(X9-W9)</f>
        <v>0</v>
      </c>
      <c r="Z9" s="173">
        <f>SUM(X9-V9)</f>
        <v>0</v>
      </c>
      <c r="AA9" s="174">
        <f>'[10]2281'!B9</f>
        <v>0</v>
      </c>
      <c r="AB9" s="242">
        <f>'[2]2281'!$CE9</f>
        <v>0</v>
      </c>
      <c r="AC9" s="172">
        <f>'2281'!P9</f>
        <v>0</v>
      </c>
      <c r="AD9" s="172">
        <f>SUM(AC9-AB9)</f>
        <v>0</v>
      </c>
      <c r="AE9" s="173">
        <f>SUM(AC9-AA9)</f>
        <v>0</v>
      </c>
      <c r="AF9" s="174">
        <f>'[10]2282'!B9</f>
        <v>0</v>
      </c>
      <c r="AG9" s="242">
        <f>'[2]2282'!$CE9</f>
        <v>0</v>
      </c>
      <c r="AH9" s="172">
        <f>'2282'!R9</f>
        <v>0</v>
      </c>
      <c r="AI9" s="172">
        <f>SUM(AH9-AG9)</f>
        <v>0</v>
      </c>
      <c r="AJ9" s="173">
        <f t="shared" ref="AJ9:AJ37" si="2">SUM(AH9-AH9)</f>
        <v>0</v>
      </c>
      <c r="AK9" s="174">
        <f>'[10]3110'!B9</f>
        <v>0</v>
      </c>
      <c r="AL9" s="242">
        <f>'[2]3110'!$CE9</f>
        <v>0</v>
      </c>
      <c r="AM9" s="172"/>
      <c r="AN9" s="172">
        <f>SUM(AM9-AL9)</f>
        <v>0</v>
      </c>
      <c r="AO9" s="173">
        <f>SUM(AM9-AK9)</f>
        <v>0</v>
      </c>
      <c r="AP9" s="174">
        <v>0</v>
      </c>
      <c r="AQ9" s="172"/>
      <c r="AR9" s="172"/>
      <c r="AS9" s="172">
        <f>SUM(AR9-AQ9)</f>
        <v>0</v>
      </c>
      <c r="AT9" s="173">
        <f>SUM(AR9-AP9)</f>
        <v>0</v>
      </c>
      <c r="AU9" s="174"/>
      <c r="AV9" s="172"/>
      <c r="AW9" s="172"/>
      <c r="AX9" s="175">
        <f>SUM(AW9-AV9)</f>
        <v>0</v>
      </c>
      <c r="AY9" s="173">
        <f>SUM(AW9-AU9)</f>
        <v>0</v>
      </c>
      <c r="AZ9" s="176">
        <f>'[10]3210'!B9</f>
        <v>0</v>
      </c>
      <c r="BA9" s="242">
        <f>'[2]3210'!$CE9</f>
        <v>0</v>
      </c>
      <c r="BB9" s="172"/>
      <c r="BC9" s="172"/>
      <c r="BD9" s="177"/>
      <c r="BE9" s="176"/>
      <c r="BF9" s="172"/>
      <c r="BG9" s="172"/>
      <c r="BH9" s="172">
        <f t="shared" ref="BH9:BH34" ca="1" si="3">SUM(BG9-BH9)</f>
        <v>0</v>
      </c>
      <c r="BI9" s="173"/>
      <c r="BJ9" s="178">
        <f>'[10]2610'!B9</f>
        <v>17111.599999999999</v>
      </c>
      <c r="BK9" s="242">
        <f>'[2]2610'!$CH9</f>
        <v>8705.3000000000011</v>
      </c>
      <c r="BL9" s="172">
        <f>'2610'!BO9</f>
        <v>8705.3000000000011</v>
      </c>
      <c r="BM9" s="172">
        <f>SUM(BL9-BK9)</f>
        <v>0</v>
      </c>
      <c r="BN9" s="173">
        <f>SUM(BL9-BJ9)</f>
        <v>-8406.2999999999975</v>
      </c>
      <c r="BO9" s="176">
        <f>'[10]2730'!B9</f>
        <v>0</v>
      </c>
      <c r="BP9" s="242">
        <f>'[2]2730'!$CE9</f>
        <v>0</v>
      </c>
      <c r="BQ9" s="172">
        <f>'2730'!O9</f>
        <v>0</v>
      </c>
      <c r="BR9" s="172">
        <f>SUM(BQ9-BP9)</f>
        <v>0</v>
      </c>
      <c r="BS9" s="173">
        <f>SUM(BQ9-BO9)</f>
        <v>0</v>
      </c>
      <c r="BT9" s="176">
        <f>'[10]2630'!B9</f>
        <v>0</v>
      </c>
      <c r="BU9" s="242">
        <f>'[2]2630'!$CE9</f>
        <v>0</v>
      </c>
      <c r="BV9" s="172"/>
      <c r="BW9" s="172"/>
      <c r="BX9" s="173"/>
      <c r="BY9" s="620">
        <f>BJ9</f>
        <v>17111.599999999999</v>
      </c>
      <c r="BZ9" s="242">
        <f>M9+R9+AL9+AQ9+AV9+BA9+BF9+BK9</f>
        <v>8705.3000000000011</v>
      </c>
      <c r="CA9" s="172">
        <f>N9+S9+AM9+AR9+AW9+BB9+BG9+BL9</f>
        <v>8705.3000000000011</v>
      </c>
      <c r="CB9" s="172">
        <f>CA9-BZ9</f>
        <v>0</v>
      </c>
      <c r="CC9" s="173">
        <f>SUM(CA9-BY9)</f>
        <v>-8406.2999999999975</v>
      </c>
      <c r="CD9" s="307">
        <f>BJ9</f>
        <v>17111.599999999999</v>
      </c>
      <c r="CE9" s="243">
        <f>BK9</f>
        <v>8705.3000000000011</v>
      </c>
      <c r="CF9" s="499">
        <f>D9+I9+N9+S9+X9+AC9+AH9+AM9+AW9+BB9+BG9+BL9+BQ9+BV9</f>
        <v>8705.3000000000011</v>
      </c>
      <c r="CG9" s="175">
        <f>CF9-CE9</f>
        <v>0</v>
      </c>
      <c r="CH9" s="493">
        <f t="shared" ref="CH9:CH37" ca="1" si="4">SUM(CH9-CD9)</f>
        <v>0</v>
      </c>
      <c r="CI9" s="176">
        <f>'[8]2240 розповс.'!$B$9</f>
        <v>0</v>
      </c>
      <c r="CJ9" s="172">
        <f>'[8]2240 розповс.'!$DR$9</f>
        <v>0</v>
      </c>
      <c r="CK9" s="172">
        <f>'2240 трансл.'!C9</f>
        <v>0</v>
      </c>
      <c r="CL9" s="175">
        <f>SUM(CK9-CJ9)</f>
        <v>0</v>
      </c>
      <c r="CM9" s="173">
        <f>SUM(CK9-CI9)</f>
        <v>0</v>
      </c>
      <c r="CO9" s="255">
        <f t="shared" ref="CO9:CO42" si="5">SUM(CD9-CN9)</f>
        <v>17111.599999999999</v>
      </c>
    </row>
    <row r="10" spans="1:93">
      <c r="A10" s="489" t="s">
        <v>2</v>
      </c>
      <c r="B10" s="171">
        <f>'[2]2111'!B10</f>
        <v>0</v>
      </c>
      <c r="C10" s="187">
        <f>'[2]2111'!CE10</f>
        <v>0</v>
      </c>
      <c r="D10" s="180">
        <f>'2111'!V10</f>
        <v>0</v>
      </c>
      <c r="E10" s="183">
        <f t="shared" ref="E10:E61" si="6">SUM(D10-C10)</f>
        <v>0</v>
      </c>
      <c r="F10" s="188">
        <f t="shared" ref="F10:F62" si="7">SUM(D10-B10)</f>
        <v>0</v>
      </c>
      <c r="G10" s="171">
        <f>'[10]2120'!B10</f>
        <v>0</v>
      </c>
      <c r="H10" s="186">
        <f>'[2]2120'!CE10</f>
        <v>0</v>
      </c>
      <c r="I10" s="175">
        <f>'2120'!V10</f>
        <v>0</v>
      </c>
      <c r="J10" s="175">
        <f>SUM(I10-H10)</f>
        <v>0</v>
      </c>
      <c r="K10" s="188">
        <f t="shared" ref="K10:K62" si="8">SUM(I10-G10)</f>
        <v>0</v>
      </c>
      <c r="L10" s="495">
        <f>'[10]2210'!B10+'[10]2240всього'!B10+'[10]2250'!B10</f>
        <v>0</v>
      </c>
      <c r="M10" s="242">
        <f>'[2]2210'!$CE10+'[2]2240всього'!$CC10+'[2]2250'!$CE10</f>
        <v>0</v>
      </c>
      <c r="N10" s="581">
        <f>'2210'!R10+'всього 2240'!Y10+'2250'!P10</f>
        <v>0</v>
      </c>
      <c r="O10" s="183">
        <f t="shared" ref="O10:O63" si="9">SUM(N10-M10)</f>
        <v>0</v>
      </c>
      <c r="P10" s="188">
        <f t="shared" si="0"/>
        <v>0</v>
      </c>
      <c r="Q10" s="174">
        <f>'[10]2800'!B10</f>
        <v>0</v>
      </c>
      <c r="R10" s="242">
        <f>'[2]2800'!$CE10</f>
        <v>0</v>
      </c>
      <c r="S10" s="180">
        <f>'2800'!N10</f>
        <v>0</v>
      </c>
      <c r="T10" s="180">
        <f t="shared" ref="T10:T63" si="10">SUM(S10-R10)</f>
        <v>0</v>
      </c>
      <c r="U10" s="181">
        <f t="shared" ref="U10:U63" si="11">SUM(S10-Q10)</f>
        <v>0</v>
      </c>
      <c r="V10" s="179">
        <f>'2270'!B10</f>
        <v>0</v>
      </c>
      <c r="W10" s="180">
        <f>'2270'!C10</f>
        <v>0</v>
      </c>
      <c r="X10" s="180">
        <f>'2270'!D10</f>
        <v>0</v>
      </c>
      <c r="Y10" s="186">
        <f t="shared" si="1"/>
        <v>0</v>
      </c>
      <c r="Z10" s="181">
        <f t="shared" ref="Z10:Z62" si="12">SUM(X10-V10)</f>
        <v>0</v>
      </c>
      <c r="AA10" s="174">
        <f>'[10]2281'!B10</f>
        <v>0</v>
      </c>
      <c r="AB10" s="242">
        <f>'[2]2281'!$CE10</f>
        <v>0</v>
      </c>
      <c r="AC10" s="180">
        <f>'2281'!P10</f>
        <v>0</v>
      </c>
      <c r="AD10" s="180">
        <f t="shared" ref="AD10:AD34" si="13">SUM(AC10-AB10)</f>
        <v>0</v>
      </c>
      <c r="AE10" s="181">
        <f t="shared" ref="AE10:AE63" si="14">SUM(AC10-AA10)</f>
        <v>0</v>
      </c>
      <c r="AF10" s="174">
        <f>'[10]2282'!B10</f>
        <v>0</v>
      </c>
      <c r="AG10" s="242">
        <f>'[2]2282'!$CE10</f>
        <v>0</v>
      </c>
      <c r="AH10" s="180">
        <f>'2282'!R10</f>
        <v>0</v>
      </c>
      <c r="AI10" s="180">
        <f t="shared" ref="AI10:AI44" si="15">SUM(AH10-AG10)</f>
        <v>0</v>
      </c>
      <c r="AJ10" s="181">
        <f t="shared" si="2"/>
        <v>0</v>
      </c>
      <c r="AK10" s="174">
        <f>'[10]3110'!B10</f>
        <v>0</v>
      </c>
      <c r="AL10" s="242">
        <f>'[2]3110'!$CE10</f>
        <v>0</v>
      </c>
      <c r="AM10" s="180"/>
      <c r="AN10" s="180">
        <f t="shared" ref="AN10:AN62" si="16">SUM(AM10-AL10)</f>
        <v>0</v>
      </c>
      <c r="AO10" s="181">
        <f t="shared" ref="AO10:AO62" si="17">SUM(AM10-AK10)</f>
        <v>0</v>
      </c>
      <c r="AP10" s="182">
        <v>0</v>
      </c>
      <c r="AQ10" s="180"/>
      <c r="AR10" s="180"/>
      <c r="AS10" s="180">
        <f t="shared" ref="AS10:AS43" si="18">SUM(AR10-AQ10)</f>
        <v>0</v>
      </c>
      <c r="AT10" s="181">
        <f t="shared" ref="AT10:AT43" si="19">SUM(AR10-AP10)</f>
        <v>0</v>
      </c>
      <c r="AU10" s="182"/>
      <c r="AV10" s="180"/>
      <c r="AW10" s="180"/>
      <c r="AX10" s="183">
        <f t="shared" ref="AX10:AX34" si="20">SUM(AW10-AV10)</f>
        <v>0</v>
      </c>
      <c r="AY10" s="181">
        <f t="shared" ref="AY10:AY34" si="21">SUM(AW10-AU10)</f>
        <v>0</v>
      </c>
      <c r="AZ10" s="176">
        <f>'[10]3210'!B10</f>
        <v>0</v>
      </c>
      <c r="BA10" s="242">
        <f>'[2]3210'!$CE10</f>
        <v>0</v>
      </c>
      <c r="BB10" s="180"/>
      <c r="BC10" s="180"/>
      <c r="BD10" s="185"/>
      <c r="BE10" s="184"/>
      <c r="BF10" s="180"/>
      <c r="BG10" s="180"/>
      <c r="BH10" s="180">
        <f t="shared" ca="1" si="3"/>
        <v>0</v>
      </c>
      <c r="BI10" s="181"/>
      <c r="BJ10" s="178">
        <f>'[10]2610'!B10</f>
        <v>18376.600000000002</v>
      </c>
      <c r="BK10" s="242">
        <f>'[2]2610'!$CH10</f>
        <v>9375.7999999999993</v>
      </c>
      <c r="BL10" s="180">
        <f>'2610'!BO10</f>
        <v>9375.7999999999993</v>
      </c>
      <c r="BM10" s="180">
        <f t="shared" ref="BM10:BM62" si="22">SUM(BL10-BK10)</f>
        <v>0</v>
      </c>
      <c r="BN10" s="181">
        <f t="shared" ref="BN10:BN62" si="23">SUM(BL10-BJ10)</f>
        <v>-9000.8000000000029</v>
      </c>
      <c r="BO10" s="176">
        <f>'[10]2730'!B10</f>
        <v>0</v>
      </c>
      <c r="BP10" s="242">
        <f>'[2]2730'!$CE10</f>
        <v>0</v>
      </c>
      <c r="BQ10" s="180">
        <f>'2730'!O10</f>
        <v>0</v>
      </c>
      <c r="BR10" s="180">
        <f t="shared" ref="BR10:BR62" si="24">SUM(BQ10-BP10)</f>
        <v>0</v>
      </c>
      <c r="BS10" s="181">
        <f t="shared" ref="BS10:BS62" si="25">SUM(BQ10-BO10)</f>
        <v>0</v>
      </c>
      <c r="BT10" s="176">
        <f>'[10]2630'!B10</f>
        <v>0</v>
      </c>
      <c r="BU10" s="242">
        <f>'[2]2630'!$CE10</f>
        <v>0</v>
      </c>
      <c r="BV10" s="180"/>
      <c r="BW10" s="180"/>
      <c r="BX10" s="181"/>
      <c r="BY10" s="174">
        <f t="shared" ref="BY10:BY36" si="26">SUM(L10+Q10+AK10+AP10+AU10+AZ10+BE10+BJ10)</f>
        <v>18376.600000000002</v>
      </c>
      <c r="BZ10" s="172">
        <f t="shared" ref="BZ10:BZ39" si="27">M10+R10+AL10+AQ10+AV10+BA10+BF10+BK10</f>
        <v>9375.7999999999993</v>
      </c>
      <c r="CA10" s="172">
        <f t="shared" ref="CA10:CA40" si="28">N10+S10+AM10+AR10+AW10+BB10+BG10+BL10</f>
        <v>9375.7999999999993</v>
      </c>
      <c r="CB10" s="172">
        <f t="shared" ref="CB10:CB39" si="29">CA10-BZ10</f>
        <v>0</v>
      </c>
      <c r="CC10" s="181">
        <f t="shared" ref="CC10:CC63" si="30">SUM(CA10-BY10)</f>
        <v>-9000.8000000000029</v>
      </c>
      <c r="CD10" s="619">
        <f>SUM(B10+G10+L10+Q10+V10+AA10+AH10+AK10+AP10+AU10+AZ10+BE10+BJ10+BO10)</f>
        <v>18376.600000000002</v>
      </c>
      <c r="CE10" s="243">
        <f t="shared" ref="CE10:CE39" si="31">C10+H10+M10+R10+W10+AB10+AG10+AL10+AQ10+AV10+BA10+BF10+BK10+BP10</f>
        <v>9375.7999999999993</v>
      </c>
      <c r="CF10" s="499">
        <f t="shared" ref="CF10:CF34" si="32">D10+I10+N10+S10+X10+AC10+AH10+AM10+AW10+BB10+BG10+BL10+BQ10+BV10</f>
        <v>9375.7999999999993</v>
      </c>
      <c r="CG10" s="175">
        <f t="shared" ref="CG10:CG43" si="33">CF10-CE10</f>
        <v>0</v>
      </c>
      <c r="CH10" s="188">
        <f t="shared" ca="1" si="4"/>
        <v>0</v>
      </c>
      <c r="CI10" s="176">
        <f>'[8]2240 розповс.'!$B$9</f>
        <v>0</v>
      </c>
      <c r="CJ10" s="172">
        <f>'[8]2240 розповс.'!$DR$9</f>
        <v>0</v>
      </c>
      <c r="CK10" s="172">
        <f>'2240 трансл.'!C10</f>
        <v>0</v>
      </c>
      <c r="CL10" s="183">
        <f t="shared" ref="CL10:CL42" si="34">SUM(CK10-CJ10)</f>
        <v>0</v>
      </c>
      <c r="CM10" s="181">
        <f t="shared" ref="CM10:CM44" si="35">SUM(CK10-CI10)</f>
        <v>0</v>
      </c>
      <c r="CO10" s="255">
        <f t="shared" si="5"/>
        <v>18376.600000000002</v>
      </c>
    </row>
    <row r="11" spans="1:93">
      <c r="A11" s="490" t="s">
        <v>3</v>
      </c>
      <c r="B11" s="171">
        <f>'[2]2111'!B11</f>
        <v>0</v>
      </c>
      <c r="C11" s="187">
        <f>'[2]2111'!CE11</f>
        <v>0</v>
      </c>
      <c r="D11" s="180">
        <f>'2111'!V11</f>
        <v>0</v>
      </c>
      <c r="E11" s="183">
        <f t="shared" si="6"/>
        <v>0</v>
      </c>
      <c r="F11" s="188">
        <f t="shared" si="7"/>
        <v>0</v>
      </c>
      <c r="G11" s="171">
        <f>'[10]2120'!B11</f>
        <v>0</v>
      </c>
      <c r="H11" s="186">
        <f>'[2]2120'!CE11</f>
        <v>0</v>
      </c>
      <c r="I11" s="175">
        <f>'2120'!V11</f>
        <v>0</v>
      </c>
      <c r="J11" s="175">
        <f>SUM(I11-H11)</f>
        <v>0</v>
      </c>
      <c r="K11" s="188">
        <f t="shared" si="8"/>
        <v>0</v>
      </c>
      <c r="L11" s="495">
        <f>'[10]2210'!B11+'[10]2240всього'!B11+'[10]2250'!B11</f>
        <v>0</v>
      </c>
      <c r="M11" s="242">
        <f>'[2]2210'!$CE11+'[2]2240всього'!$CC11+'[2]2250'!$CE11</f>
        <v>0</v>
      </c>
      <c r="N11" s="581">
        <f>'2210'!R11+'всього 2240'!Y11+'2250'!P11</f>
        <v>0</v>
      </c>
      <c r="O11" s="183">
        <f t="shared" si="9"/>
        <v>0</v>
      </c>
      <c r="P11" s="188">
        <f t="shared" si="0"/>
        <v>0</v>
      </c>
      <c r="Q11" s="174">
        <f>'[10]2800'!B11</f>
        <v>0</v>
      </c>
      <c r="R11" s="242">
        <f>'[2]2800'!$CE11</f>
        <v>0</v>
      </c>
      <c r="S11" s="180">
        <f>'2800'!N11</f>
        <v>0</v>
      </c>
      <c r="T11" s="180">
        <f t="shared" si="10"/>
        <v>0</v>
      </c>
      <c r="U11" s="181">
        <f t="shared" si="11"/>
        <v>0</v>
      </c>
      <c r="V11" s="179">
        <f>'2270'!B11</f>
        <v>0</v>
      </c>
      <c r="W11" s="180">
        <f>'2270'!C11</f>
        <v>0</v>
      </c>
      <c r="X11" s="180">
        <f>'2270'!D11</f>
        <v>0</v>
      </c>
      <c r="Y11" s="180">
        <f t="shared" si="1"/>
        <v>0</v>
      </c>
      <c r="Z11" s="181">
        <f t="shared" si="12"/>
        <v>0</v>
      </c>
      <c r="AA11" s="174">
        <f>'[10]2281'!B11</f>
        <v>0</v>
      </c>
      <c r="AB11" s="242">
        <f>'[2]2281'!$CE11</f>
        <v>0</v>
      </c>
      <c r="AC11" s="180">
        <f>'2281'!P11</f>
        <v>0</v>
      </c>
      <c r="AD11" s="180">
        <f t="shared" si="13"/>
        <v>0</v>
      </c>
      <c r="AE11" s="181">
        <f t="shared" si="14"/>
        <v>0</v>
      </c>
      <c r="AF11" s="174">
        <f>'[10]2282'!B11</f>
        <v>0</v>
      </c>
      <c r="AG11" s="242">
        <f>'[2]2282'!$CE11</f>
        <v>0</v>
      </c>
      <c r="AH11" s="180">
        <f>'2282'!R11</f>
        <v>0</v>
      </c>
      <c r="AI11" s="180">
        <f t="shared" si="15"/>
        <v>0</v>
      </c>
      <c r="AJ11" s="181">
        <f t="shared" si="2"/>
        <v>0</v>
      </c>
      <c r="AK11" s="174">
        <f>'[10]3110'!B11</f>
        <v>0</v>
      </c>
      <c r="AL11" s="242">
        <f>'[2]3110'!$CE11</f>
        <v>0</v>
      </c>
      <c r="AM11" s="180"/>
      <c r="AN11" s="180">
        <f t="shared" si="16"/>
        <v>0</v>
      </c>
      <c r="AO11" s="181">
        <f t="shared" si="17"/>
        <v>0</v>
      </c>
      <c r="AP11" s="182">
        <v>0</v>
      </c>
      <c r="AQ11" s="180"/>
      <c r="AR11" s="180"/>
      <c r="AS11" s="180">
        <f t="shared" si="18"/>
        <v>0</v>
      </c>
      <c r="AT11" s="181">
        <f t="shared" si="19"/>
        <v>0</v>
      </c>
      <c r="AU11" s="182"/>
      <c r="AV11" s="180"/>
      <c r="AW11" s="180"/>
      <c r="AX11" s="183">
        <f t="shared" si="20"/>
        <v>0</v>
      </c>
      <c r="AY11" s="181">
        <f t="shared" si="21"/>
        <v>0</v>
      </c>
      <c r="AZ11" s="176">
        <f>'[10]3210'!B11</f>
        <v>0</v>
      </c>
      <c r="BA11" s="242">
        <f>'[2]3210'!$CE11</f>
        <v>0</v>
      </c>
      <c r="BB11" s="180"/>
      <c r="BC11" s="180"/>
      <c r="BD11" s="185"/>
      <c r="BE11" s="184"/>
      <c r="BF11" s="180"/>
      <c r="BG11" s="180"/>
      <c r="BH11" s="180">
        <f t="shared" ca="1" si="3"/>
        <v>0</v>
      </c>
      <c r="BI11" s="181"/>
      <c r="BJ11" s="178">
        <f>'[10]2610'!B11</f>
        <v>24465.1</v>
      </c>
      <c r="BK11" s="242">
        <f>'[2]2610'!$CH11</f>
        <v>12658.399999999998</v>
      </c>
      <c r="BL11" s="180">
        <f>'2610'!BO11</f>
        <v>12658.4</v>
      </c>
      <c r="BM11" s="186">
        <f t="shared" si="22"/>
        <v>1.8189894035458565E-12</v>
      </c>
      <c r="BN11" s="181">
        <f t="shared" si="23"/>
        <v>-11806.699999999999</v>
      </c>
      <c r="BO11" s="176">
        <f>'[10]2730'!B11</f>
        <v>0</v>
      </c>
      <c r="BP11" s="242">
        <f>'[2]2730'!$CE11</f>
        <v>0</v>
      </c>
      <c r="BQ11" s="180">
        <f>'2730'!O11</f>
        <v>0</v>
      </c>
      <c r="BR11" s="180">
        <f t="shared" si="24"/>
        <v>0</v>
      </c>
      <c r="BS11" s="181">
        <f t="shared" si="25"/>
        <v>0</v>
      </c>
      <c r="BT11" s="176">
        <f>'[10]2630'!B11</f>
        <v>0</v>
      </c>
      <c r="BU11" s="242">
        <f>'[2]2630'!$CE11</f>
        <v>0</v>
      </c>
      <c r="BV11" s="180"/>
      <c r="BW11" s="180"/>
      <c r="BX11" s="181"/>
      <c r="BY11" s="174">
        <f t="shared" si="26"/>
        <v>24465.1</v>
      </c>
      <c r="BZ11" s="172">
        <f t="shared" si="27"/>
        <v>12658.399999999998</v>
      </c>
      <c r="CA11" s="172">
        <f t="shared" si="28"/>
        <v>12658.4</v>
      </c>
      <c r="CB11" s="172">
        <f t="shared" si="29"/>
        <v>0</v>
      </c>
      <c r="CC11" s="210">
        <f>SUM(CA11-BY11)</f>
        <v>-11806.699999999999</v>
      </c>
      <c r="CD11" s="184">
        <f t="shared" ref="CD11:CD37" si="36">SUM(B11+G11+L11+Q11+V11+AA11+AH11+AK11+AP11+AU11+AZ11+BE11+BJ11+BO11)</f>
        <v>24465.1</v>
      </c>
      <c r="CE11" s="243">
        <f t="shared" si="31"/>
        <v>12658.399999999998</v>
      </c>
      <c r="CF11" s="499">
        <f t="shared" si="32"/>
        <v>12658.4</v>
      </c>
      <c r="CG11" s="175">
        <f t="shared" si="33"/>
        <v>0</v>
      </c>
      <c r="CH11" s="188">
        <f t="shared" ca="1" si="4"/>
        <v>0</v>
      </c>
      <c r="CI11" s="176">
        <f>'[8]2240 розповс.'!$B$9</f>
        <v>0</v>
      </c>
      <c r="CJ11" s="172">
        <f>'[8]2240 розповс.'!$DR$9</f>
        <v>0</v>
      </c>
      <c r="CK11" s="180">
        <f>'2240 трансл.'!C11</f>
        <v>0</v>
      </c>
      <c r="CL11" s="183">
        <f t="shared" si="34"/>
        <v>0</v>
      </c>
      <c r="CM11" s="181">
        <f t="shared" si="35"/>
        <v>0</v>
      </c>
      <c r="CO11" s="255">
        <f t="shared" si="5"/>
        <v>24465.1</v>
      </c>
    </row>
    <row r="12" spans="1:93">
      <c r="A12" s="491"/>
      <c r="B12" s="171">
        <f>'[2]2111'!B12</f>
        <v>0</v>
      </c>
      <c r="C12" s="187">
        <f>'[2]2111'!CE12</f>
        <v>0</v>
      </c>
      <c r="D12" s="180">
        <f>'2111'!V12</f>
        <v>0</v>
      </c>
      <c r="E12" s="183">
        <f t="shared" si="6"/>
        <v>0</v>
      </c>
      <c r="F12" s="188">
        <f t="shared" si="7"/>
        <v>0</v>
      </c>
      <c r="G12" s="171">
        <f>'[10]2120'!B12</f>
        <v>0</v>
      </c>
      <c r="H12" s="186">
        <f>'[2]2120'!CE12</f>
        <v>0</v>
      </c>
      <c r="I12" s="175">
        <f>'2120'!V12</f>
        <v>0</v>
      </c>
      <c r="J12" s="175">
        <f>SUM(I12-H12)</f>
        <v>0</v>
      </c>
      <c r="K12" s="188">
        <f t="shared" si="8"/>
        <v>0</v>
      </c>
      <c r="L12" s="495">
        <f>'[10]2210'!B12+'[10]2240всього'!B12+'[10]2250'!B12</f>
        <v>0</v>
      </c>
      <c r="M12" s="242">
        <f>'[2]2210'!$CE12+'[2]2240всього'!$CC12+'[2]2250'!$CE12</f>
        <v>0</v>
      </c>
      <c r="N12" s="581">
        <f>'2210'!R12+'всього 2240'!Y12+'2250'!P12</f>
        <v>0</v>
      </c>
      <c r="O12" s="183">
        <f t="shared" si="9"/>
        <v>0</v>
      </c>
      <c r="P12" s="188">
        <f t="shared" si="0"/>
        <v>0</v>
      </c>
      <c r="Q12" s="174">
        <f>'[10]2800'!B12</f>
        <v>0</v>
      </c>
      <c r="R12" s="242">
        <f>'[2]2800'!$CE12</f>
        <v>0</v>
      </c>
      <c r="S12" s="180">
        <f>'2800'!N12</f>
        <v>0</v>
      </c>
      <c r="T12" s="180">
        <f t="shared" si="10"/>
        <v>0</v>
      </c>
      <c r="U12" s="181">
        <f t="shared" si="11"/>
        <v>0</v>
      </c>
      <c r="V12" s="179">
        <f>'2270'!B12</f>
        <v>0</v>
      </c>
      <c r="W12" s="180">
        <f>'2270'!C12</f>
        <v>0</v>
      </c>
      <c r="X12" s="180">
        <f>'2270'!D12</f>
        <v>0</v>
      </c>
      <c r="Y12" s="180">
        <f t="shared" si="1"/>
        <v>0</v>
      </c>
      <c r="Z12" s="181">
        <f t="shared" si="12"/>
        <v>0</v>
      </c>
      <c r="AA12" s="174">
        <f>'[10]2281'!B12</f>
        <v>0</v>
      </c>
      <c r="AB12" s="242">
        <f>'[2]2281'!$CE12</f>
        <v>0</v>
      </c>
      <c r="AC12" s="180">
        <f>'2281'!P12</f>
        <v>0</v>
      </c>
      <c r="AD12" s="180">
        <f t="shared" si="13"/>
        <v>0</v>
      </c>
      <c r="AE12" s="181">
        <f t="shared" si="14"/>
        <v>0</v>
      </c>
      <c r="AF12" s="174">
        <f>'[10]2282'!B12</f>
        <v>0</v>
      </c>
      <c r="AG12" s="242">
        <f>'[2]2282'!$CE12</f>
        <v>0</v>
      </c>
      <c r="AH12" s="180">
        <f>'2282'!R12</f>
        <v>0</v>
      </c>
      <c r="AI12" s="180">
        <f t="shared" si="15"/>
        <v>0</v>
      </c>
      <c r="AJ12" s="181">
        <f t="shared" si="2"/>
        <v>0</v>
      </c>
      <c r="AK12" s="174">
        <f>'[10]3110'!B12</f>
        <v>0</v>
      </c>
      <c r="AL12" s="242">
        <f>'[2]3110'!$CE12</f>
        <v>0</v>
      </c>
      <c r="AM12" s="180">
        <f>'3110'!L12</f>
        <v>0</v>
      </c>
      <c r="AN12" s="180">
        <f t="shared" si="16"/>
        <v>0</v>
      </c>
      <c r="AO12" s="181">
        <f t="shared" si="17"/>
        <v>0</v>
      </c>
      <c r="AP12" s="182">
        <v>0</v>
      </c>
      <c r="AQ12" s="180"/>
      <c r="AR12" s="180"/>
      <c r="AS12" s="180">
        <f t="shared" si="18"/>
        <v>0</v>
      </c>
      <c r="AT12" s="181">
        <f t="shared" si="19"/>
        <v>0</v>
      </c>
      <c r="AU12" s="182"/>
      <c r="AV12" s="180"/>
      <c r="AW12" s="180"/>
      <c r="AX12" s="183">
        <f t="shared" si="20"/>
        <v>0</v>
      </c>
      <c r="AY12" s="181">
        <f t="shared" si="21"/>
        <v>0</v>
      </c>
      <c r="AZ12" s="176">
        <f>'[10]3210'!B12</f>
        <v>0</v>
      </c>
      <c r="BA12" s="242">
        <f>'[2]3210'!$CE12</f>
        <v>0</v>
      </c>
      <c r="BB12" s="180"/>
      <c r="BC12" s="180"/>
      <c r="BD12" s="185"/>
      <c r="BE12" s="184"/>
      <c r="BF12" s="180"/>
      <c r="BG12" s="180"/>
      <c r="BH12" s="180">
        <f t="shared" ca="1" si="3"/>
        <v>0</v>
      </c>
      <c r="BI12" s="181"/>
      <c r="BJ12" s="178">
        <f>'[10]2610'!B12</f>
        <v>0</v>
      </c>
      <c r="BK12" s="242">
        <f>'[2]2610'!$CH12</f>
        <v>0</v>
      </c>
      <c r="BL12" s="180">
        <f>'2610'!BO12</f>
        <v>0</v>
      </c>
      <c r="BM12" s="180">
        <f t="shared" si="22"/>
        <v>0</v>
      </c>
      <c r="BN12" s="181">
        <f t="shared" si="23"/>
        <v>0</v>
      </c>
      <c r="BO12" s="176">
        <f>'[10]2730'!B12</f>
        <v>0</v>
      </c>
      <c r="BP12" s="242">
        <f>'[2]2730'!$CE12</f>
        <v>0</v>
      </c>
      <c r="BQ12" s="180">
        <f>'2730'!O12</f>
        <v>0</v>
      </c>
      <c r="BR12" s="180">
        <f t="shared" si="24"/>
        <v>0</v>
      </c>
      <c r="BS12" s="181">
        <f t="shared" si="25"/>
        <v>0</v>
      </c>
      <c r="BT12" s="176">
        <f>'[10]2630'!B12</f>
        <v>0</v>
      </c>
      <c r="BU12" s="242">
        <f>'[2]2630'!$CE12</f>
        <v>0</v>
      </c>
      <c r="BV12" s="180"/>
      <c r="BW12" s="180"/>
      <c r="BX12" s="181"/>
      <c r="BY12" s="174">
        <f t="shared" si="26"/>
        <v>0</v>
      </c>
      <c r="BZ12" s="172">
        <f t="shared" si="27"/>
        <v>0</v>
      </c>
      <c r="CA12" s="172">
        <f t="shared" si="28"/>
        <v>0</v>
      </c>
      <c r="CB12" s="172">
        <f t="shared" si="29"/>
        <v>0</v>
      </c>
      <c r="CC12" s="188">
        <f t="shared" si="30"/>
        <v>0</v>
      </c>
      <c r="CD12" s="184">
        <f t="shared" si="36"/>
        <v>0</v>
      </c>
      <c r="CE12" s="175">
        <f t="shared" si="31"/>
        <v>0</v>
      </c>
      <c r="CF12" s="498">
        <f t="shared" si="32"/>
        <v>0</v>
      </c>
      <c r="CG12" s="175">
        <f t="shared" si="33"/>
        <v>0</v>
      </c>
      <c r="CH12" s="188">
        <f t="shared" ca="1" si="4"/>
        <v>0</v>
      </c>
      <c r="CI12" s="176">
        <f>'[8]2240 розповс.'!$B$9</f>
        <v>0</v>
      </c>
      <c r="CJ12" s="172">
        <f>'[8]2240 розповс.'!$DR$9</f>
        <v>0</v>
      </c>
      <c r="CK12" s="180">
        <f>'2240 трансл.'!C12</f>
        <v>0</v>
      </c>
      <c r="CL12" s="183">
        <f t="shared" si="34"/>
        <v>0</v>
      </c>
      <c r="CM12" s="181">
        <f t="shared" si="35"/>
        <v>0</v>
      </c>
      <c r="CO12" s="255">
        <f t="shared" si="5"/>
        <v>0</v>
      </c>
    </row>
    <row r="13" spans="1:93">
      <c r="A13" s="488" t="s">
        <v>222</v>
      </c>
      <c r="B13" s="171">
        <f>'[2]2111'!B13</f>
        <v>0</v>
      </c>
      <c r="C13" s="187">
        <f>'[2]2111'!CE13</f>
        <v>0</v>
      </c>
      <c r="D13" s="180">
        <f>'2111'!V13</f>
        <v>0</v>
      </c>
      <c r="E13" s="183">
        <f t="shared" si="6"/>
        <v>0</v>
      </c>
      <c r="F13" s="188">
        <f t="shared" si="7"/>
        <v>0</v>
      </c>
      <c r="G13" s="171">
        <f>'[10]2120'!B13</f>
        <v>0</v>
      </c>
      <c r="H13" s="186">
        <f>'[2]2120'!CE13</f>
        <v>0</v>
      </c>
      <c r="I13" s="175">
        <f>'2120'!V13</f>
        <v>0</v>
      </c>
      <c r="J13" s="175">
        <f>SUM(I13-H13)</f>
        <v>0</v>
      </c>
      <c r="K13" s="188">
        <f t="shared" si="8"/>
        <v>0</v>
      </c>
      <c r="L13" s="495">
        <f>'[10]2210'!B13+'[10]2240всього'!B13+'[10]2250'!B13</f>
        <v>0</v>
      </c>
      <c r="M13" s="242">
        <f>'[2]2210'!$CE13+'[2]2240всього'!$CC13+'[2]2250'!$CE13</f>
        <v>0</v>
      </c>
      <c r="N13" s="581">
        <f>'2210'!R13+'всього 2240'!Y13+'2250'!P13</f>
        <v>0</v>
      </c>
      <c r="O13" s="183">
        <f t="shared" si="9"/>
        <v>0</v>
      </c>
      <c r="P13" s="188">
        <f t="shared" si="0"/>
        <v>0</v>
      </c>
      <c r="Q13" s="174">
        <f>'[10]2800'!B13</f>
        <v>0</v>
      </c>
      <c r="R13" s="242">
        <f>'[2]2800'!$CE13</f>
        <v>0</v>
      </c>
      <c r="S13" s="180">
        <f>'2800'!N13</f>
        <v>0</v>
      </c>
      <c r="T13" s="180">
        <f t="shared" si="10"/>
        <v>0</v>
      </c>
      <c r="U13" s="181">
        <f t="shared" si="11"/>
        <v>0</v>
      </c>
      <c r="V13" s="179">
        <f>'2270'!B13</f>
        <v>0</v>
      </c>
      <c r="W13" s="180">
        <f>'2270'!C13</f>
        <v>0</v>
      </c>
      <c r="X13" s="180">
        <f>'2270'!D13</f>
        <v>0</v>
      </c>
      <c r="Y13" s="180">
        <f t="shared" si="1"/>
        <v>0</v>
      </c>
      <c r="Z13" s="181">
        <f t="shared" si="12"/>
        <v>0</v>
      </c>
      <c r="AA13" s="174">
        <f>'[10]2281'!B13</f>
        <v>0</v>
      </c>
      <c r="AB13" s="242">
        <f>'[2]2281'!$CE13</f>
        <v>0</v>
      </c>
      <c r="AC13" s="180">
        <f>'2281'!P13</f>
        <v>0</v>
      </c>
      <c r="AD13" s="180">
        <f t="shared" si="13"/>
        <v>0</v>
      </c>
      <c r="AE13" s="181">
        <f t="shared" si="14"/>
        <v>0</v>
      </c>
      <c r="AF13" s="174">
        <f>'[10]2282'!B13</f>
        <v>0</v>
      </c>
      <c r="AG13" s="242">
        <f>'[2]2282'!$CE13</f>
        <v>0</v>
      </c>
      <c r="AH13" s="180">
        <f>'2282'!R13</f>
        <v>0</v>
      </c>
      <c r="AI13" s="180">
        <f t="shared" si="15"/>
        <v>0</v>
      </c>
      <c r="AJ13" s="181">
        <f t="shared" si="2"/>
        <v>0</v>
      </c>
      <c r="AK13" s="174">
        <f>'[10]3110'!B13</f>
        <v>0</v>
      </c>
      <c r="AL13" s="242">
        <f>'[2]3110'!$CE13</f>
        <v>0</v>
      </c>
      <c r="AM13" s="180"/>
      <c r="AN13" s="180">
        <f t="shared" si="16"/>
        <v>0</v>
      </c>
      <c r="AO13" s="181">
        <f t="shared" si="17"/>
        <v>0</v>
      </c>
      <c r="AP13" s="182">
        <v>0</v>
      </c>
      <c r="AQ13" s="180"/>
      <c r="AR13" s="180"/>
      <c r="AS13" s="180">
        <f t="shared" si="18"/>
        <v>0</v>
      </c>
      <c r="AT13" s="181">
        <f t="shared" si="19"/>
        <v>0</v>
      </c>
      <c r="AU13" s="182"/>
      <c r="AV13" s="180"/>
      <c r="AW13" s="180"/>
      <c r="AX13" s="183">
        <f t="shared" si="20"/>
        <v>0</v>
      </c>
      <c r="AY13" s="181">
        <f t="shared" si="21"/>
        <v>0</v>
      </c>
      <c r="AZ13" s="176">
        <f>'[10]3210'!B13</f>
        <v>0</v>
      </c>
      <c r="BA13" s="242">
        <f>'[2]3210'!$CE13</f>
        <v>0</v>
      </c>
      <c r="BB13" s="180"/>
      <c r="BC13" s="180"/>
      <c r="BD13" s="185"/>
      <c r="BE13" s="184"/>
      <c r="BF13" s="180"/>
      <c r="BG13" s="180"/>
      <c r="BH13" s="180">
        <f t="shared" ca="1" si="3"/>
        <v>0</v>
      </c>
      <c r="BI13" s="181"/>
      <c r="BJ13" s="178">
        <f>'[10]2610'!B13</f>
        <v>20823.600000000002</v>
      </c>
      <c r="BK13" s="242">
        <f>'[2]2610'!$CH13</f>
        <v>10567.7</v>
      </c>
      <c r="BL13" s="180">
        <f>'2610'!BO13</f>
        <v>10567.7</v>
      </c>
      <c r="BM13" s="180">
        <f t="shared" si="22"/>
        <v>0</v>
      </c>
      <c r="BN13" s="181">
        <f t="shared" si="23"/>
        <v>-10255.900000000001</v>
      </c>
      <c r="BO13" s="176">
        <f>'[10]2730'!B13</f>
        <v>0</v>
      </c>
      <c r="BP13" s="242">
        <f>'[2]2730'!$CE13</f>
        <v>0</v>
      </c>
      <c r="BQ13" s="180">
        <f>'2730'!O13</f>
        <v>0</v>
      </c>
      <c r="BR13" s="180">
        <f t="shared" si="24"/>
        <v>0</v>
      </c>
      <c r="BS13" s="181">
        <f t="shared" si="25"/>
        <v>0</v>
      </c>
      <c r="BT13" s="176">
        <f>'[10]2630'!B13</f>
        <v>0</v>
      </c>
      <c r="BU13" s="242">
        <f>'[2]2630'!$CE13</f>
        <v>0</v>
      </c>
      <c r="BV13" s="180"/>
      <c r="BW13" s="180"/>
      <c r="BX13" s="181"/>
      <c r="BY13" s="174">
        <f t="shared" si="26"/>
        <v>20823.600000000002</v>
      </c>
      <c r="BZ13" s="172">
        <f t="shared" si="27"/>
        <v>10567.7</v>
      </c>
      <c r="CA13" s="172">
        <f t="shared" si="28"/>
        <v>10567.7</v>
      </c>
      <c r="CB13" s="172">
        <f t="shared" si="29"/>
        <v>0</v>
      </c>
      <c r="CC13" s="210">
        <f t="shared" si="30"/>
        <v>-10255.900000000001</v>
      </c>
      <c r="CD13" s="184">
        <f t="shared" si="36"/>
        <v>20823.600000000002</v>
      </c>
      <c r="CE13" s="243">
        <f t="shared" si="31"/>
        <v>10567.7</v>
      </c>
      <c r="CF13" s="499">
        <f t="shared" si="32"/>
        <v>10567.7</v>
      </c>
      <c r="CG13" s="175">
        <f t="shared" si="33"/>
        <v>0</v>
      </c>
      <c r="CH13" s="188">
        <f t="shared" ca="1" si="4"/>
        <v>0</v>
      </c>
      <c r="CI13" s="176">
        <f>'[8]2240 розповс.'!$B$9</f>
        <v>0</v>
      </c>
      <c r="CJ13" s="172">
        <f>'[8]2240 розповс.'!$DR$9</f>
        <v>0</v>
      </c>
      <c r="CK13" s="180">
        <f>'2240 трансл.'!C13</f>
        <v>0</v>
      </c>
      <c r="CL13" s="183">
        <f t="shared" si="34"/>
        <v>0</v>
      </c>
      <c r="CM13" s="181">
        <f t="shared" si="35"/>
        <v>0</v>
      </c>
      <c r="CO13" s="255">
        <f t="shared" si="5"/>
        <v>20823.600000000002</v>
      </c>
    </row>
    <row r="14" spans="1:93">
      <c r="A14" s="489" t="s">
        <v>223</v>
      </c>
      <c r="B14" s="171">
        <f>'[2]2111'!B14</f>
        <v>0</v>
      </c>
      <c r="C14" s="187">
        <f>'[2]2111'!CE14</f>
        <v>0</v>
      </c>
      <c r="D14" s="180">
        <f>'2111'!V14</f>
        <v>0</v>
      </c>
      <c r="E14" s="183">
        <f t="shared" si="6"/>
        <v>0</v>
      </c>
      <c r="F14" s="188">
        <f t="shared" si="7"/>
        <v>0</v>
      </c>
      <c r="G14" s="171">
        <f>'[10]2120'!B14</f>
        <v>0</v>
      </c>
      <c r="H14" s="186">
        <f>'[2]2120'!CE14</f>
        <v>0</v>
      </c>
      <c r="I14" s="175">
        <f>'2120'!V14</f>
        <v>0</v>
      </c>
      <c r="J14" s="175">
        <f t="shared" ref="J14:J33" si="37">SUM(I14-H14)</f>
        <v>0</v>
      </c>
      <c r="K14" s="188">
        <f t="shared" si="8"/>
        <v>0</v>
      </c>
      <c r="L14" s="495">
        <f>'[10]2210'!B14+'[10]2240всього'!B14+'[10]2250'!B14</f>
        <v>0</v>
      </c>
      <c r="M14" s="242">
        <f>'[2]2210'!$CE14+'[2]2240всього'!$CC14+'[2]2250'!$CE14</f>
        <v>0</v>
      </c>
      <c r="N14" s="581">
        <f>'2210'!R14+'всього 2240'!Y14+'2250'!P14</f>
        <v>0</v>
      </c>
      <c r="O14" s="183">
        <f t="shared" si="9"/>
        <v>0</v>
      </c>
      <c r="P14" s="188">
        <f t="shared" si="0"/>
        <v>0</v>
      </c>
      <c r="Q14" s="174">
        <f>'[10]2800'!B14</f>
        <v>0</v>
      </c>
      <c r="R14" s="242">
        <f>'[2]2800'!$CE14</f>
        <v>0</v>
      </c>
      <c r="S14" s="180">
        <f>'2800'!N14</f>
        <v>0</v>
      </c>
      <c r="T14" s="180">
        <f t="shared" si="10"/>
        <v>0</v>
      </c>
      <c r="U14" s="181">
        <f t="shared" si="11"/>
        <v>0</v>
      </c>
      <c r="V14" s="179">
        <f>'2270'!B14</f>
        <v>0</v>
      </c>
      <c r="W14" s="180">
        <f>'2270'!C14</f>
        <v>0</v>
      </c>
      <c r="X14" s="180">
        <f>'2270'!D14</f>
        <v>0</v>
      </c>
      <c r="Y14" s="183">
        <f t="shared" si="1"/>
        <v>0</v>
      </c>
      <c r="Z14" s="188">
        <f t="shared" si="12"/>
        <v>0</v>
      </c>
      <c r="AA14" s="174">
        <f>'[10]2281'!B14</f>
        <v>0</v>
      </c>
      <c r="AB14" s="242">
        <f>'[2]2281'!$CE14</f>
        <v>0</v>
      </c>
      <c r="AC14" s="180">
        <f>'2281'!P14</f>
        <v>0</v>
      </c>
      <c r="AD14" s="180">
        <f t="shared" si="13"/>
        <v>0</v>
      </c>
      <c r="AE14" s="181">
        <f t="shared" si="14"/>
        <v>0</v>
      </c>
      <c r="AF14" s="174">
        <f>'[10]2282'!B14</f>
        <v>0</v>
      </c>
      <c r="AG14" s="242">
        <f>'[2]2282'!$CE14</f>
        <v>0</v>
      </c>
      <c r="AH14" s="180">
        <f>'2282'!R14</f>
        <v>0</v>
      </c>
      <c r="AI14" s="180">
        <f t="shared" si="15"/>
        <v>0</v>
      </c>
      <c r="AJ14" s="181">
        <f t="shared" si="2"/>
        <v>0</v>
      </c>
      <c r="AK14" s="174">
        <f>'[10]3110'!B14</f>
        <v>0</v>
      </c>
      <c r="AL14" s="242">
        <f>'[2]3110'!$CE14</f>
        <v>0</v>
      </c>
      <c r="AM14" s="180"/>
      <c r="AN14" s="180">
        <f t="shared" si="16"/>
        <v>0</v>
      </c>
      <c r="AO14" s="181">
        <f t="shared" si="17"/>
        <v>0</v>
      </c>
      <c r="AP14" s="182">
        <v>0</v>
      </c>
      <c r="AQ14" s="180"/>
      <c r="AR14" s="180"/>
      <c r="AS14" s="180">
        <f t="shared" si="18"/>
        <v>0</v>
      </c>
      <c r="AT14" s="181">
        <f t="shared" si="19"/>
        <v>0</v>
      </c>
      <c r="AU14" s="182"/>
      <c r="AV14" s="180"/>
      <c r="AW14" s="180"/>
      <c r="AX14" s="183">
        <f t="shared" si="20"/>
        <v>0</v>
      </c>
      <c r="AY14" s="181">
        <f t="shared" si="21"/>
        <v>0</v>
      </c>
      <c r="AZ14" s="176">
        <f>'[10]3210'!B14</f>
        <v>0</v>
      </c>
      <c r="BA14" s="242">
        <f>'[2]3210'!$CE14</f>
        <v>0</v>
      </c>
      <c r="BB14" s="180"/>
      <c r="BC14" s="180"/>
      <c r="BD14" s="185"/>
      <c r="BE14" s="184"/>
      <c r="BF14" s="180"/>
      <c r="BG14" s="180"/>
      <c r="BH14" s="180">
        <f t="shared" ca="1" si="3"/>
        <v>0</v>
      </c>
      <c r="BI14" s="181"/>
      <c r="BJ14" s="178">
        <f>'[10]2610'!B14</f>
        <v>27360.400000000001</v>
      </c>
      <c r="BK14" s="242">
        <f>'[2]2610'!$CH14</f>
        <v>13289</v>
      </c>
      <c r="BL14" s="434">
        <f>'2610'!BO14</f>
        <v>13289</v>
      </c>
      <c r="BM14" s="180">
        <f t="shared" si="22"/>
        <v>0</v>
      </c>
      <c r="BN14" s="181">
        <f t="shared" si="23"/>
        <v>-14071.400000000001</v>
      </c>
      <c r="BO14" s="176">
        <f>'[10]2730'!B14</f>
        <v>0</v>
      </c>
      <c r="BP14" s="242">
        <f>'[2]2730'!$CE14</f>
        <v>0</v>
      </c>
      <c r="BQ14" s="180">
        <f>'2730'!O14</f>
        <v>0</v>
      </c>
      <c r="BR14" s="180">
        <f t="shared" si="24"/>
        <v>0</v>
      </c>
      <c r="BS14" s="181">
        <f t="shared" si="25"/>
        <v>0</v>
      </c>
      <c r="BT14" s="176">
        <f>'[10]2630'!B14</f>
        <v>0</v>
      </c>
      <c r="BU14" s="242">
        <f>'[2]2630'!$CE14</f>
        <v>0</v>
      </c>
      <c r="BV14" s="180"/>
      <c r="BW14" s="180"/>
      <c r="BX14" s="181"/>
      <c r="BY14" s="182">
        <f t="shared" si="26"/>
        <v>27360.400000000001</v>
      </c>
      <c r="BZ14" s="172">
        <f t="shared" si="27"/>
        <v>13289</v>
      </c>
      <c r="CA14" s="172">
        <f t="shared" si="28"/>
        <v>13289</v>
      </c>
      <c r="CB14" s="172">
        <f t="shared" si="29"/>
        <v>0</v>
      </c>
      <c r="CC14" s="210">
        <f t="shared" si="30"/>
        <v>-14071.400000000001</v>
      </c>
      <c r="CD14" s="497">
        <f>SUM(B14+G14+L14+Q14+V14+AA14+AH14+AK14+AP14+AU14+AZ14+BE14+BJ14+BO14)</f>
        <v>27360.400000000001</v>
      </c>
      <c r="CE14" s="243">
        <f t="shared" si="31"/>
        <v>13289</v>
      </c>
      <c r="CF14" s="499">
        <f t="shared" si="32"/>
        <v>13289</v>
      </c>
      <c r="CG14" s="175">
        <f t="shared" si="33"/>
        <v>0</v>
      </c>
      <c r="CH14" s="188">
        <f t="shared" ca="1" si="4"/>
        <v>0</v>
      </c>
      <c r="CI14" s="176">
        <f>'[8]2240 розповс.'!$B$9</f>
        <v>0</v>
      </c>
      <c r="CJ14" s="172">
        <f>'[8]2240 розповс.'!$DR$9</f>
        <v>0</v>
      </c>
      <c r="CK14" s="180">
        <f>'2240 трансл.'!C14</f>
        <v>0</v>
      </c>
      <c r="CL14" s="183">
        <f t="shared" si="34"/>
        <v>0</v>
      </c>
      <c r="CM14" s="181">
        <f t="shared" si="35"/>
        <v>0</v>
      </c>
      <c r="CO14" s="255">
        <f t="shared" si="5"/>
        <v>27360.400000000001</v>
      </c>
    </row>
    <row r="15" spans="1:93">
      <c r="A15" s="488" t="s">
        <v>224</v>
      </c>
      <c r="B15" s="171">
        <f>'[2]2111'!B15</f>
        <v>0</v>
      </c>
      <c r="C15" s="187">
        <f>'[2]2111'!CE15</f>
        <v>0</v>
      </c>
      <c r="D15" s="180">
        <f>'2111'!V15</f>
        <v>0</v>
      </c>
      <c r="E15" s="183">
        <f t="shared" si="6"/>
        <v>0</v>
      </c>
      <c r="F15" s="188">
        <f t="shared" si="7"/>
        <v>0</v>
      </c>
      <c r="G15" s="171">
        <f>'[10]2120'!B15</f>
        <v>0</v>
      </c>
      <c r="H15" s="186">
        <f>'[2]2120'!CE15</f>
        <v>0</v>
      </c>
      <c r="I15" s="175">
        <f>'2120'!V15</f>
        <v>0</v>
      </c>
      <c r="J15" s="175">
        <f t="shared" si="37"/>
        <v>0</v>
      </c>
      <c r="K15" s="188">
        <f t="shared" si="8"/>
        <v>0</v>
      </c>
      <c r="L15" s="495">
        <f>'[10]2210'!B15+'[10]2240всього'!B15+'[10]2250'!B15</f>
        <v>0</v>
      </c>
      <c r="M15" s="242">
        <f>'[2]2210'!$CE15+'[2]2240всього'!$CC15+'[2]2250'!$CE15</f>
        <v>0</v>
      </c>
      <c r="N15" s="581">
        <f>'2210'!R15+'всього 2240'!Y15+'2250'!P15</f>
        <v>0</v>
      </c>
      <c r="O15" s="183">
        <f t="shared" si="9"/>
        <v>0</v>
      </c>
      <c r="P15" s="188">
        <f t="shared" si="0"/>
        <v>0</v>
      </c>
      <c r="Q15" s="174">
        <f>'[10]2800'!B15</f>
        <v>0</v>
      </c>
      <c r="R15" s="242">
        <f>'[2]2800'!$CE15</f>
        <v>0</v>
      </c>
      <c r="S15" s="180">
        <f>'2800'!N15</f>
        <v>0</v>
      </c>
      <c r="T15" s="180">
        <f t="shared" si="10"/>
        <v>0</v>
      </c>
      <c r="U15" s="181">
        <f t="shared" si="11"/>
        <v>0</v>
      </c>
      <c r="V15" s="179">
        <f>'2270'!B15</f>
        <v>0</v>
      </c>
      <c r="W15" s="180">
        <f>'2270'!C15</f>
        <v>0</v>
      </c>
      <c r="X15" s="180">
        <f>'2270'!D15</f>
        <v>0</v>
      </c>
      <c r="Y15" s="180">
        <f t="shared" si="1"/>
        <v>0</v>
      </c>
      <c r="Z15" s="181">
        <f t="shared" si="12"/>
        <v>0</v>
      </c>
      <c r="AA15" s="174">
        <f>'[10]2281'!B15</f>
        <v>0</v>
      </c>
      <c r="AB15" s="242">
        <f>'[2]2281'!$CE15</f>
        <v>0</v>
      </c>
      <c r="AC15" s="180">
        <f>'2281'!P15</f>
        <v>0</v>
      </c>
      <c r="AD15" s="180">
        <f t="shared" si="13"/>
        <v>0</v>
      </c>
      <c r="AE15" s="181">
        <f t="shared" si="14"/>
        <v>0</v>
      </c>
      <c r="AF15" s="174">
        <f>'[10]2282'!B15</f>
        <v>0</v>
      </c>
      <c r="AG15" s="242">
        <f>'[2]2282'!$CE15</f>
        <v>0</v>
      </c>
      <c r="AH15" s="180">
        <f>'2282'!R15</f>
        <v>0</v>
      </c>
      <c r="AI15" s="180">
        <f t="shared" si="15"/>
        <v>0</v>
      </c>
      <c r="AJ15" s="181">
        <f t="shared" si="2"/>
        <v>0</v>
      </c>
      <c r="AK15" s="174">
        <f>'[10]3110'!B15</f>
        <v>0</v>
      </c>
      <c r="AL15" s="242">
        <f>'[2]3110'!$CE15</f>
        <v>0</v>
      </c>
      <c r="AM15" s="180"/>
      <c r="AN15" s="180">
        <f t="shared" si="16"/>
        <v>0</v>
      </c>
      <c r="AO15" s="181">
        <f t="shared" si="17"/>
        <v>0</v>
      </c>
      <c r="AP15" s="182">
        <v>0</v>
      </c>
      <c r="AQ15" s="180"/>
      <c r="AR15" s="180"/>
      <c r="AS15" s="180">
        <f t="shared" si="18"/>
        <v>0</v>
      </c>
      <c r="AT15" s="181">
        <f t="shared" si="19"/>
        <v>0</v>
      </c>
      <c r="AU15" s="182"/>
      <c r="AV15" s="180"/>
      <c r="AW15" s="180"/>
      <c r="AX15" s="183">
        <f t="shared" si="20"/>
        <v>0</v>
      </c>
      <c r="AY15" s="181">
        <f t="shared" si="21"/>
        <v>0</v>
      </c>
      <c r="AZ15" s="176">
        <f>'[10]3210'!B15</f>
        <v>0</v>
      </c>
      <c r="BA15" s="242">
        <f>'[2]3210'!$CE15</f>
        <v>0</v>
      </c>
      <c r="BB15" s="180"/>
      <c r="BC15" s="180"/>
      <c r="BD15" s="185"/>
      <c r="BE15" s="184"/>
      <c r="BF15" s="180"/>
      <c r="BG15" s="180"/>
      <c r="BH15" s="180">
        <f t="shared" ca="1" si="3"/>
        <v>0</v>
      </c>
      <c r="BI15" s="181"/>
      <c r="BJ15" s="178">
        <f>'[10]2610'!B15</f>
        <v>18610.600000000006</v>
      </c>
      <c r="BK15" s="242">
        <f>'[2]2610'!$CH15</f>
        <v>9207.9399999999987</v>
      </c>
      <c r="BL15" s="434">
        <f>'2610'!BO15</f>
        <v>9207.9399999999987</v>
      </c>
      <c r="BM15" s="180">
        <f t="shared" si="22"/>
        <v>0</v>
      </c>
      <c r="BN15" s="181">
        <f t="shared" si="23"/>
        <v>-9402.6600000000071</v>
      </c>
      <c r="BO15" s="176">
        <f>'[10]2730'!B15</f>
        <v>0</v>
      </c>
      <c r="BP15" s="242">
        <f>'[2]2730'!$CE15</f>
        <v>0</v>
      </c>
      <c r="BQ15" s="180">
        <f>'2730'!O15</f>
        <v>0</v>
      </c>
      <c r="BR15" s="180">
        <f t="shared" si="24"/>
        <v>0</v>
      </c>
      <c r="BS15" s="181">
        <f t="shared" si="25"/>
        <v>0</v>
      </c>
      <c r="BT15" s="176">
        <f>'[10]2630'!B15</f>
        <v>0</v>
      </c>
      <c r="BU15" s="242">
        <f>'[2]2630'!$CE15</f>
        <v>0</v>
      </c>
      <c r="BV15" s="180"/>
      <c r="BW15" s="180"/>
      <c r="BX15" s="181"/>
      <c r="BY15" s="182">
        <f t="shared" si="26"/>
        <v>18610.600000000006</v>
      </c>
      <c r="BZ15" s="172">
        <f t="shared" si="27"/>
        <v>9207.9399999999987</v>
      </c>
      <c r="CA15" s="172">
        <f t="shared" si="28"/>
        <v>9207.9399999999987</v>
      </c>
      <c r="CB15" s="172">
        <f t="shared" si="29"/>
        <v>0</v>
      </c>
      <c r="CC15" s="210">
        <f t="shared" si="30"/>
        <v>-9402.6600000000071</v>
      </c>
      <c r="CD15" s="184">
        <f t="shared" si="36"/>
        <v>18610.600000000006</v>
      </c>
      <c r="CE15" s="243">
        <f t="shared" si="31"/>
        <v>9207.9399999999987</v>
      </c>
      <c r="CF15" s="499">
        <f t="shared" si="32"/>
        <v>9207.9399999999987</v>
      </c>
      <c r="CG15" s="175">
        <f t="shared" si="33"/>
        <v>0</v>
      </c>
      <c r="CH15" s="188">
        <f t="shared" ca="1" si="4"/>
        <v>0</v>
      </c>
      <c r="CI15" s="176">
        <f>'[8]2240 розповс.'!$B$9</f>
        <v>0</v>
      </c>
      <c r="CJ15" s="172">
        <f>'[8]2240 розповс.'!$DR$9</f>
        <v>0</v>
      </c>
      <c r="CK15" s="180">
        <f>'2240 трансл.'!C15</f>
        <v>0</v>
      </c>
      <c r="CL15" s="183">
        <f t="shared" si="34"/>
        <v>0</v>
      </c>
      <c r="CM15" s="181">
        <f t="shared" si="35"/>
        <v>0</v>
      </c>
      <c r="CO15" s="255">
        <f t="shared" si="5"/>
        <v>18610.600000000006</v>
      </c>
    </row>
    <row r="16" spans="1:93">
      <c r="A16" s="489" t="s">
        <v>225</v>
      </c>
      <c r="B16" s="171">
        <f>'[2]2111'!B16</f>
        <v>0</v>
      </c>
      <c r="C16" s="187">
        <f>'[2]2111'!CE16</f>
        <v>0</v>
      </c>
      <c r="D16" s="180">
        <f>'2111'!V16</f>
        <v>0</v>
      </c>
      <c r="E16" s="183">
        <f t="shared" si="6"/>
        <v>0</v>
      </c>
      <c r="F16" s="188">
        <f t="shared" si="7"/>
        <v>0</v>
      </c>
      <c r="G16" s="171">
        <f>'[10]2120'!B16</f>
        <v>0</v>
      </c>
      <c r="H16" s="186">
        <f>'[2]2120'!CE16</f>
        <v>0</v>
      </c>
      <c r="I16" s="175">
        <f>'2120'!V16</f>
        <v>0</v>
      </c>
      <c r="J16" s="175">
        <f t="shared" si="37"/>
        <v>0</v>
      </c>
      <c r="K16" s="188">
        <f t="shared" si="8"/>
        <v>0</v>
      </c>
      <c r="L16" s="495">
        <f>'[10]2210'!B16+'[10]2240всього'!B16+'[10]2250'!B16</f>
        <v>0</v>
      </c>
      <c r="M16" s="242">
        <f>'[2]2210'!$CE16+'[2]2240всього'!$CC16+'[2]2250'!$CE16</f>
        <v>0</v>
      </c>
      <c r="N16" s="581">
        <f>'2210'!R16+'всього 2240'!Y16+'2250'!P16</f>
        <v>0</v>
      </c>
      <c r="O16" s="183">
        <f t="shared" si="9"/>
        <v>0</v>
      </c>
      <c r="P16" s="188">
        <f t="shared" si="0"/>
        <v>0</v>
      </c>
      <c r="Q16" s="174">
        <f>'[10]2800'!B16</f>
        <v>0</v>
      </c>
      <c r="R16" s="242">
        <f>'[2]2800'!$CE16</f>
        <v>0</v>
      </c>
      <c r="S16" s="180">
        <f>'2800'!N16</f>
        <v>0</v>
      </c>
      <c r="T16" s="180">
        <f t="shared" si="10"/>
        <v>0</v>
      </c>
      <c r="U16" s="181">
        <f t="shared" si="11"/>
        <v>0</v>
      </c>
      <c r="V16" s="179">
        <f>'2270'!B16</f>
        <v>0</v>
      </c>
      <c r="W16" s="180">
        <f>'2270'!C16</f>
        <v>0</v>
      </c>
      <c r="X16" s="180">
        <f>'2270'!D16</f>
        <v>0</v>
      </c>
      <c r="Y16" s="180">
        <f t="shared" si="1"/>
        <v>0</v>
      </c>
      <c r="Z16" s="181">
        <f t="shared" si="12"/>
        <v>0</v>
      </c>
      <c r="AA16" s="174">
        <f>'[10]2281'!B16</f>
        <v>0</v>
      </c>
      <c r="AB16" s="242">
        <f>'[2]2281'!$CE16</f>
        <v>0</v>
      </c>
      <c r="AC16" s="180">
        <f>'2281'!P16</f>
        <v>0</v>
      </c>
      <c r="AD16" s="180">
        <f t="shared" si="13"/>
        <v>0</v>
      </c>
      <c r="AE16" s="181">
        <f t="shared" si="14"/>
        <v>0</v>
      </c>
      <c r="AF16" s="174">
        <f>'[10]2282'!B16</f>
        <v>0</v>
      </c>
      <c r="AG16" s="242">
        <f>'[2]2282'!$CE16</f>
        <v>0</v>
      </c>
      <c r="AH16" s="180">
        <f>'2282'!R16</f>
        <v>0</v>
      </c>
      <c r="AI16" s="180">
        <f t="shared" si="15"/>
        <v>0</v>
      </c>
      <c r="AJ16" s="181">
        <f t="shared" si="2"/>
        <v>0</v>
      </c>
      <c r="AK16" s="174">
        <f>'[10]3110'!B16</f>
        <v>0</v>
      </c>
      <c r="AL16" s="242">
        <f>'[2]3110'!$CE16</f>
        <v>0</v>
      </c>
      <c r="AM16" s="180"/>
      <c r="AN16" s="180">
        <f t="shared" si="16"/>
        <v>0</v>
      </c>
      <c r="AO16" s="181">
        <f t="shared" si="17"/>
        <v>0</v>
      </c>
      <c r="AP16" s="182">
        <v>0</v>
      </c>
      <c r="AQ16" s="180"/>
      <c r="AR16" s="180"/>
      <c r="AS16" s="180">
        <f t="shared" si="18"/>
        <v>0</v>
      </c>
      <c r="AT16" s="181">
        <f t="shared" si="19"/>
        <v>0</v>
      </c>
      <c r="AU16" s="182"/>
      <c r="AV16" s="180"/>
      <c r="AW16" s="180"/>
      <c r="AX16" s="183">
        <f t="shared" si="20"/>
        <v>0</v>
      </c>
      <c r="AY16" s="181">
        <f t="shared" si="21"/>
        <v>0</v>
      </c>
      <c r="AZ16" s="176">
        <f>'[10]3210'!B16</f>
        <v>0</v>
      </c>
      <c r="BA16" s="242">
        <f>'[2]3210'!$CE16</f>
        <v>0</v>
      </c>
      <c r="BB16" s="180"/>
      <c r="BC16" s="180"/>
      <c r="BD16" s="185"/>
      <c r="BE16" s="184"/>
      <c r="BF16" s="180"/>
      <c r="BG16" s="180"/>
      <c r="BH16" s="180">
        <f t="shared" ca="1" si="3"/>
        <v>0</v>
      </c>
      <c r="BI16" s="181"/>
      <c r="BJ16" s="178">
        <f>'[10]2610'!B16</f>
        <v>14620.000000000002</v>
      </c>
      <c r="BK16" s="242">
        <f>'[2]2610'!$CH16</f>
        <v>7265.9000000000005</v>
      </c>
      <c r="BL16" s="180">
        <f>'2610'!BO16</f>
        <v>7265.9000000000005</v>
      </c>
      <c r="BM16" s="180">
        <f t="shared" si="22"/>
        <v>0</v>
      </c>
      <c r="BN16" s="181">
        <f t="shared" si="23"/>
        <v>-7354.1000000000013</v>
      </c>
      <c r="BO16" s="176">
        <f>'[10]2730'!B16</f>
        <v>0</v>
      </c>
      <c r="BP16" s="242">
        <f>'[2]2730'!$CE16</f>
        <v>0</v>
      </c>
      <c r="BQ16" s="180">
        <f>'2730'!O16</f>
        <v>0</v>
      </c>
      <c r="BR16" s="180">
        <f t="shared" si="24"/>
        <v>0</v>
      </c>
      <c r="BS16" s="181">
        <f t="shared" si="25"/>
        <v>0</v>
      </c>
      <c r="BT16" s="176">
        <f>'[10]2630'!B16</f>
        <v>0</v>
      </c>
      <c r="BU16" s="242">
        <f>'[2]2630'!$CE16</f>
        <v>0</v>
      </c>
      <c r="BV16" s="180"/>
      <c r="BW16" s="180"/>
      <c r="BX16" s="181"/>
      <c r="BY16" s="182">
        <f t="shared" si="26"/>
        <v>14620.000000000002</v>
      </c>
      <c r="BZ16" s="172">
        <f t="shared" si="27"/>
        <v>7265.9000000000005</v>
      </c>
      <c r="CA16" s="172">
        <f t="shared" si="28"/>
        <v>7265.9000000000005</v>
      </c>
      <c r="CB16" s="172">
        <f t="shared" si="29"/>
        <v>0</v>
      </c>
      <c r="CC16" s="210">
        <f t="shared" si="30"/>
        <v>-7354.1000000000013</v>
      </c>
      <c r="CD16" s="184">
        <f t="shared" si="36"/>
        <v>14620.000000000002</v>
      </c>
      <c r="CE16" s="243">
        <f t="shared" si="31"/>
        <v>7265.9000000000005</v>
      </c>
      <c r="CF16" s="499">
        <f t="shared" si="32"/>
        <v>7265.9000000000005</v>
      </c>
      <c r="CG16" s="175">
        <f t="shared" si="33"/>
        <v>0</v>
      </c>
      <c r="CH16" s="188">
        <f t="shared" ca="1" si="4"/>
        <v>0</v>
      </c>
      <c r="CI16" s="176">
        <f>'[8]2240 розповс.'!$B$9</f>
        <v>0</v>
      </c>
      <c r="CJ16" s="172">
        <f>'[8]2240 розповс.'!$DR$9</f>
        <v>0</v>
      </c>
      <c r="CK16" s="180">
        <f>'2240 трансл.'!C16</f>
        <v>0</v>
      </c>
      <c r="CL16" s="183">
        <f t="shared" si="34"/>
        <v>0</v>
      </c>
      <c r="CM16" s="181">
        <f t="shared" si="35"/>
        <v>0</v>
      </c>
      <c r="CO16" s="255">
        <f t="shared" si="5"/>
        <v>14620.000000000002</v>
      </c>
    </row>
    <row r="17" spans="1:103">
      <c r="A17" s="489" t="s">
        <v>226</v>
      </c>
      <c r="B17" s="171">
        <f>'[2]2111'!B17</f>
        <v>0</v>
      </c>
      <c r="C17" s="187">
        <f>'[2]2111'!CE17</f>
        <v>0</v>
      </c>
      <c r="D17" s="180">
        <f>'2111'!V17</f>
        <v>0</v>
      </c>
      <c r="E17" s="183">
        <f t="shared" si="6"/>
        <v>0</v>
      </c>
      <c r="F17" s="188">
        <f t="shared" si="7"/>
        <v>0</v>
      </c>
      <c r="G17" s="171">
        <f>'[10]2120'!B17</f>
        <v>0</v>
      </c>
      <c r="H17" s="186">
        <f>'[2]2120'!CE17</f>
        <v>0</v>
      </c>
      <c r="I17" s="175">
        <f>'2120'!V17</f>
        <v>0</v>
      </c>
      <c r="J17" s="175">
        <f t="shared" si="37"/>
        <v>0</v>
      </c>
      <c r="K17" s="188">
        <f t="shared" si="8"/>
        <v>0</v>
      </c>
      <c r="L17" s="495">
        <f>'[10]2210'!B17+'[10]2240всього'!B17+'[10]2250'!B17</f>
        <v>0</v>
      </c>
      <c r="M17" s="242">
        <f>'[2]2210'!$CE17+'[2]2240всього'!$CC17+'[2]2250'!$CE17</f>
        <v>0</v>
      </c>
      <c r="N17" s="581">
        <f>'2210'!R17+'всього 2240'!Y17+'2250'!P17</f>
        <v>0</v>
      </c>
      <c r="O17" s="183">
        <f t="shared" si="9"/>
        <v>0</v>
      </c>
      <c r="P17" s="188">
        <f t="shared" si="0"/>
        <v>0</v>
      </c>
      <c r="Q17" s="174">
        <f>'[10]2800'!B17</f>
        <v>0</v>
      </c>
      <c r="R17" s="242">
        <f>'[2]2800'!$CE17</f>
        <v>0</v>
      </c>
      <c r="S17" s="180">
        <f>'2800'!N17</f>
        <v>0</v>
      </c>
      <c r="T17" s="180">
        <f t="shared" si="10"/>
        <v>0</v>
      </c>
      <c r="U17" s="181">
        <f t="shared" si="11"/>
        <v>0</v>
      </c>
      <c r="V17" s="179">
        <f>'2270'!B17</f>
        <v>0</v>
      </c>
      <c r="W17" s="180">
        <f>'2270'!C17</f>
        <v>0</v>
      </c>
      <c r="X17" s="180">
        <f>'2270'!D17</f>
        <v>0</v>
      </c>
      <c r="Y17" s="180">
        <f t="shared" si="1"/>
        <v>0</v>
      </c>
      <c r="Z17" s="181">
        <f t="shared" si="12"/>
        <v>0</v>
      </c>
      <c r="AA17" s="174">
        <f>'[10]2281'!B17</f>
        <v>0</v>
      </c>
      <c r="AB17" s="242">
        <f>'[2]2281'!$CE17</f>
        <v>0</v>
      </c>
      <c r="AC17" s="180">
        <f>'2281'!P17</f>
        <v>0</v>
      </c>
      <c r="AD17" s="180">
        <f t="shared" si="13"/>
        <v>0</v>
      </c>
      <c r="AE17" s="181">
        <f t="shared" si="14"/>
        <v>0</v>
      </c>
      <c r="AF17" s="174">
        <f>'[10]2282'!B17</f>
        <v>0</v>
      </c>
      <c r="AG17" s="242">
        <f>'[2]2282'!$CE17</f>
        <v>0</v>
      </c>
      <c r="AH17" s="180">
        <f>'2282'!R17</f>
        <v>0</v>
      </c>
      <c r="AI17" s="180">
        <f t="shared" si="15"/>
        <v>0</v>
      </c>
      <c r="AJ17" s="181">
        <f t="shared" si="2"/>
        <v>0</v>
      </c>
      <c r="AK17" s="174">
        <f>'[10]3110'!B17</f>
        <v>0</v>
      </c>
      <c r="AL17" s="242">
        <f>'[2]3110'!$CE17</f>
        <v>0</v>
      </c>
      <c r="AM17" s="180"/>
      <c r="AN17" s="180">
        <f t="shared" si="16"/>
        <v>0</v>
      </c>
      <c r="AO17" s="181">
        <f t="shared" si="17"/>
        <v>0</v>
      </c>
      <c r="AP17" s="182">
        <v>0</v>
      </c>
      <c r="AQ17" s="180"/>
      <c r="AR17" s="180"/>
      <c r="AS17" s="180">
        <f t="shared" si="18"/>
        <v>0</v>
      </c>
      <c r="AT17" s="181">
        <f t="shared" si="19"/>
        <v>0</v>
      </c>
      <c r="AU17" s="182"/>
      <c r="AV17" s="180"/>
      <c r="AW17" s="180"/>
      <c r="AX17" s="183">
        <f t="shared" si="20"/>
        <v>0</v>
      </c>
      <c r="AY17" s="181">
        <f t="shared" si="21"/>
        <v>0</v>
      </c>
      <c r="AZ17" s="176">
        <f>'[10]3210'!B17</f>
        <v>0</v>
      </c>
      <c r="BA17" s="242">
        <f>'[2]3210'!$CE17</f>
        <v>0</v>
      </c>
      <c r="BB17" s="180"/>
      <c r="BC17" s="180"/>
      <c r="BD17" s="185"/>
      <c r="BE17" s="184"/>
      <c r="BF17" s="180"/>
      <c r="BG17" s="180"/>
      <c r="BH17" s="180">
        <f t="shared" ca="1" si="3"/>
        <v>0</v>
      </c>
      <c r="BI17" s="181"/>
      <c r="BJ17" s="178">
        <f>'[10]2610'!B17</f>
        <v>19631.5</v>
      </c>
      <c r="BK17" s="242">
        <f>'[2]2610'!$CH17</f>
        <v>10062.700000000001</v>
      </c>
      <c r="BL17" s="180">
        <f>'2610'!BO17</f>
        <v>10062.700000000001</v>
      </c>
      <c r="BM17" s="180">
        <f t="shared" si="22"/>
        <v>0</v>
      </c>
      <c r="BN17" s="181">
        <f t="shared" si="23"/>
        <v>-9568.7999999999993</v>
      </c>
      <c r="BO17" s="176">
        <f>'[10]2730'!B17</f>
        <v>0</v>
      </c>
      <c r="BP17" s="242">
        <f>'[2]2730'!$CE17</f>
        <v>0</v>
      </c>
      <c r="BQ17" s="180">
        <f>'2730'!O17</f>
        <v>0</v>
      </c>
      <c r="BR17" s="180">
        <f t="shared" si="24"/>
        <v>0</v>
      </c>
      <c r="BS17" s="181">
        <f t="shared" si="25"/>
        <v>0</v>
      </c>
      <c r="BT17" s="176">
        <f>'[10]2630'!B17</f>
        <v>0</v>
      </c>
      <c r="BU17" s="242">
        <f>'[2]2630'!$CE17</f>
        <v>0</v>
      </c>
      <c r="BV17" s="180"/>
      <c r="BW17" s="180"/>
      <c r="BX17" s="181"/>
      <c r="BY17" s="182">
        <f t="shared" si="26"/>
        <v>19631.5</v>
      </c>
      <c r="BZ17" s="172">
        <f t="shared" si="27"/>
        <v>10062.700000000001</v>
      </c>
      <c r="CA17" s="172">
        <f t="shared" si="28"/>
        <v>10062.700000000001</v>
      </c>
      <c r="CB17" s="172">
        <f t="shared" si="29"/>
        <v>0</v>
      </c>
      <c r="CC17" s="210">
        <f t="shared" si="30"/>
        <v>-9568.7999999999993</v>
      </c>
      <c r="CD17" s="184">
        <f t="shared" si="36"/>
        <v>19631.5</v>
      </c>
      <c r="CE17" s="243">
        <f t="shared" si="31"/>
        <v>10062.700000000001</v>
      </c>
      <c r="CF17" s="499">
        <f t="shared" si="32"/>
        <v>10062.700000000001</v>
      </c>
      <c r="CG17" s="243">
        <f t="shared" si="33"/>
        <v>0</v>
      </c>
      <c r="CH17" s="188">
        <f t="shared" ca="1" si="4"/>
        <v>0</v>
      </c>
      <c r="CI17" s="176">
        <f>'[8]2240 розповс.'!$B$9</f>
        <v>0</v>
      </c>
      <c r="CJ17" s="172">
        <f>'[8]2240 розповс.'!$DR$9</f>
        <v>0</v>
      </c>
      <c r="CK17" s="180">
        <f>'2240 трансл.'!C17</f>
        <v>0</v>
      </c>
      <c r="CL17" s="183">
        <f t="shared" si="34"/>
        <v>0</v>
      </c>
      <c r="CM17" s="181">
        <f t="shared" si="35"/>
        <v>0</v>
      </c>
      <c r="CO17" s="255">
        <f t="shared" si="5"/>
        <v>19631.5</v>
      </c>
    </row>
    <row r="18" spans="1:103">
      <c r="A18" s="491"/>
      <c r="B18" s="171">
        <f>'[2]2111'!B18</f>
        <v>0</v>
      </c>
      <c r="C18" s="187">
        <f>'[2]2111'!CE18</f>
        <v>0</v>
      </c>
      <c r="D18" s="180">
        <f>'2111'!V18</f>
        <v>0</v>
      </c>
      <c r="E18" s="183">
        <f t="shared" si="6"/>
        <v>0</v>
      </c>
      <c r="F18" s="188">
        <f t="shared" si="7"/>
        <v>0</v>
      </c>
      <c r="G18" s="171">
        <f>'[10]2120'!B18</f>
        <v>0</v>
      </c>
      <c r="H18" s="186">
        <f>'[2]2120'!CE18</f>
        <v>0</v>
      </c>
      <c r="I18" s="175">
        <f>'2120'!V18</f>
        <v>0</v>
      </c>
      <c r="J18" s="175">
        <f t="shared" si="37"/>
        <v>0</v>
      </c>
      <c r="K18" s="188">
        <f t="shared" si="8"/>
        <v>0</v>
      </c>
      <c r="L18" s="495">
        <f>'[10]2210'!B18+'[10]2240всього'!B18+'[10]2250'!B18</f>
        <v>0</v>
      </c>
      <c r="M18" s="242">
        <f>'[2]2210'!$CE18+'[2]2240всього'!$CC18+'[2]2250'!$CE18</f>
        <v>0</v>
      </c>
      <c r="N18" s="581">
        <f>'2210'!R18+'всього 2240'!Y18+'2250'!P18</f>
        <v>0</v>
      </c>
      <c r="O18" s="183">
        <f t="shared" si="9"/>
        <v>0</v>
      </c>
      <c r="P18" s="188">
        <f t="shared" si="0"/>
        <v>0</v>
      </c>
      <c r="Q18" s="174">
        <f>'[10]2800'!B18</f>
        <v>0</v>
      </c>
      <c r="R18" s="242">
        <f>'[2]2800'!$CE18</f>
        <v>0</v>
      </c>
      <c r="S18" s="180">
        <f>'2800'!N18</f>
        <v>0</v>
      </c>
      <c r="T18" s="180">
        <f t="shared" si="10"/>
        <v>0</v>
      </c>
      <c r="U18" s="181">
        <f t="shared" si="11"/>
        <v>0</v>
      </c>
      <c r="V18" s="179">
        <f>'2270'!B18</f>
        <v>0</v>
      </c>
      <c r="W18" s="180">
        <f>'2270'!C18</f>
        <v>0</v>
      </c>
      <c r="X18" s="180">
        <f>'2270'!D18</f>
        <v>0</v>
      </c>
      <c r="Y18" s="180">
        <f t="shared" si="1"/>
        <v>0</v>
      </c>
      <c r="Z18" s="181">
        <f t="shared" si="12"/>
        <v>0</v>
      </c>
      <c r="AA18" s="174">
        <f>'[10]2281'!B18</f>
        <v>0</v>
      </c>
      <c r="AB18" s="242">
        <f>'[2]2281'!$CE18</f>
        <v>0</v>
      </c>
      <c r="AC18" s="180">
        <f>'2281'!P18</f>
        <v>0</v>
      </c>
      <c r="AD18" s="180">
        <f t="shared" si="13"/>
        <v>0</v>
      </c>
      <c r="AE18" s="181">
        <f t="shared" si="14"/>
        <v>0</v>
      </c>
      <c r="AF18" s="174">
        <f>'[10]2282'!B18</f>
        <v>0</v>
      </c>
      <c r="AG18" s="242">
        <f>'[2]2282'!$CE18</f>
        <v>0</v>
      </c>
      <c r="AH18" s="180">
        <f>'2282'!R18</f>
        <v>0</v>
      </c>
      <c r="AI18" s="180">
        <f t="shared" si="15"/>
        <v>0</v>
      </c>
      <c r="AJ18" s="181">
        <f t="shared" si="2"/>
        <v>0</v>
      </c>
      <c r="AK18" s="174">
        <f>'[10]3110'!B18</f>
        <v>0</v>
      </c>
      <c r="AL18" s="242">
        <f>'[2]3110'!$CE18</f>
        <v>0</v>
      </c>
      <c r="AM18" s="180"/>
      <c r="AN18" s="180">
        <f t="shared" si="16"/>
        <v>0</v>
      </c>
      <c r="AO18" s="181">
        <f t="shared" si="17"/>
        <v>0</v>
      </c>
      <c r="AP18" s="182">
        <v>0</v>
      </c>
      <c r="AQ18" s="180"/>
      <c r="AR18" s="180"/>
      <c r="AS18" s="180">
        <f t="shared" si="18"/>
        <v>0</v>
      </c>
      <c r="AT18" s="181">
        <f t="shared" si="19"/>
        <v>0</v>
      </c>
      <c r="AU18" s="182"/>
      <c r="AV18" s="180"/>
      <c r="AW18" s="180"/>
      <c r="AX18" s="183">
        <f t="shared" si="20"/>
        <v>0</v>
      </c>
      <c r="AY18" s="181">
        <f t="shared" si="21"/>
        <v>0</v>
      </c>
      <c r="AZ18" s="176">
        <f>'[10]3210'!B18</f>
        <v>0</v>
      </c>
      <c r="BA18" s="242">
        <f>'[2]3210'!$CE18</f>
        <v>0</v>
      </c>
      <c r="BB18" s="180"/>
      <c r="BC18" s="180"/>
      <c r="BD18" s="185"/>
      <c r="BE18" s="184"/>
      <c r="BF18" s="180"/>
      <c r="BG18" s="180"/>
      <c r="BH18" s="180">
        <f t="shared" ca="1" si="3"/>
        <v>0</v>
      </c>
      <c r="BI18" s="181"/>
      <c r="BJ18" s="178">
        <f>'[10]2610'!B18</f>
        <v>0</v>
      </c>
      <c r="BK18" s="242">
        <f>'[2]2610'!$CH18</f>
        <v>0</v>
      </c>
      <c r="BL18" s="180">
        <f>'2610'!BO18</f>
        <v>0</v>
      </c>
      <c r="BM18" s="180">
        <f t="shared" si="22"/>
        <v>0</v>
      </c>
      <c r="BN18" s="181">
        <f t="shared" si="23"/>
        <v>0</v>
      </c>
      <c r="BO18" s="176">
        <f>'[10]2730'!B18</f>
        <v>0</v>
      </c>
      <c r="BP18" s="242">
        <f>'[2]2730'!$CE18</f>
        <v>0</v>
      </c>
      <c r="BQ18" s="180">
        <f>'2730'!O18</f>
        <v>0</v>
      </c>
      <c r="BR18" s="180">
        <f t="shared" si="24"/>
        <v>0</v>
      </c>
      <c r="BS18" s="181">
        <f t="shared" si="25"/>
        <v>0</v>
      </c>
      <c r="BT18" s="176">
        <f>'[10]2630'!B18</f>
        <v>0</v>
      </c>
      <c r="BU18" s="242">
        <f>'[2]2630'!$CE18</f>
        <v>0</v>
      </c>
      <c r="BV18" s="180"/>
      <c r="BW18" s="180"/>
      <c r="BX18" s="181"/>
      <c r="BY18" s="182">
        <f t="shared" si="26"/>
        <v>0</v>
      </c>
      <c r="BZ18" s="172">
        <f t="shared" si="27"/>
        <v>0</v>
      </c>
      <c r="CA18" s="172">
        <f t="shared" si="28"/>
        <v>0</v>
      </c>
      <c r="CB18" s="172">
        <f t="shared" si="29"/>
        <v>0</v>
      </c>
      <c r="CC18" s="188">
        <f t="shared" si="30"/>
        <v>0</v>
      </c>
      <c r="CD18" s="497">
        <f t="shared" si="36"/>
        <v>0</v>
      </c>
      <c r="CE18" s="175">
        <f t="shared" si="31"/>
        <v>0</v>
      </c>
      <c r="CF18" s="498">
        <f t="shared" si="32"/>
        <v>0</v>
      </c>
      <c r="CG18" s="175">
        <f t="shared" si="33"/>
        <v>0</v>
      </c>
      <c r="CH18" s="188">
        <f t="shared" ca="1" si="4"/>
        <v>0</v>
      </c>
      <c r="CI18" s="176">
        <f>'[8]2240 розповс.'!$B$9</f>
        <v>0</v>
      </c>
      <c r="CJ18" s="172">
        <f>'[8]2240 розповс.'!$DR$9</f>
        <v>0</v>
      </c>
      <c r="CK18" s="180">
        <f>'2240 трансл.'!C18</f>
        <v>0</v>
      </c>
      <c r="CL18" s="180">
        <f t="shared" si="34"/>
        <v>0</v>
      </c>
      <c r="CM18" s="181">
        <f t="shared" si="35"/>
        <v>0</v>
      </c>
      <c r="CO18" s="255">
        <f t="shared" si="5"/>
        <v>0</v>
      </c>
    </row>
    <row r="19" spans="1:103">
      <c r="A19" s="491"/>
      <c r="B19" s="171">
        <f>'[2]2111'!B19</f>
        <v>0</v>
      </c>
      <c r="C19" s="187">
        <f>'[2]2111'!CE19</f>
        <v>0</v>
      </c>
      <c r="D19" s="180">
        <f>'2111'!V19</f>
        <v>0</v>
      </c>
      <c r="E19" s="183">
        <f t="shared" si="6"/>
        <v>0</v>
      </c>
      <c r="F19" s="188">
        <f t="shared" si="7"/>
        <v>0</v>
      </c>
      <c r="G19" s="171">
        <f>'[10]2120'!B19</f>
        <v>0</v>
      </c>
      <c r="H19" s="186">
        <f>'[2]2120'!CE19</f>
        <v>0</v>
      </c>
      <c r="I19" s="175">
        <f>'2120'!V19</f>
        <v>0</v>
      </c>
      <c r="J19" s="175">
        <f t="shared" si="37"/>
        <v>0</v>
      </c>
      <c r="K19" s="188">
        <f t="shared" si="8"/>
        <v>0</v>
      </c>
      <c r="L19" s="495">
        <f>'[10]2210'!B19+'[10]2240всього'!B19+'[10]2250'!B19</f>
        <v>0</v>
      </c>
      <c r="M19" s="242">
        <f>'[2]2210'!$CE19+'[2]2240всього'!$CC19+'[2]2250'!$CE19</f>
        <v>0</v>
      </c>
      <c r="N19" s="581">
        <f>'2210'!R19+'всього 2240'!Y19+'2250'!P19</f>
        <v>0</v>
      </c>
      <c r="O19" s="183">
        <f t="shared" si="9"/>
        <v>0</v>
      </c>
      <c r="P19" s="188">
        <f t="shared" si="0"/>
        <v>0</v>
      </c>
      <c r="Q19" s="174">
        <f>'[10]2800'!B19</f>
        <v>0</v>
      </c>
      <c r="R19" s="242">
        <f>'[2]2800'!$CE19</f>
        <v>0</v>
      </c>
      <c r="S19" s="180">
        <f>'2800'!N19</f>
        <v>0</v>
      </c>
      <c r="T19" s="180">
        <f t="shared" si="10"/>
        <v>0</v>
      </c>
      <c r="U19" s="181">
        <f t="shared" si="11"/>
        <v>0</v>
      </c>
      <c r="V19" s="179">
        <f>'2270'!B19</f>
        <v>0</v>
      </c>
      <c r="W19" s="180">
        <f>'2270'!C19</f>
        <v>0</v>
      </c>
      <c r="X19" s="180">
        <f>'2270'!D19</f>
        <v>0</v>
      </c>
      <c r="Y19" s="180">
        <f t="shared" si="1"/>
        <v>0</v>
      </c>
      <c r="Z19" s="181">
        <f t="shared" si="12"/>
        <v>0</v>
      </c>
      <c r="AA19" s="174">
        <f>'[10]2281'!B19</f>
        <v>0</v>
      </c>
      <c r="AB19" s="242">
        <f>'[2]2281'!$CE19</f>
        <v>0</v>
      </c>
      <c r="AC19" s="180">
        <f>'2281'!P19</f>
        <v>0</v>
      </c>
      <c r="AD19" s="180">
        <f t="shared" si="13"/>
        <v>0</v>
      </c>
      <c r="AE19" s="181">
        <f t="shared" si="14"/>
        <v>0</v>
      </c>
      <c r="AF19" s="174">
        <f>'[10]2282'!B19</f>
        <v>0</v>
      </c>
      <c r="AG19" s="242">
        <f>'[2]2282'!$CE19</f>
        <v>0</v>
      </c>
      <c r="AH19" s="180">
        <f>'2282'!R19</f>
        <v>0</v>
      </c>
      <c r="AI19" s="180">
        <f t="shared" si="15"/>
        <v>0</v>
      </c>
      <c r="AJ19" s="181">
        <f t="shared" si="2"/>
        <v>0</v>
      </c>
      <c r="AK19" s="174">
        <f>'[10]3110'!B19</f>
        <v>0</v>
      </c>
      <c r="AL19" s="242">
        <f>'[2]3110'!$CE19</f>
        <v>0</v>
      </c>
      <c r="AM19" s="180"/>
      <c r="AN19" s="180">
        <f t="shared" si="16"/>
        <v>0</v>
      </c>
      <c r="AO19" s="181">
        <f t="shared" si="17"/>
        <v>0</v>
      </c>
      <c r="AP19" s="182">
        <v>0</v>
      </c>
      <c r="AQ19" s="180"/>
      <c r="AR19" s="180"/>
      <c r="AS19" s="180">
        <f t="shared" si="18"/>
        <v>0</v>
      </c>
      <c r="AT19" s="181">
        <f t="shared" si="19"/>
        <v>0</v>
      </c>
      <c r="AU19" s="182"/>
      <c r="AV19" s="180"/>
      <c r="AW19" s="180"/>
      <c r="AX19" s="183">
        <f t="shared" si="20"/>
        <v>0</v>
      </c>
      <c r="AY19" s="181">
        <f t="shared" si="21"/>
        <v>0</v>
      </c>
      <c r="AZ19" s="176">
        <f>'[10]3210'!B19</f>
        <v>0</v>
      </c>
      <c r="BA19" s="242">
        <f>'[2]3210'!$CE19</f>
        <v>0</v>
      </c>
      <c r="BB19" s="180"/>
      <c r="BC19" s="180"/>
      <c r="BD19" s="185"/>
      <c r="BE19" s="184"/>
      <c r="BF19" s="180"/>
      <c r="BG19" s="180"/>
      <c r="BH19" s="180">
        <f t="shared" ca="1" si="3"/>
        <v>0</v>
      </c>
      <c r="BI19" s="181"/>
      <c r="BJ19" s="178">
        <f>'[10]2610'!B19</f>
        <v>0</v>
      </c>
      <c r="BK19" s="242">
        <f>'[2]2610'!$CH19</f>
        <v>0</v>
      </c>
      <c r="BL19" s="180">
        <f>'2610'!BO19</f>
        <v>0</v>
      </c>
      <c r="BM19" s="180">
        <f t="shared" si="22"/>
        <v>0</v>
      </c>
      <c r="BN19" s="181">
        <f t="shared" si="23"/>
        <v>0</v>
      </c>
      <c r="BO19" s="176">
        <f>'[10]2730'!B19</f>
        <v>0</v>
      </c>
      <c r="BP19" s="242">
        <f>'[2]2730'!$CE19</f>
        <v>0</v>
      </c>
      <c r="BQ19" s="180">
        <f>'2730'!O19</f>
        <v>0</v>
      </c>
      <c r="BR19" s="180">
        <f t="shared" si="24"/>
        <v>0</v>
      </c>
      <c r="BS19" s="181">
        <f t="shared" si="25"/>
        <v>0</v>
      </c>
      <c r="BT19" s="176">
        <f>'[10]2630'!B19</f>
        <v>0</v>
      </c>
      <c r="BU19" s="242">
        <f>'[2]2630'!$CE19</f>
        <v>0</v>
      </c>
      <c r="BV19" s="180"/>
      <c r="BW19" s="180"/>
      <c r="BX19" s="181"/>
      <c r="BY19" s="182">
        <f t="shared" si="26"/>
        <v>0</v>
      </c>
      <c r="BZ19" s="172">
        <f t="shared" si="27"/>
        <v>0</v>
      </c>
      <c r="CA19" s="175">
        <f t="shared" si="28"/>
        <v>0</v>
      </c>
      <c r="CB19" s="175">
        <f t="shared" si="29"/>
        <v>0</v>
      </c>
      <c r="CC19" s="188">
        <f t="shared" si="30"/>
        <v>0</v>
      </c>
      <c r="CD19" s="184">
        <f t="shared" si="36"/>
        <v>0</v>
      </c>
      <c r="CE19" s="175">
        <f t="shared" si="31"/>
        <v>0</v>
      </c>
      <c r="CF19" s="498">
        <f t="shared" si="32"/>
        <v>0</v>
      </c>
      <c r="CG19" s="175">
        <f t="shared" si="33"/>
        <v>0</v>
      </c>
      <c r="CH19" s="188">
        <f t="shared" ca="1" si="4"/>
        <v>0</v>
      </c>
      <c r="CI19" s="176">
        <f>'[8]2240 розповс.'!$B$9</f>
        <v>0</v>
      </c>
      <c r="CJ19" s="172">
        <f>'[8]2240 розповс.'!$DR$9</f>
        <v>0</v>
      </c>
      <c r="CK19" s="180">
        <f>'2240 трансл.'!C19</f>
        <v>0</v>
      </c>
      <c r="CL19" s="180">
        <f t="shared" si="34"/>
        <v>0</v>
      </c>
      <c r="CM19" s="181">
        <f t="shared" si="35"/>
        <v>0</v>
      </c>
      <c r="CO19" s="255">
        <f t="shared" si="5"/>
        <v>0</v>
      </c>
    </row>
    <row r="20" spans="1:103">
      <c r="A20" s="489" t="s">
        <v>227</v>
      </c>
      <c r="B20" s="171">
        <f>'[2]2111'!B20</f>
        <v>0</v>
      </c>
      <c r="C20" s="187">
        <f>'[2]2111'!CE20</f>
        <v>0</v>
      </c>
      <c r="D20" s="180">
        <f>'2111'!V20</f>
        <v>0</v>
      </c>
      <c r="E20" s="183">
        <f t="shared" si="6"/>
        <v>0</v>
      </c>
      <c r="F20" s="188">
        <f t="shared" si="7"/>
        <v>0</v>
      </c>
      <c r="G20" s="171">
        <f>'[10]2120'!B20</f>
        <v>0</v>
      </c>
      <c r="H20" s="186">
        <f>'[2]2120'!CE20</f>
        <v>0</v>
      </c>
      <c r="I20" s="175">
        <f>'2120'!V20</f>
        <v>0</v>
      </c>
      <c r="J20" s="175">
        <f t="shared" si="37"/>
        <v>0</v>
      </c>
      <c r="K20" s="188">
        <f t="shared" si="8"/>
        <v>0</v>
      </c>
      <c r="L20" s="495">
        <f>'[10]2210'!B20+'[10]2240всього'!B20+'[10]2250'!B20</f>
        <v>0</v>
      </c>
      <c r="M20" s="242">
        <f>'[2]2210'!$CE20+'[2]2240всього'!$CC20+'[2]2250'!$CE20</f>
        <v>0</v>
      </c>
      <c r="N20" s="581">
        <f>'2210'!R20+'всього 2240'!Y20+'2250'!P20</f>
        <v>0</v>
      </c>
      <c r="O20" s="183">
        <f t="shared" si="9"/>
        <v>0</v>
      </c>
      <c r="P20" s="188">
        <f t="shared" si="0"/>
        <v>0</v>
      </c>
      <c r="Q20" s="174">
        <f>'[10]2800'!B20</f>
        <v>0</v>
      </c>
      <c r="R20" s="242">
        <f>'[2]2800'!$CE20</f>
        <v>0</v>
      </c>
      <c r="S20" s="180">
        <f>'2800'!N20</f>
        <v>0</v>
      </c>
      <c r="T20" s="180">
        <f t="shared" si="10"/>
        <v>0</v>
      </c>
      <c r="U20" s="181">
        <f t="shared" si="11"/>
        <v>0</v>
      </c>
      <c r="V20" s="179">
        <f>'2270'!B20</f>
        <v>0</v>
      </c>
      <c r="W20" s="180">
        <f>'2270'!C20</f>
        <v>0</v>
      </c>
      <c r="X20" s="180">
        <f>'2270'!D20</f>
        <v>0</v>
      </c>
      <c r="Y20" s="180">
        <f t="shared" si="1"/>
        <v>0</v>
      </c>
      <c r="Z20" s="181">
        <f t="shared" si="12"/>
        <v>0</v>
      </c>
      <c r="AA20" s="174">
        <f>'[10]2281'!B20</f>
        <v>0</v>
      </c>
      <c r="AB20" s="242">
        <f>'[2]2281'!$CE20</f>
        <v>0</v>
      </c>
      <c r="AC20" s="180">
        <f>'2281'!P20</f>
        <v>0</v>
      </c>
      <c r="AD20" s="180">
        <f t="shared" si="13"/>
        <v>0</v>
      </c>
      <c r="AE20" s="181">
        <f t="shared" si="14"/>
        <v>0</v>
      </c>
      <c r="AF20" s="174">
        <f>'[10]2282'!B20</f>
        <v>0</v>
      </c>
      <c r="AG20" s="242">
        <f>'[2]2282'!$CE20</f>
        <v>0</v>
      </c>
      <c r="AH20" s="180">
        <f>'2282'!R20</f>
        <v>0</v>
      </c>
      <c r="AI20" s="180">
        <f t="shared" si="15"/>
        <v>0</v>
      </c>
      <c r="AJ20" s="181">
        <f t="shared" si="2"/>
        <v>0</v>
      </c>
      <c r="AK20" s="174">
        <f>'[10]3110'!B20</f>
        <v>0</v>
      </c>
      <c r="AL20" s="242">
        <f>'[2]3110'!$CE20</f>
        <v>0</v>
      </c>
      <c r="AM20" s="180">
        <f>'3110'!L20</f>
        <v>0</v>
      </c>
      <c r="AN20" s="180">
        <f t="shared" si="16"/>
        <v>0</v>
      </c>
      <c r="AO20" s="181">
        <f t="shared" si="17"/>
        <v>0</v>
      </c>
      <c r="AP20" s="182">
        <v>0</v>
      </c>
      <c r="AQ20" s="180"/>
      <c r="AR20" s="180"/>
      <c r="AS20" s="180">
        <f t="shared" si="18"/>
        <v>0</v>
      </c>
      <c r="AT20" s="181">
        <f t="shared" si="19"/>
        <v>0</v>
      </c>
      <c r="AU20" s="182"/>
      <c r="AV20" s="180"/>
      <c r="AW20" s="180"/>
      <c r="AX20" s="183">
        <f t="shared" si="20"/>
        <v>0</v>
      </c>
      <c r="AY20" s="181">
        <f t="shared" si="21"/>
        <v>0</v>
      </c>
      <c r="AZ20" s="176">
        <f>'[10]3210'!B20</f>
        <v>0</v>
      </c>
      <c r="BA20" s="242">
        <f>'[2]3210'!$CE20</f>
        <v>0</v>
      </c>
      <c r="BB20" s="180"/>
      <c r="BC20" s="180"/>
      <c r="BD20" s="185"/>
      <c r="BE20" s="184"/>
      <c r="BF20" s="180"/>
      <c r="BG20" s="180"/>
      <c r="BH20" s="180">
        <f t="shared" ca="1" si="3"/>
        <v>0</v>
      </c>
      <c r="BI20" s="181"/>
      <c r="BJ20" s="178">
        <f>'[10]2610'!B20</f>
        <v>33138.799999999996</v>
      </c>
      <c r="BK20" s="242">
        <f>'[2]2610'!$CH20</f>
        <v>16401.099999999999</v>
      </c>
      <c r="BL20" s="180">
        <f>'2610'!BO20</f>
        <v>16401.100000000002</v>
      </c>
      <c r="BM20" s="180">
        <f t="shared" si="22"/>
        <v>3.637978807091713E-12</v>
      </c>
      <c r="BN20" s="181">
        <f t="shared" si="23"/>
        <v>-16737.699999999993</v>
      </c>
      <c r="BO20" s="176">
        <f>'[10]2730'!B20</f>
        <v>0</v>
      </c>
      <c r="BP20" s="242">
        <f>'[2]2730'!$CE20</f>
        <v>0</v>
      </c>
      <c r="BQ20" s="180">
        <f>'2730'!O20</f>
        <v>0</v>
      </c>
      <c r="BR20" s="180">
        <f t="shared" si="24"/>
        <v>0</v>
      </c>
      <c r="BS20" s="181">
        <f t="shared" si="25"/>
        <v>0</v>
      </c>
      <c r="BT20" s="176">
        <f>'[10]2630'!B20</f>
        <v>0</v>
      </c>
      <c r="BU20" s="242">
        <f>'[2]2630'!$CE20</f>
        <v>0</v>
      </c>
      <c r="BV20" s="180"/>
      <c r="BW20" s="180"/>
      <c r="BX20" s="181"/>
      <c r="BY20" s="182">
        <f t="shared" si="26"/>
        <v>33138.799999999996</v>
      </c>
      <c r="BZ20" s="243">
        <f t="shared" si="27"/>
        <v>16401.099999999999</v>
      </c>
      <c r="CA20" s="243">
        <f t="shared" si="28"/>
        <v>16401.100000000002</v>
      </c>
      <c r="CB20" s="172">
        <f t="shared" si="29"/>
        <v>0</v>
      </c>
      <c r="CC20" s="210">
        <f t="shared" si="30"/>
        <v>-16737.699999999993</v>
      </c>
      <c r="CD20" s="184">
        <f t="shared" si="36"/>
        <v>33138.799999999996</v>
      </c>
      <c r="CE20" s="243">
        <f t="shared" si="31"/>
        <v>16401.099999999999</v>
      </c>
      <c r="CF20" s="499">
        <f t="shared" si="32"/>
        <v>16401.100000000002</v>
      </c>
      <c r="CG20" s="175">
        <f t="shared" si="33"/>
        <v>0</v>
      </c>
      <c r="CH20" s="188">
        <f t="shared" ca="1" si="4"/>
        <v>0</v>
      </c>
      <c r="CI20" s="176">
        <f>'[8]2240 розповс.'!$B$9</f>
        <v>0</v>
      </c>
      <c r="CJ20" s="172">
        <f>'[8]2240 розповс.'!$DR$9</f>
        <v>0</v>
      </c>
      <c r="CK20" s="180">
        <f>'2240 трансл.'!C20</f>
        <v>0</v>
      </c>
      <c r="CL20" s="180">
        <f t="shared" si="34"/>
        <v>0</v>
      </c>
      <c r="CM20" s="181">
        <f t="shared" si="35"/>
        <v>0</v>
      </c>
      <c r="CO20" s="255">
        <f t="shared" si="5"/>
        <v>33138.799999999996</v>
      </c>
    </row>
    <row r="21" spans="1:103">
      <c r="A21" s="489" t="s">
        <v>228</v>
      </c>
      <c r="B21" s="171">
        <f>'[2]2111'!B21</f>
        <v>0</v>
      </c>
      <c r="C21" s="187">
        <f>'[2]2111'!CE21</f>
        <v>0</v>
      </c>
      <c r="D21" s="180">
        <f>'2111'!V21</f>
        <v>0</v>
      </c>
      <c r="E21" s="183">
        <f t="shared" si="6"/>
        <v>0</v>
      </c>
      <c r="F21" s="188">
        <f t="shared" si="7"/>
        <v>0</v>
      </c>
      <c r="G21" s="171">
        <f>'[10]2120'!B21</f>
        <v>0</v>
      </c>
      <c r="H21" s="186">
        <f>'[2]2120'!CE21</f>
        <v>0</v>
      </c>
      <c r="I21" s="175">
        <f>'2120'!V21</f>
        <v>0</v>
      </c>
      <c r="J21" s="175">
        <f t="shared" si="37"/>
        <v>0</v>
      </c>
      <c r="K21" s="188">
        <f t="shared" si="8"/>
        <v>0</v>
      </c>
      <c r="L21" s="495">
        <f>'[10]2210'!B21+'[10]2240всього'!B21+'[10]2250'!B21</f>
        <v>0</v>
      </c>
      <c r="M21" s="242">
        <f>'[2]2210'!$CE21+'[2]2240всього'!$CC21+'[2]2250'!$CE21</f>
        <v>0</v>
      </c>
      <c r="N21" s="581">
        <f>'2210'!R21+'всього 2240'!Y21+'2250'!P21</f>
        <v>0</v>
      </c>
      <c r="O21" s="183">
        <f t="shared" si="9"/>
        <v>0</v>
      </c>
      <c r="P21" s="188">
        <f t="shared" si="0"/>
        <v>0</v>
      </c>
      <c r="Q21" s="174">
        <f>'[10]2800'!B21</f>
        <v>0</v>
      </c>
      <c r="R21" s="242">
        <f>'[2]2800'!$CE21</f>
        <v>0</v>
      </c>
      <c r="S21" s="180">
        <f>'2800'!N21</f>
        <v>0</v>
      </c>
      <c r="T21" s="180">
        <f t="shared" si="10"/>
        <v>0</v>
      </c>
      <c r="U21" s="181">
        <f t="shared" si="11"/>
        <v>0</v>
      </c>
      <c r="V21" s="179">
        <f>'2270'!B21</f>
        <v>0</v>
      </c>
      <c r="W21" s="180">
        <f>'2270'!C21</f>
        <v>0</v>
      </c>
      <c r="X21" s="180">
        <f>'2270'!D21</f>
        <v>0</v>
      </c>
      <c r="Y21" s="180">
        <f t="shared" si="1"/>
        <v>0</v>
      </c>
      <c r="Z21" s="181">
        <f t="shared" si="12"/>
        <v>0</v>
      </c>
      <c r="AA21" s="174">
        <f>'[10]2281'!B21</f>
        <v>0</v>
      </c>
      <c r="AB21" s="242">
        <f>'[2]2281'!$CE21</f>
        <v>0</v>
      </c>
      <c r="AC21" s="180">
        <f>'2281'!P21</f>
        <v>0</v>
      </c>
      <c r="AD21" s="180">
        <f t="shared" si="13"/>
        <v>0</v>
      </c>
      <c r="AE21" s="181">
        <f t="shared" si="14"/>
        <v>0</v>
      </c>
      <c r="AF21" s="174">
        <f>'[10]2282'!B21</f>
        <v>0</v>
      </c>
      <c r="AG21" s="242">
        <f>'[2]2282'!$CE21</f>
        <v>0</v>
      </c>
      <c r="AH21" s="180">
        <f>'2282'!R21</f>
        <v>0</v>
      </c>
      <c r="AI21" s="180">
        <f t="shared" si="15"/>
        <v>0</v>
      </c>
      <c r="AJ21" s="181">
        <f t="shared" si="2"/>
        <v>0</v>
      </c>
      <c r="AK21" s="174">
        <f>'[10]3110'!B21</f>
        <v>0</v>
      </c>
      <c r="AL21" s="242">
        <f>'[2]3110'!$CE21</f>
        <v>0</v>
      </c>
      <c r="AM21" s="180"/>
      <c r="AN21" s="180">
        <f t="shared" si="16"/>
        <v>0</v>
      </c>
      <c r="AO21" s="181">
        <f t="shared" si="17"/>
        <v>0</v>
      </c>
      <c r="AP21" s="182">
        <v>0</v>
      </c>
      <c r="AQ21" s="180"/>
      <c r="AR21" s="180"/>
      <c r="AS21" s="180">
        <f t="shared" si="18"/>
        <v>0</v>
      </c>
      <c r="AT21" s="181">
        <f t="shared" si="19"/>
        <v>0</v>
      </c>
      <c r="AU21" s="182"/>
      <c r="AV21" s="180"/>
      <c r="AW21" s="180"/>
      <c r="AX21" s="183">
        <f t="shared" si="20"/>
        <v>0</v>
      </c>
      <c r="AY21" s="181">
        <f t="shared" si="21"/>
        <v>0</v>
      </c>
      <c r="AZ21" s="176">
        <f>'[10]3210'!B21</f>
        <v>0</v>
      </c>
      <c r="BA21" s="242">
        <f>'[2]3210'!$CE21</f>
        <v>0</v>
      </c>
      <c r="BB21" s="180"/>
      <c r="BC21" s="180"/>
      <c r="BD21" s="185"/>
      <c r="BE21" s="184"/>
      <c r="BF21" s="180"/>
      <c r="BG21" s="180"/>
      <c r="BH21" s="180">
        <f t="shared" ca="1" si="3"/>
        <v>0</v>
      </c>
      <c r="BI21" s="181"/>
      <c r="BJ21" s="178">
        <f>'[10]2610'!B21</f>
        <v>23713.700000000004</v>
      </c>
      <c r="BK21" s="242">
        <f>'[2]2610'!$CH21</f>
        <v>12725.999999999998</v>
      </c>
      <c r="BL21" s="180">
        <f>'2610'!BO21</f>
        <v>12725.999999999998</v>
      </c>
      <c r="BM21" s="186">
        <f t="shared" si="22"/>
        <v>0</v>
      </c>
      <c r="BN21" s="181">
        <f t="shared" si="23"/>
        <v>-10987.700000000006</v>
      </c>
      <c r="BO21" s="176">
        <f>'[10]2730'!B21</f>
        <v>0</v>
      </c>
      <c r="BP21" s="242">
        <f>'[2]2730'!$CE21</f>
        <v>0</v>
      </c>
      <c r="BQ21" s="180">
        <f>'2730'!O21</f>
        <v>0</v>
      </c>
      <c r="BR21" s="180">
        <f t="shared" si="24"/>
        <v>0</v>
      </c>
      <c r="BS21" s="181">
        <f t="shared" si="25"/>
        <v>0</v>
      </c>
      <c r="BT21" s="176">
        <f>'[10]2630'!B21</f>
        <v>0</v>
      </c>
      <c r="BU21" s="242">
        <f>'[2]2630'!$CE21</f>
        <v>0</v>
      </c>
      <c r="BV21" s="180"/>
      <c r="BW21" s="180"/>
      <c r="BX21" s="181"/>
      <c r="BY21" s="182">
        <f t="shared" si="26"/>
        <v>23713.700000000004</v>
      </c>
      <c r="BZ21" s="172">
        <f t="shared" si="27"/>
        <v>12725.999999999998</v>
      </c>
      <c r="CA21" s="172">
        <f t="shared" si="28"/>
        <v>12725.999999999998</v>
      </c>
      <c r="CB21" s="172">
        <f t="shared" si="29"/>
        <v>0</v>
      </c>
      <c r="CC21" s="210">
        <f t="shared" si="30"/>
        <v>-10987.700000000006</v>
      </c>
      <c r="CD21" s="496">
        <f t="shared" si="36"/>
        <v>23713.700000000004</v>
      </c>
      <c r="CE21" s="243">
        <f t="shared" si="31"/>
        <v>12725.999999999998</v>
      </c>
      <c r="CF21" s="499">
        <f t="shared" si="32"/>
        <v>12725.999999999998</v>
      </c>
      <c r="CG21" s="175">
        <f t="shared" si="33"/>
        <v>0</v>
      </c>
      <c r="CH21" s="188">
        <f t="shared" ca="1" si="4"/>
        <v>0</v>
      </c>
      <c r="CI21" s="176">
        <f>'[8]2240 розповс.'!$B$9</f>
        <v>0</v>
      </c>
      <c r="CJ21" s="172">
        <f>'[8]2240 розповс.'!$DR$9</f>
        <v>0</v>
      </c>
      <c r="CK21" s="180">
        <f>'2240 трансл.'!C21</f>
        <v>0</v>
      </c>
      <c r="CL21" s="183">
        <f t="shared" si="34"/>
        <v>0</v>
      </c>
      <c r="CM21" s="188">
        <f t="shared" si="35"/>
        <v>0</v>
      </c>
      <c r="CO21" s="255">
        <f t="shared" si="5"/>
        <v>23713.700000000004</v>
      </c>
    </row>
    <row r="22" spans="1:103">
      <c r="A22" s="489" t="s">
        <v>229</v>
      </c>
      <c r="B22" s="171">
        <f>'[2]2111'!B22</f>
        <v>0</v>
      </c>
      <c r="C22" s="187">
        <f>'[2]2111'!CE22</f>
        <v>0</v>
      </c>
      <c r="D22" s="180">
        <f>'2111'!V22</f>
        <v>0</v>
      </c>
      <c r="E22" s="183">
        <f t="shared" si="6"/>
        <v>0</v>
      </c>
      <c r="F22" s="188">
        <f t="shared" si="7"/>
        <v>0</v>
      </c>
      <c r="G22" s="171">
        <f>'[10]2120'!B22</f>
        <v>0</v>
      </c>
      <c r="H22" s="186">
        <f>'[2]2120'!CE22</f>
        <v>0</v>
      </c>
      <c r="I22" s="175">
        <f>'2120'!V22</f>
        <v>0</v>
      </c>
      <c r="J22" s="175">
        <f t="shared" si="37"/>
        <v>0</v>
      </c>
      <c r="K22" s="188">
        <f t="shared" si="8"/>
        <v>0</v>
      </c>
      <c r="L22" s="495">
        <f>'[10]2210'!B22+'[10]2240всього'!B22+'[10]2250'!B22</f>
        <v>0</v>
      </c>
      <c r="M22" s="242">
        <f>'[2]2210'!$CE22+'[2]2240всього'!$CC22+'[2]2250'!$CE22</f>
        <v>0</v>
      </c>
      <c r="N22" s="581">
        <f>'2210'!R22+'всього 2240'!Y22+'2250'!P22</f>
        <v>0</v>
      </c>
      <c r="O22" s="183">
        <f t="shared" si="9"/>
        <v>0</v>
      </c>
      <c r="P22" s="188">
        <f t="shared" si="0"/>
        <v>0</v>
      </c>
      <c r="Q22" s="174">
        <f>'[10]2800'!B22</f>
        <v>0</v>
      </c>
      <c r="R22" s="242">
        <f>'[2]2800'!$CE22</f>
        <v>0</v>
      </c>
      <c r="S22" s="180">
        <f>'2800'!N22</f>
        <v>0</v>
      </c>
      <c r="T22" s="180">
        <f t="shared" si="10"/>
        <v>0</v>
      </c>
      <c r="U22" s="181">
        <f t="shared" si="11"/>
        <v>0</v>
      </c>
      <c r="V22" s="179">
        <f>'2270'!B22</f>
        <v>0</v>
      </c>
      <c r="W22" s="180">
        <f>'2270'!C22</f>
        <v>0</v>
      </c>
      <c r="X22" s="180">
        <f>'2270'!D22</f>
        <v>0</v>
      </c>
      <c r="Y22" s="180">
        <f t="shared" si="1"/>
        <v>0</v>
      </c>
      <c r="Z22" s="181">
        <f t="shared" si="12"/>
        <v>0</v>
      </c>
      <c r="AA22" s="174">
        <f>'[10]2281'!B22</f>
        <v>0</v>
      </c>
      <c r="AB22" s="242">
        <f>'[2]2281'!$CE22</f>
        <v>0</v>
      </c>
      <c r="AC22" s="180">
        <f>'2281'!P22</f>
        <v>0</v>
      </c>
      <c r="AD22" s="180">
        <f t="shared" si="13"/>
        <v>0</v>
      </c>
      <c r="AE22" s="181">
        <f t="shared" si="14"/>
        <v>0</v>
      </c>
      <c r="AF22" s="174">
        <f>'[10]2282'!B22</f>
        <v>0</v>
      </c>
      <c r="AG22" s="242">
        <f>'[2]2282'!$CE22</f>
        <v>0</v>
      </c>
      <c r="AH22" s="180">
        <f>'2282'!R22</f>
        <v>0</v>
      </c>
      <c r="AI22" s="180">
        <f t="shared" si="15"/>
        <v>0</v>
      </c>
      <c r="AJ22" s="181">
        <f t="shared" si="2"/>
        <v>0</v>
      </c>
      <c r="AK22" s="174">
        <f>'[10]3110'!B22</f>
        <v>0</v>
      </c>
      <c r="AL22" s="242">
        <f>'[2]3110'!$CE22</f>
        <v>0</v>
      </c>
      <c r="AM22" s="180"/>
      <c r="AN22" s="180">
        <f t="shared" si="16"/>
        <v>0</v>
      </c>
      <c r="AO22" s="181">
        <f t="shared" si="17"/>
        <v>0</v>
      </c>
      <c r="AP22" s="182">
        <v>0</v>
      </c>
      <c r="AQ22" s="180"/>
      <c r="AR22" s="180"/>
      <c r="AS22" s="180">
        <f t="shared" si="18"/>
        <v>0</v>
      </c>
      <c r="AT22" s="181">
        <f t="shared" si="19"/>
        <v>0</v>
      </c>
      <c r="AU22" s="182"/>
      <c r="AV22" s="180"/>
      <c r="AW22" s="180"/>
      <c r="AX22" s="183">
        <f t="shared" si="20"/>
        <v>0</v>
      </c>
      <c r="AY22" s="181">
        <f t="shared" si="21"/>
        <v>0</v>
      </c>
      <c r="AZ22" s="176">
        <f>'[10]3210'!B22</f>
        <v>0</v>
      </c>
      <c r="BA22" s="242">
        <f>'[2]3210'!$CE22</f>
        <v>0</v>
      </c>
      <c r="BB22" s="180"/>
      <c r="BC22" s="180"/>
      <c r="BD22" s="185"/>
      <c r="BE22" s="184"/>
      <c r="BF22" s="180"/>
      <c r="BG22" s="180"/>
      <c r="BH22" s="180">
        <f t="shared" ca="1" si="3"/>
        <v>0</v>
      </c>
      <c r="BI22" s="181"/>
      <c r="BJ22" s="178">
        <f>'[10]2610'!B22</f>
        <v>19490.5</v>
      </c>
      <c r="BK22" s="242">
        <f>'[2]2610'!$CH22</f>
        <v>10031.1</v>
      </c>
      <c r="BL22" s="180">
        <f>'2610'!BO22</f>
        <v>10031.1</v>
      </c>
      <c r="BM22" s="180">
        <f t="shared" si="22"/>
        <v>0</v>
      </c>
      <c r="BN22" s="181">
        <f t="shared" si="23"/>
        <v>-9459.4</v>
      </c>
      <c r="BO22" s="176">
        <f>'[10]2730'!B22</f>
        <v>0</v>
      </c>
      <c r="BP22" s="242">
        <f>'[2]2730'!$CE22</f>
        <v>0</v>
      </c>
      <c r="BQ22" s="180">
        <f>'2730'!O22</f>
        <v>0</v>
      </c>
      <c r="BR22" s="180">
        <f t="shared" si="24"/>
        <v>0</v>
      </c>
      <c r="BS22" s="181">
        <f t="shared" si="25"/>
        <v>0</v>
      </c>
      <c r="BT22" s="176">
        <f>'[10]2630'!B22</f>
        <v>0</v>
      </c>
      <c r="BU22" s="242">
        <f>'[2]2630'!$CE22</f>
        <v>0</v>
      </c>
      <c r="BV22" s="180"/>
      <c r="BW22" s="180"/>
      <c r="BX22" s="181"/>
      <c r="BY22" s="182">
        <f t="shared" si="26"/>
        <v>19490.5</v>
      </c>
      <c r="BZ22" s="172">
        <f t="shared" si="27"/>
        <v>10031.1</v>
      </c>
      <c r="CA22" s="172">
        <f t="shared" si="28"/>
        <v>10031.1</v>
      </c>
      <c r="CB22" s="172">
        <f t="shared" si="29"/>
        <v>0</v>
      </c>
      <c r="CC22" s="210">
        <f t="shared" si="30"/>
        <v>-9459.4</v>
      </c>
      <c r="CD22" s="184">
        <f t="shared" si="36"/>
        <v>19490.5</v>
      </c>
      <c r="CE22" s="243">
        <f t="shared" si="31"/>
        <v>10031.1</v>
      </c>
      <c r="CF22" s="499">
        <f t="shared" si="32"/>
        <v>10031.1</v>
      </c>
      <c r="CG22" s="175">
        <f t="shared" si="33"/>
        <v>0</v>
      </c>
      <c r="CH22" s="188">
        <f t="shared" ca="1" si="4"/>
        <v>0</v>
      </c>
      <c r="CI22" s="176">
        <f>'[8]2240 розповс.'!$B$9</f>
        <v>0</v>
      </c>
      <c r="CJ22" s="172">
        <f>'[8]2240 розповс.'!$DR$9</f>
        <v>0</v>
      </c>
      <c r="CK22" s="180">
        <f>'2240 трансл.'!C22</f>
        <v>0</v>
      </c>
      <c r="CL22" s="183">
        <f t="shared" si="34"/>
        <v>0</v>
      </c>
      <c r="CM22" s="188">
        <f t="shared" si="35"/>
        <v>0</v>
      </c>
      <c r="CO22" s="255">
        <f t="shared" si="5"/>
        <v>19490.5</v>
      </c>
    </row>
    <row r="23" spans="1:103">
      <c r="A23" s="491"/>
      <c r="B23" s="171">
        <f>'[2]2111'!B23</f>
        <v>0</v>
      </c>
      <c r="C23" s="187">
        <f>'[2]2111'!CE23</f>
        <v>0</v>
      </c>
      <c r="D23" s="180">
        <f>'2111'!V23</f>
        <v>0</v>
      </c>
      <c r="E23" s="183">
        <f t="shared" si="6"/>
        <v>0</v>
      </c>
      <c r="F23" s="188">
        <f t="shared" si="7"/>
        <v>0</v>
      </c>
      <c r="G23" s="171">
        <f>'[10]2120'!B23</f>
        <v>0</v>
      </c>
      <c r="H23" s="186">
        <f>'[2]2120'!CE23</f>
        <v>0</v>
      </c>
      <c r="I23" s="175">
        <f>'2120'!V23</f>
        <v>0</v>
      </c>
      <c r="J23" s="175">
        <f t="shared" si="37"/>
        <v>0</v>
      </c>
      <c r="K23" s="188">
        <f t="shared" si="8"/>
        <v>0</v>
      </c>
      <c r="L23" s="495">
        <f>'[10]2210'!B23+'[10]2240всього'!B23+'[10]2250'!B23</f>
        <v>0</v>
      </c>
      <c r="M23" s="242">
        <f>'[2]2210'!$CE23+'[2]2240всього'!$CC23+'[2]2250'!$CE23</f>
        <v>0</v>
      </c>
      <c r="N23" s="581">
        <f>'2210'!R23+'всього 2240'!Y23+'2250'!P23</f>
        <v>0</v>
      </c>
      <c r="O23" s="183">
        <f t="shared" si="9"/>
        <v>0</v>
      </c>
      <c r="P23" s="188">
        <f t="shared" si="0"/>
        <v>0</v>
      </c>
      <c r="Q23" s="174">
        <f>'[10]2800'!B23</f>
        <v>0</v>
      </c>
      <c r="R23" s="242">
        <f>'[2]2800'!$CE23</f>
        <v>0</v>
      </c>
      <c r="S23" s="180">
        <f>'2800'!N23</f>
        <v>0</v>
      </c>
      <c r="T23" s="180">
        <f t="shared" si="10"/>
        <v>0</v>
      </c>
      <c r="U23" s="181">
        <f t="shared" si="11"/>
        <v>0</v>
      </c>
      <c r="V23" s="179">
        <f>'2270'!B23</f>
        <v>0</v>
      </c>
      <c r="W23" s="180">
        <f>'2270'!C23</f>
        <v>0</v>
      </c>
      <c r="X23" s="180">
        <f>'2270'!D23</f>
        <v>0</v>
      </c>
      <c r="Y23" s="180">
        <f t="shared" si="1"/>
        <v>0</v>
      </c>
      <c r="Z23" s="181">
        <f t="shared" si="12"/>
        <v>0</v>
      </c>
      <c r="AA23" s="174">
        <f>'[10]2281'!B23</f>
        <v>0</v>
      </c>
      <c r="AB23" s="242">
        <f>'[2]2281'!$CE23</f>
        <v>0</v>
      </c>
      <c r="AC23" s="180">
        <f>'2281'!P23</f>
        <v>0</v>
      </c>
      <c r="AD23" s="180">
        <f t="shared" si="13"/>
        <v>0</v>
      </c>
      <c r="AE23" s="181">
        <f t="shared" si="14"/>
        <v>0</v>
      </c>
      <c r="AF23" s="174">
        <f>'[10]2282'!B23</f>
        <v>0</v>
      </c>
      <c r="AG23" s="242">
        <f>'[2]2282'!$CE23</f>
        <v>0</v>
      </c>
      <c r="AH23" s="180">
        <f>'2282'!R23</f>
        <v>0</v>
      </c>
      <c r="AI23" s="180">
        <f t="shared" si="15"/>
        <v>0</v>
      </c>
      <c r="AJ23" s="181">
        <f t="shared" si="2"/>
        <v>0</v>
      </c>
      <c r="AK23" s="174">
        <f>'[10]3110'!B23</f>
        <v>0</v>
      </c>
      <c r="AL23" s="242">
        <f>'[2]3110'!$CE23</f>
        <v>0</v>
      </c>
      <c r="AM23" s="180"/>
      <c r="AN23" s="180">
        <f t="shared" si="16"/>
        <v>0</v>
      </c>
      <c r="AO23" s="181">
        <f t="shared" si="17"/>
        <v>0</v>
      </c>
      <c r="AP23" s="182">
        <v>0</v>
      </c>
      <c r="AQ23" s="180"/>
      <c r="AR23" s="180"/>
      <c r="AS23" s="180">
        <f t="shared" si="18"/>
        <v>0</v>
      </c>
      <c r="AT23" s="181">
        <f t="shared" si="19"/>
        <v>0</v>
      </c>
      <c r="AU23" s="182"/>
      <c r="AV23" s="180"/>
      <c r="AW23" s="180"/>
      <c r="AX23" s="183">
        <f t="shared" si="20"/>
        <v>0</v>
      </c>
      <c r="AY23" s="181">
        <f t="shared" si="21"/>
        <v>0</v>
      </c>
      <c r="AZ23" s="176">
        <f>'[10]3210'!B23</f>
        <v>0</v>
      </c>
      <c r="BA23" s="242">
        <f>'[2]3210'!$CE23</f>
        <v>0</v>
      </c>
      <c r="BB23" s="180"/>
      <c r="BC23" s="180"/>
      <c r="BD23" s="185"/>
      <c r="BE23" s="184"/>
      <c r="BF23" s="180"/>
      <c r="BG23" s="180"/>
      <c r="BH23" s="180">
        <f t="shared" ca="1" si="3"/>
        <v>0</v>
      </c>
      <c r="BI23" s="181"/>
      <c r="BJ23" s="178">
        <f>'[10]2610'!B23</f>
        <v>0</v>
      </c>
      <c r="BK23" s="242">
        <f>'[2]2610'!$CH23</f>
        <v>0</v>
      </c>
      <c r="BL23" s="180">
        <f>'2610'!BO23</f>
        <v>0</v>
      </c>
      <c r="BM23" s="180">
        <f t="shared" si="22"/>
        <v>0</v>
      </c>
      <c r="BN23" s="181">
        <f t="shared" si="23"/>
        <v>0</v>
      </c>
      <c r="BO23" s="176">
        <f>'[10]2730'!B23</f>
        <v>0</v>
      </c>
      <c r="BP23" s="242">
        <f>'[2]2730'!$CE23</f>
        <v>0</v>
      </c>
      <c r="BQ23" s="180">
        <f>'2730'!O23</f>
        <v>0</v>
      </c>
      <c r="BR23" s="180">
        <f t="shared" si="24"/>
        <v>0</v>
      </c>
      <c r="BS23" s="181">
        <f t="shared" si="25"/>
        <v>0</v>
      </c>
      <c r="BT23" s="176">
        <f>'[10]2630'!B23</f>
        <v>0</v>
      </c>
      <c r="BU23" s="242">
        <f>'[2]2630'!$CE23</f>
        <v>0</v>
      </c>
      <c r="BV23" s="180"/>
      <c r="BW23" s="180"/>
      <c r="BX23" s="181"/>
      <c r="BY23" s="182">
        <f t="shared" si="26"/>
        <v>0</v>
      </c>
      <c r="BZ23" s="172">
        <f t="shared" si="27"/>
        <v>0</v>
      </c>
      <c r="CA23" s="172">
        <f t="shared" si="28"/>
        <v>0</v>
      </c>
      <c r="CB23" s="172">
        <f t="shared" si="29"/>
        <v>0</v>
      </c>
      <c r="CC23" s="188">
        <f t="shared" si="30"/>
        <v>0</v>
      </c>
      <c r="CD23" s="184">
        <f t="shared" si="36"/>
        <v>0</v>
      </c>
      <c r="CE23" s="175">
        <f t="shared" si="31"/>
        <v>0</v>
      </c>
      <c r="CF23" s="498">
        <f t="shared" si="32"/>
        <v>0</v>
      </c>
      <c r="CG23" s="175">
        <f t="shared" si="33"/>
        <v>0</v>
      </c>
      <c r="CH23" s="188">
        <f t="shared" ca="1" si="4"/>
        <v>0</v>
      </c>
      <c r="CI23" s="176">
        <f>'[8]2240 розповс.'!$B$9</f>
        <v>0</v>
      </c>
      <c r="CJ23" s="172">
        <f>'[8]2240 розповс.'!$DR$9</f>
        <v>0</v>
      </c>
      <c r="CK23" s="183">
        <f>'2240 трансл.'!C23</f>
        <v>0</v>
      </c>
      <c r="CL23" s="183">
        <f t="shared" si="34"/>
        <v>0</v>
      </c>
      <c r="CM23" s="188">
        <f t="shared" si="35"/>
        <v>0</v>
      </c>
      <c r="CO23" s="255">
        <f t="shared" si="5"/>
        <v>0</v>
      </c>
    </row>
    <row r="24" spans="1:103">
      <c r="A24" s="488" t="s">
        <v>230</v>
      </c>
      <c r="B24" s="171">
        <f>'[2]2111'!B24</f>
        <v>0</v>
      </c>
      <c r="C24" s="187">
        <f>'[2]2111'!CE24</f>
        <v>0</v>
      </c>
      <c r="D24" s="180">
        <f>'2111'!V24</f>
        <v>0</v>
      </c>
      <c r="E24" s="183">
        <f t="shared" si="6"/>
        <v>0</v>
      </c>
      <c r="F24" s="188">
        <f t="shared" si="7"/>
        <v>0</v>
      </c>
      <c r="G24" s="171">
        <f>'[10]2120'!B24</f>
        <v>0</v>
      </c>
      <c r="H24" s="186">
        <f>'[2]2120'!CE24</f>
        <v>0</v>
      </c>
      <c r="I24" s="175">
        <f>'2120'!V24</f>
        <v>0</v>
      </c>
      <c r="J24" s="175">
        <f t="shared" si="37"/>
        <v>0</v>
      </c>
      <c r="K24" s="188">
        <f t="shared" si="8"/>
        <v>0</v>
      </c>
      <c r="L24" s="495">
        <f>'[10]2210'!B24+'[10]2240всього'!B24+'[10]2250'!B24</f>
        <v>0</v>
      </c>
      <c r="M24" s="242">
        <f>'[2]2210'!$CE24+'[2]2240всього'!$CC24+'[2]2250'!$CE24</f>
        <v>0</v>
      </c>
      <c r="N24" s="581">
        <f>'2210'!R24+'всього 2240'!Y24+'2250'!P24</f>
        <v>0</v>
      </c>
      <c r="O24" s="183">
        <f t="shared" si="9"/>
        <v>0</v>
      </c>
      <c r="P24" s="188">
        <f t="shared" si="0"/>
        <v>0</v>
      </c>
      <c r="Q24" s="174">
        <f>'[10]2800'!B24</f>
        <v>0</v>
      </c>
      <c r="R24" s="242">
        <f>'[2]2800'!$CE24</f>
        <v>0</v>
      </c>
      <c r="S24" s="180">
        <f>'2800'!N24</f>
        <v>0</v>
      </c>
      <c r="T24" s="180">
        <f t="shared" si="10"/>
        <v>0</v>
      </c>
      <c r="U24" s="181">
        <f t="shared" si="11"/>
        <v>0</v>
      </c>
      <c r="V24" s="179">
        <f>'2270'!B24</f>
        <v>0</v>
      </c>
      <c r="W24" s="180">
        <f>'2270'!C24</f>
        <v>0</v>
      </c>
      <c r="X24" s="180">
        <f>'2270'!D24</f>
        <v>0</v>
      </c>
      <c r="Y24" s="180">
        <f t="shared" si="1"/>
        <v>0</v>
      </c>
      <c r="Z24" s="181">
        <f t="shared" si="12"/>
        <v>0</v>
      </c>
      <c r="AA24" s="174">
        <f>'[10]2281'!B24</f>
        <v>0</v>
      </c>
      <c r="AB24" s="242">
        <f>'[2]2281'!$CE24</f>
        <v>0</v>
      </c>
      <c r="AC24" s="180">
        <f>'2281'!P24</f>
        <v>0</v>
      </c>
      <c r="AD24" s="180">
        <f t="shared" si="13"/>
        <v>0</v>
      </c>
      <c r="AE24" s="181">
        <f t="shared" si="14"/>
        <v>0</v>
      </c>
      <c r="AF24" s="174">
        <f>'[10]2282'!B24</f>
        <v>0</v>
      </c>
      <c r="AG24" s="242">
        <f>'[2]2282'!$CE24</f>
        <v>0</v>
      </c>
      <c r="AH24" s="180">
        <f>'2282'!R24</f>
        <v>0</v>
      </c>
      <c r="AI24" s="180">
        <f t="shared" si="15"/>
        <v>0</v>
      </c>
      <c r="AJ24" s="181">
        <f t="shared" si="2"/>
        <v>0</v>
      </c>
      <c r="AK24" s="174">
        <f>'[10]3110'!B24</f>
        <v>0</v>
      </c>
      <c r="AL24" s="242">
        <f>'[2]3110'!$CE24</f>
        <v>0</v>
      </c>
      <c r="AM24" s="180"/>
      <c r="AN24" s="180">
        <f t="shared" si="16"/>
        <v>0</v>
      </c>
      <c r="AO24" s="181">
        <f t="shared" si="17"/>
        <v>0</v>
      </c>
      <c r="AP24" s="182">
        <v>0</v>
      </c>
      <c r="AQ24" s="180"/>
      <c r="AR24" s="180"/>
      <c r="AS24" s="180">
        <f t="shared" si="18"/>
        <v>0</v>
      </c>
      <c r="AT24" s="181">
        <f t="shared" si="19"/>
        <v>0</v>
      </c>
      <c r="AU24" s="182"/>
      <c r="AV24" s="180"/>
      <c r="AW24" s="180"/>
      <c r="AX24" s="183">
        <f t="shared" si="20"/>
        <v>0</v>
      </c>
      <c r="AY24" s="181">
        <f t="shared" si="21"/>
        <v>0</v>
      </c>
      <c r="AZ24" s="176">
        <f>'[10]3210'!B24</f>
        <v>0</v>
      </c>
      <c r="BA24" s="242">
        <f>'[2]3210'!$CE24</f>
        <v>0</v>
      </c>
      <c r="BB24" s="180"/>
      <c r="BC24" s="180"/>
      <c r="BD24" s="185"/>
      <c r="BE24" s="184"/>
      <c r="BF24" s="180"/>
      <c r="BG24" s="180"/>
      <c r="BH24" s="180">
        <f t="shared" ca="1" si="3"/>
        <v>0</v>
      </c>
      <c r="BI24" s="181"/>
      <c r="BJ24" s="178">
        <f>'[10]2610'!B24</f>
        <v>20864.2</v>
      </c>
      <c r="BK24" s="242">
        <f>'[2]2610'!$CH24</f>
        <v>10846.900000000001</v>
      </c>
      <c r="BL24" s="180">
        <f>'2610'!BO24</f>
        <v>10846.900000000001</v>
      </c>
      <c r="BM24" s="180">
        <f t="shared" si="22"/>
        <v>0</v>
      </c>
      <c r="BN24" s="181">
        <f t="shared" si="23"/>
        <v>-10017.299999999999</v>
      </c>
      <c r="BO24" s="176">
        <f>'[10]2730'!B24</f>
        <v>0</v>
      </c>
      <c r="BP24" s="242">
        <f>'[2]2730'!$CE24</f>
        <v>0</v>
      </c>
      <c r="BQ24" s="180">
        <f>'2730'!O24</f>
        <v>0</v>
      </c>
      <c r="BR24" s="180">
        <f t="shared" si="24"/>
        <v>0</v>
      </c>
      <c r="BS24" s="181">
        <f t="shared" si="25"/>
        <v>0</v>
      </c>
      <c r="BT24" s="176">
        <f>'[10]2630'!B24</f>
        <v>0</v>
      </c>
      <c r="BU24" s="242">
        <f>'[2]2630'!$CE24</f>
        <v>0</v>
      </c>
      <c r="BV24" s="180"/>
      <c r="BW24" s="180"/>
      <c r="BX24" s="181"/>
      <c r="BY24" s="182">
        <f t="shared" si="26"/>
        <v>20864.2</v>
      </c>
      <c r="BZ24" s="172">
        <f t="shared" si="27"/>
        <v>10846.900000000001</v>
      </c>
      <c r="CA24" s="172">
        <f t="shared" si="28"/>
        <v>10846.900000000001</v>
      </c>
      <c r="CB24" s="172">
        <f t="shared" si="29"/>
        <v>0</v>
      </c>
      <c r="CC24" s="210">
        <f t="shared" si="30"/>
        <v>-10017.299999999999</v>
      </c>
      <c r="CD24" s="184">
        <f t="shared" si="36"/>
        <v>20864.2</v>
      </c>
      <c r="CE24" s="243">
        <f t="shared" si="31"/>
        <v>10846.900000000001</v>
      </c>
      <c r="CF24" s="499">
        <f t="shared" si="32"/>
        <v>10846.900000000001</v>
      </c>
      <c r="CG24" s="175">
        <f t="shared" si="33"/>
        <v>0</v>
      </c>
      <c r="CH24" s="188">
        <f t="shared" ca="1" si="4"/>
        <v>0</v>
      </c>
      <c r="CI24" s="176">
        <f>'[8]2240 розповс.'!$B$9</f>
        <v>0</v>
      </c>
      <c r="CJ24" s="172">
        <f>'[8]2240 розповс.'!$DR$9</f>
        <v>0</v>
      </c>
      <c r="CK24" s="180">
        <f>'2240 трансл.'!C24</f>
        <v>0</v>
      </c>
      <c r="CL24" s="183">
        <f t="shared" si="34"/>
        <v>0</v>
      </c>
      <c r="CM24" s="188">
        <f t="shared" si="35"/>
        <v>0</v>
      </c>
      <c r="CO24" s="255">
        <f t="shared" si="5"/>
        <v>20864.2</v>
      </c>
    </row>
    <row r="25" spans="1:103">
      <c r="A25" s="489" t="s">
        <v>231</v>
      </c>
      <c r="B25" s="171">
        <f>'[2]2111'!B25</f>
        <v>0</v>
      </c>
      <c r="C25" s="187">
        <f>'[2]2111'!CE25</f>
        <v>0</v>
      </c>
      <c r="D25" s="180">
        <f>'2111'!V25</f>
        <v>0</v>
      </c>
      <c r="E25" s="183">
        <f t="shared" si="6"/>
        <v>0</v>
      </c>
      <c r="F25" s="188">
        <f t="shared" si="7"/>
        <v>0</v>
      </c>
      <c r="G25" s="171">
        <f>'[10]2120'!B25</f>
        <v>0</v>
      </c>
      <c r="H25" s="186">
        <f>'[2]2120'!CE25</f>
        <v>0</v>
      </c>
      <c r="I25" s="175">
        <f>'2120'!V25</f>
        <v>0</v>
      </c>
      <c r="J25" s="175">
        <f t="shared" si="37"/>
        <v>0</v>
      </c>
      <c r="K25" s="188">
        <f t="shared" si="8"/>
        <v>0</v>
      </c>
      <c r="L25" s="495">
        <f>'[10]2210'!B25+'[10]2240всього'!B25+'[10]2250'!B25</f>
        <v>0</v>
      </c>
      <c r="M25" s="242">
        <f>'[2]2210'!$CE25+'[2]2240всього'!$CC25+'[2]2250'!$CE25</f>
        <v>0</v>
      </c>
      <c r="N25" s="581">
        <f>'2210'!R25+'всього 2240'!Y25+'2250'!P25</f>
        <v>0</v>
      </c>
      <c r="O25" s="183">
        <f t="shared" si="9"/>
        <v>0</v>
      </c>
      <c r="P25" s="188">
        <f t="shared" si="0"/>
        <v>0</v>
      </c>
      <c r="Q25" s="174">
        <f>'[10]2800'!B25</f>
        <v>0</v>
      </c>
      <c r="R25" s="242">
        <f>'[2]2800'!$CE25</f>
        <v>0</v>
      </c>
      <c r="S25" s="180">
        <f>'2800'!N25</f>
        <v>0</v>
      </c>
      <c r="T25" s="180">
        <f t="shared" si="10"/>
        <v>0</v>
      </c>
      <c r="U25" s="181">
        <f t="shared" si="11"/>
        <v>0</v>
      </c>
      <c r="V25" s="179">
        <f>'2270'!B25</f>
        <v>0</v>
      </c>
      <c r="W25" s="180">
        <f>'2270'!C25</f>
        <v>0</v>
      </c>
      <c r="X25" s="180">
        <f>'2270'!D25</f>
        <v>0</v>
      </c>
      <c r="Y25" s="180">
        <f t="shared" si="1"/>
        <v>0</v>
      </c>
      <c r="Z25" s="181">
        <f t="shared" si="12"/>
        <v>0</v>
      </c>
      <c r="AA25" s="174">
        <f>'[10]2281'!B25</f>
        <v>0</v>
      </c>
      <c r="AB25" s="242">
        <f>'[2]2281'!$CE25</f>
        <v>0</v>
      </c>
      <c r="AC25" s="180">
        <f>'2281'!P25</f>
        <v>0</v>
      </c>
      <c r="AD25" s="180">
        <f t="shared" si="13"/>
        <v>0</v>
      </c>
      <c r="AE25" s="181">
        <f t="shared" si="14"/>
        <v>0</v>
      </c>
      <c r="AF25" s="174">
        <f>'[10]2282'!B25</f>
        <v>0</v>
      </c>
      <c r="AG25" s="242">
        <f>'[2]2282'!$CE25</f>
        <v>0</v>
      </c>
      <c r="AH25" s="180">
        <f>'2282'!R25</f>
        <v>0</v>
      </c>
      <c r="AI25" s="180">
        <f t="shared" si="15"/>
        <v>0</v>
      </c>
      <c r="AJ25" s="181">
        <f t="shared" si="2"/>
        <v>0</v>
      </c>
      <c r="AK25" s="174">
        <f>'[10]3110'!B25</f>
        <v>0</v>
      </c>
      <c r="AL25" s="242">
        <f>'[2]3110'!$CE25</f>
        <v>0</v>
      </c>
      <c r="AM25" s="180"/>
      <c r="AN25" s="180">
        <f t="shared" si="16"/>
        <v>0</v>
      </c>
      <c r="AO25" s="181">
        <f t="shared" si="17"/>
        <v>0</v>
      </c>
      <c r="AP25" s="182">
        <v>0</v>
      </c>
      <c r="AQ25" s="180"/>
      <c r="AR25" s="180"/>
      <c r="AS25" s="180">
        <f t="shared" si="18"/>
        <v>0</v>
      </c>
      <c r="AT25" s="181">
        <f t="shared" si="19"/>
        <v>0</v>
      </c>
      <c r="AU25" s="182"/>
      <c r="AV25" s="180"/>
      <c r="AW25" s="180"/>
      <c r="AX25" s="183">
        <f t="shared" si="20"/>
        <v>0</v>
      </c>
      <c r="AY25" s="181">
        <f t="shared" si="21"/>
        <v>0</v>
      </c>
      <c r="AZ25" s="176">
        <f>'[10]3210'!B25</f>
        <v>0</v>
      </c>
      <c r="BA25" s="242">
        <f>'[2]3210'!$CE25</f>
        <v>0</v>
      </c>
      <c r="BB25" s="180"/>
      <c r="BC25" s="180"/>
      <c r="BD25" s="185"/>
      <c r="BE25" s="184"/>
      <c r="BF25" s="180"/>
      <c r="BG25" s="180"/>
      <c r="BH25" s="180">
        <f t="shared" ca="1" si="3"/>
        <v>0</v>
      </c>
      <c r="BI25" s="181"/>
      <c r="BJ25" s="178">
        <f>'[10]2610'!B25</f>
        <v>17007.8</v>
      </c>
      <c r="BK25" s="242">
        <f>'[2]2610'!$CH25</f>
        <v>8691.6</v>
      </c>
      <c r="BL25" s="180">
        <f>'2610'!BO25</f>
        <v>8691.6</v>
      </c>
      <c r="BM25" s="180">
        <f t="shared" si="22"/>
        <v>0</v>
      </c>
      <c r="BN25" s="181">
        <f t="shared" si="23"/>
        <v>-8316.1999999999989</v>
      </c>
      <c r="BO25" s="176">
        <f>'[10]2730'!B25</f>
        <v>0</v>
      </c>
      <c r="BP25" s="242">
        <f>'[2]2730'!$CE25</f>
        <v>0</v>
      </c>
      <c r="BQ25" s="180">
        <f>'2730'!O25</f>
        <v>0</v>
      </c>
      <c r="BR25" s="180">
        <f t="shared" si="24"/>
        <v>0</v>
      </c>
      <c r="BS25" s="181">
        <f t="shared" si="25"/>
        <v>0</v>
      </c>
      <c r="BT25" s="176">
        <f>'[10]2630'!B25</f>
        <v>0</v>
      </c>
      <c r="BU25" s="242">
        <f>'[2]2630'!$CE25</f>
        <v>0</v>
      </c>
      <c r="BV25" s="180"/>
      <c r="BW25" s="180"/>
      <c r="BX25" s="181"/>
      <c r="BY25" s="182">
        <f t="shared" si="26"/>
        <v>17007.8</v>
      </c>
      <c r="BZ25" s="172">
        <f t="shared" si="27"/>
        <v>8691.6</v>
      </c>
      <c r="CA25" s="172">
        <f t="shared" si="28"/>
        <v>8691.6</v>
      </c>
      <c r="CB25" s="172">
        <f t="shared" si="29"/>
        <v>0</v>
      </c>
      <c r="CC25" s="210">
        <f t="shared" si="30"/>
        <v>-8316.1999999999989</v>
      </c>
      <c r="CD25" s="496">
        <f t="shared" si="36"/>
        <v>17007.8</v>
      </c>
      <c r="CE25" s="243">
        <f t="shared" si="31"/>
        <v>8691.6</v>
      </c>
      <c r="CF25" s="499">
        <f t="shared" si="32"/>
        <v>8691.6</v>
      </c>
      <c r="CG25" s="175">
        <f t="shared" si="33"/>
        <v>0</v>
      </c>
      <c r="CH25" s="188">
        <f t="shared" ca="1" si="4"/>
        <v>0</v>
      </c>
      <c r="CI25" s="176">
        <f>'[8]2240 розповс.'!$B$9</f>
        <v>0</v>
      </c>
      <c r="CJ25" s="172">
        <f>'[8]2240 розповс.'!$DR$9</f>
        <v>0</v>
      </c>
      <c r="CK25" s="180">
        <f>'2240 трансл.'!C25</f>
        <v>0</v>
      </c>
      <c r="CL25" s="183">
        <f t="shared" si="34"/>
        <v>0</v>
      </c>
      <c r="CM25" s="188">
        <f t="shared" si="35"/>
        <v>0</v>
      </c>
      <c r="CO25" s="255">
        <f t="shared" si="5"/>
        <v>17007.8</v>
      </c>
    </row>
    <row r="26" spans="1:103">
      <c r="A26" s="488" t="s">
        <v>232</v>
      </c>
      <c r="B26" s="171">
        <f>'[2]2111'!B26</f>
        <v>0</v>
      </c>
      <c r="C26" s="187">
        <f>'[2]2111'!CE26</f>
        <v>0</v>
      </c>
      <c r="D26" s="180">
        <f>'2111'!V26</f>
        <v>0</v>
      </c>
      <c r="E26" s="183">
        <f t="shared" si="6"/>
        <v>0</v>
      </c>
      <c r="F26" s="188">
        <f t="shared" si="7"/>
        <v>0</v>
      </c>
      <c r="G26" s="171">
        <f>'[10]2120'!B26</f>
        <v>0</v>
      </c>
      <c r="H26" s="186">
        <f>'[2]2120'!CE26</f>
        <v>0</v>
      </c>
      <c r="I26" s="175">
        <f>'2120'!V26</f>
        <v>0</v>
      </c>
      <c r="J26" s="175">
        <f t="shared" si="37"/>
        <v>0</v>
      </c>
      <c r="K26" s="188">
        <f t="shared" si="8"/>
        <v>0</v>
      </c>
      <c r="L26" s="495">
        <f>'[10]2210'!B26+'[10]2240всього'!B26+'[10]2250'!B26</f>
        <v>0</v>
      </c>
      <c r="M26" s="242">
        <f>'[2]2210'!$CE26+'[2]2240всього'!$CC26+'[2]2250'!$CE26</f>
        <v>0</v>
      </c>
      <c r="N26" s="581">
        <f>'2210'!R26+'всього 2240'!Y26+'2250'!P26</f>
        <v>0</v>
      </c>
      <c r="O26" s="183">
        <f t="shared" si="9"/>
        <v>0</v>
      </c>
      <c r="P26" s="188">
        <f t="shared" si="0"/>
        <v>0</v>
      </c>
      <c r="Q26" s="174">
        <f>'[10]2800'!B26</f>
        <v>0</v>
      </c>
      <c r="R26" s="242">
        <f>'[2]2800'!$CE26</f>
        <v>0</v>
      </c>
      <c r="S26" s="180">
        <f>'2800'!N26</f>
        <v>0</v>
      </c>
      <c r="T26" s="180">
        <f t="shared" si="10"/>
        <v>0</v>
      </c>
      <c r="U26" s="181">
        <f t="shared" si="11"/>
        <v>0</v>
      </c>
      <c r="V26" s="179">
        <f>'2270'!B26</f>
        <v>0</v>
      </c>
      <c r="W26" s="180">
        <f>'2270'!C26</f>
        <v>0</v>
      </c>
      <c r="X26" s="180">
        <f>'2270'!D26</f>
        <v>0</v>
      </c>
      <c r="Y26" s="180">
        <f t="shared" si="1"/>
        <v>0</v>
      </c>
      <c r="Z26" s="181">
        <f t="shared" si="12"/>
        <v>0</v>
      </c>
      <c r="AA26" s="174">
        <f>'[10]2281'!B26</f>
        <v>0</v>
      </c>
      <c r="AB26" s="242">
        <f>'[2]2281'!$CE26</f>
        <v>0</v>
      </c>
      <c r="AC26" s="180">
        <f>'2281'!P26</f>
        <v>0</v>
      </c>
      <c r="AD26" s="180">
        <f t="shared" si="13"/>
        <v>0</v>
      </c>
      <c r="AE26" s="181">
        <f t="shared" si="14"/>
        <v>0</v>
      </c>
      <c r="AF26" s="174">
        <f>'[10]2282'!B26</f>
        <v>0</v>
      </c>
      <c r="AG26" s="242">
        <f>'[2]2282'!$CE26</f>
        <v>0</v>
      </c>
      <c r="AH26" s="180">
        <f>'2282'!R26</f>
        <v>0</v>
      </c>
      <c r="AI26" s="180">
        <f t="shared" si="15"/>
        <v>0</v>
      </c>
      <c r="AJ26" s="181">
        <f t="shared" si="2"/>
        <v>0</v>
      </c>
      <c r="AK26" s="174">
        <f>'[10]3110'!B26</f>
        <v>0</v>
      </c>
      <c r="AL26" s="242">
        <f>'[2]3110'!$CE26</f>
        <v>0</v>
      </c>
      <c r="AM26" s="180"/>
      <c r="AN26" s="180">
        <f t="shared" si="16"/>
        <v>0</v>
      </c>
      <c r="AO26" s="181">
        <f t="shared" si="17"/>
        <v>0</v>
      </c>
      <c r="AP26" s="182">
        <v>0</v>
      </c>
      <c r="AQ26" s="180"/>
      <c r="AR26" s="180"/>
      <c r="AS26" s="180">
        <f t="shared" si="18"/>
        <v>0</v>
      </c>
      <c r="AT26" s="181">
        <f t="shared" si="19"/>
        <v>0</v>
      </c>
      <c r="AU26" s="182"/>
      <c r="AV26" s="180"/>
      <c r="AW26" s="180"/>
      <c r="AX26" s="183">
        <f t="shared" si="20"/>
        <v>0</v>
      </c>
      <c r="AY26" s="181">
        <f t="shared" si="21"/>
        <v>0</v>
      </c>
      <c r="AZ26" s="176">
        <f>'[10]3210'!B26</f>
        <v>0</v>
      </c>
      <c r="BA26" s="242">
        <f>'[2]3210'!$CE26</f>
        <v>0</v>
      </c>
      <c r="BB26" s="180"/>
      <c r="BC26" s="180"/>
      <c r="BD26" s="185"/>
      <c r="BE26" s="184"/>
      <c r="BF26" s="180"/>
      <c r="BG26" s="180"/>
      <c r="BH26" s="180">
        <f t="shared" ca="1" si="3"/>
        <v>0</v>
      </c>
      <c r="BI26" s="181"/>
      <c r="BJ26" s="178">
        <f>'[10]2610'!B26</f>
        <v>16900</v>
      </c>
      <c r="BK26" s="242">
        <f>'[2]2610'!$CH26</f>
        <v>8791</v>
      </c>
      <c r="BL26" s="180">
        <f>'2610'!BO26</f>
        <v>8791</v>
      </c>
      <c r="BM26" s="180">
        <f t="shared" si="22"/>
        <v>0</v>
      </c>
      <c r="BN26" s="181">
        <f t="shared" si="23"/>
        <v>-8109</v>
      </c>
      <c r="BO26" s="176">
        <f>'[10]2730'!B26</f>
        <v>0</v>
      </c>
      <c r="BP26" s="242">
        <f>'[2]2730'!$CE26</f>
        <v>0</v>
      </c>
      <c r="BQ26" s="180">
        <f>'2730'!O26</f>
        <v>0</v>
      </c>
      <c r="BR26" s="180">
        <f t="shared" si="24"/>
        <v>0</v>
      </c>
      <c r="BS26" s="181">
        <f t="shared" si="25"/>
        <v>0</v>
      </c>
      <c r="BT26" s="176">
        <f>'[10]2630'!B26</f>
        <v>0</v>
      </c>
      <c r="BU26" s="242">
        <f>'[2]2630'!$CE26</f>
        <v>0</v>
      </c>
      <c r="BV26" s="180"/>
      <c r="BW26" s="180"/>
      <c r="BX26" s="181"/>
      <c r="BY26" s="182">
        <f t="shared" si="26"/>
        <v>16900</v>
      </c>
      <c r="BZ26" s="172">
        <f t="shared" si="27"/>
        <v>8791</v>
      </c>
      <c r="CA26" s="172">
        <f t="shared" si="28"/>
        <v>8791</v>
      </c>
      <c r="CB26" s="172">
        <f t="shared" si="29"/>
        <v>0</v>
      </c>
      <c r="CC26" s="210">
        <f t="shared" si="30"/>
        <v>-8109</v>
      </c>
      <c r="CD26" s="184">
        <f t="shared" si="36"/>
        <v>16900</v>
      </c>
      <c r="CE26" s="243">
        <f t="shared" si="31"/>
        <v>8791</v>
      </c>
      <c r="CF26" s="499">
        <f t="shared" si="32"/>
        <v>8791</v>
      </c>
      <c r="CG26" s="175">
        <f t="shared" si="33"/>
        <v>0</v>
      </c>
      <c r="CH26" s="188">
        <f t="shared" ca="1" si="4"/>
        <v>0</v>
      </c>
      <c r="CI26" s="176">
        <f>'[8]2240 розповс.'!$B$9</f>
        <v>0</v>
      </c>
      <c r="CJ26" s="172">
        <f>'[8]2240 розповс.'!$DR$9</f>
        <v>0</v>
      </c>
      <c r="CK26" s="180">
        <f>'2240 трансл.'!C26</f>
        <v>0</v>
      </c>
      <c r="CL26" s="183">
        <f t="shared" si="34"/>
        <v>0</v>
      </c>
      <c r="CM26" s="188">
        <f t="shared" si="35"/>
        <v>0</v>
      </c>
      <c r="CO26" s="255">
        <f t="shared" si="5"/>
        <v>16900</v>
      </c>
      <c r="CV26">
        <v>2111</v>
      </c>
      <c r="CW26">
        <f>2300.4+2300.4+2108+1600.5+1600+1665.7+1665.7+1665.7</f>
        <v>14906.400000000001</v>
      </c>
    </row>
    <row r="27" spans="1:103">
      <c r="A27" s="489" t="s">
        <v>233</v>
      </c>
      <c r="B27" s="171">
        <f>'[2]2111'!B27</f>
        <v>0</v>
      </c>
      <c r="C27" s="187">
        <f>'[2]2111'!CE27</f>
        <v>0</v>
      </c>
      <c r="D27" s="180">
        <f>'2111'!V27</f>
        <v>0</v>
      </c>
      <c r="E27" s="183">
        <f t="shared" si="6"/>
        <v>0</v>
      </c>
      <c r="F27" s="188">
        <f t="shared" si="7"/>
        <v>0</v>
      </c>
      <c r="G27" s="171">
        <f>'[10]2120'!B27</f>
        <v>0</v>
      </c>
      <c r="H27" s="186">
        <f>'[2]2120'!CE27</f>
        <v>0</v>
      </c>
      <c r="I27" s="175">
        <f>'2120'!V27</f>
        <v>0</v>
      </c>
      <c r="J27" s="175">
        <f t="shared" si="37"/>
        <v>0</v>
      </c>
      <c r="K27" s="188">
        <f t="shared" si="8"/>
        <v>0</v>
      </c>
      <c r="L27" s="495">
        <f>'[10]2210'!B27+'[10]2240всього'!B27+'[10]2250'!B27</f>
        <v>0</v>
      </c>
      <c r="M27" s="242">
        <f>'[2]2210'!$CE27+'[2]2240всього'!$CC27+'[2]2250'!$CE27</f>
        <v>0</v>
      </c>
      <c r="N27" s="581">
        <f>'2210'!R27+'всього 2240'!Y27+'2250'!P27</f>
        <v>0</v>
      </c>
      <c r="O27" s="183">
        <f t="shared" si="9"/>
        <v>0</v>
      </c>
      <c r="P27" s="188">
        <f t="shared" si="0"/>
        <v>0</v>
      </c>
      <c r="Q27" s="174">
        <f>'[10]2800'!B27</f>
        <v>0</v>
      </c>
      <c r="R27" s="242">
        <f>'[2]2800'!$CE27</f>
        <v>0</v>
      </c>
      <c r="S27" s="180">
        <f>'2800'!N27</f>
        <v>0</v>
      </c>
      <c r="T27" s="180">
        <f t="shared" si="10"/>
        <v>0</v>
      </c>
      <c r="U27" s="181">
        <f t="shared" si="11"/>
        <v>0</v>
      </c>
      <c r="V27" s="179">
        <f>'2270'!B27</f>
        <v>0</v>
      </c>
      <c r="W27" s="180">
        <f>'2270'!C27</f>
        <v>0</v>
      </c>
      <c r="X27" s="180">
        <f>'2270'!D27</f>
        <v>0</v>
      </c>
      <c r="Y27" s="180">
        <f t="shared" si="1"/>
        <v>0</v>
      </c>
      <c r="Z27" s="181">
        <f t="shared" si="12"/>
        <v>0</v>
      </c>
      <c r="AA27" s="174">
        <f>'[10]2281'!B27</f>
        <v>0</v>
      </c>
      <c r="AB27" s="242">
        <f>'[2]2281'!$CE27</f>
        <v>0</v>
      </c>
      <c r="AC27" s="180">
        <f>'2281'!P27</f>
        <v>0</v>
      </c>
      <c r="AD27" s="180">
        <f t="shared" si="13"/>
        <v>0</v>
      </c>
      <c r="AE27" s="181">
        <f t="shared" si="14"/>
        <v>0</v>
      </c>
      <c r="AF27" s="174">
        <f>'[10]2282'!B27</f>
        <v>0</v>
      </c>
      <c r="AG27" s="242">
        <f>'[2]2282'!$CE27</f>
        <v>0</v>
      </c>
      <c r="AH27" s="180">
        <f>'2282'!R27</f>
        <v>0</v>
      </c>
      <c r="AI27" s="180">
        <f t="shared" si="15"/>
        <v>0</v>
      </c>
      <c r="AJ27" s="181">
        <f t="shared" si="2"/>
        <v>0</v>
      </c>
      <c r="AK27" s="174">
        <f>'[10]3110'!B27</f>
        <v>0</v>
      </c>
      <c r="AL27" s="242">
        <f>'[2]3110'!$CE27</f>
        <v>0</v>
      </c>
      <c r="AM27" s="180"/>
      <c r="AN27" s="180">
        <f t="shared" si="16"/>
        <v>0</v>
      </c>
      <c r="AO27" s="181">
        <f t="shared" si="17"/>
        <v>0</v>
      </c>
      <c r="AP27" s="182">
        <v>0</v>
      </c>
      <c r="AQ27" s="180"/>
      <c r="AR27" s="180"/>
      <c r="AS27" s="180">
        <f t="shared" si="18"/>
        <v>0</v>
      </c>
      <c r="AT27" s="181">
        <f t="shared" si="19"/>
        <v>0</v>
      </c>
      <c r="AU27" s="182"/>
      <c r="AV27" s="180"/>
      <c r="AW27" s="180"/>
      <c r="AX27" s="183">
        <f t="shared" si="20"/>
        <v>0</v>
      </c>
      <c r="AY27" s="181">
        <f t="shared" si="21"/>
        <v>0</v>
      </c>
      <c r="AZ27" s="176">
        <f>'[10]3210'!B27</f>
        <v>0</v>
      </c>
      <c r="BA27" s="242">
        <f>'[2]3210'!$CE27</f>
        <v>0</v>
      </c>
      <c r="BB27" s="180"/>
      <c r="BC27" s="180"/>
      <c r="BD27" s="185"/>
      <c r="BE27" s="184"/>
      <c r="BF27" s="180"/>
      <c r="BG27" s="180"/>
      <c r="BH27" s="180">
        <f t="shared" ca="1" si="3"/>
        <v>0</v>
      </c>
      <c r="BI27" s="181"/>
      <c r="BJ27" s="178">
        <f>'[10]2610'!B27</f>
        <v>20991.8</v>
      </c>
      <c r="BK27" s="242">
        <f>'[2]2610'!$CH27</f>
        <v>11784.25</v>
      </c>
      <c r="BL27" s="180">
        <f>'2610'!BO27</f>
        <v>11784.25</v>
      </c>
      <c r="BM27" s="180">
        <f t="shared" si="22"/>
        <v>0</v>
      </c>
      <c r="BN27" s="181">
        <f t="shared" si="23"/>
        <v>-9207.5499999999993</v>
      </c>
      <c r="BO27" s="176">
        <f>'[10]2730'!B27</f>
        <v>0</v>
      </c>
      <c r="BP27" s="242">
        <f>'[2]2730'!$CE27</f>
        <v>0</v>
      </c>
      <c r="BQ27" s="180">
        <f>'2730'!O27</f>
        <v>0</v>
      </c>
      <c r="BR27" s="180">
        <f t="shared" si="24"/>
        <v>0</v>
      </c>
      <c r="BS27" s="181">
        <f t="shared" si="25"/>
        <v>0</v>
      </c>
      <c r="BT27" s="176">
        <f>'[10]2630'!B27</f>
        <v>0</v>
      </c>
      <c r="BU27" s="242">
        <f>'[2]2630'!$CE27</f>
        <v>0</v>
      </c>
      <c r="BV27" s="180"/>
      <c r="BW27" s="180"/>
      <c r="BX27" s="181"/>
      <c r="BY27" s="182">
        <f t="shared" si="26"/>
        <v>20991.8</v>
      </c>
      <c r="BZ27" s="172">
        <f t="shared" si="27"/>
        <v>11784.25</v>
      </c>
      <c r="CA27" s="172">
        <f t="shared" si="28"/>
        <v>11784.25</v>
      </c>
      <c r="CB27" s="172">
        <f t="shared" si="29"/>
        <v>0</v>
      </c>
      <c r="CC27" s="210">
        <f t="shared" si="30"/>
        <v>-9207.5499999999993</v>
      </c>
      <c r="CD27" s="184">
        <f t="shared" si="36"/>
        <v>20991.8</v>
      </c>
      <c r="CE27" s="243">
        <f t="shared" si="31"/>
        <v>11784.25</v>
      </c>
      <c r="CF27" s="499">
        <f t="shared" si="32"/>
        <v>11784.25</v>
      </c>
      <c r="CG27" s="175">
        <f t="shared" si="33"/>
        <v>0</v>
      </c>
      <c r="CH27" s="188">
        <f t="shared" ca="1" si="4"/>
        <v>0</v>
      </c>
      <c r="CI27" s="176">
        <f>'[8]2240 розповс.'!$B$9</f>
        <v>0</v>
      </c>
      <c r="CJ27" s="172">
        <f>'[8]2240 розповс.'!$DR$9</f>
        <v>0</v>
      </c>
      <c r="CK27" s="180">
        <f>'2240 трансл.'!C27</f>
        <v>0</v>
      </c>
      <c r="CL27" s="183">
        <f t="shared" si="34"/>
        <v>0</v>
      </c>
      <c r="CM27" s="188">
        <f t="shared" si="35"/>
        <v>0</v>
      </c>
      <c r="CO27" s="255">
        <f t="shared" si="5"/>
        <v>20991.8</v>
      </c>
      <c r="CV27">
        <v>2120</v>
      </c>
      <c r="CW27">
        <f>506.1+506.1+463.8+352.1+352+366.5+366.5+366.5</f>
        <v>3279.6</v>
      </c>
    </row>
    <row r="28" spans="1:103">
      <c r="A28" s="489" t="s">
        <v>234</v>
      </c>
      <c r="B28" s="171">
        <f>'[2]2111'!B28</f>
        <v>0</v>
      </c>
      <c r="C28" s="187">
        <f>'[2]2111'!CE28</f>
        <v>0</v>
      </c>
      <c r="D28" s="180">
        <f>'2111'!V28</f>
        <v>0</v>
      </c>
      <c r="E28" s="183">
        <f t="shared" si="6"/>
        <v>0</v>
      </c>
      <c r="F28" s="188">
        <f t="shared" si="7"/>
        <v>0</v>
      </c>
      <c r="G28" s="171">
        <f>'[10]2120'!B28</f>
        <v>0</v>
      </c>
      <c r="H28" s="186">
        <f>'[2]2120'!CE28</f>
        <v>0</v>
      </c>
      <c r="I28" s="175">
        <f>'2120'!V28</f>
        <v>0</v>
      </c>
      <c r="J28" s="175">
        <f t="shared" si="37"/>
        <v>0</v>
      </c>
      <c r="K28" s="188">
        <f t="shared" si="8"/>
        <v>0</v>
      </c>
      <c r="L28" s="495">
        <f>'[10]2210'!B28+'[10]2240всього'!B28+'[10]2250'!B28</f>
        <v>0</v>
      </c>
      <c r="M28" s="242">
        <f>'[2]2210'!$CE28+'[2]2240всього'!$CC28+'[2]2250'!$CE28</f>
        <v>0</v>
      </c>
      <c r="N28" s="581">
        <f>'2210'!R28+'всього 2240'!Y28+'2250'!P28</f>
        <v>0</v>
      </c>
      <c r="O28" s="183">
        <f t="shared" si="9"/>
        <v>0</v>
      </c>
      <c r="P28" s="188">
        <f t="shared" si="0"/>
        <v>0</v>
      </c>
      <c r="Q28" s="174">
        <f>'[10]2800'!B28</f>
        <v>0</v>
      </c>
      <c r="R28" s="242">
        <f>'[2]2800'!$CE28</f>
        <v>0</v>
      </c>
      <c r="S28" s="180">
        <f>'2800'!N28</f>
        <v>0</v>
      </c>
      <c r="T28" s="180">
        <f t="shared" si="10"/>
        <v>0</v>
      </c>
      <c r="U28" s="181">
        <f t="shared" si="11"/>
        <v>0</v>
      </c>
      <c r="V28" s="179">
        <f>'2270'!B28</f>
        <v>0</v>
      </c>
      <c r="W28" s="180">
        <f>'2270'!C28</f>
        <v>0</v>
      </c>
      <c r="X28" s="180">
        <f>'2270'!D28</f>
        <v>0</v>
      </c>
      <c r="Y28" s="180">
        <f t="shared" si="1"/>
        <v>0</v>
      </c>
      <c r="Z28" s="181">
        <f t="shared" si="12"/>
        <v>0</v>
      </c>
      <c r="AA28" s="174">
        <f>'[10]2281'!B28</f>
        <v>0</v>
      </c>
      <c r="AB28" s="242">
        <f>'[2]2281'!$CE28</f>
        <v>0</v>
      </c>
      <c r="AC28" s="180">
        <f>'2281'!P28</f>
        <v>0</v>
      </c>
      <c r="AD28" s="180">
        <f t="shared" si="13"/>
        <v>0</v>
      </c>
      <c r="AE28" s="181">
        <f t="shared" si="14"/>
        <v>0</v>
      </c>
      <c r="AF28" s="174">
        <f>'[10]2282'!B28</f>
        <v>0</v>
      </c>
      <c r="AG28" s="242">
        <f>'[2]2282'!$CE28</f>
        <v>0</v>
      </c>
      <c r="AH28" s="180">
        <f>'2282'!R28</f>
        <v>0</v>
      </c>
      <c r="AI28" s="180">
        <f t="shared" si="15"/>
        <v>0</v>
      </c>
      <c r="AJ28" s="181">
        <f t="shared" si="2"/>
        <v>0</v>
      </c>
      <c r="AK28" s="174">
        <f>'[10]3110'!B28</f>
        <v>0</v>
      </c>
      <c r="AL28" s="242">
        <f>'[2]3110'!$CE28</f>
        <v>0</v>
      </c>
      <c r="AM28" s="180"/>
      <c r="AN28" s="180">
        <f t="shared" si="16"/>
        <v>0</v>
      </c>
      <c r="AO28" s="181">
        <f t="shared" si="17"/>
        <v>0</v>
      </c>
      <c r="AP28" s="182">
        <v>0</v>
      </c>
      <c r="AQ28" s="180"/>
      <c r="AR28" s="180"/>
      <c r="AS28" s="180">
        <f t="shared" si="18"/>
        <v>0</v>
      </c>
      <c r="AT28" s="181">
        <f t="shared" si="19"/>
        <v>0</v>
      </c>
      <c r="AU28" s="182"/>
      <c r="AV28" s="180"/>
      <c r="AW28" s="180"/>
      <c r="AX28" s="183">
        <f t="shared" si="20"/>
        <v>0</v>
      </c>
      <c r="AY28" s="181">
        <f t="shared" si="21"/>
        <v>0</v>
      </c>
      <c r="AZ28" s="176">
        <f>'[10]3210'!B28</f>
        <v>0</v>
      </c>
      <c r="BA28" s="242">
        <f>'[2]3210'!$CE28</f>
        <v>0</v>
      </c>
      <c r="BB28" s="180"/>
      <c r="BC28" s="180"/>
      <c r="BD28" s="185"/>
      <c r="BE28" s="184"/>
      <c r="BF28" s="180"/>
      <c r="BG28" s="180"/>
      <c r="BH28" s="180">
        <f t="shared" ca="1" si="3"/>
        <v>0</v>
      </c>
      <c r="BI28" s="181"/>
      <c r="BJ28" s="178">
        <f>'[10]2610'!B28</f>
        <v>19282.699999999997</v>
      </c>
      <c r="BK28" s="242">
        <f>'[2]2610'!$CH28</f>
        <v>10275.1</v>
      </c>
      <c r="BL28" s="180">
        <f>'2610'!BO28</f>
        <v>10275.1</v>
      </c>
      <c r="BM28" s="180">
        <f t="shared" si="22"/>
        <v>0</v>
      </c>
      <c r="BN28" s="181">
        <f t="shared" si="23"/>
        <v>-9007.5999999999967</v>
      </c>
      <c r="BO28" s="176">
        <f>'[10]2730'!B28</f>
        <v>0</v>
      </c>
      <c r="BP28" s="242">
        <f>'[2]2730'!$CE28</f>
        <v>0</v>
      </c>
      <c r="BQ28" s="180">
        <f>'2730'!O28</f>
        <v>0</v>
      </c>
      <c r="BR28" s="180">
        <f t="shared" si="24"/>
        <v>0</v>
      </c>
      <c r="BS28" s="181">
        <f t="shared" si="25"/>
        <v>0</v>
      </c>
      <c r="BT28" s="176">
        <f>'[10]2630'!B28</f>
        <v>0</v>
      </c>
      <c r="BU28" s="242">
        <f>'[2]2630'!$CE28</f>
        <v>0</v>
      </c>
      <c r="BV28" s="180"/>
      <c r="BW28" s="180"/>
      <c r="BX28" s="181"/>
      <c r="BY28" s="182">
        <f t="shared" si="26"/>
        <v>19282.699999999997</v>
      </c>
      <c r="BZ28" s="172">
        <f t="shared" si="27"/>
        <v>10275.1</v>
      </c>
      <c r="CA28" s="172">
        <f t="shared" si="28"/>
        <v>10275.1</v>
      </c>
      <c r="CB28" s="172">
        <f t="shared" si="29"/>
        <v>0</v>
      </c>
      <c r="CC28" s="210">
        <f t="shared" si="30"/>
        <v>-9007.5999999999967</v>
      </c>
      <c r="CD28" s="184">
        <f t="shared" si="36"/>
        <v>19282.699999999997</v>
      </c>
      <c r="CE28" s="243">
        <f t="shared" si="31"/>
        <v>10275.1</v>
      </c>
      <c r="CF28" s="499">
        <f t="shared" si="32"/>
        <v>10275.1</v>
      </c>
      <c r="CG28" s="175">
        <f t="shared" si="33"/>
        <v>0</v>
      </c>
      <c r="CH28" s="188">
        <f t="shared" ca="1" si="4"/>
        <v>0</v>
      </c>
      <c r="CI28" s="176">
        <f>'[8]2240 розповс.'!$B$9</f>
        <v>0</v>
      </c>
      <c r="CJ28" s="172">
        <f>'[8]2240 розповс.'!$DR$9</f>
        <v>0</v>
      </c>
      <c r="CK28" s="180">
        <f>'2240 трансл.'!C28</f>
        <v>0</v>
      </c>
      <c r="CL28" s="183">
        <f t="shared" si="34"/>
        <v>0</v>
      </c>
      <c r="CM28" s="188">
        <f t="shared" si="35"/>
        <v>0</v>
      </c>
      <c r="CO28" s="255">
        <f t="shared" si="5"/>
        <v>19282.699999999997</v>
      </c>
      <c r="CV28">
        <v>2210</v>
      </c>
      <c r="CW28">
        <f>5+40.5+40.5+40.5+40.5+40.5+40.5</f>
        <v>248</v>
      </c>
      <c r="CY28">
        <f>CW28+CW29+CW30</f>
        <v>1652.1</v>
      </c>
    </row>
    <row r="29" spans="1:103">
      <c r="A29" s="489" t="s">
        <v>235</v>
      </c>
      <c r="B29" s="171">
        <f>'[2]2111'!B29</f>
        <v>0</v>
      </c>
      <c r="C29" s="187">
        <f>'[2]2111'!CE29</f>
        <v>0</v>
      </c>
      <c r="D29" s="180">
        <f>'2111'!V29</f>
        <v>0</v>
      </c>
      <c r="E29" s="183">
        <f t="shared" si="6"/>
        <v>0</v>
      </c>
      <c r="F29" s="188">
        <f t="shared" si="7"/>
        <v>0</v>
      </c>
      <c r="G29" s="171">
        <f>'[10]2120'!B29</f>
        <v>0</v>
      </c>
      <c r="H29" s="186">
        <f>'[2]2120'!CE29</f>
        <v>0</v>
      </c>
      <c r="I29" s="175">
        <f>'2120'!V29</f>
        <v>0</v>
      </c>
      <c r="J29" s="175">
        <f t="shared" si="37"/>
        <v>0</v>
      </c>
      <c r="K29" s="188">
        <f t="shared" si="8"/>
        <v>0</v>
      </c>
      <c r="L29" s="495">
        <f>'[10]2210'!B29+'[10]2240всього'!B29+'[10]2250'!B29</f>
        <v>0</v>
      </c>
      <c r="M29" s="242">
        <f>'[2]2210'!$CE29+'[2]2240всього'!$CC29+'[2]2250'!$CE29</f>
        <v>0</v>
      </c>
      <c r="N29" s="581">
        <f>'2210'!R29+'всього 2240'!Y29+'2250'!P29</f>
        <v>0</v>
      </c>
      <c r="O29" s="183">
        <f t="shared" si="9"/>
        <v>0</v>
      </c>
      <c r="P29" s="188">
        <f t="shared" si="0"/>
        <v>0</v>
      </c>
      <c r="Q29" s="174">
        <f>'[10]2800'!B29</f>
        <v>0</v>
      </c>
      <c r="R29" s="242">
        <f>'[2]2800'!$CE29</f>
        <v>0</v>
      </c>
      <c r="S29" s="180">
        <f>'2800'!N29</f>
        <v>0</v>
      </c>
      <c r="T29" s="180">
        <f t="shared" si="10"/>
        <v>0</v>
      </c>
      <c r="U29" s="181">
        <f t="shared" si="11"/>
        <v>0</v>
      </c>
      <c r="V29" s="179">
        <f>'2270'!B29</f>
        <v>0</v>
      </c>
      <c r="W29" s="180">
        <f>'2270'!C29</f>
        <v>0</v>
      </c>
      <c r="X29" s="180">
        <f>'2270'!D29</f>
        <v>0</v>
      </c>
      <c r="Y29" s="180">
        <f t="shared" si="1"/>
        <v>0</v>
      </c>
      <c r="Z29" s="181">
        <f t="shared" si="12"/>
        <v>0</v>
      </c>
      <c r="AA29" s="174">
        <f>'[10]2281'!B29</f>
        <v>0</v>
      </c>
      <c r="AB29" s="242">
        <f>'[2]2281'!$CE29</f>
        <v>0</v>
      </c>
      <c r="AC29" s="180">
        <f>'2281'!P29</f>
        <v>0</v>
      </c>
      <c r="AD29" s="180">
        <f t="shared" si="13"/>
        <v>0</v>
      </c>
      <c r="AE29" s="181">
        <f t="shared" si="14"/>
        <v>0</v>
      </c>
      <c r="AF29" s="174">
        <f>'[10]2282'!B29</f>
        <v>0</v>
      </c>
      <c r="AG29" s="242">
        <f>'[2]2282'!$CE29</f>
        <v>0</v>
      </c>
      <c r="AH29" s="180">
        <f>'2282'!R29</f>
        <v>0</v>
      </c>
      <c r="AI29" s="180">
        <f t="shared" si="15"/>
        <v>0</v>
      </c>
      <c r="AJ29" s="181">
        <f t="shared" si="2"/>
        <v>0</v>
      </c>
      <c r="AK29" s="174">
        <f>'[10]3110'!B29</f>
        <v>0</v>
      </c>
      <c r="AL29" s="242">
        <f>'[2]3110'!$CE29</f>
        <v>0</v>
      </c>
      <c r="AM29" s="180"/>
      <c r="AN29" s="180">
        <f t="shared" si="16"/>
        <v>0</v>
      </c>
      <c r="AO29" s="181">
        <f t="shared" si="17"/>
        <v>0</v>
      </c>
      <c r="AP29" s="182">
        <v>0</v>
      </c>
      <c r="AQ29" s="180"/>
      <c r="AR29" s="180"/>
      <c r="AS29" s="180">
        <f t="shared" si="18"/>
        <v>0</v>
      </c>
      <c r="AT29" s="181">
        <f t="shared" si="19"/>
        <v>0</v>
      </c>
      <c r="AU29" s="182"/>
      <c r="AV29" s="180"/>
      <c r="AW29" s="180"/>
      <c r="AX29" s="183">
        <f t="shared" si="20"/>
        <v>0</v>
      </c>
      <c r="AY29" s="181">
        <f t="shared" si="21"/>
        <v>0</v>
      </c>
      <c r="AZ29" s="176">
        <f>'[10]3210'!B29</f>
        <v>0</v>
      </c>
      <c r="BA29" s="242">
        <f>'[2]3210'!$CE29</f>
        <v>0</v>
      </c>
      <c r="BB29" s="180"/>
      <c r="BC29" s="180"/>
      <c r="BD29" s="185"/>
      <c r="BE29" s="184"/>
      <c r="BF29" s="180"/>
      <c r="BG29" s="180"/>
      <c r="BH29" s="180">
        <f t="shared" ca="1" si="3"/>
        <v>0</v>
      </c>
      <c r="BI29" s="181"/>
      <c r="BJ29" s="178">
        <f>'[10]2610'!B29</f>
        <v>24598.100000000002</v>
      </c>
      <c r="BK29" s="242">
        <f>'[2]2610'!$CH29</f>
        <v>12214</v>
      </c>
      <c r="BL29" s="187">
        <f>'2610'!BO29</f>
        <v>12214</v>
      </c>
      <c r="BM29" s="186">
        <f t="shared" si="22"/>
        <v>0</v>
      </c>
      <c r="BN29" s="210">
        <f t="shared" si="23"/>
        <v>-12384.100000000002</v>
      </c>
      <c r="BO29" s="176">
        <f>'[10]2730'!B29</f>
        <v>0</v>
      </c>
      <c r="BP29" s="242">
        <f>'[2]2730'!$CE29</f>
        <v>0</v>
      </c>
      <c r="BQ29" s="180">
        <f>'2730'!O29</f>
        <v>0</v>
      </c>
      <c r="BR29" s="180">
        <f t="shared" si="24"/>
        <v>0</v>
      </c>
      <c r="BS29" s="181">
        <f t="shared" si="25"/>
        <v>0</v>
      </c>
      <c r="BT29" s="176">
        <f>'[10]2630'!B29</f>
        <v>0</v>
      </c>
      <c r="BU29" s="242">
        <f>'[2]2630'!$CE29</f>
        <v>0</v>
      </c>
      <c r="BV29" s="180"/>
      <c r="BW29" s="180"/>
      <c r="BX29" s="181"/>
      <c r="BY29" s="182">
        <f t="shared" si="26"/>
        <v>24598.100000000002</v>
      </c>
      <c r="BZ29" s="172">
        <f t="shared" si="27"/>
        <v>12214</v>
      </c>
      <c r="CA29" s="172">
        <f t="shared" si="28"/>
        <v>12214</v>
      </c>
      <c r="CB29" s="172">
        <f t="shared" si="29"/>
        <v>0</v>
      </c>
      <c r="CC29" s="210">
        <f t="shared" si="30"/>
        <v>-12384.100000000002</v>
      </c>
      <c r="CD29" s="184">
        <f t="shared" si="36"/>
        <v>24598.100000000002</v>
      </c>
      <c r="CE29" s="243">
        <f t="shared" si="31"/>
        <v>12214</v>
      </c>
      <c r="CF29" s="499">
        <f t="shared" si="32"/>
        <v>12214</v>
      </c>
      <c r="CG29" s="175">
        <f t="shared" si="33"/>
        <v>0</v>
      </c>
      <c r="CH29" s="188">
        <f t="shared" ca="1" si="4"/>
        <v>0</v>
      </c>
      <c r="CI29" s="176">
        <f>'[8]2240 розповс.'!$B$9</f>
        <v>0</v>
      </c>
      <c r="CJ29" s="172">
        <f>'[8]2240 розповс.'!$DR$9</f>
        <v>0</v>
      </c>
      <c r="CK29" s="180">
        <f>'2240 трансл.'!C29</f>
        <v>0</v>
      </c>
      <c r="CL29" s="183">
        <f t="shared" si="34"/>
        <v>0</v>
      </c>
      <c r="CM29" s="188">
        <f t="shared" si="35"/>
        <v>0</v>
      </c>
      <c r="CO29" s="255">
        <f t="shared" si="5"/>
        <v>24598.100000000002</v>
      </c>
      <c r="CV29">
        <v>2240</v>
      </c>
      <c r="CW29">
        <f>143.7+148.8+148.8+161.8+148.8+148.8+162.8+149.8</f>
        <v>1213.3</v>
      </c>
    </row>
    <row r="30" spans="1:103">
      <c r="A30" s="488" t="s">
        <v>236</v>
      </c>
      <c r="B30" s="171">
        <f>'[2]2111'!B30</f>
        <v>0</v>
      </c>
      <c r="C30" s="187">
        <f>'[2]2111'!CE30</f>
        <v>0</v>
      </c>
      <c r="D30" s="180">
        <f>'2111'!V30</f>
        <v>0</v>
      </c>
      <c r="E30" s="183">
        <f t="shared" si="6"/>
        <v>0</v>
      </c>
      <c r="F30" s="188">
        <f t="shared" si="7"/>
        <v>0</v>
      </c>
      <c r="G30" s="171">
        <f>'[10]2120'!B30</f>
        <v>0</v>
      </c>
      <c r="H30" s="186">
        <f>'[2]2120'!CE30</f>
        <v>0</v>
      </c>
      <c r="I30" s="175">
        <f>'2120'!V30</f>
        <v>0</v>
      </c>
      <c r="J30" s="175">
        <f t="shared" si="37"/>
        <v>0</v>
      </c>
      <c r="K30" s="188">
        <f t="shared" si="8"/>
        <v>0</v>
      </c>
      <c r="L30" s="495">
        <f>'[10]2210'!B30+'[10]2240всього'!B30+'[10]2250'!B30</f>
        <v>0</v>
      </c>
      <c r="M30" s="242">
        <f>'[2]2210'!$CE30+'[2]2240всього'!$CC30+'[2]2250'!$CE30</f>
        <v>0</v>
      </c>
      <c r="N30" s="581">
        <f>'2210'!R30+'всього 2240'!Y30+'2250'!P30</f>
        <v>0</v>
      </c>
      <c r="O30" s="183">
        <f t="shared" si="9"/>
        <v>0</v>
      </c>
      <c r="P30" s="188">
        <f t="shared" si="0"/>
        <v>0</v>
      </c>
      <c r="Q30" s="174">
        <f>'[10]2800'!B30</f>
        <v>0</v>
      </c>
      <c r="R30" s="242">
        <f>'[2]2800'!$CE30</f>
        <v>0</v>
      </c>
      <c r="S30" s="180">
        <f>'2800'!N30</f>
        <v>0</v>
      </c>
      <c r="T30" s="180">
        <f t="shared" si="10"/>
        <v>0</v>
      </c>
      <c r="U30" s="181">
        <f t="shared" si="11"/>
        <v>0</v>
      </c>
      <c r="V30" s="179">
        <f>'2270'!B30</f>
        <v>0</v>
      </c>
      <c r="W30" s="180">
        <f>'2270'!C30</f>
        <v>0</v>
      </c>
      <c r="X30" s="180">
        <f>'2270'!D30</f>
        <v>0</v>
      </c>
      <c r="Y30" s="180">
        <f t="shared" si="1"/>
        <v>0</v>
      </c>
      <c r="Z30" s="181">
        <f t="shared" si="12"/>
        <v>0</v>
      </c>
      <c r="AA30" s="174">
        <f>'[10]2281'!B30</f>
        <v>0</v>
      </c>
      <c r="AB30" s="242">
        <f>'[2]2281'!$CE30</f>
        <v>0</v>
      </c>
      <c r="AC30" s="180">
        <f>'2281'!P30</f>
        <v>0</v>
      </c>
      <c r="AD30" s="180">
        <f t="shared" si="13"/>
        <v>0</v>
      </c>
      <c r="AE30" s="181">
        <f t="shared" si="14"/>
        <v>0</v>
      </c>
      <c r="AF30" s="174">
        <f>'[10]2282'!B30</f>
        <v>0</v>
      </c>
      <c r="AG30" s="242">
        <f>'[2]2282'!$CE30</f>
        <v>0</v>
      </c>
      <c r="AH30" s="180">
        <f>'2282'!R30</f>
        <v>0</v>
      </c>
      <c r="AI30" s="180">
        <f t="shared" si="15"/>
        <v>0</v>
      </c>
      <c r="AJ30" s="181">
        <f t="shared" si="2"/>
        <v>0</v>
      </c>
      <c r="AK30" s="174">
        <f>'[10]3110'!B30</f>
        <v>0</v>
      </c>
      <c r="AL30" s="242">
        <f>'[2]3110'!$CE30</f>
        <v>0</v>
      </c>
      <c r="AM30" s="180"/>
      <c r="AN30" s="180">
        <f t="shared" si="16"/>
        <v>0</v>
      </c>
      <c r="AO30" s="181">
        <f t="shared" si="17"/>
        <v>0</v>
      </c>
      <c r="AP30" s="182">
        <v>0</v>
      </c>
      <c r="AQ30" s="180"/>
      <c r="AR30" s="180"/>
      <c r="AS30" s="180">
        <f t="shared" si="18"/>
        <v>0</v>
      </c>
      <c r="AT30" s="181">
        <f t="shared" si="19"/>
        <v>0</v>
      </c>
      <c r="AU30" s="182"/>
      <c r="AV30" s="180"/>
      <c r="AW30" s="180"/>
      <c r="AX30" s="183">
        <f t="shared" si="20"/>
        <v>0</v>
      </c>
      <c r="AY30" s="181">
        <f t="shared" si="21"/>
        <v>0</v>
      </c>
      <c r="AZ30" s="176">
        <f>'[10]3210'!B30</f>
        <v>0</v>
      </c>
      <c r="BA30" s="242">
        <f>'[2]3210'!$CE30</f>
        <v>0</v>
      </c>
      <c r="BB30" s="180"/>
      <c r="BC30" s="180"/>
      <c r="BD30" s="185"/>
      <c r="BE30" s="184"/>
      <c r="BF30" s="180"/>
      <c r="BG30" s="180"/>
      <c r="BH30" s="180">
        <f t="shared" ca="1" si="3"/>
        <v>0</v>
      </c>
      <c r="BI30" s="181"/>
      <c r="BJ30" s="178">
        <f>'[10]2610'!B30</f>
        <v>17247.800000000003</v>
      </c>
      <c r="BK30" s="242">
        <f>'[2]2610'!$CH30</f>
        <v>8718.143</v>
      </c>
      <c r="BL30" s="180">
        <f>'2610'!BO30</f>
        <v>8718.143</v>
      </c>
      <c r="BM30" s="180">
        <f t="shared" si="22"/>
        <v>0</v>
      </c>
      <c r="BN30" s="210">
        <f t="shared" si="23"/>
        <v>-8529.6570000000029</v>
      </c>
      <c r="BO30" s="176">
        <f>'[10]2730'!B30</f>
        <v>0</v>
      </c>
      <c r="BP30" s="242">
        <f>'[2]2730'!$CE30</f>
        <v>0</v>
      </c>
      <c r="BQ30" s="180">
        <f>'2730'!O30</f>
        <v>0</v>
      </c>
      <c r="BR30" s="180">
        <f t="shared" si="24"/>
        <v>0</v>
      </c>
      <c r="BS30" s="181">
        <f t="shared" si="25"/>
        <v>0</v>
      </c>
      <c r="BT30" s="176">
        <f>'[10]2630'!B30</f>
        <v>0</v>
      </c>
      <c r="BU30" s="242">
        <f>'[2]2630'!$CE30</f>
        <v>0</v>
      </c>
      <c r="BV30" s="180"/>
      <c r="BW30" s="180"/>
      <c r="BX30" s="181"/>
      <c r="BY30" s="182">
        <f t="shared" si="26"/>
        <v>17247.800000000003</v>
      </c>
      <c r="BZ30" s="172">
        <f t="shared" si="27"/>
        <v>8718.143</v>
      </c>
      <c r="CA30" s="172">
        <f t="shared" si="28"/>
        <v>8718.143</v>
      </c>
      <c r="CB30" s="172">
        <f t="shared" si="29"/>
        <v>0</v>
      </c>
      <c r="CC30" s="210">
        <f t="shared" si="30"/>
        <v>-8529.6570000000029</v>
      </c>
      <c r="CD30" s="184">
        <f t="shared" si="36"/>
        <v>17247.800000000003</v>
      </c>
      <c r="CE30" s="243">
        <f t="shared" si="31"/>
        <v>8718.143</v>
      </c>
      <c r="CF30" s="499">
        <f t="shared" si="32"/>
        <v>8718.143</v>
      </c>
      <c r="CG30" s="433">
        <f t="shared" si="33"/>
        <v>0</v>
      </c>
      <c r="CH30" s="188">
        <f t="shared" ca="1" si="4"/>
        <v>0</v>
      </c>
      <c r="CI30" s="176">
        <f>'[8]2240 розповс.'!$B$9</f>
        <v>0</v>
      </c>
      <c r="CJ30" s="172">
        <f>'[8]2240 розповс.'!$DR$9</f>
        <v>0</v>
      </c>
      <c r="CK30" s="180">
        <f>'2240 трансл.'!C30</f>
        <v>0</v>
      </c>
      <c r="CL30" s="183">
        <f t="shared" si="34"/>
        <v>0</v>
      </c>
      <c r="CM30" s="188">
        <f t="shared" si="35"/>
        <v>0</v>
      </c>
      <c r="CO30" s="255">
        <f t="shared" si="5"/>
        <v>17247.800000000003</v>
      </c>
      <c r="CV30">
        <v>2250</v>
      </c>
      <c r="CW30">
        <f>23.8+23.8+23.8+23.8+23.9+23.9+23.9+23.9</f>
        <v>190.8</v>
      </c>
    </row>
    <row r="31" spans="1:103">
      <c r="A31" s="489" t="s">
        <v>237</v>
      </c>
      <c r="B31" s="171">
        <f>'[2]2111'!B31</f>
        <v>0</v>
      </c>
      <c r="C31" s="187">
        <f>'[2]2111'!CE31</f>
        <v>0</v>
      </c>
      <c r="D31" s="180">
        <f>'2111'!V31</f>
        <v>0</v>
      </c>
      <c r="E31" s="183">
        <f t="shared" si="6"/>
        <v>0</v>
      </c>
      <c r="F31" s="188">
        <f t="shared" si="7"/>
        <v>0</v>
      </c>
      <c r="G31" s="171">
        <f>'[10]2120'!B31</f>
        <v>0</v>
      </c>
      <c r="H31" s="186">
        <f>'[2]2120'!CE31</f>
        <v>0</v>
      </c>
      <c r="I31" s="175">
        <f>'2120'!V31</f>
        <v>0</v>
      </c>
      <c r="J31" s="175">
        <f t="shared" si="37"/>
        <v>0</v>
      </c>
      <c r="K31" s="188">
        <f t="shared" si="8"/>
        <v>0</v>
      </c>
      <c r="L31" s="495">
        <f>'[10]2210'!B31+'[10]2240всього'!B31+'[10]2250'!B31</f>
        <v>0</v>
      </c>
      <c r="M31" s="242">
        <f>'[2]2210'!$CE31+'[2]2240всього'!$CC31+'[2]2250'!$CE31</f>
        <v>0</v>
      </c>
      <c r="N31" s="581">
        <f>'2210'!R31+'всього 2240'!Y31+'2250'!P31</f>
        <v>0</v>
      </c>
      <c r="O31" s="183">
        <f t="shared" si="9"/>
        <v>0</v>
      </c>
      <c r="P31" s="188">
        <f t="shared" si="0"/>
        <v>0</v>
      </c>
      <c r="Q31" s="174">
        <f>'[10]2800'!B31</f>
        <v>0</v>
      </c>
      <c r="R31" s="242">
        <f>'[2]2800'!$CE31</f>
        <v>0</v>
      </c>
      <c r="S31" s="180">
        <f>'2800'!N31</f>
        <v>0</v>
      </c>
      <c r="T31" s="180">
        <f t="shared" si="10"/>
        <v>0</v>
      </c>
      <c r="U31" s="181">
        <f t="shared" si="11"/>
        <v>0</v>
      </c>
      <c r="V31" s="179">
        <f>'2270'!B31</f>
        <v>0</v>
      </c>
      <c r="W31" s="180">
        <f>'2270'!C31</f>
        <v>0</v>
      </c>
      <c r="X31" s="180">
        <f>'2270'!D31</f>
        <v>0</v>
      </c>
      <c r="Y31" s="180">
        <f t="shared" si="1"/>
        <v>0</v>
      </c>
      <c r="Z31" s="181">
        <f t="shared" si="12"/>
        <v>0</v>
      </c>
      <c r="AA31" s="174">
        <f>'[10]2281'!B31</f>
        <v>0</v>
      </c>
      <c r="AB31" s="242">
        <f>'[2]2281'!$CE31</f>
        <v>0</v>
      </c>
      <c r="AC31" s="180">
        <f>'2281'!P31</f>
        <v>0</v>
      </c>
      <c r="AD31" s="180">
        <f t="shared" si="13"/>
        <v>0</v>
      </c>
      <c r="AE31" s="181">
        <f t="shared" si="14"/>
        <v>0</v>
      </c>
      <c r="AF31" s="174">
        <f>'[10]2282'!B31</f>
        <v>0</v>
      </c>
      <c r="AG31" s="242">
        <f>'[2]2282'!$CE31</f>
        <v>0</v>
      </c>
      <c r="AH31" s="180">
        <f>'2282'!R31</f>
        <v>0</v>
      </c>
      <c r="AI31" s="180">
        <f t="shared" si="15"/>
        <v>0</v>
      </c>
      <c r="AJ31" s="181">
        <f t="shared" si="2"/>
        <v>0</v>
      </c>
      <c r="AK31" s="174">
        <f>'[10]3110'!B31</f>
        <v>0</v>
      </c>
      <c r="AL31" s="242">
        <f>'[2]3110'!$CE31</f>
        <v>0</v>
      </c>
      <c r="AM31" s="180"/>
      <c r="AN31" s="180">
        <f t="shared" si="16"/>
        <v>0</v>
      </c>
      <c r="AO31" s="181">
        <f t="shared" si="17"/>
        <v>0</v>
      </c>
      <c r="AP31" s="182">
        <v>0</v>
      </c>
      <c r="AQ31" s="180"/>
      <c r="AR31" s="180"/>
      <c r="AS31" s="180">
        <f t="shared" si="18"/>
        <v>0</v>
      </c>
      <c r="AT31" s="181">
        <f t="shared" si="19"/>
        <v>0</v>
      </c>
      <c r="AU31" s="182"/>
      <c r="AV31" s="180"/>
      <c r="AW31" s="180"/>
      <c r="AX31" s="183">
        <f t="shared" si="20"/>
        <v>0</v>
      </c>
      <c r="AY31" s="181">
        <f t="shared" si="21"/>
        <v>0</v>
      </c>
      <c r="AZ31" s="176">
        <f>'[10]3210'!B31</f>
        <v>0</v>
      </c>
      <c r="BA31" s="242">
        <f>'[2]3210'!$CE31</f>
        <v>0</v>
      </c>
      <c r="BB31" s="180"/>
      <c r="BC31" s="180"/>
      <c r="BD31" s="185"/>
      <c r="BE31" s="184"/>
      <c r="BF31" s="180"/>
      <c r="BG31" s="180"/>
      <c r="BH31" s="180">
        <f t="shared" ca="1" si="3"/>
        <v>0</v>
      </c>
      <c r="BI31" s="181"/>
      <c r="BJ31" s="178">
        <f>'[10]2610'!B31</f>
        <v>18481.8</v>
      </c>
      <c r="BK31" s="242">
        <f>'[2]2610'!$CH31</f>
        <v>9358.08</v>
      </c>
      <c r="BL31" s="180">
        <f>'2610'!BO31</f>
        <v>9358.08</v>
      </c>
      <c r="BM31" s="180">
        <f t="shared" si="22"/>
        <v>0</v>
      </c>
      <c r="BN31" s="181">
        <f t="shared" si="23"/>
        <v>-9123.7199999999993</v>
      </c>
      <c r="BO31" s="176">
        <f>'[10]2730'!B31</f>
        <v>0</v>
      </c>
      <c r="BP31" s="242">
        <f>'[2]2730'!$CE31</f>
        <v>0</v>
      </c>
      <c r="BQ31" s="180">
        <f>'2730'!O31</f>
        <v>0</v>
      </c>
      <c r="BR31" s="180">
        <f t="shared" si="24"/>
        <v>0</v>
      </c>
      <c r="BS31" s="181">
        <f t="shared" si="25"/>
        <v>0</v>
      </c>
      <c r="BT31" s="176">
        <f>'[10]2630'!B31</f>
        <v>0</v>
      </c>
      <c r="BU31" s="242">
        <f>'[2]2630'!$CE31</f>
        <v>0</v>
      </c>
      <c r="BV31" s="180"/>
      <c r="BW31" s="180"/>
      <c r="BX31" s="181"/>
      <c r="BY31" s="182">
        <f t="shared" si="26"/>
        <v>18481.8</v>
      </c>
      <c r="BZ31" s="172">
        <f t="shared" si="27"/>
        <v>9358.08</v>
      </c>
      <c r="CA31" s="172">
        <f t="shared" si="28"/>
        <v>9358.08</v>
      </c>
      <c r="CB31" s="172">
        <f t="shared" si="29"/>
        <v>0</v>
      </c>
      <c r="CC31" s="181">
        <f t="shared" si="30"/>
        <v>-9123.7199999999993</v>
      </c>
      <c r="CD31" s="184">
        <f t="shared" si="36"/>
        <v>18481.8</v>
      </c>
      <c r="CE31" s="243">
        <f t="shared" si="31"/>
        <v>9358.08</v>
      </c>
      <c r="CF31" s="499">
        <f t="shared" si="32"/>
        <v>9358.08</v>
      </c>
      <c r="CG31" s="243">
        <f t="shared" si="33"/>
        <v>0</v>
      </c>
      <c r="CH31" s="188">
        <f t="shared" ca="1" si="4"/>
        <v>0</v>
      </c>
      <c r="CI31" s="176">
        <f>'[8]2240 розповс.'!$B$9</f>
        <v>0</v>
      </c>
      <c r="CJ31" s="172">
        <f>'[8]2240 розповс.'!$DR$9</f>
        <v>0</v>
      </c>
      <c r="CK31" s="180">
        <f>'2240 трансл.'!C31</f>
        <v>0</v>
      </c>
      <c r="CL31" s="183">
        <f t="shared" si="34"/>
        <v>0</v>
      </c>
      <c r="CM31" s="188">
        <f t="shared" si="35"/>
        <v>0</v>
      </c>
      <c r="CO31" s="255">
        <f t="shared" si="5"/>
        <v>18481.8</v>
      </c>
    </row>
    <row r="32" spans="1:103">
      <c r="A32" s="489" t="s">
        <v>238</v>
      </c>
      <c r="B32" s="171">
        <f>'[2]2111'!B32</f>
        <v>0</v>
      </c>
      <c r="C32" s="187">
        <f>'[2]2111'!CE32</f>
        <v>0</v>
      </c>
      <c r="D32" s="180">
        <f>'2111'!V32</f>
        <v>0</v>
      </c>
      <c r="E32" s="183">
        <f t="shared" si="6"/>
        <v>0</v>
      </c>
      <c r="F32" s="188">
        <f t="shared" si="7"/>
        <v>0</v>
      </c>
      <c r="G32" s="171">
        <f>'[10]2120'!B32</f>
        <v>0</v>
      </c>
      <c r="H32" s="186">
        <f>'[2]2120'!CE32</f>
        <v>0</v>
      </c>
      <c r="I32" s="175">
        <f>'2120'!V32</f>
        <v>0</v>
      </c>
      <c r="J32" s="175">
        <f t="shared" si="37"/>
        <v>0</v>
      </c>
      <c r="K32" s="188">
        <f t="shared" si="8"/>
        <v>0</v>
      </c>
      <c r="L32" s="495">
        <f>'[10]2210'!B32+'[10]2240всього'!B32+'[10]2250'!B32</f>
        <v>0</v>
      </c>
      <c r="M32" s="242">
        <f>'[2]2210'!$CE32+'[2]2240всього'!$CC32+'[2]2250'!$CE32</f>
        <v>0</v>
      </c>
      <c r="N32" s="581">
        <f>'2210'!R32+'всього 2240'!Y32+'2250'!P32</f>
        <v>0</v>
      </c>
      <c r="O32" s="183">
        <f t="shared" si="9"/>
        <v>0</v>
      </c>
      <c r="P32" s="188">
        <f t="shared" si="0"/>
        <v>0</v>
      </c>
      <c r="Q32" s="174">
        <f>'[10]2800'!B32</f>
        <v>0</v>
      </c>
      <c r="R32" s="242">
        <f>'[2]2800'!$CE32</f>
        <v>0</v>
      </c>
      <c r="S32" s="180">
        <f>'2800'!N32</f>
        <v>0</v>
      </c>
      <c r="T32" s="180">
        <f t="shared" si="10"/>
        <v>0</v>
      </c>
      <c r="U32" s="181">
        <f t="shared" si="11"/>
        <v>0</v>
      </c>
      <c r="V32" s="179">
        <f>'2270'!B32</f>
        <v>0</v>
      </c>
      <c r="W32" s="180">
        <f>'2270'!C32</f>
        <v>0</v>
      </c>
      <c r="X32" s="180">
        <f>'2270'!D32</f>
        <v>0</v>
      </c>
      <c r="Y32" s="180">
        <f t="shared" si="1"/>
        <v>0</v>
      </c>
      <c r="Z32" s="181">
        <f t="shared" si="12"/>
        <v>0</v>
      </c>
      <c r="AA32" s="174">
        <f>'[10]2281'!B32</f>
        <v>0</v>
      </c>
      <c r="AB32" s="242">
        <f>'[2]2281'!$CE32</f>
        <v>0</v>
      </c>
      <c r="AC32" s="180">
        <f>'2281'!P32</f>
        <v>0</v>
      </c>
      <c r="AD32" s="180">
        <f t="shared" si="13"/>
        <v>0</v>
      </c>
      <c r="AE32" s="181">
        <f t="shared" si="14"/>
        <v>0</v>
      </c>
      <c r="AF32" s="174">
        <f>'[10]2282'!B32</f>
        <v>0</v>
      </c>
      <c r="AG32" s="242">
        <f>'[2]2282'!$CE32</f>
        <v>0</v>
      </c>
      <c r="AH32" s="180">
        <f>'2282'!R32</f>
        <v>0</v>
      </c>
      <c r="AI32" s="180">
        <f t="shared" si="15"/>
        <v>0</v>
      </c>
      <c r="AJ32" s="181">
        <f t="shared" si="2"/>
        <v>0</v>
      </c>
      <c r="AK32" s="174">
        <f>'[10]3110'!B32</f>
        <v>0</v>
      </c>
      <c r="AL32" s="242">
        <f>'[2]3110'!$CE32</f>
        <v>0</v>
      </c>
      <c r="AM32" s="180"/>
      <c r="AN32" s="180">
        <f t="shared" si="16"/>
        <v>0</v>
      </c>
      <c r="AO32" s="181">
        <f t="shared" si="17"/>
        <v>0</v>
      </c>
      <c r="AP32" s="182">
        <v>0</v>
      </c>
      <c r="AQ32" s="180"/>
      <c r="AR32" s="180"/>
      <c r="AS32" s="180">
        <f t="shared" si="18"/>
        <v>0</v>
      </c>
      <c r="AT32" s="181">
        <f t="shared" si="19"/>
        <v>0</v>
      </c>
      <c r="AU32" s="182"/>
      <c r="AV32" s="180"/>
      <c r="AW32" s="180"/>
      <c r="AX32" s="183">
        <f t="shared" si="20"/>
        <v>0</v>
      </c>
      <c r="AY32" s="181">
        <f t="shared" si="21"/>
        <v>0</v>
      </c>
      <c r="AZ32" s="176">
        <f>'[10]3210'!B32</f>
        <v>0</v>
      </c>
      <c r="BA32" s="242">
        <f>'[2]3210'!$CE32</f>
        <v>0</v>
      </c>
      <c r="BB32" s="180"/>
      <c r="BC32" s="180"/>
      <c r="BD32" s="185"/>
      <c r="BE32" s="184"/>
      <c r="BF32" s="180"/>
      <c r="BG32" s="180"/>
      <c r="BH32" s="180">
        <f t="shared" ca="1" si="3"/>
        <v>0</v>
      </c>
      <c r="BI32" s="181"/>
      <c r="BJ32" s="178">
        <f>'[10]2610'!B32</f>
        <v>21829.5</v>
      </c>
      <c r="BK32" s="242">
        <f>'[2]2610'!$CH32</f>
        <v>11625.849</v>
      </c>
      <c r="BL32" s="180">
        <f>'2610'!BO32</f>
        <v>11625.849</v>
      </c>
      <c r="BM32" s="180">
        <f t="shared" si="22"/>
        <v>0</v>
      </c>
      <c r="BN32" s="210">
        <f t="shared" si="23"/>
        <v>-10203.651</v>
      </c>
      <c r="BO32" s="176">
        <f>'[10]2730'!B32</f>
        <v>0</v>
      </c>
      <c r="BP32" s="242">
        <f>'[2]2730'!$CE32</f>
        <v>0</v>
      </c>
      <c r="BQ32" s="180">
        <f>'2730'!O32</f>
        <v>0</v>
      </c>
      <c r="BR32" s="180">
        <f t="shared" si="24"/>
        <v>0</v>
      </c>
      <c r="BS32" s="181">
        <f t="shared" si="25"/>
        <v>0</v>
      </c>
      <c r="BT32" s="176">
        <f>'[10]2630'!B32</f>
        <v>0</v>
      </c>
      <c r="BU32" s="242">
        <f>'[2]2630'!$CE32</f>
        <v>0</v>
      </c>
      <c r="BV32" s="180"/>
      <c r="BW32" s="180"/>
      <c r="BX32" s="181"/>
      <c r="BY32" s="182">
        <f t="shared" si="26"/>
        <v>21829.5</v>
      </c>
      <c r="BZ32" s="172">
        <f t="shared" si="27"/>
        <v>11625.849</v>
      </c>
      <c r="CA32" s="172">
        <f t="shared" si="28"/>
        <v>11625.849</v>
      </c>
      <c r="CB32" s="172">
        <f t="shared" si="29"/>
        <v>0</v>
      </c>
      <c r="CC32" s="181">
        <f t="shared" si="30"/>
        <v>-10203.651</v>
      </c>
      <c r="CD32" s="184">
        <f t="shared" si="36"/>
        <v>21829.5</v>
      </c>
      <c r="CE32" s="243">
        <f t="shared" si="31"/>
        <v>11625.849</v>
      </c>
      <c r="CF32" s="499">
        <f t="shared" si="32"/>
        <v>11625.849</v>
      </c>
      <c r="CG32" s="243">
        <f t="shared" si="33"/>
        <v>0</v>
      </c>
      <c r="CH32" s="188">
        <f t="shared" ca="1" si="4"/>
        <v>0</v>
      </c>
      <c r="CI32" s="176">
        <f>'[8]2240 розповс.'!$B$9</f>
        <v>0</v>
      </c>
      <c r="CJ32" s="172">
        <f>'[8]2240 розповс.'!$DR$9</f>
        <v>0</v>
      </c>
      <c r="CK32" s="180">
        <f>'2240 трансл.'!C32</f>
        <v>0</v>
      </c>
      <c r="CL32" s="183">
        <f t="shared" si="34"/>
        <v>0</v>
      </c>
      <c r="CM32" s="188">
        <f t="shared" si="35"/>
        <v>0</v>
      </c>
      <c r="CO32" s="255">
        <f t="shared" si="5"/>
        <v>21829.5</v>
      </c>
    </row>
    <row r="33" spans="1:93">
      <c r="A33" s="490" t="s">
        <v>280</v>
      </c>
      <c r="B33" s="171">
        <f>'[2]2111'!B33</f>
        <v>0</v>
      </c>
      <c r="C33" s="187">
        <f>'[2]2111'!CE33</f>
        <v>0</v>
      </c>
      <c r="D33" s="180">
        <f>'2111'!V33</f>
        <v>0</v>
      </c>
      <c r="E33" s="183">
        <f t="shared" si="6"/>
        <v>0</v>
      </c>
      <c r="F33" s="188">
        <f t="shared" si="7"/>
        <v>0</v>
      </c>
      <c r="G33" s="171">
        <f>'[10]2120'!B33</f>
        <v>0</v>
      </c>
      <c r="H33" s="186">
        <f>'[2]2120'!CE33</f>
        <v>0</v>
      </c>
      <c r="I33" s="175">
        <f>'2120'!V33</f>
        <v>0</v>
      </c>
      <c r="J33" s="175">
        <f t="shared" si="37"/>
        <v>0</v>
      </c>
      <c r="K33" s="188">
        <f t="shared" si="8"/>
        <v>0</v>
      </c>
      <c r="L33" s="495">
        <f>'[10]2210'!B33+'[10]2240всього'!B33+'[10]2250'!B33</f>
        <v>0</v>
      </c>
      <c r="M33" s="242">
        <f>'[2]2210'!$CE33+'[2]2240всього'!$CC33+'[2]2250'!$CE33</f>
        <v>0</v>
      </c>
      <c r="N33" s="581">
        <f>'2210'!R33+'всього 2240'!Y33+'2250'!P33</f>
        <v>0</v>
      </c>
      <c r="O33" s="183">
        <f t="shared" si="9"/>
        <v>0</v>
      </c>
      <c r="P33" s="188">
        <f t="shared" si="0"/>
        <v>0</v>
      </c>
      <c r="Q33" s="174">
        <f>'[10]2800'!B33</f>
        <v>0</v>
      </c>
      <c r="R33" s="242">
        <f>'[2]2800'!$CE33</f>
        <v>0</v>
      </c>
      <c r="S33" s="180">
        <f>'2800'!N33</f>
        <v>0</v>
      </c>
      <c r="T33" s="180">
        <f t="shared" si="10"/>
        <v>0</v>
      </c>
      <c r="U33" s="181">
        <f t="shared" si="11"/>
        <v>0</v>
      </c>
      <c r="V33" s="179">
        <f>'2270'!B33</f>
        <v>0</v>
      </c>
      <c r="W33" s="180">
        <f>'2270'!C33</f>
        <v>0</v>
      </c>
      <c r="X33" s="180">
        <f>'2270'!D33</f>
        <v>0</v>
      </c>
      <c r="Y33" s="180">
        <f t="shared" si="1"/>
        <v>0</v>
      </c>
      <c r="Z33" s="181">
        <f t="shared" si="12"/>
        <v>0</v>
      </c>
      <c r="AA33" s="174">
        <f>'[10]2281'!B33</f>
        <v>0</v>
      </c>
      <c r="AB33" s="242">
        <f>'[2]2281'!$CE33</f>
        <v>0</v>
      </c>
      <c r="AC33" s="180">
        <f>'2281'!P33</f>
        <v>0</v>
      </c>
      <c r="AD33" s="180">
        <f t="shared" si="13"/>
        <v>0</v>
      </c>
      <c r="AE33" s="181">
        <f t="shared" si="14"/>
        <v>0</v>
      </c>
      <c r="AF33" s="174">
        <f>'[10]2282'!B33</f>
        <v>0</v>
      </c>
      <c r="AG33" s="242">
        <f>'[2]2282'!$CE33</f>
        <v>0</v>
      </c>
      <c r="AH33" s="180">
        <f>'2282'!R33</f>
        <v>0</v>
      </c>
      <c r="AI33" s="180">
        <f t="shared" si="15"/>
        <v>0</v>
      </c>
      <c r="AJ33" s="181">
        <f t="shared" si="2"/>
        <v>0</v>
      </c>
      <c r="AK33" s="174">
        <f>'[10]3110'!B33</f>
        <v>0</v>
      </c>
      <c r="AL33" s="242">
        <f>'[2]3110'!$CE33</f>
        <v>0</v>
      </c>
      <c r="AM33" s="180"/>
      <c r="AN33" s="180">
        <f t="shared" si="16"/>
        <v>0</v>
      </c>
      <c r="AO33" s="181">
        <f t="shared" si="17"/>
        <v>0</v>
      </c>
      <c r="AP33" s="182">
        <v>0</v>
      </c>
      <c r="AQ33" s="180"/>
      <c r="AR33" s="180"/>
      <c r="AS33" s="180">
        <f t="shared" si="18"/>
        <v>0</v>
      </c>
      <c r="AT33" s="181">
        <f t="shared" si="19"/>
        <v>0</v>
      </c>
      <c r="AU33" s="182"/>
      <c r="AV33" s="180"/>
      <c r="AW33" s="180"/>
      <c r="AX33" s="183">
        <f t="shared" si="20"/>
        <v>0</v>
      </c>
      <c r="AY33" s="181">
        <f t="shared" si="21"/>
        <v>0</v>
      </c>
      <c r="AZ33" s="176">
        <f>'[10]3210'!B33</f>
        <v>0</v>
      </c>
      <c r="BA33" s="242">
        <f>'[2]3210'!$CE33</f>
        <v>0</v>
      </c>
      <c r="BB33" s="180"/>
      <c r="BC33" s="180"/>
      <c r="BD33" s="185"/>
      <c r="BE33" s="184"/>
      <c r="BF33" s="180"/>
      <c r="BG33" s="180"/>
      <c r="BH33" s="180">
        <f t="shared" ca="1" si="3"/>
        <v>0</v>
      </c>
      <c r="BI33" s="181"/>
      <c r="BJ33" s="178">
        <f>'[10]2610'!B33</f>
        <v>20157.399999999998</v>
      </c>
      <c r="BK33" s="242">
        <f>'[2]2610'!$CH33</f>
        <v>10676.699999999999</v>
      </c>
      <c r="BL33" s="180">
        <f>'2610'!BO33</f>
        <v>10676.7</v>
      </c>
      <c r="BM33" s="180">
        <f t="shared" si="22"/>
        <v>1.8189894035458565E-12</v>
      </c>
      <c r="BN33" s="210">
        <f t="shared" si="23"/>
        <v>-9480.6999999999971</v>
      </c>
      <c r="BO33" s="176">
        <f>'[10]2730'!B33</f>
        <v>0</v>
      </c>
      <c r="BP33" s="242">
        <f>'[2]2730'!$CE33</f>
        <v>0</v>
      </c>
      <c r="BQ33" s="180">
        <f>'2730'!O33</f>
        <v>0</v>
      </c>
      <c r="BR33" s="180">
        <f t="shared" si="24"/>
        <v>0</v>
      </c>
      <c r="BS33" s="181">
        <f t="shared" si="25"/>
        <v>0</v>
      </c>
      <c r="BT33" s="176">
        <f>'[10]2630'!B33</f>
        <v>0</v>
      </c>
      <c r="BU33" s="242">
        <f>'[2]2630'!$CE33</f>
        <v>0</v>
      </c>
      <c r="BV33" s="180"/>
      <c r="BW33" s="180"/>
      <c r="BX33" s="181"/>
      <c r="BY33" s="182">
        <f t="shared" si="26"/>
        <v>20157.399999999998</v>
      </c>
      <c r="BZ33" s="172">
        <f t="shared" si="27"/>
        <v>10676.699999999999</v>
      </c>
      <c r="CA33" s="172">
        <f t="shared" si="28"/>
        <v>10676.7</v>
      </c>
      <c r="CB33" s="172">
        <f t="shared" si="29"/>
        <v>0</v>
      </c>
      <c r="CC33" s="181">
        <f t="shared" si="30"/>
        <v>-9480.6999999999971</v>
      </c>
      <c r="CD33" s="184">
        <f t="shared" si="36"/>
        <v>20157.399999999998</v>
      </c>
      <c r="CE33" s="243">
        <f t="shared" si="31"/>
        <v>10676.699999999999</v>
      </c>
      <c r="CF33" s="499">
        <f t="shared" si="32"/>
        <v>10676.7</v>
      </c>
      <c r="CG33" s="175">
        <f t="shared" si="33"/>
        <v>0</v>
      </c>
      <c r="CH33" s="188">
        <f t="shared" ca="1" si="4"/>
        <v>0</v>
      </c>
      <c r="CI33" s="176">
        <f>'[8]2240 розповс.'!$B$9</f>
        <v>0</v>
      </c>
      <c r="CJ33" s="172">
        <f>'[8]2240 розповс.'!$DR$9</f>
        <v>0</v>
      </c>
      <c r="CK33" s="180">
        <f>'2240 трансл.'!C33</f>
        <v>0</v>
      </c>
      <c r="CL33" s="183">
        <f t="shared" si="34"/>
        <v>0</v>
      </c>
      <c r="CM33" s="188">
        <f t="shared" si="35"/>
        <v>0</v>
      </c>
      <c r="CO33" s="255">
        <f t="shared" si="5"/>
        <v>20157.399999999998</v>
      </c>
    </row>
    <row r="34" spans="1:93">
      <c r="A34" s="488" t="s">
        <v>52</v>
      </c>
      <c r="B34" s="171">
        <f>'[2]2111'!B34</f>
        <v>0</v>
      </c>
      <c r="C34" s="187">
        <f>'[2]2111'!CE34</f>
        <v>0</v>
      </c>
      <c r="D34" s="180">
        <f>'2111'!V34</f>
        <v>0</v>
      </c>
      <c r="E34" s="183">
        <f t="shared" si="6"/>
        <v>0</v>
      </c>
      <c r="F34" s="188">
        <f t="shared" si="7"/>
        <v>0</v>
      </c>
      <c r="G34" s="171">
        <f>'[10]2120'!B34</f>
        <v>0</v>
      </c>
      <c r="H34" s="186">
        <f>'[2]2120'!CE34</f>
        <v>0</v>
      </c>
      <c r="I34" s="175">
        <f>'2120'!V34</f>
        <v>0</v>
      </c>
      <c r="J34" s="183">
        <f t="shared" ref="J34:J40" si="38">SUM(I34-H34)</f>
        <v>0</v>
      </c>
      <c r="K34" s="188">
        <f t="shared" si="8"/>
        <v>0</v>
      </c>
      <c r="L34" s="495">
        <f>'[10]2210'!B34+'[10]2240всього'!B34+'[10]2250'!B34</f>
        <v>0</v>
      </c>
      <c r="M34" s="242">
        <f>'[2]2210'!$CE34+'[2]2240всього'!$CC34+'[2]2250'!$CE34</f>
        <v>0</v>
      </c>
      <c r="N34" s="581">
        <f>'2210'!R34+'всього 2240'!Y34+'2250'!P34</f>
        <v>0</v>
      </c>
      <c r="O34" s="183">
        <f t="shared" si="9"/>
        <v>0</v>
      </c>
      <c r="P34" s="188">
        <f t="shared" si="0"/>
        <v>0</v>
      </c>
      <c r="Q34" s="174">
        <f>'[10]2800'!B34</f>
        <v>0</v>
      </c>
      <c r="R34" s="242">
        <f>'[2]2800'!$CE34</f>
        <v>0</v>
      </c>
      <c r="S34" s="180">
        <f>'2800'!N34</f>
        <v>0</v>
      </c>
      <c r="T34" s="180">
        <f t="shared" si="10"/>
        <v>0</v>
      </c>
      <c r="U34" s="181">
        <f t="shared" si="11"/>
        <v>0</v>
      </c>
      <c r="V34" s="179">
        <f>'2270'!B34</f>
        <v>0</v>
      </c>
      <c r="W34" s="180">
        <f>'2270'!C34</f>
        <v>0</v>
      </c>
      <c r="X34" s="180">
        <f>'2270'!D34</f>
        <v>0</v>
      </c>
      <c r="Y34" s="180">
        <f t="shared" si="1"/>
        <v>0</v>
      </c>
      <c r="Z34" s="181">
        <f t="shared" si="12"/>
        <v>0</v>
      </c>
      <c r="AA34" s="174">
        <f>'[10]2281'!B34</f>
        <v>0</v>
      </c>
      <c r="AB34" s="242">
        <f>'[2]2281'!$CE34</f>
        <v>0</v>
      </c>
      <c r="AC34" s="180">
        <f>'2281'!P34</f>
        <v>0</v>
      </c>
      <c r="AD34" s="180">
        <f t="shared" si="13"/>
        <v>0</v>
      </c>
      <c r="AE34" s="181">
        <f t="shared" si="14"/>
        <v>0</v>
      </c>
      <c r="AF34" s="174">
        <f>'[10]2282'!B34</f>
        <v>0</v>
      </c>
      <c r="AG34" s="242">
        <f>'[2]2282'!$CE34</f>
        <v>0</v>
      </c>
      <c r="AH34" s="180">
        <f>'2282'!R34</f>
        <v>0</v>
      </c>
      <c r="AI34" s="180">
        <f t="shared" si="15"/>
        <v>0</v>
      </c>
      <c r="AJ34" s="181">
        <f t="shared" si="2"/>
        <v>0</v>
      </c>
      <c r="AK34" s="174">
        <f>'[10]3110'!B34</f>
        <v>0</v>
      </c>
      <c r="AL34" s="242">
        <f>'[2]3110'!$CE34</f>
        <v>0</v>
      </c>
      <c r="AM34" s="180"/>
      <c r="AN34" s="180">
        <f t="shared" si="16"/>
        <v>0</v>
      </c>
      <c r="AO34" s="181">
        <f t="shared" si="17"/>
        <v>0</v>
      </c>
      <c r="AP34" s="182">
        <v>0</v>
      </c>
      <c r="AQ34" s="180"/>
      <c r="AR34" s="180"/>
      <c r="AS34" s="180">
        <f t="shared" si="18"/>
        <v>0</v>
      </c>
      <c r="AT34" s="181">
        <f t="shared" si="19"/>
        <v>0</v>
      </c>
      <c r="AU34" s="182"/>
      <c r="AV34" s="180"/>
      <c r="AW34" s="180"/>
      <c r="AX34" s="183">
        <f t="shared" si="20"/>
        <v>0</v>
      </c>
      <c r="AY34" s="181">
        <f t="shared" si="21"/>
        <v>0</v>
      </c>
      <c r="AZ34" s="176">
        <f>'[10]3210'!B34</f>
        <v>0</v>
      </c>
      <c r="BA34" s="242">
        <f>'[2]3210'!$CE34</f>
        <v>0</v>
      </c>
      <c r="BB34" s="180"/>
      <c r="BC34" s="180"/>
      <c r="BD34" s="185"/>
      <c r="BE34" s="184"/>
      <c r="BF34" s="180"/>
      <c r="BG34" s="180"/>
      <c r="BH34" s="180">
        <f t="shared" ca="1" si="3"/>
        <v>0</v>
      </c>
      <c r="BI34" s="181"/>
      <c r="BJ34" s="178">
        <f>'[10]2610'!B34</f>
        <v>22872.800000000007</v>
      </c>
      <c r="BK34" s="242">
        <f>'[2]2610'!$CH34</f>
        <v>12213.745000000001</v>
      </c>
      <c r="BL34" s="180">
        <f>'2610'!BO34</f>
        <v>12213.744999999999</v>
      </c>
      <c r="BM34" s="180">
        <f t="shared" si="22"/>
        <v>-1.8189894035458565E-12</v>
      </c>
      <c r="BN34" s="181">
        <f t="shared" si="23"/>
        <v>-10659.055000000008</v>
      </c>
      <c r="BO34" s="176">
        <f>'[10]2730'!B34</f>
        <v>0</v>
      </c>
      <c r="BP34" s="242">
        <f>'[2]2730'!$CE34</f>
        <v>0</v>
      </c>
      <c r="BQ34" s="180">
        <f>'2730'!O34</f>
        <v>0</v>
      </c>
      <c r="BR34" s="180">
        <f t="shared" si="24"/>
        <v>0</v>
      </c>
      <c r="BS34" s="181">
        <f t="shared" si="25"/>
        <v>0</v>
      </c>
      <c r="BT34" s="176">
        <f>'[10]2630'!B34</f>
        <v>0</v>
      </c>
      <c r="BU34" s="242">
        <f>'[2]2630'!$CE34</f>
        <v>0</v>
      </c>
      <c r="BV34" s="180"/>
      <c r="BW34" s="180"/>
      <c r="BX34" s="181"/>
      <c r="BY34" s="182">
        <f t="shared" si="26"/>
        <v>22872.800000000007</v>
      </c>
      <c r="BZ34" s="172">
        <f t="shared" si="27"/>
        <v>12213.745000000001</v>
      </c>
      <c r="CA34" s="172">
        <f t="shared" si="28"/>
        <v>12213.744999999999</v>
      </c>
      <c r="CB34" s="172">
        <f t="shared" si="29"/>
        <v>0</v>
      </c>
      <c r="CC34" s="181">
        <f t="shared" si="30"/>
        <v>-10659.055000000008</v>
      </c>
      <c r="CD34" s="184">
        <f t="shared" si="36"/>
        <v>22872.800000000007</v>
      </c>
      <c r="CE34" s="243">
        <f t="shared" si="31"/>
        <v>12213.745000000001</v>
      </c>
      <c r="CF34" s="499">
        <f t="shared" si="32"/>
        <v>12213.744999999999</v>
      </c>
      <c r="CG34" s="175">
        <f t="shared" si="33"/>
        <v>0</v>
      </c>
      <c r="CH34" s="188">
        <f t="shared" ca="1" si="4"/>
        <v>0</v>
      </c>
      <c r="CI34" s="176">
        <f>'[8]2240 розповс.'!$B$9</f>
        <v>0</v>
      </c>
      <c r="CJ34" s="172">
        <f>'[8]2240 розповс.'!$DR$9</f>
        <v>0</v>
      </c>
      <c r="CK34" s="180">
        <f>'2240 трансл.'!C34</f>
        <v>0</v>
      </c>
      <c r="CL34" s="183">
        <f t="shared" si="34"/>
        <v>0</v>
      </c>
      <c r="CM34" s="188">
        <f t="shared" si="35"/>
        <v>0</v>
      </c>
      <c r="CO34" s="255">
        <f t="shared" si="5"/>
        <v>22872.800000000007</v>
      </c>
    </row>
    <row r="35" spans="1:93" ht="15">
      <c r="A35" s="11" t="s">
        <v>12</v>
      </c>
      <c r="B35" s="171">
        <f>'[2]2111'!B35</f>
        <v>0</v>
      </c>
      <c r="C35" s="187">
        <f>'[2]2111'!CE35</f>
        <v>0</v>
      </c>
      <c r="D35" s="190">
        <f>'2111'!V35</f>
        <v>0</v>
      </c>
      <c r="E35" s="191">
        <f t="shared" si="6"/>
        <v>0</v>
      </c>
      <c r="F35" s="207">
        <f t="shared" si="7"/>
        <v>0</v>
      </c>
      <c r="G35" s="171">
        <f>'[10]2120'!B35</f>
        <v>0</v>
      </c>
      <c r="H35" s="186">
        <f>'[2]2120'!CE35</f>
        <v>0</v>
      </c>
      <c r="I35" s="175">
        <f>'2120'!V35</f>
        <v>0</v>
      </c>
      <c r="J35" s="191">
        <f t="shared" si="38"/>
        <v>0</v>
      </c>
      <c r="K35" s="207">
        <f t="shared" si="8"/>
        <v>0</v>
      </c>
      <c r="L35" s="495">
        <f>'[10]2210'!B35+'[10]2240всього'!B35+'[10]2250'!B35</f>
        <v>0</v>
      </c>
      <c r="M35" s="242">
        <f>'[2]2210'!$CE35+'[2]2240всього'!$CC35+'[2]2250'!$CE35</f>
        <v>0</v>
      </c>
      <c r="N35" s="581">
        <f>'2210'!R35+'всього 2240'!Y35+'2250'!P35</f>
        <v>0</v>
      </c>
      <c r="O35" s="191">
        <f t="shared" si="9"/>
        <v>0</v>
      </c>
      <c r="P35" s="188">
        <f t="shared" si="0"/>
        <v>0</v>
      </c>
      <c r="Q35" s="174">
        <f>'[10]2800'!B35</f>
        <v>0</v>
      </c>
      <c r="R35" s="242">
        <f>'[2]2800'!$CE35</f>
        <v>0</v>
      </c>
      <c r="S35" s="190">
        <f>'2800'!N35</f>
        <v>0</v>
      </c>
      <c r="T35" s="190">
        <f t="shared" si="10"/>
        <v>0</v>
      </c>
      <c r="U35" s="192">
        <f t="shared" si="11"/>
        <v>0</v>
      </c>
      <c r="V35" s="179">
        <f>'2270'!B35</f>
        <v>0</v>
      </c>
      <c r="W35" s="180">
        <f>'2270'!C35</f>
        <v>0</v>
      </c>
      <c r="X35" s="190">
        <f>'2270'!D35</f>
        <v>0</v>
      </c>
      <c r="Y35" s="191">
        <f>SUM(Y9:Y34)</f>
        <v>0</v>
      </c>
      <c r="Z35" s="207">
        <f t="shared" si="12"/>
        <v>0</v>
      </c>
      <c r="AA35" s="174">
        <f>'[10]2281'!B35</f>
        <v>0</v>
      </c>
      <c r="AB35" s="242">
        <f>'[2]2281'!$CE35</f>
        <v>0</v>
      </c>
      <c r="AC35" s="190">
        <f>'2281'!P35</f>
        <v>0</v>
      </c>
      <c r="AD35" s="190">
        <f>'[11]2271'!R37</f>
        <v>0</v>
      </c>
      <c r="AE35" s="192">
        <f t="shared" si="14"/>
        <v>0</v>
      </c>
      <c r="AF35" s="174">
        <f>'[10]2282'!B35</f>
        <v>0</v>
      </c>
      <c r="AG35" s="242">
        <f>'[2]2282'!$CE35</f>
        <v>0</v>
      </c>
      <c r="AH35" s="190">
        <f>'2282'!R35</f>
        <v>0</v>
      </c>
      <c r="AI35" s="190"/>
      <c r="AJ35" s="181">
        <f t="shared" si="2"/>
        <v>0</v>
      </c>
      <c r="AK35" s="174">
        <f>'[10]3110'!B35</f>
        <v>0</v>
      </c>
      <c r="AL35" s="242">
        <f>'[2]3110'!$CE35</f>
        <v>0</v>
      </c>
      <c r="AM35" s="190">
        <f>SUM(AM9:AM34)</f>
        <v>0</v>
      </c>
      <c r="AN35" s="190">
        <f>SUM(AN9:AN34)</f>
        <v>0</v>
      </c>
      <c r="AO35" s="192">
        <f>SUM(AO9:AO34)</f>
        <v>0</v>
      </c>
      <c r="AP35" s="182"/>
      <c r="AQ35" s="190"/>
      <c r="AR35" s="190"/>
      <c r="AS35" s="190">
        <f t="shared" si="18"/>
        <v>0</v>
      </c>
      <c r="AT35" s="192">
        <f t="shared" si="19"/>
        <v>0</v>
      </c>
      <c r="AU35" s="182"/>
      <c r="AV35" s="190"/>
      <c r="AW35" s="190"/>
      <c r="AX35" s="191">
        <f>SUM(AX9:AX34)</f>
        <v>0</v>
      </c>
      <c r="AY35" s="192">
        <f>SUM(AY9:AY34)</f>
        <v>0</v>
      </c>
      <c r="AZ35" s="176">
        <f>'[10]3210'!B35</f>
        <v>0</v>
      </c>
      <c r="BA35" s="242">
        <f>'[2]3210'!$CE35</f>
        <v>0</v>
      </c>
      <c r="BB35" s="190"/>
      <c r="BC35" s="190"/>
      <c r="BD35" s="194"/>
      <c r="BE35" s="182"/>
      <c r="BF35" s="190"/>
      <c r="BG35" s="190"/>
      <c r="BH35" s="190"/>
      <c r="BI35" s="192"/>
      <c r="BJ35" s="618">
        <f>'[10]2610'!B35</f>
        <v>457576.3</v>
      </c>
      <c r="BK35" s="242">
        <f>'[2]2610'!$CH35</f>
        <v>235486.307</v>
      </c>
      <c r="BL35" s="600">
        <f>'2610'!BO35</f>
        <v>235486.307</v>
      </c>
      <c r="BM35" s="193">
        <f t="shared" si="22"/>
        <v>0</v>
      </c>
      <c r="BN35" s="492">
        <f t="shared" si="23"/>
        <v>-222089.99299999999</v>
      </c>
      <c r="BO35" s="176">
        <f>'[10]2730'!B35</f>
        <v>0</v>
      </c>
      <c r="BP35" s="242">
        <f>'[2]2730'!$CE35</f>
        <v>0</v>
      </c>
      <c r="BQ35" s="190">
        <f>'2730'!O35</f>
        <v>0</v>
      </c>
      <c r="BR35" s="190">
        <f t="shared" si="24"/>
        <v>0</v>
      </c>
      <c r="BS35" s="192">
        <f t="shared" si="25"/>
        <v>0</v>
      </c>
      <c r="BT35" s="176">
        <f>'[10]2630'!B35</f>
        <v>0</v>
      </c>
      <c r="BU35" s="242">
        <f>'[2]2630'!$CE35</f>
        <v>0</v>
      </c>
      <c r="BV35" s="190"/>
      <c r="BW35" s="190"/>
      <c r="BX35" s="192"/>
      <c r="BY35" s="193">
        <f>BJ35</f>
        <v>457576.3</v>
      </c>
      <c r="BZ35" s="190">
        <f>SUM(M35+R35+AL35+AQ35+AV35+BA35+BH35+BK35)</f>
        <v>235486.307</v>
      </c>
      <c r="CA35" s="190">
        <f>SUM(N35+S35+AM35+AR35+AW35+BB35+BG35+BL35)</f>
        <v>235486.307</v>
      </c>
      <c r="CB35" s="172">
        <f t="shared" si="29"/>
        <v>0</v>
      </c>
      <c r="CC35" s="192">
        <f t="shared" si="30"/>
        <v>-222089.99299999999</v>
      </c>
      <c r="CD35" s="418">
        <f>SUM(CD9:CD34)</f>
        <v>457576.3</v>
      </c>
      <c r="CE35" s="499">
        <f>SUM(CE9:CE34)</f>
        <v>235486.307</v>
      </c>
      <c r="CF35" s="499">
        <f>SUM(CF9:CF34)</f>
        <v>235486.307</v>
      </c>
      <c r="CG35" s="433">
        <f>CF35-CE35</f>
        <v>0</v>
      </c>
      <c r="CH35" s="207">
        <f ca="1">SUM(CH35-CD2)</f>
        <v>0</v>
      </c>
      <c r="CI35" s="176">
        <f>'[8]2240 розповс.'!$B$9</f>
        <v>0</v>
      </c>
      <c r="CJ35" s="172">
        <f>'[8]2240 розповс.'!$DR$9</f>
        <v>0</v>
      </c>
      <c r="CK35" s="190">
        <f>'2240 трансл.'!C35</f>
        <v>0</v>
      </c>
      <c r="CL35" s="191">
        <f>SUM(CL9:CL34)</f>
        <v>0</v>
      </c>
      <c r="CM35" s="207">
        <f t="shared" si="35"/>
        <v>0</v>
      </c>
      <c r="CO35" s="255">
        <f>SUM(CD2-CN35)</f>
        <v>0</v>
      </c>
    </row>
    <row r="36" spans="1:93">
      <c r="A36" s="12" t="s">
        <v>239</v>
      </c>
      <c r="B36" s="171">
        <f>'[2]2111'!B36</f>
        <v>0</v>
      </c>
      <c r="C36" s="187">
        <f>'[2]2111'!CE36</f>
        <v>0</v>
      </c>
      <c r="D36" s="180">
        <f>'2111'!V36</f>
        <v>0</v>
      </c>
      <c r="E36" s="183">
        <f t="shared" si="6"/>
        <v>0</v>
      </c>
      <c r="F36" s="188">
        <f t="shared" si="7"/>
        <v>0</v>
      </c>
      <c r="G36" s="171">
        <f>'[10]2120'!B36</f>
        <v>0</v>
      </c>
      <c r="H36" s="186">
        <f>'[2]2120'!CE36</f>
        <v>0</v>
      </c>
      <c r="I36" s="175">
        <f>'2120'!V36</f>
        <v>0</v>
      </c>
      <c r="J36" s="183">
        <f t="shared" si="38"/>
        <v>0</v>
      </c>
      <c r="K36" s="188">
        <f t="shared" si="8"/>
        <v>0</v>
      </c>
      <c r="L36" s="495">
        <f>'[10]2210'!B36+'[10]2240всього'!B36+'[10]2250'!B36</f>
        <v>0</v>
      </c>
      <c r="M36" s="242">
        <f>'[2]2210'!$CE36+'[2]2240всього'!$CC36+'[2]2250'!$CE36</f>
        <v>0</v>
      </c>
      <c r="N36" s="581">
        <f>'2210'!R36+'всього 2240'!Y36+'2250'!P36</f>
        <v>0</v>
      </c>
      <c r="O36" s="183">
        <f t="shared" si="9"/>
        <v>0</v>
      </c>
      <c r="P36" s="188">
        <f t="shared" si="0"/>
        <v>0</v>
      </c>
      <c r="Q36" s="174">
        <f>'[10]2800'!B36</f>
        <v>0</v>
      </c>
      <c r="R36" s="242">
        <f>'[2]2800'!$CE36</f>
        <v>0</v>
      </c>
      <c r="S36" s="180">
        <f>'2800'!N36</f>
        <v>0</v>
      </c>
      <c r="T36" s="180">
        <f t="shared" si="10"/>
        <v>0</v>
      </c>
      <c r="U36" s="181">
        <f t="shared" si="11"/>
        <v>0</v>
      </c>
      <c r="V36" s="179">
        <f>'2270'!B36</f>
        <v>0</v>
      </c>
      <c r="W36" s="180">
        <f>'2270'!C36</f>
        <v>0</v>
      </c>
      <c r="X36" s="180">
        <f>'2270'!D36</f>
        <v>0</v>
      </c>
      <c r="Y36" s="183">
        <f t="shared" si="1"/>
        <v>0</v>
      </c>
      <c r="Z36" s="188">
        <f t="shared" si="12"/>
        <v>0</v>
      </c>
      <c r="AA36" s="174">
        <f>'[10]2281'!B36</f>
        <v>0</v>
      </c>
      <c r="AB36" s="242">
        <f>'[2]2281'!$CE36</f>
        <v>0</v>
      </c>
      <c r="AC36" s="180">
        <f>'2281'!P36</f>
        <v>0</v>
      </c>
      <c r="AD36" s="180">
        <f t="shared" ref="AD36:AD63" si="39">SUM(AC36-AB36)</f>
        <v>0</v>
      </c>
      <c r="AE36" s="181">
        <f t="shared" si="14"/>
        <v>0</v>
      </c>
      <c r="AF36" s="174">
        <f>'[10]2282'!B36</f>
        <v>0</v>
      </c>
      <c r="AG36" s="242">
        <f>'[2]2282'!$CE36</f>
        <v>0</v>
      </c>
      <c r="AH36" s="180">
        <f>'2282'!R36</f>
        <v>0</v>
      </c>
      <c r="AI36" s="180">
        <f t="shared" si="15"/>
        <v>0</v>
      </c>
      <c r="AJ36" s="181">
        <f t="shared" si="2"/>
        <v>0</v>
      </c>
      <c r="AK36" s="174">
        <f>'[10]3110'!B36</f>
        <v>0</v>
      </c>
      <c r="AL36" s="242">
        <f>'[2]3110'!$CE36</f>
        <v>0</v>
      </c>
      <c r="AM36" s="180"/>
      <c r="AN36" s="180">
        <f t="shared" si="16"/>
        <v>0</v>
      </c>
      <c r="AO36" s="181">
        <f t="shared" si="17"/>
        <v>0</v>
      </c>
      <c r="AP36" s="182"/>
      <c r="AQ36" s="180"/>
      <c r="AR36" s="180"/>
      <c r="AS36" s="180">
        <f t="shared" si="18"/>
        <v>0</v>
      </c>
      <c r="AT36" s="181">
        <f t="shared" si="19"/>
        <v>0</v>
      </c>
      <c r="AU36" s="182">
        <f>'[3]3160'!$B36</f>
        <v>0</v>
      </c>
      <c r="AV36" s="180">
        <f>'[3]3160'!$AM36</f>
        <v>0</v>
      </c>
      <c r="AW36" s="180">
        <f>'3132'!I36</f>
        <v>0</v>
      </c>
      <c r="AX36" s="180">
        <f>AW36-AV36</f>
        <v>0</v>
      </c>
      <c r="AY36" s="181">
        <f>SUM(AW36-AU36)</f>
        <v>0</v>
      </c>
      <c r="AZ36" s="176">
        <f>'[10]3210'!B36</f>
        <v>35743.300000000003</v>
      </c>
      <c r="BA36" s="242">
        <f>'[2]3210'!$CE36</f>
        <v>0</v>
      </c>
      <c r="BB36" s="187">
        <f>'3210'!J36</f>
        <v>0</v>
      </c>
      <c r="BC36" s="434"/>
      <c r="BD36" s="484"/>
      <c r="BE36" s="184">
        <f>'[3]3210'!$B$36</f>
        <v>0</v>
      </c>
      <c r="BF36" s="183">
        <f>'[3]3210'!$AU$36</f>
        <v>0</v>
      </c>
      <c r="BG36" s="180">
        <f>'3132'!I36</f>
        <v>0</v>
      </c>
      <c r="BH36" s="180">
        <f ca="1">SUM(BG36-BH36)</f>
        <v>0</v>
      </c>
      <c r="BI36" s="181"/>
      <c r="BJ36" s="178">
        <f>'[10]2610'!B36</f>
        <v>1380838.4000000001</v>
      </c>
      <c r="BK36" s="242">
        <f>'[2]2610'!$CH36</f>
        <v>671697.49300000002</v>
      </c>
      <c r="BL36" s="187">
        <f>'2610'!BO36</f>
        <v>671697.49300000002</v>
      </c>
      <c r="BM36" s="183">
        <f t="shared" si="22"/>
        <v>0</v>
      </c>
      <c r="BN36" s="210">
        <f t="shared" si="23"/>
        <v>-709140.90700000012</v>
      </c>
      <c r="BO36" s="176">
        <f>'[10]2730'!B36</f>
        <v>0</v>
      </c>
      <c r="BP36" s="242">
        <f>'[2]2730'!$CE36</f>
        <v>0</v>
      </c>
      <c r="BQ36" s="180">
        <f>'2730'!O36</f>
        <v>0</v>
      </c>
      <c r="BR36" s="180">
        <f t="shared" si="24"/>
        <v>0</v>
      </c>
      <c r="BS36" s="181">
        <f t="shared" si="25"/>
        <v>0</v>
      </c>
      <c r="BT36" s="176">
        <f>'[10]2630'!B36</f>
        <v>0</v>
      </c>
      <c r="BU36" s="242">
        <f>'[2]2630'!$CE36</f>
        <v>0</v>
      </c>
      <c r="BV36" s="180">
        <f>'2630'!H36</f>
        <v>0</v>
      </c>
      <c r="BW36" s="180">
        <f>BV36-BU36</f>
        <v>0</v>
      </c>
      <c r="BX36" s="181">
        <f>SUM(BV36-BT36)</f>
        <v>0</v>
      </c>
      <c r="BY36" s="566">
        <f t="shared" si="26"/>
        <v>1416581.7000000002</v>
      </c>
      <c r="BZ36" s="243">
        <f>M36+R36+AL36+AQ36+AV36+BA36+BF36+BK36+BU36</f>
        <v>671697.49300000002</v>
      </c>
      <c r="CA36" s="243">
        <f>N36+S36+AM36+AR36+AW36+BB36+BG36+BL36+BV36</f>
        <v>671697.49300000002</v>
      </c>
      <c r="CB36" s="172">
        <f t="shared" si="29"/>
        <v>0</v>
      </c>
      <c r="CC36" s="181">
        <f t="shared" si="30"/>
        <v>-744884.20700000017</v>
      </c>
      <c r="CD36" s="497">
        <f>SUM(B36+G36+L36+Q36+V36+AA36+AH36+AK36+AP36+AU36+AZ36+BE36+BJ36+BO36)</f>
        <v>1416581.7000000002</v>
      </c>
      <c r="CE36" s="243">
        <f>C36+H36+M36+R36+W36+AB36+AG36+AL36+AQ36+AV36+BA36+BF36+BK36+BP36</f>
        <v>671697.49300000002</v>
      </c>
      <c r="CF36" s="499">
        <f>BL36</f>
        <v>671697.49300000002</v>
      </c>
      <c r="CG36" s="175">
        <f>CF36-CE36</f>
        <v>0</v>
      </c>
      <c r="CH36" s="188">
        <f ca="1">SUM(CH36-CD36)</f>
        <v>0</v>
      </c>
      <c r="CI36" s="176">
        <f>'[8]2240 розповс.'!$B$9</f>
        <v>0</v>
      </c>
      <c r="CJ36" s="172">
        <f>'[8]2240 розповс.'!$DR$9</f>
        <v>0</v>
      </c>
      <c r="CK36" s="180">
        <f>'2240 трансл.'!C36</f>
        <v>0</v>
      </c>
      <c r="CL36" s="183">
        <f t="shared" si="34"/>
        <v>0</v>
      </c>
      <c r="CM36" s="188">
        <f t="shared" si="35"/>
        <v>0</v>
      </c>
      <c r="CO36" s="255">
        <f>SUM(CD36-CN36)</f>
        <v>1416581.7000000002</v>
      </c>
    </row>
    <row r="37" spans="1:93">
      <c r="A37" s="12" t="s">
        <v>247</v>
      </c>
      <c r="B37" s="171">
        <f>'[2]2111'!B37</f>
        <v>0</v>
      </c>
      <c r="C37" s="187">
        <f>'[2]2111'!CE37</f>
        <v>0</v>
      </c>
      <c r="D37" s="183">
        <f>'2111'!V37</f>
        <v>0</v>
      </c>
      <c r="E37" s="183">
        <f t="shared" si="6"/>
        <v>0</v>
      </c>
      <c r="F37" s="188">
        <f t="shared" si="7"/>
        <v>0</v>
      </c>
      <c r="G37" s="171">
        <f>'[10]2120'!B37</f>
        <v>0</v>
      </c>
      <c r="H37" s="186">
        <f>'[2]2120'!CE37</f>
        <v>0</v>
      </c>
      <c r="I37" s="175">
        <f>'2120'!V37</f>
        <v>0</v>
      </c>
      <c r="J37" s="183">
        <f t="shared" si="38"/>
        <v>0</v>
      </c>
      <c r="K37" s="188">
        <f t="shared" si="8"/>
        <v>0</v>
      </c>
      <c r="L37" s="495">
        <f>'[10]2210'!B37+'[10]2240всього'!B37+'[10]2250'!B37</f>
        <v>0</v>
      </c>
      <c r="M37" s="242">
        <f>'[2]2210'!$CE37+'[2]2240всього'!$CC37+'[2]2250'!$CE37</f>
        <v>0</v>
      </c>
      <c r="N37" s="581">
        <f>'2210'!R37+'всього 2240'!Y37+'2250'!P37</f>
        <v>0</v>
      </c>
      <c r="O37" s="183">
        <f t="shared" si="9"/>
        <v>0</v>
      </c>
      <c r="P37" s="188">
        <f t="shared" si="0"/>
        <v>0</v>
      </c>
      <c r="Q37" s="174">
        <f>'[10]2800'!B37</f>
        <v>0</v>
      </c>
      <c r="R37" s="242">
        <f>'[2]2800'!$CE37</f>
        <v>0</v>
      </c>
      <c r="S37" s="180">
        <f>'2800'!N37</f>
        <v>0</v>
      </c>
      <c r="T37" s="180">
        <f t="shared" si="10"/>
        <v>0</v>
      </c>
      <c r="U37" s="181">
        <f t="shared" si="11"/>
        <v>0</v>
      </c>
      <c r="V37" s="179">
        <f>'2270'!B37</f>
        <v>0</v>
      </c>
      <c r="W37" s="180">
        <f>'2270'!C37</f>
        <v>0</v>
      </c>
      <c r="X37" s="180">
        <f>'2270'!D37</f>
        <v>0</v>
      </c>
      <c r="Y37" s="183">
        <f t="shared" si="1"/>
        <v>0</v>
      </c>
      <c r="Z37" s="188">
        <f t="shared" si="12"/>
        <v>0</v>
      </c>
      <c r="AA37" s="174">
        <f>'[10]2281'!B37</f>
        <v>0</v>
      </c>
      <c r="AB37" s="242">
        <f>'[2]2281'!$CE37</f>
        <v>0</v>
      </c>
      <c r="AC37" s="180">
        <f>'2281'!P37</f>
        <v>0</v>
      </c>
      <c r="AD37" s="180">
        <f t="shared" si="39"/>
        <v>0</v>
      </c>
      <c r="AE37" s="181">
        <f t="shared" si="14"/>
        <v>0</v>
      </c>
      <c r="AF37" s="174">
        <f>'[10]2282'!B37</f>
        <v>0</v>
      </c>
      <c r="AG37" s="242">
        <f>'[2]2282'!$CE37</f>
        <v>0</v>
      </c>
      <c r="AH37" s="180">
        <f>'2282'!R37</f>
        <v>0</v>
      </c>
      <c r="AI37" s="180">
        <f t="shared" si="15"/>
        <v>0</v>
      </c>
      <c r="AJ37" s="181">
        <f t="shared" si="2"/>
        <v>0</v>
      </c>
      <c r="AK37" s="174">
        <f>'[10]3110'!B37</f>
        <v>0</v>
      </c>
      <c r="AL37" s="242">
        <f>'[2]3110'!$CE37</f>
        <v>0</v>
      </c>
      <c r="AM37" s="180"/>
      <c r="AN37" s="180">
        <f t="shared" si="16"/>
        <v>0</v>
      </c>
      <c r="AO37" s="181">
        <f t="shared" si="17"/>
        <v>0</v>
      </c>
      <c r="AP37" s="182"/>
      <c r="AQ37" s="180"/>
      <c r="AR37" s="180"/>
      <c r="AS37" s="180">
        <f t="shared" si="18"/>
        <v>0</v>
      </c>
      <c r="AT37" s="181">
        <f t="shared" si="19"/>
        <v>0</v>
      </c>
      <c r="AU37" s="182">
        <f>'[3]3160'!$B37</f>
        <v>0</v>
      </c>
      <c r="AV37" s="180">
        <f>'[3]3160'!$AM37</f>
        <v>0</v>
      </c>
      <c r="AW37" s="180"/>
      <c r="AX37" s="180">
        <f t="shared" ref="AX37:AX43" si="40">AW37-AV37</f>
        <v>0</v>
      </c>
      <c r="AY37" s="181">
        <f t="shared" ref="AY37:AY43" si="41">SUM(AW37-AU37)</f>
        <v>0</v>
      </c>
      <c r="AZ37" s="176">
        <f>'[10]3210'!B37</f>
        <v>400000.00000000006</v>
      </c>
      <c r="BA37" s="242">
        <f>'[2]3210'!$CE37</f>
        <v>209203.90000000002</v>
      </c>
      <c r="BB37" s="187">
        <f>'3210'!J37</f>
        <v>39647.815699999999</v>
      </c>
      <c r="BC37" s="434"/>
      <c r="BD37" s="484"/>
      <c r="BE37" s="184"/>
      <c r="BF37" s="180"/>
      <c r="BG37" s="180"/>
      <c r="BH37" s="180">
        <f ca="1">SUM(BG37-BH37)</f>
        <v>0</v>
      </c>
      <c r="BI37" s="181"/>
      <c r="BJ37" s="178">
        <f>'[10]2610'!B37</f>
        <v>0</v>
      </c>
      <c r="BK37" s="242">
        <f>'[2]2610'!$CH37</f>
        <v>0</v>
      </c>
      <c r="BL37" s="180">
        <f>'2610'!BO37</f>
        <v>0</v>
      </c>
      <c r="BM37" s="183">
        <f t="shared" si="22"/>
        <v>0</v>
      </c>
      <c r="BN37" s="181">
        <f t="shared" si="23"/>
        <v>0</v>
      </c>
      <c r="BO37" s="176">
        <f>'[10]2730'!B37</f>
        <v>0</v>
      </c>
      <c r="BP37" s="242">
        <f>'[2]2730'!$CE37</f>
        <v>0</v>
      </c>
      <c r="BQ37" s="180">
        <f>'2730'!O37</f>
        <v>0</v>
      </c>
      <c r="BR37" s="180">
        <f t="shared" si="24"/>
        <v>0</v>
      </c>
      <c r="BS37" s="181">
        <f t="shared" si="25"/>
        <v>0</v>
      </c>
      <c r="BT37" s="176">
        <f>'[10]2630'!B37</f>
        <v>0</v>
      </c>
      <c r="BU37" s="242">
        <f>'[2]2630'!$CE37</f>
        <v>0</v>
      </c>
      <c r="BV37" s="180"/>
      <c r="BW37" s="180">
        <f t="shared" ref="BW37:BW43" si="42">BV37-BU37</f>
        <v>0</v>
      </c>
      <c r="BX37" s="181">
        <f>SUM(BV37-BT37)</f>
        <v>0</v>
      </c>
      <c r="BY37" s="182">
        <f>SUM(L37+Q37+AK37+AP37+AU37+AZ37+BE37+BJ37+BT37)</f>
        <v>400000.00000000006</v>
      </c>
      <c r="BZ37" s="172">
        <f t="shared" si="27"/>
        <v>209203.90000000002</v>
      </c>
      <c r="CA37" s="172">
        <f t="shared" si="28"/>
        <v>39647.815699999999</v>
      </c>
      <c r="CB37" s="172">
        <f t="shared" si="29"/>
        <v>-169556.08430000002</v>
      </c>
      <c r="CC37" s="188">
        <f t="shared" si="30"/>
        <v>-360352.18430000008</v>
      </c>
      <c r="CD37" s="184">
        <f t="shared" si="36"/>
        <v>400000.00000000006</v>
      </c>
      <c r="CE37" s="243">
        <f>C37+H37+M37+R37+W37+AB37+AG37+AL37+AQ37+AV37+BA37+BF37+BK37+BP37</f>
        <v>209203.90000000002</v>
      </c>
      <c r="CF37" s="498">
        <f t="shared" ref="CF37:CF40" si="43">D37+I37+N37+S37+X37+AC37+AH37+AM37+AW37+BB37+BG37+BL37+BQ37+BV37</f>
        <v>39647.815699999999</v>
      </c>
      <c r="CG37" s="175">
        <f t="shared" si="33"/>
        <v>-169556.08430000002</v>
      </c>
      <c r="CH37" s="188">
        <f t="shared" ca="1" si="4"/>
        <v>0</v>
      </c>
      <c r="CI37" s="176">
        <f>'[8]2240 розповс.'!$B$9</f>
        <v>0</v>
      </c>
      <c r="CJ37" s="172">
        <f>'[8]2240 розповс.'!$DR$9</f>
        <v>0</v>
      </c>
      <c r="CK37" s="180">
        <f>'2240 трансл.'!C37</f>
        <v>0</v>
      </c>
      <c r="CL37" s="183">
        <f t="shared" si="34"/>
        <v>0</v>
      </c>
      <c r="CM37" s="188">
        <f t="shared" si="35"/>
        <v>0</v>
      </c>
      <c r="CO37" s="255">
        <f t="shared" si="5"/>
        <v>400000.00000000006</v>
      </c>
    </row>
    <row r="38" spans="1:93">
      <c r="A38" s="12"/>
      <c r="B38" s="171">
        <f>'[2]2111'!B38</f>
        <v>0</v>
      </c>
      <c r="C38" s="187">
        <f>'[2]2111'!CE38</f>
        <v>0</v>
      </c>
      <c r="D38" s="183">
        <f>'2111'!V38</f>
        <v>0</v>
      </c>
      <c r="E38" s="183">
        <f t="shared" si="6"/>
        <v>0</v>
      </c>
      <c r="F38" s="188">
        <f t="shared" si="7"/>
        <v>0</v>
      </c>
      <c r="G38" s="171">
        <f>'[10]2120'!B38</f>
        <v>0</v>
      </c>
      <c r="H38" s="186">
        <f>'[2]2120'!CE38</f>
        <v>0</v>
      </c>
      <c r="I38" s="175">
        <f>'2120'!V38</f>
        <v>0</v>
      </c>
      <c r="J38" s="183">
        <f t="shared" si="38"/>
        <v>0</v>
      </c>
      <c r="K38" s="188">
        <f t="shared" si="8"/>
        <v>0</v>
      </c>
      <c r="L38" s="495">
        <f>'[10]2210'!B38+'[10]2240всього'!B38+'[10]2250'!B38</f>
        <v>0</v>
      </c>
      <c r="M38" s="242">
        <f>'[2]2210'!$CE38+'[2]2240всього'!$CC38+'[2]2250'!$CE38</f>
        <v>0</v>
      </c>
      <c r="N38" s="581">
        <f>'2210'!R38+'всього 2240'!Y38+'2250'!P38</f>
        <v>0</v>
      </c>
      <c r="O38" s="183"/>
      <c r="P38" s="188"/>
      <c r="Q38" s="174">
        <f>'[10]2800'!B38</f>
        <v>0</v>
      </c>
      <c r="R38" s="242">
        <f>'[2]2800'!$CE38</f>
        <v>0</v>
      </c>
      <c r="S38" s="180"/>
      <c r="T38" s="180"/>
      <c r="U38" s="181"/>
      <c r="V38" s="179">
        <f>'2270'!B38</f>
        <v>0</v>
      </c>
      <c r="W38" s="180">
        <f>'2270'!C38</f>
        <v>0</v>
      </c>
      <c r="X38" s="180"/>
      <c r="Y38" s="183"/>
      <c r="Z38" s="188"/>
      <c r="AA38" s="174">
        <f>'[10]2281'!B38</f>
        <v>0</v>
      </c>
      <c r="AB38" s="242">
        <f>'[2]2281'!$CE38</f>
        <v>0</v>
      </c>
      <c r="AC38" s="180"/>
      <c r="AD38" s="180"/>
      <c r="AE38" s="181"/>
      <c r="AF38" s="174">
        <f>'[10]2282'!B38</f>
        <v>0</v>
      </c>
      <c r="AG38" s="242">
        <f>'[2]2282'!$CE38</f>
        <v>0</v>
      </c>
      <c r="AH38" s="180"/>
      <c r="AI38" s="180"/>
      <c r="AJ38" s="181"/>
      <c r="AK38" s="174">
        <f>'[10]3110'!B38</f>
        <v>0</v>
      </c>
      <c r="AL38" s="242">
        <f>'[2]3110'!$CE38</f>
        <v>0</v>
      </c>
      <c r="AM38" s="180"/>
      <c r="AN38" s="180"/>
      <c r="AO38" s="181"/>
      <c r="AP38" s="182"/>
      <c r="AQ38" s="180"/>
      <c r="AR38" s="180"/>
      <c r="AS38" s="180"/>
      <c r="AT38" s="181"/>
      <c r="AU38" s="182">
        <f>'[3]3160'!$B38</f>
        <v>0</v>
      </c>
      <c r="AV38" s="180">
        <f>'[3]3160'!$AM38</f>
        <v>0</v>
      </c>
      <c r="AW38" s="180"/>
      <c r="AX38" s="180"/>
      <c r="AY38" s="181"/>
      <c r="AZ38" s="176">
        <f>'[10]3210'!B38</f>
        <v>0</v>
      </c>
      <c r="BA38" s="242">
        <f>'[2]3210'!$CE38</f>
        <v>0</v>
      </c>
      <c r="BB38" s="187">
        <f>'3210'!J38</f>
        <v>0</v>
      </c>
      <c r="BC38" s="434"/>
      <c r="BD38" s="484"/>
      <c r="BE38" s="184"/>
      <c r="BF38" s="180"/>
      <c r="BG38" s="180"/>
      <c r="BH38" s="180"/>
      <c r="BI38" s="181"/>
      <c r="BJ38" s="178">
        <f>'[10]2610'!B38</f>
        <v>0</v>
      </c>
      <c r="BK38" s="242">
        <f>'[2]2610'!$CH38</f>
        <v>0</v>
      </c>
      <c r="BL38" s="180"/>
      <c r="BM38" s="186"/>
      <c r="BN38" s="181"/>
      <c r="BO38" s="176">
        <f>'[10]2730'!B38</f>
        <v>0</v>
      </c>
      <c r="BP38" s="242">
        <f>'[2]2730'!$CE38</f>
        <v>0</v>
      </c>
      <c r="BQ38" s="180"/>
      <c r="BR38" s="180"/>
      <c r="BS38" s="181"/>
      <c r="BT38" s="176">
        <f>'[10]2630'!B38</f>
        <v>0</v>
      </c>
      <c r="BU38" s="242">
        <f>'[2]2630'!$CE38</f>
        <v>0</v>
      </c>
      <c r="BV38" s="180"/>
      <c r="BW38" s="180"/>
      <c r="BX38" s="181"/>
      <c r="BY38" s="182"/>
      <c r="BZ38" s="172">
        <f t="shared" si="27"/>
        <v>0</v>
      </c>
      <c r="CA38" s="172">
        <f t="shared" si="28"/>
        <v>0</v>
      </c>
      <c r="CB38" s="172">
        <f t="shared" si="29"/>
        <v>0</v>
      </c>
      <c r="CC38" s="188"/>
      <c r="CD38" s="184">
        <f t="shared" ref="CD38:CD44" si="44">SUM(B38+G38+L38+Q38+V38+AA38+AH38+AK38+AP38+AU38+AZ38+BE38+BJ38+BO38+BT38)</f>
        <v>0</v>
      </c>
      <c r="CE38" s="175">
        <f t="shared" si="31"/>
        <v>0</v>
      </c>
      <c r="CF38" s="498">
        <f t="shared" si="43"/>
        <v>0</v>
      </c>
      <c r="CG38" s="175">
        <f t="shared" si="33"/>
        <v>0</v>
      </c>
      <c r="CH38" s="188"/>
      <c r="CI38" s="176">
        <f>'[8]2240 розповс.'!$B$9</f>
        <v>0</v>
      </c>
      <c r="CJ38" s="172">
        <f>'[8]2240 розповс.'!$DR$9</f>
        <v>0</v>
      </c>
      <c r="CK38" s="180"/>
      <c r="CL38" s="183"/>
      <c r="CM38" s="188"/>
      <c r="CO38" s="255"/>
    </row>
    <row r="39" spans="1:93" s="255" customFormat="1">
      <c r="A39" s="390"/>
      <c r="B39" s="171">
        <f>'[2]2111'!B39</f>
        <v>0</v>
      </c>
      <c r="C39" s="187">
        <f>'[2]2111'!CE39</f>
        <v>0</v>
      </c>
      <c r="D39" s="183">
        <f>'2111'!V39</f>
        <v>0</v>
      </c>
      <c r="E39" s="183">
        <f t="shared" si="6"/>
        <v>0</v>
      </c>
      <c r="F39" s="188">
        <f t="shared" si="7"/>
        <v>0</v>
      </c>
      <c r="G39" s="171">
        <f>'[10]2120'!B39</f>
        <v>0</v>
      </c>
      <c r="H39" s="186">
        <f>'[2]2120'!CE39</f>
        <v>0</v>
      </c>
      <c r="I39" s="175">
        <f>'2120'!V39</f>
        <v>0</v>
      </c>
      <c r="J39" s="183">
        <f t="shared" si="38"/>
        <v>0</v>
      </c>
      <c r="K39" s="188">
        <f t="shared" si="8"/>
        <v>0</v>
      </c>
      <c r="L39" s="495">
        <f>'[10]2210'!B39+'[10]2240всього'!B39+'[10]2250'!B39</f>
        <v>0</v>
      </c>
      <c r="M39" s="242">
        <f>'[2]2210'!$CE39+'[2]2240всього'!$CC39+'[2]2250'!$CE39</f>
        <v>0</v>
      </c>
      <c r="N39" s="581">
        <f>'2210'!R39+'всього 2240'!Y39+'2250'!P39</f>
        <v>0</v>
      </c>
      <c r="O39" s="183">
        <f t="shared" si="9"/>
        <v>0</v>
      </c>
      <c r="P39" s="188">
        <f t="shared" si="0"/>
        <v>0</v>
      </c>
      <c r="Q39" s="174">
        <f>'[10]2800'!B39</f>
        <v>0</v>
      </c>
      <c r="R39" s="242">
        <f>'[2]2800'!$CE39</f>
        <v>0</v>
      </c>
      <c r="S39" s="183">
        <f>'2800'!N38</f>
        <v>0</v>
      </c>
      <c r="T39" s="183">
        <f t="shared" si="10"/>
        <v>0</v>
      </c>
      <c r="U39" s="188">
        <f t="shared" si="11"/>
        <v>0</v>
      </c>
      <c r="V39" s="179">
        <f>'2270'!B39</f>
        <v>0</v>
      </c>
      <c r="W39" s="180">
        <f>'2270'!C39</f>
        <v>0</v>
      </c>
      <c r="X39" s="183">
        <f>'2270'!D38</f>
        <v>0</v>
      </c>
      <c r="Y39" s="183">
        <f t="shared" si="1"/>
        <v>0</v>
      </c>
      <c r="Z39" s="188">
        <f t="shared" si="12"/>
        <v>0</v>
      </c>
      <c r="AA39" s="174">
        <f>'[10]2281'!B39</f>
        <v>0</v>
      </c>
      <c r="AB39" s="242">
        <f>'[2]2281'!$CE39</f>
        <v>0</v>
      </c>
      <c r="AC39" s="183">
        <f>'2281'!P38</f>
        <v>0</v>
      </c>
      <c r="AD39" s="183">
        <f t="shared" si="39"/>
        <v>0</v>
      </c>
      <c r="AE39" s="188">
        <f t="shared" si="14"/>
        <v>0</v>
      </c>
      <c r="AF39" s="174">
        <f>'[10]2282'!B39</f>
        <v>0</v>
      </c>
      <c r="AG39" s="242">
        <f>'[2]2282'!$CE39</f>
        <v>0</v>
      </c>
      <c r="AH39" s="183">
        <f>'2282'!R38</f>
        <v>0</v>
      </c>
      <c r="AI39" s="183">
        <f t="shared" si="15"/>
        <v>0</v>
      </c>
      <c r="AJ39" s="188">
        <f t="shared" ref="AJ39:AJ63" si="45">SUM(AH39-AH39)</f>
        <v>0</v>
      </c>
      <c r="AK39" s="174">
        <f>'[10]3110'!B39</f>
        <v>0</v>
      </c>
      <c r="AL39" s="242">
        <f>'[2]3110'!$CE39</f>
        <v>0</v>
      </c>
      <c r="AM39" s="186"/>
      <c r="AN39" s="183">
        <f t="shared" si="16"/>
        <v>0</v>
      </c>
      <c r="AO39" s="188">
        <f t="shared" si="17"/>
        <v>0</v>
      </c>
      <c r="AP39" s="196"/>
      <c r="AQ39" s="186"/>
      <c r="AR39" s="186"/>
      <c r="AS39" s="183">
        <f t="shared" si="18"/>
        <v>0</v>
      </c>
      <c r="AT39" s="188">
        <f t="shared" si="19"/>
        <v>0</v>
      </c>
      <c r="AU39" s="182">
        <f>'[3]3160'!$B39</f>
        <v>0</v>
      </c>
      <c r="AV39" s="180">
        <f>'[3]3160'!$AM39</f>
        <v>0</v>
      </c>
      <c r="AW39" s="186"/>
      <c r="AX39" s="183">
        <f t="shared" si="40"/>
        <v>0</v>
      </c>
      <c r="AY39" s="188">
        <f t="shared" si="41"/>
        <v>0</v>
      </c>
      <c r="AZ39" s="176">
        <f>'[10]3210'!B39</f>
        <v>0</v>
      </c>
      <c r="BA39" s="242">
        <f>'[2]3210'!$CE39</f>
        <v>0</v>
      </c>
      <c r="BB39" s="187">
        <f>'3210'!J39</f>
        <v>0</v>
      </c>
      <c r="BC39" s="434"/>
      <c r="BD39" s="484"/>
      <c r="BE39" s="307"/>
      <c r="BF39" s="186"/>
      <c r="BG39" s="186"/>
      <c r="BH39" s="183">
        <f ca="1">SUM(BG39-BH39)</f>
        <v>0</v>
      </c>
      <c r="BI39" s="189"/>
      <c r="BJ39" s="178">
        <f>'[10]2610'!B39</f>
        <v>0</v>
      </c>
      <c r="BK39" s="242">
        <f>'[2]2610'!$CH39</f>
        <v>0</v>
      </c>
      <c r="BL39" s="183">
        <f>'2610'!BO39</f>
        <v>0</v>
      </c>
      <c r="BM39" s="183">
        <f t="shared" si="22"/>
        <v>0</v>
      </c>
      <c r="BN39" s="188">
        <f t="shared" si="23"/>
        <v>0</v>
      </c>
      <c r="BO39" s="176">
        <f>'[10]2730'!B39</f>
        <v>0</v>
      </c>
      <c r="BP39" s="242">
        <f>'[2]2730'!$CE39</f>
        <v>0</v>
      </c>
      <c r="BQ39" s="183">
        <f>'2730'!O38</f>
        <v>0</v>
      </c>
      <c r="BR39" s="183">
        <f t="shared" si="24"/>
        <v>0</v>
      </c>
      <c r="BS39" s="188">
        <f t="shared" si="25"/>
        <v>0</v>
      </c>
      <c r="BT39" s="176">
        <f>'[10]2630'!B39</f>
        <v>0</v>
      </c>
      <c r="BU39" s="242">
        <f>'[2]2630'!$CE39</f>
        <v>0</v>
      </c>
      <c r="BV39" s="186"/>
      <c r="BW39" s="183">
        <f t="shared" si="42"/>
        <v>0</v>
      </c>
      <c r="BX39" s="188">
        <f>SUM(BV39-BT39)</f>
        <v>0</v>
      </c>
      <c r="BY39" s="495">
        <f>SUM(L39+Q39+AK39+AP39+AU39+AZ39+BE39+BJ39+BT39)</f>
        <v>0</v>
      </c>
      <c r="BZ39" s="172">
        <f t="shared" si="27"/>
        <v>0</v>
      </c>
      <c r="CA39" s="172">
        <f t="shared" si="28"/>
        <v>0</v>
      </c>
      <c r="CB39" s="172">
        <f t="shared" si="29"/>
        <v>0</v>
      </c>
      <c r="CC39" s="188">
        <f t="shared" si="30"/>
        <v>0</v>
      </c>
      <c r="CD39" s="497">
        <f t="shared" si="44"/>
        <v>0</v>
      </c>
      <c r="CE39" s="175">
        <f t="shared" si="31"/>
        <v>0</v>
      </c>
      <c r="CF39" s="498">
        <f t="shared" si="43"/>
        <v>0</v>
      </c>
      <c r="CG39" s="175">
        <f>CF39-CE39</f>
        <v>0</v>
      </c>
      <c r="CH39" s="188">
        <f ca="1">SUM(CH39-CD39)</f>
        <v>0</v>
      </c>
      <c r="CI39" s="176">
        <f>'[8]2240 розповс.'!$B$9</f>
        <v>0</v>
      </c>
      <c r="CJ39" s="172">
        <f>'[8]2240 розповс.'!$DR$9</f>
        <v>0</v>
      </c>
      <c r="CK39" s="186">
        <f>'2240 трансл.'!C38</f>
        <v>0</v>
      </c>
      <c r="CL39" s="183">
        <f t="shared" si="34"/>
        <v>0</v>
      </c>
      <c r="CM39" s="188">
        <f t="shared" si="35"/>
        <v>0</v>
      </c>
      <c r="CO39" s="255" t="s">
        <v>91</v>
      </c>
    </row>
    <row r="40" spans="1:93">
      <c r="A40" s="12"/>
      <c r="B40" s="171">
        <f>'[2]2111'!B40</f>
        <v>0</v>
      </c>
      <c r="C40" s="187">
        <f>'[2]2111'!CE40</f>
        <v>0</v>
      </c>
      <c r="D40" s="180">
        <f>'2111'!V40</f>
        <v>0</v>
      </c>
      <c r="E40" s="183">
        <f t="shared" si="6"/>
        <v>0</v>
      </c>
      <c r="F40" s="188">
        <f t="shared" si="7"/>
        <v>0</v>
      </c>
      <c r="G40" s="171">
        <f>'[10]2120'!B40</f>
        <v>0</v>
      </c>
      <c r="H40" s="186">
        <f>'[2]2120'!CE40</f>
        <v>0</v>
      </c>
      <c r="I40" s="175">
        <f>'2120'!V40</f>
        <v>0</v>
      </c>
      <c r="J40" s="183">
        <f t="shared" si="38"/>
        <v>0</v>
      </c>
      <c r="K40" s="188">
        <f t="shared" si="8"/>
        <v>0</v>
      </c>
      <c r="L40" s="495">
        <f>'[10]2210'!B40+'[10]2240всього'!B40+'[10]2250'!B40</f>
        <v>0</v>
      </c>
      <c r="M40" s="242">
        <f>'[2]2210'!$CE40+'[2]2240всього'!$CC40+'[2]2250'!$CE40</f>
        <v>0</v>
      </c>
      <c r="N40" s="581">
        <f>'2210'!R40+'всього 2240'!Y40+'2250'!P40</f>
        <v>0</v>
      </c>
      <c r="O40" s="183">
        <f t="shared" si="9"/>
        <v>0</v>
      </c>
      <c r="P40" s="188">
        <f t="shared" si="0"/>
        <v>0</v>
      </c>
      <c r="Q40" s="174">
        <f>'[10]2800'!B40</f>
        <v>0</v>
      </c>
      <c r="R40" s="242">
        <f>'[2]2800'!$CE40</f>
        <v>0</v>
      </c>
      <c r="S40" s="183">
        <f>'2800'!N39</f>
        <v>0</v>
      </c>
      <c r="T40" s="183">
        <f t="shared" si="10"/>
        <v>0</v>
      </c>
      <c r="U40" s="188">
        <f t="shared" si="11"/>
        <v>0</v>
      </c>
      <c r="V40" s="179">
        <f>'2270'!B40</f>
        <v>0</v>
      </c>
      <c r="W40" s="180">
        <f>'2270'!C40</f>
        <v>0</v>
      </c>
      <c r="X40" s="180">
        <f>'2270'!D39</f>
        <v>0</v>
      </c>
      <c r="Y40" s="183">
        <f t="shared" si="1"/>
        <v>0</v>
      </c>
      <c r="Z40" s="188">
        <f t="shared" si="12"/>
        <v>0</v>
      </c>
      <c r="AA40" s="174">
        <f>'[10]2281'!B40</f>
        <v>0</v>
      </c>
      <c r="AB40" s="242">
        <f>'[2]2281'!$CE40</f>
        <v>0</v>
      </c>
      <c r="AC40" s="180">
        <f>'2281'!P39</f>
        <v>0</v>
      </c>
      <c r="AD40" s="180">
        <f t="shared" si="39"/>
        <v>0</v>
      </c>
      <c r="AE40" s="181">
        <f t="shared" si="14"/>
        <v>0</v>
      </c>
      <c r="AF40" s="174">
        <f>'[10]2282'!B40</f>
        <v>0</v>
      </c>
      <c r="AG40" s="242">
        <f>'[2]2282'!$CE40</f>
        <v>0</v>
      </c>
      <c r="AH40" s="180">
        <f>'2282'!R39</f>
        <v>0</v>
      </c>
      <c r="AI40" s="180">
        <f t="shared" si="15"/>
        <v>0</v>
      </c>
      <c r="AJ40" s="181">
        <f t="shared" si="45"/>
        <v>0</v>
      </c>
      <c r="AK40" s="174">
        <f>'[10]3110'!B40</f>
        <v>0</v>
      </c>
      <c r="AL40" s="242">
        <f>'[2]3110'!$CE40</f>
        <v>0</v>
      </c>
      <c r="AM40" s="180"/>
      <c r="AN40" s="180">
        <f t="shared" si="16"/>
        <v>0</v>
      </c>
      <c r="AO40" s="181">
        <f t="shared" si="17"/>
        <v>0</v>
      </c>
      <c r="AP40" s="182"/>
      <c r="AQ40" s="180"/>
      <c r="AR40" s="180"/>
      <c r="AS40" s="180">
        <f t="shared" si="18"/>
        <v>0</v>
      </c>
      <c r="AT40" s="181">
        <f t="shared" si="19"/>
        <v>0</v>
      </c>
      <c r="AU40" s="182">
        <f>'[3]3160'!$B40</f>
        <v>0</v>
      </c>
      <c r="AV40" s="180">
        <f>'[3]3160'!$AM40</f>
        <v>0</v>
      </c>
      <c r="AW40" s="180"/>
      <c r="AX40" s="183">
        <f t="shared" si="40"/>
        <v>0</v>
      </c>
      <c r="AY40" s="188">
        <f t="shared" si="41"/>
        <v>0</v>
      </c>
      <c r="AZ40" s="176">
        <f>'[10]3210'!B40</f>
        <v>0</v>
      </c>
      <c r="BA40" s="242">
        <f>'[2]3210'!$CE40</f>
        <v>0</v>
      </c>
      <c r="BB40" s="187"/>
      <c r="BC40" s="434"/>
      <c r="BD40" s="484"/>
      <c r="BE40" s="184"/>
      <c r="BF40" s="180"/>
      <c r="BG40" s="180"/>
      <c r="BH40" s="180">
        <f ca="1">SUM(BG40-BH40)</f>
        <v>0</v>
      </c>
      <c r="BI40" s="181"/>
      <c r="BJ40" s="178">
        <f>'[10]2610'!B40</f>
        <v>0</v>
      </c>
      <c r="BK40" s="242">
        <f>'[2]2610'!$CH40</f>
        <v>0</v>
      </c>
      <c r="BL40" s="180"/>
      <c r="BN40" s="181">
        <f t="shared" si="23"/>
        <v>0</v>
      </c>
      <c r="BO40" s="176">
        <f>'[10]2730'!B40</f>
        <v>0</v>
      </c>
      <c r="BP40" s="242">
        <f>'[2]2730'!$CE40</f>
        <v>0</v>
      </c>
      <c r="BQ40" s="180">
        <f>'2730'!O39</f>
        <v>0</v>
      </c>
      <c r="BR40" s="180">
        <f t="shared" si="24"/>
        <v>0</v>
      </c>
      <c r="BS40" s="181">
        <f t="shared" si="25"/>
        <v>0</v>
      </c>
      <c r="BT40" s="176">
        <f>'[10]2630'!B40</f>
        <v>0</v>
      </c>
      <c r="BU40" s="242">
        <f>'[2]2630'!$CE40</f>
        <v>0</v>
      </c>
      <c r="BV40" s="180"/>
      <c r="BW40" s="180">
        <f t="shared" si="42"/>
        <v>0</v>
      </c>
      <c r="BX40" s="181">
        <f>SUM(BV40-BT40)</f>
        <v>0</v>
      </c>
      <c r="BY40" s="182">
        <f>SUM(L40+Q40+AK40+AP40+AU40+AZ40+BE40+BJ40+BT40)</f>
        <v>0</v>
      </c>
      <c r="CA40" s="172">
        <f t="shared" si="28"/>
        <v>0</v>
      </c>
      <c r="CC40" s="181">
        <f t="shared" si="30"/>
        <v>0</v>
      </c>
      <c r="CD40" s="497">
        <f t="shared" si="44"/>
        <v>0</v>
      </c>
      <c r="CF40" s="498">
        <f t="shared" si="43"/>
        <v>0</v>
      </c>
      <c r="CH40" s="188">
        <f t="shared" ref="CH40:CH60" ca="1" si="46">SUM(CH40-CD40)</f>
        <v>0</v>
      </c>
      <c r="CI40" s="176">
        <f>'[8]2240 розповс.'!$B$9</f>
        <v>0</v>
      </c>
      <c r="CJ40" s="172">
        <f>'[8]2240 розповс.'!$DR$9</f>
        <v>0</v>
      </c>
      <c r="CK40" s="180">
        <f>'2240 трансл.'!C39</f>
        <v>0</v>
      </c>
      <c r="CL40" s="183">
        <f t="shared" si="34"/>
        <v>0</v>
      </c>
      <c r="CM40" s="188">
        <f t="shared" si="35"/>
        <v>0</v>
      </c>
      <c r="CO40" s="255">
        <f t="shared" si="5"/>
        <v>0</v>
      </c>
    </row>
    <row r="41" spans="1:93" s="525" customFormat="1" ht="15">
      <c r="A41" s="547"/>
      <c r="B41" s="171">
        <f>'[2]2111'!B41</f>
        <v>0</v>
      </c>
      <c r="C41" s="187">
        <f>'[2]2111'!CE41</f>
        <v>0</v>
      </c>
      <c r="D41" s="505"/>
      <c r="E41" s="503"/>
      <c r="F41" s="504"/>
      <c r="G41" s="171">
        <f>'[10]2120'!B41</f>
        <v>0</v>
      </c>
      <c r="H41" s="186">
        <f>'[2]2120'!CE41</f>
        <v>0</v>
      </c>
      <c r="I41" s="175">
        <f>'2120'!V41</f>
        <v>0</v>
      </c>
      <c r="J41" s="524"/>
      <c r="K41" s="548"/>
      <c r="L41" s="495">
        <f>'[10]2210'!B41+'[10]2240всього'!B41+'[10]2250'!B41</f>
        <v>0</v>
      </c>
      <c r="M41" s="242">
        <f>'[2]2210'!$CE41+'[2]2240всього'!$CC41+'[2]2250'!$CE41</f>
        <v>0</v>
      </c>
      <c r="N41" s="581">
        <f>'2210'!R41+'всього 2240'!Y41+'2250'!P41</f>
        <v>0</v>
      </c>
      <c r="O41" s="503"/>
      <c r="P41" s="188">
        <f t="shared" si="0"/>
        <v>0</v>
      </c>
      <c r="Q41" s="174">
        <f>'[10]2800'!B41</f>
        <v>0</v>
      </c>
      <c r="R41" s="242">
        <f>'[2]2800'!$CE41</f>
        <v>0</v>
      </c>
      <c r="S41" s="505"/>
      <c r="T41" s="505"/>
      <c r="U41" s="504"/>
      <c r="V41" s="179">
        <f>'2270'!B41</f>
        <v>0</v>
      </c>
      <c r="W41" s="180">
        <f>'2270'!C41</f>
        <v>0</v>
      </c>
      <c r="X41" s="505"/>
      <c r="Y41" s="503"/>
      <c r="Z41" s="550"/>
      <c r="AA41" s="174">
        <f>'[10]2281'!B41</f>
        <v>0</v>
      </c>
      <c r="AB41" s="242">
        <f>'[2]2281'!$CE41</f>
        <v>0</v>
      </c>
      <c r="AC41" s="505"/>
      <c r="AD41" s="505"/>
      <c r="AE41" s="504"/>
      <c r="AF41" s="174">
        <f>'[10]2282'!B41</f>
        <v>0</v>
      </c>
      <c r="AG41" s="242">
        <f>'[2]2282'!$CE41</f>
        <v>0</v>
      </c>
      <c r="AH41" s="505"/>
      <c r="AI41" s="505"/>
      <c r="AJ41" s="504"/>
      <c r="AK41" s="174">
        <f>'[10]3110'!B41</f>
        <v>0</v>
      </c>
      <c r="AL41" s="242">
        <f>'[2]3110'!$CE41</f>
        <v>0</v>
      </c>
      <c r="AM41" s="505"/>
      <c r="AN41" s="505"/>
      <c r="AO41" s="504"/>
      <c r="AP41" s="549"/>
      <c r="AQ41" s="505"/>
      <c r="AR41" s="505"/>
      <c r="AS41" s="505"/>
      <c r="AT41" s="504"/>
      <c r="AU41" s="549"/>
      <c r="AV41" s="505"/>
      <c r="AW41" s="505"/>
      <c r="AX41" s="505"/>
      <c r="AY41" s="504"/>
      <c r="AZ41" s="176">
        <f>'[10]3210'!B41</f>
        <v>0</v>
      </c>
      <c r="BA41" s="242">
        <f>'[2]3210'!$CE41</f>
        <v>0</v>
      </c>
      <c r="BB41" s="524"/>
      <c r="BC41" s="554"/>
      <c r="BD41" s="555"/>
      <c r="BE41" s="549"/>
      <c r="BF41" s="549"/>
      <c r="BG41" s="549"/>
      <c r="BH41" s="549"/>
      <c r="BI41" s="504"/>
      <c r="BJ41" s="178">
        <f>'[10]2610'!B41</f>
        <v>0</v>
      </c>
      <c r="BK41" s="242">
        <f>'[2]2610'!$CH41</f>
        <v>0</v>
      </c>
      <c r="BL41" s="505"/>
      <c r="BM41" s="524"/>
      <c r="BN41" s="556"/>
      <c r="BO41" s="176">
        <f>'[10]2730'!B41</f>
        <v>0</v>
      </c>
      <c r="BP41" s="242">
        <f>'[2]2730'!$CE41</f>
        <v>0</v>
      </c>
      <c r="BQ41" s="505"/>
      <c r="BR41" s="505"/>
      <c r="BS41" s="504"/>
      <c r="BT41" s="176">
        <f>'[10]2630'!B41</f>
        <v>0</v>
      </c>
      <c r="BU41" s="242">
        <f>'[2]2630'!$CE41</f>
        <v>0</v>
      </c>
      <c r="BV41" s="505"/>
      <c r="BW41" s="505"/>
      <c r="BX41" s="504"/>
      <c r="BY41" s="557"/>
      <c r="BZ41" s="552"/>
      <c r="CA41" s="505"/>
      <c r="CB41" s="552"/>
      <c r="CC41" s="504"/>
      <c r="CD41" s="557"/>
      <c r="CE41" s="558"/>
      <c r="CF41" s="559"/>
      <c r="CG41" s="560"/>
      <c r="CH41" s="550"/>
      <c r="CI41" s="551"/>
      <c r="CJ41" s="552"/>
      <c r="CK41" s="505"/>
      <c r="CL41" s="503"/>
      <c r="CM41" s="550"/>
      <c r="CO41" s="561"/>
    </row>
    <row r="42" spans="1:93" ht="15">
      <c r="A42" s="14"/>
      <c r="B42" s="171">
        <f>'[2]2111'!B42</f>
        <v>0</v>
      </c>
      <c r="C42" s="187">
        <f>'[2]2111'!CE42</f>
        <v>0</v>
      </c>
      <c r="D42" s="180">
        <f>'2111'!V42</f>
        <v>0</v>
      </c>
      <c r="E42" s="183"/>
      <c r="F42" s="181"/>
      <c r="G42" s="171">
        <f>'[10]2120'!B42</f>
        <v>0</v>
      </c>
      <c r="H42" s="186">
        <f>'[2]2120'!CE42</f>
        <v>0</v>
      </c>
      <c r="I42" s="175">
        <f>'2120'!V42</f>
        <v>0</v>
      </c>
      <c r="J42" s="180"/>
      <c r="K42" s="189"/>
      <c r="L42" s="495">
        <f>'[10]2210'!B42+'[10]2240всього'!B42+'[10]2250'!B42</f>
        <v>0</v>
      </c>
      <c r="M42" s="242">
        <f>'[2]2210'!$CE42+'[2]2240всього'!$CC42+'[2]2250'!$CE42</f>
        <v>0</v>
      </c>
      <c r="N42" s="581">
        <f>'2210'!R42+'всього 2240'!Y42+'2250'!P42</f>
        <v>0</v>
      </c>
      <c r="O42" s="183"/>
      <c r="P42" s="188">
        <f t="shared" si="0"/>
        <v>0</v>
      </c>
      <c r="Q42" s="174">
        <f>'[10]2800'!B42</f>
        <v>0</v>
      </c>
      <c r="R42" s="242">
        <f>'[2]2800'!$CE42</f>
        <v>0</v>
      </c>
      <c r="S42" s="180">
        <f>'2800'!N41</f>
        <v>0</v>
      </c>
      <c r="T42" s="180"/>
      <c r="U42" s="181"/>
      <c r="V42" s="179">
        <f>'2270'!B42</f>
        <v>0</v>
      </c>
      <c r="W42" s="180">
        <f>'2270'!C42</f>
        <v>0</v>
      </c>
      <c r="X42" s="180">
        <f>'2270'!D41</f>
        <v>0</v>
      </c>
      <c r="Y42" s="183"/>
      <c r="Z42" s="188"/>
      <c r="AA42" s="174">
        <f>'[10]2281'!B42</f>
        <v>0</v>
      </c>
      <c r="AB42" s="242">
        <f>'[2]2281'!$CE42</f>
        <v>0</v>
      </c>
      <c r="AC42" s="180">
        <f>'2281'!P41</f>
        <v>0</v>
      </c>
      <c r="AD42" s="180">
        <f t="shared" si="39"/>
        <v>0</v>
      </c>
      <c r="AE42" s="181">
        <f t="shared" si="14"/>
        <v>0</v>
      </c>
      <c r="AF42" s="174">
        <f>'[10]2282'!B42</f>
        <v>0</v>
      </c>
      <c r="AG42" s="242">
        <f>'[2]2282'!$CE42</f>
        <v>0</v>
      </c>
      <c r="AH42" s="180">
        <f>'2282'!R41</f>
        <v>0</v>
      </c>
      <c r="AI42" s="180">
        <f t="shared" si="15"/>
        <v>0</v>
      </c>
      <c r="AJ42" s="181">
        <f t="shared" si="45"/>
        <v>0</v>
      </c>
      <c r="AK42" s="174">
        <f>'[10]3110'!B42</f>
        <v>0</v>
      </c>
      <c r="AL42" s="242">
        <f>'[2]3110'!$CE42</f>
        <v>0</v>
      </c>
      <c r="AM42" s="180"/>
      <c r="AN42" s="180">
        <f t="shared" si="16"/>
        <v>0</v>
      </c>
      <c r="AO42" s="181">
        <f t="shared" si="17"/>
        <v>0</v>
      </c>
      <c r="AP42" s="182"/>
      <c r="AQ42" s="180"/>
      <c r="AR42" s="180"/>
      <c r="AS42" s="180">
        <f t="shared" si="18"/>
        <v>0</v>
      </c>
      <c r="AT42" s="181">
        <f t="shared" si="19"/>
        <v>0</v>
      </c>
      <c r="AU42" s="182">
        <f>'[3]3160'!$B42</f>
        <v>0</v>
      </c>
      <c r="AV42" s="180">
        <f>'[3]3160'!$AM42</f>
        <v>0</v>
      </c>
      <c r="AW42" s="180"/>
      <c r="AX42" s="180">
        <f t="shared" si="40"/>
        <v>0</v>
      </c>
      <c r="AY42" s="181"/>
      <c r="AZ42" s="176">
        <f>'[10]3210'!B42</f>
        <v>0</v>
      </c>
      <c r="BA42" s="242">
        <f>'[2]3210'!$CE42</f>
        <v>0</v>
      </c>
      <c r="BB42" s="187"/>
      <c r="BC42" s="434"/>
      <c r="BD42" s="484"/>
      <c r="BE42" s="184"/>
      <c r="BF42" s="180"/>
      <c r="BG42" s="180"/>
      <c r="BH42" s="180"/>
      <c r="BI42" s="181"/>
      <c r="BJ42" s="178">
        <f>'[10]2610'!B42</f>
        <v>0</v>
      </c>
      <c r="BK42" s="242">
        <f>'[2]2610'!$CH42</f>
        <v>0</v>
      </c>
      <c r="BL42" s="183">
        <f>'2610'!BO41</f>
        <v>0</v>
      </c>
      <c r="BM42" s="187">
        <f t="shared" si="22"/>
        <v>0</v>
      </c>
      <c r="BN42" s="181">
        <f t="shared" si="23"/>
        <v>0</v>
      </c>
      <c r="BO42" s="176">
        <f>'[10]2730'!B42</f>
        <v>0</v>
      </c>
      <c r="BP42" s="242">
        <f>'[2]2730'!$CE42</f>
        <v>0</v>
      </c>
      <c r="BQ42" s="180">
        <f>'2730'!O42</f>
        <v>0</v>
      </c>
      <c r="BR42" s="180">
        <f t="shared" si="24"/>
        <v>0</v>
      </c>
      <c r="BS42" s="181">
        <f t="shared" si="25"/>
        <v>0</v>
      </c>
      <c r="BT42" s="176">
        <f>'[10]2630'!B42</f>
        <v>0</v>
      </c>
      <c r="BU42" s="242">
        <f>'[2]2630'!$CE42</f>
        <v>0</v>
      </c>
      <c r="BV42" s="180"/>
      <c r="BW42" s="180">
        <f t="shared" si="42"/>
        <v>0</v>
      </c>
      <c r="BX42" s="181"/>
      <c r="BY42" s="182">
        <f>SUM(L42+Q42+AK42+AP42+AU42+AZ42+BE42+BJ42+BT42)</f>
        <v>0</v>
      </c>
      <c r="BZ42" s="172"/>
      <c r="CA42" s="180">
        <f>SUM(N42+S42+AM42+AR42+AW42+BB42+BG42+BL42+BV42)</f>
        <v>0</v>
      </c>
      <c r="CB42" s="183">
        <f t="shared" ref="CB42:CB63" si="47">SUM(CA42-BZ42)</f>
        <v>0</v>
      </c>
      <c r="CC42" s="181">
        <f t="shared" si="30"/>
        <v>0</v>
      </c>
      <c r="CD42" s="184">
        <f t="shared" si="44"/>
        <v>0</v>
      </c>
      <c r="CE42" s="497">
        <f>SUM(C42+H42+M42+R42+W42+AB42+AG42+AL42+AQ42+AV42+BA42+BH42+BK42+BP42+BU42)</f>
        <v>0</v>
      </c>
      <c r="CF42" s="183">
        <f>SUM(D42+I42+N42+S42+X42+AC42+AH42+AM42+AR42+AW42+BB42+BG42+BL42+BQ42+BV42)</f>
        <v>0</v>
      </c>
      <c r="CG42" s="175">
        <f>CF42-CE42</f>
        <v>0</v>
      </c>
      <c r="CH42" s="188">
        <f t="shared" ca="1" si="46"/>
        <v>0</v>
      </c>
      <c r="CI42" s="176">
        <f>'[8]2240 розповс.'!$B$9</f>
        <v>0</v>
      </c>
      <c r="CJ42" s="172">
        <f>'[8]2240 розповс.'!$DR$9</f>
        <v>0</v>
      </c>
      <c r="CK42" s="180">
        <f>'2240 трансл.'!C41</f>
        <v>0</v>
      </c>
      <c r="CL42" s="183">
        <f t="shared" si="34"/>
        <v>0</v>
      </c>
      <c r="CM42" s="188">
        <f t="shared" si="35"/>
        <v>0</v>
      </c>
      <c r="CO42" s="255">
        <f t="shared" si="5"/>
        <v>0</v>
      </c>
    </row>
    <row r="43" spans="1:93" s="577" customFormat="1" ht="18" customHeight="1">
      <c r="A43" s="578" t="s">
        <v>251</v>
      </c>
      <c r="B43" s="171">
        <f>'[2]2111'!B43</f>
        <v>0</v>
      </c>
      <c r="C43" s="187">
        <f>'[2]2111'!CE43</f>
        <v>0</v>
      </c>
      <c r="D43" s="563">
        <f>'2111'!V43</f>
        <v>0</v>
      </c>
      <c r="E43" s="562">
        <f t="shared" si="6"/>
        <v>0</v>
      </c>
      <c r="F43" s="564">
        <f t="shared" si="7"/>
        <v>0</v>
      </c>
      <c r="G43" s="171">
        <f>'[10]2120'!B43</f>
        <v>0</v>
      </c>
      <c r="H43" s="186">
        <f>'[2]2120'!CE43</f>
        <v>0</v>
      </c>
      <c r="I43" s="175">
        <f>'2120'!V43</f>
        <v>0</v>
      </c>
      <c r="J43" s="562">
        <f t="shared" ref="J43:J49" si="48">SUM(I43-H43)</f>
        <v>0</v>
      </c>
      <c r="K43" s="565">
        <f t="shared" si="8"/>
        <v>0</v>
      </c>
      <c r="L43" s="495">
        <f>'[10]2210'!B43+'[10]2240всього'!B43+'[10]2250'!B43</f>
        <v>0</v>
      </c>
      <c r="M43" s="242">
        <f>'[2]2210'!$CE43+'[2]2240всього'!$CC43+'[2]2250'!$CE43</f>
        <v>0</v>
      </c>
      <c r="N43" s="581">
        <f>'2210'!R43+'всього 2240'!Y43+'2250'!P43</f>
        <v>0</v>
      </c>
      <c r="O43" s="562">
        <f t="shared" si="9"/>
        <v>0</v>
      </c>
      <c r="P43" s="188">
        <f t="shared" si="0"/>
        <v>0</v>
      </c>
      <c r="Q43" s="174">
        <f>'[10]2800'!B43</f>
        <v>0</v>
      </c>
      <c r="R43" s="242">
        <f>'[2]2800'!$CE43</f>
        <v>0</v>
      </c>
      <c r="S43" s="563">
        <f>'2800'!N42</f>
        <v>0</v>
      </c>
      <c r="T43" s="563">
        <f t="shared" si="10"/>
        <v>0</v>
      </c>
      <c r="U43" s="564">
        <f t="shared" si="11"/>
        <v>0</v>
      </c>
      <c r="V43" s="179">
        <f>'2270'!B43</f>
        <v>0</v>
      </c>
      <c r="W43" s="180">
        <f>'2270'!C43</f>
        <v>0</v>
      </c>
      <c r="X43" s="563">
        <f>'2270'!D42</f>
        <v>0</v>
      </c>
      <c r="Y43" s="562">
        <f>SUM(Y41:Y42)</f>
        <v>0</v>
      </c>
      <c r="Z43" s="565">
        <f t="shared" si="12"/>
        <v>0</v>
      </c>
      <c r="AA43" s="174">
        <f>'[10]2281'!B43</f>
        <v>0</v>
      </c>
      <c r="AB43" s="242">
        <f>'[2]2281'!$CE43</f>
        <v>0</v>
      </c>
      <c r="AC43" s="563">
        <f>'2281'!P42</f>
        <v>0</v>
      </c>
      <c r="AD43" s="563">
        <f t="shared" si="39"/>
        <v>0</v>
      </c>
      <c r="AE43" s="564">
        <f t="shared" si="14"/>
        <v>0</v>
      </c>
      <c r="AF43" s="174">
        <f>'[10]2282'!B43</f>
        <v>0</v>
      </c>
      <c r="AG43" s="242">
        <f>'[2]2282'!$CE43</f>
        <v>0</v>
      </c>
      <c r="AH43" s="563">
        <f>'2282'!R42</f>
        <v>0</v>
      </c>
      <c r="AI43" s="563">
        <f t="shared" si="15"/>
        <v>0</v>
      </c>
      <c r="AJ43" s="564">
        <f t="shared" si="45"/>
        <v>0</v>
      </c>
      <c r="AK43" s="174">
        <f>'[10]3110'!B43</f>
        <v>0</v>
      </c>
      <c r="AL43" s="242">
        <f>'[2]3110'!$CE43</f>
        <v>0</v>
      </c>
      <c r="AM43" s="563">
        <f>SUM(AM41)</f>
        <v>0</v>
      </c>
      <c r="AN43" s="563">
        <f t="shared" si="16"/>
        <v>0</v>
      </c>
      <c r="AO43" s="564">
        <f t="shared" si="17"/>
        <v>0</v>
      </c>
      <c r="AP43" s="566">
        <v>0</v>
      </c>
      <c r="AQ43" s="563"/>
      <c r="AR43" s="563"/>
      <c r="AS43" s="563">
        <f t="shared" si="18"/>
        <v>0</v>
      </c>
      <c r="AT43" s="564">
        <f t="shared" si="19"/>
        <v>0</v>
      </c>
      <c r="AU43" s="566">
        <f>'[3]3160'!$B43</f>
        <v>0</v>
      </c>
      <c r="AV43" s="563">
        <f>'[3]3160'!$AM43</f>
        <v>0</v>
      </c>
      <c r="AW43" s="563">
        <f>'3132'!I42</f>
        <v>0</v>
      </c>
      <c r="AX43" s="563">
        <f t="shared" si="40"/>
        <v>0</v>
      </c>
      <c r="AY43" s="564">
        <f t="shared" si="41"/>
        <v>0</v>
      </c>
      <c r="AZ43" s="176">
        <f>'[10]3210'!B43</f>
        <v>416719.80000000005</v>
      </c>
      <c r="BA43" s="242">
        <f>'[2]3210'!$CE43</f>
        <v>209203.90000000002</v>
      </c>
      <c r="BB43" s="570">
        <f>'3210'!J42</f>
        <v>0</v>
      </c>
      <c r="BC43" s="571"/>
      <c r="BD43" s="572"/>
      <c r="BE43" s="566">
        <f>SUM(BE41)</f>
        <v>0</v>
      </c>
      <c r="BF43" s="563">
        <f>SUM(BF41)</f>
        <v>0</v>
      </c>
      <c r="BG43" s="563">
        <f>SUM(BG41)</f>
        <v>0</v>
      </c>
      <c r="BH43" s="563">
        <f>SUM(BH41)</f>
        <v>0</v>
      </c>
      <c r="BI43" s="564"/>
      <c r="BJ43" s="178">
        <f>'[10]2610'!B43</f>
        <v>1838414.7</v>
      </c>
      <c r="BK43" s="242">
        <f>'[2]2610'!$CH43</f>
        <v>907183.79999999993</v>
      </c>
      <c r="BL43" s="570">
        <f>'2610'!BO43</f>
        <v>907183.8</v>
      </c>
      <c r="BM43" s="570">
        <f t="shared" si="22"/>
        <v>1.1641532182693481E-10</v>
      </c>
      <c r="BN43" s="574">
        <f t="shared" si="23"/>
        <v>-931230.89999999991</v>
      </c>
      <c r="BO43" s="176">
        <f>'[10]2730'!B43</f>
        <v>0</v>
      </c>
      <c r="BP43" s="242">
        <f>'[2]2730'!$CE43</f>
        <v>0</v>
      </c>
      <c r="BQ43" s="563">
        <f>'2730'!O43</f>
        <v>0</v>
      </c>
      <c r="BR43" s="563">
        <f t="shared" si="24"/>
        <v>0</v>
      </c>
      <c r="BS43" s="564">
        <f t="shared" si="25"/>
        <v>0</v>
      </c>
      <c r="BT43" s="176">
        <f>'[10]2630'!B43</f>
        <v>0</v>
      </c>
      <c r="BU43" s="242">
        <f>'[2]2630'!$CE43</f>
        <v>0</v>
      </c>
      <c r="BV43" s="563">
        <f>SUM(BV41)</f>
        <v>0</v>
      </c>
      <c r="BW43" s="563">
        <f t="shared" si="42"/>
        <v>0</v>
      </c>
      <c r="BX43" s="566">
        <f>SUM(BX41:BX42)</f>
        <v>0</v>
      </c>
      <c r="BY43" s="616">
        <f>BY35+BY36+BY37</f>
        <v>2274158.0000000005</v>
      </c>
      <c r="BZ43" s="617">
        <f>M43+R43+AL43+AQ43+AV43+BA43+BF43+BK43</f>
        <v>1116387.7</v>
      </c>
      <c r="CA43" s="570">
        <f>SUM(M43+R43+AL43+AQ43+AV43+BA43+BF43+BK43+BU43)</f>
        <v>1116387.7</v>
      </c>
      <c r="CB43" s="562">
        <f t="shared" si="47"/>
        <v>0</v>
      </c>
      <c r="CC43" s="564">
        <f t="shared" si="30"/>
        <v>-1157770.3000000005</v>
      </c>
      <c r="CD43" s="575">
        <f>SUM(B43+G43+L43+Q43+V43+AA43+AF43+AK43+AP43+AU43+AZ43+BE43+BJ43+BO43+BT43)</f>
        <v>2255134.5</v>
      </c>
      <c r="CE43" s="575">
        <f>SUM(C43+H43+M43+R43+W43+AB43+AG43+AL43+AQ43+AV43+BA43+BF43+BK43+BP43+BU43)</f>
        <v>1116387.7</v>
      </c>
      <c r="CF43" s="575">
        <f>SUM(D43+I43+N43+S43+X43+AC43+AH43+AM43+AR43+AW43+BB43+BG43+BL43+BQ43+BV43)</f>
        <v>907183.8</v>
      </c>
      <c r="CG43" s="576">
        <f t="shared" si="33"/>
        <v>-209203.89999999991</v>
      </c>
      <c r="CH43" s="564">
        <f t="shared" ca="1" si="46"/>
        <v>0</v>
      </c>
      <c r="CI43" s="567">
        <f>'[8]2240 розповс.'!$B$9</f>
        <v>0</v>
      </c>
      <c r="CJ43" s="568">
        <f>'[8]2240 розповс.'!$DR$9</f>
        <v>0</v>
      </c>
      <c r="CK43" s="563">
        <f>'2240 трансл.'!C42</f>
        <v>0</v>
      </c>
      <c r="CL43" s="562">
        <f>SUM(CL41:CL42)</f>
        <v>0</v>
      </c>
      <c r="CM43" s="565">
        <f t="shared" si="35"/>
        <v>0</v>
      </c>
    </row>
    <row r="44" spans="1:93">
      <c r="A44" s="197"/>
      <c r="B44" s="171">
        <f>'[2]2111'!B44</f>
        <v>0</v>
      </c>
      <c r="C44" s="187">
        <f>'[2]2111'!CE44</f>
        <v>0</v>
      </c>
      <c r="D44" s="198">
        <f>'2111'!V44</f>
        <v>0</v>
      </c>
      <c r="E44" s="183">
        <f t="shared" si="6"/>
        <v>0</v>
      </c>
      <c r="F44" s="181">
        <f t="shared" si="7"/>
        <v>0</v>
      </c>
      <c r="G44" s="171">
        <f>'[10]2120'!B44</f>
        <v>0</v>
      </c>
      <c r="H44" s="186">
        <f>'[2]2120'!CE44</f>
        <v>0</v>
      </c>
      <c r="I44" s="175">
        <f>'2120'!V44</f>
        <v>0</v>
      </c>
      <c r="J44" s="180">
        <f t="shared" si="48"/>
        <v>0</v>
      </c>
      <c r="K44" s="181">
        <f t="shared" si="8"/>
        <v>0</v>
      </c>
      <c r="L44" s="495">
        <f>'[10]2210'!B44+'[10]2240всього'!B44+'[10]2250'!B44</f>
        <v>0</v>
      </c>
      <c r="M44" s="242">
        <f>'[2]2210'!$CE44+'[2]2240всього'!$CC44+'[2]2250'!$CE44</f>
        <v>0</v>
      </c>
      <c r="N44" s="581">
        <f>'2210'!R44+'всього 2240'!Y44+'2250'!P44</f>
        <v>0</v>
      </c>
      <c r="O44" s="198">
        <f>'2210,2240'!E43</f>
        <v>0</v>
      </c>
      <c r="P44" s="198">
        <f>'2210,2240'!F43</f>
        <v>0</v>
      </c>
      <c r="Q44" s="174">
        <f>'[10]2800'!B44</f>
        <v>0</v>
      </c>
      <c r="R44" s="242">
        <f>'[2]2800'!$CE44</f>
        <v>0</v>
      </c>
      <c r="S44" s="198">
        <f>'2210,2240'!I43</f>
        <v>0</v>
      </c>
      <c r="T44" s="198">
        <f>'2210,2240'!J43</f>
        <v>0</v>
      </c>
      <c r="U44" s="198">
        <f>'2210,2240'!K43</f>
        <v>0</v>
      </c>
      <c r="V44" s="179">
        <f>'2270'!B44</f>
        <v>0</v>
      </c>
      <c r="W44" s="180">
        <f>'2270'!C44</f>
        <v>0</v>
      </c>
      <c r="X44" s="198">
        <f>'2270'!D43</f>
        <v>0</v>
      </c>
      <c r="Y44" s="198"/>
      <c r="Z44" s="199"/>
      <c r="AA44" s="174">
        <f>'[10]2281'!B44</f>
        <v>0</v>
      </c>
      <c r="AB44" s="242">
        <f>'[2]2281'!$CE44</f>
        <v>0</v>
      </c>
      <c r="AC44" s="200">
        <f>'2281'!P43</f>
        <v>0</v>
      </c>
      <c r="AD44" s="180">
        <f t="shared" si="39"/>
        <v>0</v>
      </c>
      <c r="AE44" s="181">
        <f t="shared" si="14"/>
        <v>0</v>
      </c>
      <c r="AF44" s="174">
        <f>'[10]2282'!B44</f>
        <v>0</v>
      </c>
      <c r="AG44" s="242">
        <f>'[2]2282'!$CE44</f>
        <v>0</v>
      </c>
      <c r="AH44" s="225">
        <f>'2282'!R44</f>
        <v>0</v>
      </c>
      <c r="AI44" s="183">
        <f t="shared" si="15"/>
        <v>0</v>
      </c>
      <c r="AJ44" s="188">
        <f t="shared" si="45"/>
        <v>0</v>
      </c>
      <c r="AK44" s="174">
        <f>'[10]3110'!B44</f>
        <v>0</v>
      </c>
      <c r="AL44" s="242">
        <f>'[2]3110'!$CE44</f>
        <v>0</v>
      </c>
      <c r="AM44" s="202"/>
      <c r="AN44" s="202">
        <f t="shared" si="16"/>
        <v>0</v>
      </c>
      <c r="AO44" s="203">
        <f t="shared" si="17"/>
        <v>0</v>
      </c>
      <c r="AP44" s="201">
        <v>0</v>
      </c>
      <c r="AQ44" s="202"/>
      <c r="AR44" s="202"/>
      <c r="AS44" s="202"/>
      <c r="AT44" s="203"/>
      <c r="AU44" s="182">
        <f>'[3]3160'!$B44</f>
        <v>0</v>
      </c>
      <c r="AV44" s="180">
        <f>'[3]3160'!$AM44</f>
        <v>0</v>
      </c>
      <c r="AW44" s="198"/>
      <c r="AX44" s="198"/>
      <c r="AY44" s="199"/>
      <c r="AZ44" s="176">
        <f>'[10]3210'!B44</f>
        <v>0</v>
      </c>
      <c r="BA44" s="242">
        <f>'[2]3210'!$CE44</f>
        <v>0</v>
      </c>
      <c r="BB44" s="485"/>
      <c r="BC44" s="485"/>
      <c r="BD44" s="486"/>
      <c r="BE44" s="184"/>
      <c r="BF44" s="180"/>
      <c r="BG44" s="180"/>
      <c r="BH44" s="180"/>
      <c r="BI44" s="181"/>
      <c r="BJ44" s="178">
        <f>'[10]2610'!B44</f>
        <v>0</v>
      </c>
      <c r="BK44" s="242">
        <f>'[2]2610'!$CH44</f>
        <v>0</v>
      </c>
      <c r="BL44" s="198">
        <f>'2610'!BO44</f>
        <v>0</v>
      </c>
      <c r="BM44" s="198">
        <f t="shared" si="22"/>
        <v>0</v>
      </c>
      <c r="BN44" s="199">
        <f t="shared" si="23"/>
        <v>0</v>
      </c>
      <c r="BO44" s="176">
        <f>'[10]2730'!B44</f>
        <v>0</v>
      </c>
      <c r="BP44" s="242">
        <f>'[2]2730'!$CE44</f>
        <v>0</v>
      </c>
      <c r="BQ44" s="198">
        <f>'2730'!O44</f>
        <v>0</v>
      </c>
      <c r="BR44" s="198">
        <f t="shared" si="24"/>
        <v>0</v>
      </c>
      <c r="BS44" s="199">
        <f t="shared" si="25"/>
        <v>0</v>
      </c>
      <c r="BT44" s="176">
        <f>'[10]2630'!B44</f>
        <v>0</v>
      </c>
      <c r="BU44" s="242">
        <f>'[2]2630'!$CE44</f>
        <v>0</v>
      </c>
      <c r="BV44" s="198"/>
      <c r="BW44" s="198"/>
      <c r="BX44" s="199"/>
      <c r="BY44" s="182"/>
      <c r="BZ44" s="180">
        <f t="shared" ref="BZ44:BZ62" si="49">SUM(M44+R44+AL44+AQ44+AV44+BA44+BH44+BK44)</f>
        <v>0</v>
      </c>
      <c r="CA44" s="180"/>
      <c r="CB44" s="183">
        <f t="shared" si="47"/>
        <v>0</v>
      </c>
      <c r="CC44" s="181">
        <f t="shared" si="30"/>
        <v>0</v>
      </c>
      <c r="CD44" s="497">
        <f t="shared" si="44"/>
        <v>0</v>
      </c>
      <c r="CE44" s="497">
        <f>SUM(C44+H44+M44+R44+W44+AB44+AG44+AL44+AQ44+AV44+BA44+BH44+BK44+BP44+BU44)</f>
        <v>0</v>
      </c>
      <c r="CF44" s="183">
        <f>SUM(D44+I44+N44+S44+X44+AC44+AH44+AM44+AR44+AW44+BB44+BG44+BL44+BQ44+BV44)</f>
        <v>0</v>
      </c>
      <c r="CG44" s="183">
        <f ca="1">SUM(CH44-CE44)</f>
        <v>0</v>
      </c>
      <c r="CH44" s="188">
        <f t="shared" ca="1" si="46"/>
        <v>0</v>
      </c>
      <c r="CI44" s="176">
        <f>'[8]2240 розповс.'!$B$9</f>
        <v>0</v>
      </c>
      <c r="CJ44" s="172">
        <f>'[8]2240 розповс.'!$DR$9</f>
        <v>0</v>
      </c>
      <c r="CK44" s="180"/>
      <c r="CL44" s="180"/>
      <c r="CM44" s="181">
        <f t="shared" si="35"/>
        <v>0</v>
      </c>
    </row>
    <row r="45" spans="1:93" s="577" customFormat="1" ht="15">
      <c r="A45" s="542" t="s">
        <v>212</v>
      </c>
      <c r="B45" s="171">
        <f>'[2]2111'!B45</f>
        <v>21196.500000000004</v>
      </c>
      <c r="C45" s="187">
        <f>'[2]2111'!CE45</f>
        <v>9718.9</v>
      </c>
      <c r="D45" s="569">
        <f>'2111'!V45</f>
        <v>9718.9</v>
      </c>
      <c r="E45" s="581">
        <f t="shared" si="6"/>
        <v>0</v>
      </c>
      <c r="F45" s="580">
        <f t="shared" si="7"/>
        <v>-11477.600000000004</v>
      </c>
      <c r="G45" s="171">
        <f>'[10]2120'!B45</f>
        <v>4663.3</v>
      </c>
      <c r="H45" s="186">
        <f>'[2]2120'!CE45</f>
        <v>2138.1999999999998</v>
      </c>
      <c r="I45" s="243">
        <f>'2120'!V45</f>
        <v>2138.1999999999998</v>
      </c>
      <c r="J45" s="581">
        <f t="shared" si="48"/>
        <v>0</v>
      </c>
      <c r="K45" s="580">
        <f t="shared" si="8"/>
        <v>-2525.1000000000004</v>
      </c>
      <c r="L45" s="196">
        <f>'[10]2210'!B45+'[10]2240всього'!B45+'[10]2250'!B45</f>
        <v>2364.6</v>
      </c>
      <c r="M45" s="242">
        <f>'[2]2210'!$CE45+'[2]2240всього'!$CC45+'[2]2250'!$CE45</f>
        <v>873.89999999999986</v>
      </c>
      <c r="N45" s="581">
        <f>'2210'!R45+'всього 2240'!Y45+'2250'!P45</f>
        <v>834.89999999999986</v>
      </c>
      <c r="O45" s="568">
        <f t="shared" si="9"/>
        <v>-39</v>
      </c>
      <c r="P45" s="580">
        <f t="shared" si="0"/>
        <v>-1529.7</v>
      </c>
      <c r="Q45" s="620">
        <f>'[10]2800'!B45</f>
        <v>52.999999999999993</v>
      </c>
      <c r="R45" s="242">
        <f>'[2]2800'!$CE45</f>
        <v>22.5</v>
      </c>
      <c r="S45" s="581">
        <f>'2800'!N45</f>
        <v>22.5</v>
      </c>
      <c r="T45" s="563">
        <f t="shared" si="10"/>
        <v>0</v>
      </c>
      <c r="U45" s="582">
        <f t="shared" si="11"/>
        <v>-30.499999999999993</v>
      </c>
      <c r="V45" s="179">
        <f>'2270'!B45</f>
        <v>1831.5</v>
      </c>
      <c r="W45" s="180">
        <f>'2270'!C45</f>
        <v>1060.6000000000001</v>
      </c>
      <c r="X45" s="186">
        <f>'2270'!D45</f>
        <v>1060.6000000000001</v>
      </c>
      <c r="Y45" s="568">
        <f t="shared" si="1"/>
        <v>0</v>
      </c>
      <c r="Z45" s="580">
        <f t="shared" si="12"/>
        <v>-770.89999999999986</v>
      </c>
      <c r="AA45" s="174">
        <f>'[10]2281'!B45</f>
        <v>0</v>
      </c>
      <c r="AB45" s="242">
        <f>'[2]2281'!$CE45</f>
        <v>0</v>
      </c>
      <c r="AC45" s="563">
        <f>'2281'!P44</f>
        <v>0</v>
      </c>
      <c r="AD45" s="563">
        <f t="shared" si="39"/>
        <v>0</v>
      </c>
      <c r="AE45" s="564">
        <f t="shared" si="14"/>
        <v>0</v>
      </c>
      <c r="AF45" s="174">
        <f>'[10]2282'!B45</f>
        <v>150</v>
      </c>
      <c r="AG45" s="242">
        <f>'[2]2282'!$CE45</f>
        <v>60</v>
      </c>
      <c r="AH45" s="568">
        <f>'2282'!P45</f>
        <v>60</v>
      </c>
      <c r="AI45" s="563">
        <f t="shared" ref="AI45:AI63" si="50">SUM(AH45-AG45)</f>
        <v>0</v>
      </c>
      <c r="AJ45" s="564">
        <f t="shared" si="45"/>
        <v>0</v>
      </c>
      <c r="AK45" s="174">
        <f>'[10]3110'!B45</f>
        <v>0</v>
      </c>
      <c r="AL45" s="242">
        <f>'[2]3110'!$CE45</f>
        <v>0</v>
      </c>
      <c r="AM45" s="563">
        <f>'3110'!L44</f>
        <v>0</v>
      </c>
      <c r="AN45" s="568">
        <f t="shared" si="16"/>
        <v>0</v>
      </c>
      <c r="AO45" s="580">
        <f t="shared" si="17"/>
        <v>0</v>
      </c>
      <c r="AP45" s="573">
        <v>0</v>
      </c>
      <c r="AQ45" s="568"/>
      <c r="AR45" s="568"/>
      <c r="AS45" s="568"/>
      <c r="AT45" s="580"/>
      <c r="AU45" s="566">
        <f>'[3]3160'!$B45</f>
        <v>0</v>
      </c>
      <c r="AV45" s="563">
        <f>'[3]3160'!$AM45</f>
        <v>0</v>
      </c>
      <c r="AW45" s="568"/>
      <c r="AX45" s="568"/>
      <c r="AY45" s="580"/>
      <c r="AZ45" s="176">
        <f>'[10]3210'!B45</f>
        <v>0</v>
      </c>
      <c r="BA45" s="242">
        <f>'[2]3210'!$CE45</f>
        <v>0</v>
      </c>
      <c r="BB45" s="568"/>
      <c r="BC45" s="568"/>
      <c r="BD45" s="583"/>
      <c r="BE45" s="566">
        <f>'[1]3132'!$B$44</f>
        <v>0</v>
      </c>
      <c r="BF45" s="563">
        <f>'[1]3132'!$AU$44</f>
        <v>0</v>
      </c>
      <c r="BG45" s="563">
        <f>'3132'!I44</f>
        <v>0</v>
      </c>
      <c r="BH45" s="563">
        <f>BG45-BF45</f>
        <v>0</v>
      </c>
      <c r="BI45" s="564"/>
      <c r="BJ45" s="178">
        <f>'[10]2610'!B45</f>
        <v>0</v>
      </c>
      <c r="BK45" s="242">
        <f>'[2]2610'!$CH45</f>
        <v>0</v>
      </c>
      <c r="BL45" s="568">
        <f>'2610'!BO45</f>
        <v>0</v>
      </c>
      <c r="BM45" s="568">
        <f t="shared" si="22"/>
        <v>0</v>
      </c>
      <c r="BN45" s="580">
        <f t="shared" si="23"/>
        <v>0</v>
      </c>
      <c r="BO45" s="176">
        <f>'[10]2730'!B45</f>
        <v>0</v>
      </c>
      <c r="BP45" s="242">
        <f>'[2]2730'!$CE45</f>
        <v>0</v>
      </c>
      <c r="BQ45" s="568">
        <f>'2730'!O45</f>
        <v>0</v>
      </c>
      <c r="BR45" s="568">
        <f t="shared" si="24"/>
        <v>0</v>
      </c>
      <c r="BS45" s="580">
        <f t="shared" si="25"/>
        <v>0</v>
      </c>
      <c r="BT45" s="176">
        <f>'[10]2630'!B45</f>
        <v>0</v>
      </c>
      <c r="BU45" s="242">
        <f>'[2]2630'!$CE45</f>
        <v>0</v>
      </c>
      <c r="BV45" s="568"/>
      <c r="BW45" s="568"/>
      <c r="BX45" s="580"/>
      <c r="BY45" s="566">
        <f t="shared" ref="BY45:BY63" si="51">SUM(L45+Q45+AK45+AP45+AU45+AZ45+BE45+BJ45)</f>
        <v>2417.6</v>
      </c>
      <c r="BZ45" s="569">
        <f>M45+R45+AL45+AQ45+AV45+BA45+BF45+BK45</f>
        <v>896.39999999999986</v>
      </c>
      <c r="CA45" s="570">
        <f>SUM(N45+S45+AM45+AR45+AW45+BB45+BG45+BL45)</f>
        <v>857.39999999999986</v>
      </c>
      <c r="CB45" s="563">
        <f t="shared" si="47"/>
        <v>-39</v>
      </c>
      <c r="CC45" s="564">
        <f t="shared" si="30"/>
        <v>-1560.2</v>
      </c>
      <c r="CD45" s="566">
        <f>SUM(B45+G45+L45+Q45+V45+AA45+AF45+AK45+AP45+AU45+AZ45+BE45+BJ45+BO45)</f>
        <v>30258.9</v>
      </c>
      <c r="CE45" s="581">
        <f>C45+H45+M45+R45+W45+AB45+AG45+AL45+AQ45+AV45+BA45+BF45+BK45+BP45</f>
        <v>13874.099999999999</v>
      </c>
      <c r="CF45" s="570">
        <f>SUM(D45+I45+N45+S45+X45+AC45+AH45+AM45+AR45+AW45+BB45+BG45+BL45+BQ45)</f>
        <v>13835.099999999999</v>
      </c>
      <c r="CG45" s="579">
        <f t="shared" ref="CG45:CG50" si="52">CF45-CE45</f>
        <v>-39</v>
      </c>
      <c r="CH45" s="564">
        <f t="shared" ca="1" si="46"/>
        <v>0</v>
      </c>
      <c r="CI45" s="567">
        <f>'[8]2240 розповс.'!$B$9</f>
        <v>0</v>
      </c>
      <c r="CJ45" s="568">
        <f>'[8]2240 розповс.'!$DR$9</f>
        <v>0</v>
      </c>
      <c r="CK45" s="563"/>
      <c r="CL45" s="563"/>
      <c r="CM45" s="564"/>
    </row>
    <row r="46" spans="1:93">
      <c r="A46" s="205" t="s">
        <v>169</v>
      </c>
      <c r="B46" s="171">
        <f>'[2]2111'!B46</f>
        <v>21196.500000000004</v>
      </c>
      <c r="C46" s="187">
        <f>'[2]2111'!CE46</f>
        <v>9718.9</v>
      </c>
      <c r="D46" s="186">
        <f>'2111'!V46</f>
        <v>9718.9</v>
      </c>
      <c r="E46" s="180">
        <f t="shared" si="6"/>
        <v>0</v>
      </c>
      <c r="F46" s="181">
        <f>SUM(D46-B46)</f>
        <v>-11477.600000000004</v>
      </c>
      <c r="G46" s="171">
        <f>'[10]2120'!B46</f>
        <v>4663.3</v>
      </c>
      <c r="H46" s="186">
        <f>'[2]2120'!CE46</f>
        <v>2138.1999999999998</v>
      </c>
      <c r="I46" s="243">
        <f>'2120'!V46</f>
        <v>2138.1999999999998</v>
      </c>
      <c r="J46" s="180">
        <f t="shared" si="48"/>
        <v>0</v>
      </c>
      <c r="K46" s="181">
        <f t="shared" si="8"/>
        <v>-2525.1000000000004</v>
      </c>
      <c r="L46" s="196">
        <f>'[10]2210'!B46+'[10]2240всього'!B46+'[10]2250'!B46</f>
        <v>2364.6</v>
      </c>
      <c r="M46" s="242">
        <f>'[2]2210'!$CE46+'[2]2240всього'!$CC46+'[2]2250'!$CE46</f>
        <v>873.89999999999986</v>
      </c>
      <c r="N46" s="581">
        <f>'2210'!R46+'всього 2240'!Y46+'2250'!P46</f>
        <v>834.89999999999986</v>
      </c>
      <c r="O46" s="180">
        <f t="shared" si="9"/>
        <v>-39</v>
      </c>
      <c r="P46" s="181">
        <f t="shared" si="0"/>
        <v>-1529.7</v>
      </c>
      <c r="Q46" s="620">
        <f>'[10]2800'!B46</f>
        <v>52.999999999999993</v>
      </c>
      <c r="R46" s="242">
        <f>'[2]2800'!$CE46</f>
        <v>22.5</v>
      </c>
      <c r="S46" s="187">
        <f>'2800'!N45</f>
        <v>22.5</v>
      </c>
      <c r="T46" s="180">
        <f t="shared" si="10"/>
        <v>0</v>
      </c>
      <c r="U46" s="189">
        <f t="shared" si="11"/>
        <v>-30.499999999999993</v>
      </c>
      <c r="V46" s="179">
        <f>'2270'!B46</f>
        <v>1831.5</v>
      </c>
      <c r="W46" s="180">
        <f>'2270'!C46</f>
        <v>1060.6000000000001</v>
      </c>
      <c r="X46" s="186">
        <f>'2270'!D46</f>
        <v>1060.6000000000001</v>
      </c>
      <c r="Y46" s="180">
        <f t="shared" si="1"/>
        <v>0</v>
      </c>
      <c r="Z46" s="181">
        <f t="shared" si="12"/>
        <v>-770.89999999999986</v>
      </c>
      <c r="AA46" s="174">
        <f>'[10]2281'!B46</f>
        <v>0</v>
      </c>
      <c r="AB46" s="242">
        <f>'[2]2281'!$CE46</f>
        <v>0</v>
      </c>
      <c r="AC46" s="180">
        <f>'2281'!P45</f>
        <v>0</v>
      </c>
      <c r="AD46" s="180">
        <f t="shared" si="39"/>
        <v>0</v>
      </c>
      <c r="AE46" s="181">
        <f t="shared" si="14"/>
        <v>0</v>
      </c>
      <c r="AF46" s="174">
        <f>'[10]2282'!B46</f>
        <v>150</v>
      </c>
      <c r="AG46" s="242">
        <f>'[2]2282'!$CE46</f>
        <v>60</v>
      </c>
      <c r="AH46" s="180">
        <f>'2282'!P46</f>
        <v>60</v>
      </c>
      <c r="AI46" s="180">
        <f t="shared" si="50"/>
        <v>0</v>
      </c>
      <c r="AJ46" s="181">
        <f t="shared" si="45"/>
        <v>0</v>
      </c>
      <c r="AK46" s="174">
        <f>'[10]3110'!B46</f>
        <v>0</v>
      </c>
      <c r="AL46" s="242">
        <f>'[2]3110'!$CE46</f>
        <v>0</v>
      </c>
      <c r="AM46" s="180">
        <f>'3110'!L45</f>
        <v>0</v>
      </c>
      <c r="AN46" s="180">
        <f t="shared" si="16"/>
        <v>0</v>
      </c>
      <c r="AO46" s="181">
        <f t="shared" si="17"/>
        <v>0</v>
      </c>
      <c r="AP46" s="195">
        <v>0</v>
      </c>
      <c r="AQ46" s="180"/>
      <c r="AR46" s="180"/>
      <c r="AS46" s="180"/>
      <c r="AT46" s="181"/>
      <c r="AU46" s="182">
        <f>'[3]3160'!$B46</f>
        <v>0</v>
      </c>
      <c r="AV46" s="180">
        <f>'[3]3160'!$AM46</f>
        <v>0</v>
      </c>
      <c r="AW46" s="180"/>
      <c r="AX46" s="180"/>
      <c r="AY46" s="181"/>
      <c r="AZ46" s="176">
        <f>'[10]3210'!B46</f>
        <v>0</v>
      </c>
      <c r="BA46" s="242">
        <f>'[2]3210'!$CE46</f>
        <v>0</v>
      </c>
      <c r="BB46" s="180"/>
      <c r="BC46" s="180"/>
      <c r="BD46" s="185"/>
      <c r="BE46" s="184">
        <f>'[1]3132'!$B$45</f>
        <v>0</v>
      </c>
      <c r="BF46" s="180">
        <f>'[1]3132'!$AU$45</f>
        <v>0</v>
      </c>
      <c r="BG46" s="180">
        <f>'3132'!I45</f>
        <v>0</v>
      </c>
      <c r="BH46" s="180">
        <f>BG46-BF46</f>
        <v>0</v>
      </c>
      <c r="BI46" s="181"/>
      <c r="BJ46" s="178">
        <f>'[10]2610'!B46</f>
        <v>0</v>
      </c>
      <c r="BK46" s="242">
        <f>'[2]2610'!$CH46</f>
        <v>0</v>
      </c>
      <c r="BL46" s="180">
        <f>'2610'!BO46</f>
        <v>0</v>
      </c>
      <c r="BM46" s="180">
        <f t="shared" si="22"/>
        <v>0</v>
      </c>
      <c r="BN46" s="181">
        <f t="shared" si="23"/>
        <v>0</v>
      </c>
      <c r="BO46" s="176">
        <f>'[10]2730'!B46</f>
        <v>0</v>
      </c>
      <c r="BP46" s="242">
        <f>'[2]2730'!$CE46</f>
        <v>0</v>
      </c>
      <c r="BQ46" s="180">
        <f>'2730'!O46</f>
        <v>0</v>
      </c>
      <c r="BR46" s="180">
        <f t="shared" si="24"/>
        <v>0</v>
      </c>
      <c r="BS46" s="181">
        <f t="shared" si="25"/>
        <v>0</v>
      </c>
      <c r="BT46" s="176">
        <f>'[10]2630'!B46</f>
        <v>0</v>
      </c>
      <c r="BU46" s="242">
        <f>'[2]2630'!$CE46</f>
        <v>0</v>
      </c>
      <c r="BV46" s="180"/>
      <c r="BW46" s="180"/>
      <c r="BX46" s="181"/>
      <c r="BY46" s="494">
        <f>SUM(L46+Q46+AK46+AP46+AU46+AZ46+BE46+BJ46)</f>
        <v>2417.6</v>
      </c>
      <c r="BZ46" s="242">
        <f>M46+R46+AL46+AQ46+AV46+BA46+BF46+BK46</f>
        <v>896.39999999999986</v>
      </c>
      <c r="CA46" s="180">
        <f t="shared" ref="CA46:CA63" si="53">SUM(N46+S46+AM46+AR46+AW46+BB46+BG46+BL46)</f>
        <v>857.39999999999986</v>
      </c>
      <c r="CB46" s="180">
        <f t="shared" si="47"/>
        <v>-39</v>
      </c>
      <c r="CC46" s="181">
        <f t="shared" si="30"/>
        <v>-1560.2</v>
      </c>
      <c r="CD46" s="307">
        <f>SUM(B46+G46+L46+Q46+V46+AA46+AF46+AK46+AP46+AU46+AZ46+BE46+BJ46+BO46)</f>
        <v>30258.9</v>
      </c>
      <c r="CE46" s="243">
        <f>C46+H46+M46+R46+W46+AB46+AG46+AL46+AQ46+AV46+BA46+BF46+BK46+BP46</f>
        <v>13874.099999999999</v>
      </c>
      <c r="CF46" s="187">
        <f>SUM(D46+I46+N46+S46+X46+AC46+AH46+AM46+AR46+AW46+BB46+BG46+BL46+BQ46)</f>
        <v>13835.099999999999</v>
      </c>
      <c r="CG46" s="175">
        <f t="shared" si="52"/>
        <v>-39</v>
      </c>
      <c r="CH46" s="181">
        <f t="shared" ca="1" si="46"/>
        <v>0</v>
      </c>
      <c r="CI46" s="176">
        <f>'[8]2240 розповс.'!$B$9</f>
        <v>0</v>
      </c>
      <c r="CJ46" s="172">
        <f>'[8]2240 розповс.'!$DR$9</f>
        <v>0</v>
      </c>
      <c r="CK46" s="180"/>
      <c r="CL46" s="180"/>
      <c r="CM46" s="181"/>
    </row>
    <row r="47" spans="1:93">
      <c r="A47" s="205"/>
      <c r="B47" s="171">
        <f>'[2]2111'!B47</f>
        <v>0</v>
      </c>
      <c r="C47" s="187">
        <f>'[2]2111'!CE47</f>
        <v>0</v>
      </c>
      <c r="D47" s="180">
        <f>'2111'!V47</f>
        <v>0</v>
      </c>
      <c r="E47" s="180">
        <f t="shared" si="6"/>
        <v>0</v>
      </c>
      <c r="F47" s="181">
        <f t="shared" si="7"/>
        <v>0</v>
      </c>
      <c r="G47" s="171">
        <f>'[10]2120'!B47</f>
        <v>0</v>
      </c>
      <c r="H47" s="186">
        <f>'[2]2120'!CE47</f>
        <v>0</v>
      </c>
      <c r="I47" s="175">
        <f>'2120'!V47</f>
        <v>0</v>
      </c>
      <c r="J47" s="180">
        <f t="shared" si="48"/>
        <v>0</v>
      </c>
      <c r="K47" s="181">
        <f t="shared" si="8"/>
        <v>0</v>
      </c>
      <c r="L47" s="495">
        <f>'[10]2210'!B47+'[10]2240всього'!B47+'[10]2250'!B47</f>
        <v>0</v>
      </c>
      <c r="M47" s="242">
        <f>'[2]2210'!$CE47+'[2]2240всього'!$CC47+'[2]2250'!$CE47</f>
        <v>0</v>
      </c>
      <c r="N47" s="581">
        <f>'2210'!R47+'всього 2240'!Y47+'2250'!P47</f>
        <v>0</v>
      </c>
      <c r="O47" s="183">
        <f t="shared" si="9"/>
        <v>0</v>
      </c>
      <c r="P47" s="181">
        <f t="shared" si="0"/>
        <v>0</v>
      </c>
      <c r="Q47" s="174">
        <f>'[10]2800'!B47</f>
        <v>0</v>
      </c>
      <c r="R47" s="242">
        <f>'[2]2800'!$CE47</f>
        <v>0</v>
      </c>
      <c r="S47" s="180">
        <v>0</v>
      </c>
      <c r="T47" s="180">
        <f t="shared" si="10"/>
        <v>0</v>
      </c>
      <c r="U47" s="188">
        <f t="shared" si="11"/>
        <v>0</v>
      </c>
      <c r="V47" s="179">
        <f>'2270'!B47</f>
        <v>0</v>
      </c>
      <c r="W47" s="180">
        <f>'2270'!C47</f>
        <v>0</v>
      </c>
      <c r="X47" s="180">
        <v>0</v>
      </c>
      <c r="Y47" s="180">
        <f t="shared" si="1"/>
        <v>0</v>
      </c>
      <c r="Z47" s="181">
        <f t="shared" si="12"/>
        <v>0</v>
      </c>
      <c r="AA47" s="174">
        <f>'[10]2281'!B47</f>
        <v>0</v>
      </c>
      <c r="AB47" s="242">
        <f>'[2]2281'!$CE47</f>
        <v>0</v>
      </c>
      <c r="AC47" s="180">
        <f>'2281'!P46</f>
        <v>0</v>
      </c>
      <c r="AD47" s="180">
        <f t="shared" si="39"/>
        <v>0</v>
      </c>
      <c r="AE47" s="181">
        <f t="shared" si="14"/>
        <v>0</v>
      </c>
      <c r="AF47" s="174">
        <f>'[10]2282'!B47</f>
        <v>0</v>
      </c>
      <c r="AG47" s="242">
        <f>'[2]2282'!$CE47</f>
        <v>0</v>
      </c>
      <c r="AH47" s="180">
        <f>'2282'!R47</f>
        <v>0</v>
      </c>
      <c r="AI47" s="180">
        <f t="shared" si="50"/>
        <v>0</v>
      </c>
      <c r="AJ47" s="181">
        <f t="shared" si="45"/>
        <v>0</v>
      </c>
      <c r="AK47" s="174">
        <f>'[10]3110'!B47</f>
        <v>0</v>
      </c>
      <c r="AL47" s="242">
        <f>'[2]3110'!$CE47</f>
        <v>0</v>
      </c>
      <c r="AM47" s="180"/>
      <c r="AN47" s="180">
        <f t="shared" si="16"/>
        <v>0</v>
      </c>
      <c r="AO47" s="181">
        <f t="shared" si="17"/>
        <v>0</v>
      </c>
      <c r="AP47" s="195">
        <v>0</v>
      </c>
      <c r="AQ47" s="180"/>
      <c r="AR47" s="180"/>
      <c r="AS47" s="180"/>
      <c r="AT47" s="181"/>
      <c r="AU47" s="182">
        <f>'[3]3160'!$B47</f>
        <v>0</v>
      </c>
      <c r="AV47" s="180">
        <f>'[3]3160'!$AM47</f>
        <v>0</v>
      </c>
      <c r="AW47" s="180"/>
      <c r="AX47" s="180"/>
      <c r="AY47" s="181"/>
      <c r="AZ47" s="176">
        <f>'[10]3210'!B47</f>
        <v>0</v>
      </c>
      <c r="BA47" s="242">
        <f>'[2]3210'!$CE47</f>
        <v>0</v>
      </c>
      <c r="BB47" s="180"/>
      <c r="BC47" s="180"/>
      <c r="BD47" s="185"/>
      <c r="BE47" s="184"/>
      <c r="BF47" s="180"/>
      <c r="BG47" s="180"/>
      <c r="BH47" s="180">
        <f t="shared" ref="BH47:BH63" ca="1" si="54">SUM(BG47-BH47)</f>
        <v>0</v>
      </c>
      <c r="BI47" s="181"/>
      <c r="BJ47" s="178">
        <f>'[10]2610'!B47</f>
        <v>0</v>
      </c>
      <c r="BK47" s="242">
        <f>'[2]2610'!$CH47</f>
        <v>0</v>
      </c>
      <c r="BL47" s="180">
        <f>'2610'!BO47</f>
        <v>0</v>
      </c>
      <c r="BM47" s="180">
        <f t="shared" si="22"/>
        <v>0</v>
      </c>
      <c r="BN47" s="181">
        <f t="shared" si="23"/>
        <v>0</v>
      </c>
      <c r="BO47" s="176">
        <f>'[10]2730'!B47</f>
        <v>0</v>
      </c>
      <c r="BP47" s="242">
        <f>'[2]2730'!$CE47</f>
        <v>0</v>
      </c>
      <c r="BQ47" s="180">
        <f>'2730'!O47</f>
        <v>0</v>
      </c>
      <c r="BR47" s="180">
        <f t="shared" si="24"/>
        <v>0</v>
      </c>
      <c r="BS47" s="181">
        <f t="shared" si="25"/>
        <v>0</v>
      </c>
      <c r="BT47" s="176">
        <f>'[10]2630'!B47</f>
        <v>0</v>
      </c>
      <c r="BU47" s="242">
        <f>'[2]2630'!$CE47</f>
        <v>0</v>
      </c>
      <c r="BV47" s="180"/>
      <c r="BW47" s="180"/>
      <c r="BX47" s="181"/>
      <c r="BY47" s="182">
        <f t="shared" si="51"/>
        <v>0</v>
      </c>
      <c r="BZ47" s="180">
        <f t="shared" ca="1" si="49"/>
        <v>0</v>
      </c>
      <c r="CA47" s="180">
        <f t="shared" si="53"/>
        <v>0</v>
      </c>
      <c r="CB47" s="180">
        <f t="shared" ca="1" si="47"/>
        <v>0</v>
      </c>
      <c r="CC47" s="181">
        <f t="shared" si="30"/>
        <v>0</v>
      </c>
      <c r="CD47" s="184">
        <f t="shared" ref="CD47:CD57" si="55">SUM(B47+G47+L47+Q47+V47+AA47+AH47+AK47+AP47+AU47+AZ47+BE47+BJ47+BO47)</f>
        <v>0</v>
      </c>
      <c r="CE47" s="175">
        <f>C47+H47+M47+R47+W47+AB47+AG47+AL47+AQ47+AV47+BA47+BF47+BK47+BP47</f>
        <v>0</v>
      </c>
      <c r="CF47" s="183">
        <f t="shared" ref="CF47:CF63" si="56">SUM(D47+I47+N47+S47+X47+AC47+AH47+AM47+AR47+AW47+BB47+BG47+BL47+BQ47)</f>
        <v>0</v>
      </c>
      <c r="CG47" s="175">
        <f t="shared" si="52"/>
        <v>0</v>
      </c>
      <c r="CH47" s="181">
        <f t="shared" ca="1" si="46"/>
        <v>0</v>
      </c>
      <c r="CI47" s="176">
        <f>'[8]2240 розповс.'!$B$9</f>
        <v>0</v>
      </c>
      <c r="CJ47" s="172">
        <f>'[8]2240 розповс.'!$DR$9</f>
        <v>0</v>
      </c>
      <c r="CK47" s="180"/>
      <c r="CL47" s="180"/>
      <c r="CM47" s="181"/>
    </row>
    <row r="48" spans="1:93" s="577" customFormat="1" ht="15">
      <c r="A48" s="543" t="s">
        <v>213</v>
      </c>
      <c r="B48" s="171">
        <f>'[2]2111'!B48</f>
        <v>0</v>
      </c>
      <c r="C48" s="187">
        <f>'[2]2111'!CE48</f>
        <v>0</v>
      </c>
      <c r="D48" s="563">
        <f>'2111'!V48</f>
        <v>0</v>
      </c>
      <c r="E48" s="563">
        <f t="shared" si="6"/>
        <v>0</v>
      </c>
      <c r="F48" s="564">
        <f t="shared" si="7"/>
        <v>0</v>
      </c>
      <c r="G48" s="171">
        <f>'[10]2120'!B48</f>
        <v>0</v>
      </c>
      <c r="H48" s="186">
        <f>'[2]2120'!CE48</f>
        <v>0</v>
      </c>
      <c r="I48" s="175">
        <f>'2120'!V48</f>
        <v>0</v>
      </c>
      <c r="J48" s="563">
        <f t="shared" si="48"/>
        <v>0</v>
      </c>
      <c r="K48" s="564">
        <f t="shared" si="8"/>
        <v>0</v>
      </c>
      <c r="L48" s="495">
        <f>'[10]2210'!B48+'[10]2240всього'!B48+'[10]2250'!B48</f>
        <v>0</v>
      </c>
      <c r="M48" s="242">
        <f>'[2]2210'!$CE48+'[2]2240всього'!$CC48+'[2]2250'!$CE48</f>
        <v>0</v>
      </c>
      <c r="N48" s="581">
        <f>'2210'!R48+'всього 2240'!Y48+'2250'!P48</f>
        <v>0</v>
      </c>
      <c r="O48" s="563">
        <f t="shared" si="9"/>
        <v>0</v>
      </c>
      <c r="P48" s="564">
        <f t="shared" si="0"/>
        <v>0</v>
      </c>
      <c r="Q48" s="174">
        <f>'[10]2800'!B48</f>
        <v>0</v>
      </c>
      <c r="R48" s="242">
        <f>'[2]2800'!$CE48</f>
        <v>0</v>
      </c>
      <c r="S48" s="563">
        <f>'2800'!N47</f>
        <v>0</v>
      </c>
      <c r="T48" s="563">
        <f t="shared" si="10"/>
        <v>0</v>
      </c>
      <c r="U48" s="564">
        <f t="shared" si="11"/>
        <v>0</v>
      </c>
      <c r="V48" s="179">
        <f>'2270'!B48</f>
        <v>0</v>
      </c>
      <c r="W48" s="180">
        <f>'2270'!C48</f>
        <v>0</v>
      </c>
      <c r="X48" s="563">
        <f>'2270'!D47</f>
        <v>0</v>
      </c>
      <c r="Y48" s="563">
        <f t="shared" si="1"/>
        <v>0</v>
      </c>
      <c r="Z48" s="564">
        <f t="shared" si="12"/>
        <v>0</v>
      </c>
      <c r="AA48" s="174">
        <f>'[10]2281'!B48</f>
        <v>18458.8</v>
      </c>
      <c r="AB48" s="242">
        <f>'[2]2281'!$CE48</f>
        <v>8811.4</v>
      </c>
      <c r="AC48" s="563">
        <f>'2281'!P48</f>
        <v>8811.4</v>
      </c>
      <c r="AD48" s="563">
        <f t="shared" si="39"/>
        <v>0</v>
      </c>
      <c r="AE48" s="574">
        <f t="shared" si="14"/>
        <v>-9647.4</v>
      </c>
      <c r="AF48" s="174">
        <f>'[10]2282'!B48</f>
        <v>0</v>
      </c>
      <c r="AG48" s="242">
        <f>'[2]2282'!$CE48</f>
        <v>0</v>
      </c>
      <c r="AH48" s="563">
        <f>'2282'!R48</f>
        <v>0</v>
      </c>
      <c r="AI48" s="563">
        <f t="shared" si="50"/>
        <v>0</v>
      </c>
      <c r="AJ48" s="564">
        <f t="shared" si="45"/>
        <v>0</v>
      </c>
      <c r="AK48" s="174">
        <f>'[10]3110'!B48</f>
        <v>0</v>
      </c>
      <c r="AL48" s="242">
        <f>'[2]3110'!$CE48</f>
        <v>0</v>
      </c>
      <c r="AM48" s="563"/>
      <c r="AN48" s="563">
        <f t="shared" si="16"/>
        <v>0</v>
      </c>
      <c r="AO48" s="564">
        <f t="shared" si="17"/>
        <v>0</v>
      </c>
      <c r="AP48" s="584">
        <v>0</v>
      </c>
      <c r="AQ48" s="563"/>
      <c r="AR48" s="563"/>
      <c r="AS48" s="563"/>
      <c r="AT48" s="564"/>
      <c r="AU48" s="566">
        <f>'[3]3160'!$B48</f>
        <v>0</v>
      </c>
      <c r="AV48" s="563">
        <f>'[3]3160'!$AM48</f>
        <v>0</v>
      </c>
      <c r="AW48" s="563"/>
      <c r="AX48" s="563"/>
      <c r="AY48" s="564"/>
      <c r="AZ48" s="176">
        <f>'[10]3210'!B48</f>
        <v>0</v>
      </c>
      <c r="BA48" s="242">
        <f>'[2]3210'!$CE48</f>
        <v>0</v>
      </c>
      <c r="BB48" s="563"/>
      <c r="BC48" s="563"/>
      <c r="BD48" s="585"/>
      <c r="BE48" s="566">
        <f>BE49</f>
        <v>0</v>
      </c>
      <c r="BF48" s="563">
        <f ca="1">BH49</f>
        <v>0</v>
      </c>
      <c r="BG48" s="563">
        <f>SUM(BG49)</f>
        <v>0</v>
      </c>
      <c r="BH48" s="562">
        <f t="shared" ca="1" si="54"/>
        <v>0</v>
      </c>
      <c r="BI48" s="565">
        <f>SUM(BG48-BE48)</f>
        <v>0</v>
      </c>
      <c r="BJ48" s="178">
        <f>'[10]2610'!B48</f>
        <v>0</v>
      </c>
      <c r="BK48" s="242">
        <f>'[2]2610'!$CH48</f>
        <v>0</v>
      </c>
      <c r="BL48" s="563">
        <f>'2610'!BO48</f>
        <v>0</v>
      </c>
      <c r="BM48" s="563">
        <f t="shared" si="22"/>
        <v>0</v>
      </c>
      <c r="BN48" s="564">
        <f t="shared" si="23"/>
        <v>0</v>
      </c>
      <c r="BO48" s="176">
        <f>'[10]2730'!B48</f>
        <v>0</v>
      </c>
      <c r="BP48" s="242">
        <f>'[2]2730'!$CE48</f>
        <v>0</v>
      </c>
      <c r="BQ48" s="563">
        <f>'2730'!O48</f>
        <v>0</v>
      </c>
      <c r="BR48" s="563">
        <f t="shared" si="24"/>
        <v>0</v>
      </c>
      <c r="BS48" s="564">
        <f t="shared" si="25"/>
        <v>0</v>
      </c>
      <c r="BT48" s="176">
        <f>'[10]2630'!B48</f>
        <v>0</v>
      </c>
      <c r="BU48" s="242">
        <f>'[2]2630'!$CE48</f>
        <v>0</v>
      </c>
      <c r="BV48" s="563"/>
      <c r="BW48" s="563"/>
      <c r="BX48" s="564"/>
      <c r="BY48" s="566">
        <f t="shared" si="51"/>
        <v>0</v>
      </c>
      <c r="BZ48" s="562">
        <f t="shared" ca="1" si="49"/>
        <v>0</v>
      </c>
      <c r="CA48" s="563">
        <f t="shared" si="53"/>
        <v>0</v>
      </c>
      <c r="CB48" s="563">
        <f t="shared" ca="1" si="47"/>
        <v>0</v>
      </c>
      <c r="CC48" s="564">
        <f t="shared" si="30"/>
        <v>0</v>
      </c>
      <c r="CD48" s="566">
        <f t="shared" si="55"/>
        <v>18458.8</v>
      </c>
      <c r="CE48" s="581">
        <f>SUM(CE49:CE50)</f>
        <v>8811.4</v>
      </c>
      <c r="CF48" s="570">
        <f t="shared" si="56"/>
        <v>8811.4</v>
      </c>
      <c r="CG48" s="579">
        <f t="shared" si="52"/>
        <v>0</v>
      </c>
      <c r="CH48" s="564">
        <f t="shared" ca="1" si="46"/>
        <v>0</v>
      </c>
      <c r="CI48" s="567">
        <f>'[8]2240 розповс.'!$B$9</f>
        <v>0</v>
      </c>
      <c r="CJ48" s="568">
        <f>'[8]2240 розповс.'!$DR$9</f>
        <v>0</v>
      </c>
      <c r="CK48" s="563"/>
      <c r="CL48" s="563"/>
      <c r="CM48" s="564"/>
    </row>
    <row r="49" spans="1:91">
      <c r="A49" s="205" t="s">
        <v>170</v>
      </c>
      <c r="B49" s="171">
        <f>'[2]2111'!B49</f>
        <v>0</v>
      </c>
      <c r="C49" s="187">
        <f>'[2]2111'!CE49</f>
        <v>0</v>
      </c>
      <c r="D49" s="180">
        <f>'2111'!V49</f>
        <v>0</v>
      </c>
      <c r="E49" s="180">
        <f t="shared" si="6"/>
        <v>0</v>
      </c>
      <c r="F49" s="181">
        <f t="shared" si="7"/>
        <v>0</v>
      </c>
      <c r="G49" s="171">
        <f>'[10]2120'!B49</f>
        <v>0</v>
      </c>
      <c r="H49" s="186">
        <f>'[2]2120'!CE49</f>
        <v>0</v>
      </c>
      <c r="I49" s="175">
        <f>'2120'!V49</f>
        <v>0</v>
      </c>
      <c r="J49" s="180">
        <f t="shared" si="48"/>
        <v>0</v>
      </c>
      <c r="K49" s="181">
        <f t="shared" si="8"/>
        <v>0</v>
      </c>
      <c r="L49" s="495">
        <f>'[10]2210'!B49+'[10]2240всього'!B49+'[10]2250'!B49</f>
        <v>0</v>
      </c>
      <c r="M49" s="242">
        <f>'[2]2210'!$CE49+'[2]2240всього'!$CC49+'[2]2250'!$CE49</f>
        <v>0</v>
      </c>
      <c r="N49" s="581">
        <f>'2210'!R49+'всього 2240'!Y49+'2250'!P49</f>
        <v>0</v>
      </c>
      <c r="O49" s="180">
        <f t="shared" si="9"/>
        <v>0</v>
      </c>
      <c r="P49" s="181">
        <f t="shared" si="0"/>
        <v>0</v>
      </c>
      <c r="Q49" s="174">
        <f>'[10]2800'!B49</f>
        <v>0</v>
      </c>
      <c r="R49" s="242">
        <f>'[2]2800'!$CE49</f>
        <v>0</v>
      </c>
      <c r="S49" s="180">
        <f>'2800'!N48</f>
        <v>0</v>
      </c>
      <c r="T49" s="180">
        <f t="shared" si="10"/>
        <v>0</v>
      </c>
      <c r="U49" s="181">
        <f t="shared" si="11"/>
        <v>0</v>
      </c>
      <c r="V49" s="179">
        <f>'2270'!B49</f>
        <v>0</v>
      </c>
      <c r="W49" s="180">
        <f>'2270'!C49</f>
        <v>0</v>
      </c>
      <c r="X49" s="180">
        <f>'2270'!D48</f>
        <v>0</v>
      </c>
      <c r="Y49" s="180">
        <f t="shared" si="1"/>
        <v>0</v>
      </c>
      <c r="Z49" s="181">
        <f t="shared" si="12"/>
        <v>0</v>
      </c>
      <c r="AA49" s="174">
        <f>'[10]2281'!B49</f>
        <v>11998.2</v>
      </c>
      <c r="AB49" s="242">
        <f>'[2]2281'!$CE49</f>
        <v>5727.4</v>
      </c>
      <c r="AC49" s="187">
        <f>'2281'!P49</f>
        <v>5727.4</v>
      </c>
      <c r="AD49" s="180">
        <f t="shared" si="39"/>
        <v>0</v>
      </c>
      <c r="AE49" s="210">
        <f t="shared" si="14"/>
        <v>-6270.8000000000011</v>
      </c>
      <c r="AF49" s="174">
        <f>'[10]2282'!B49</f>
        <v>0</v>
      </c>
      <c r="AG49" s="242">
        <f>'[2]2282'!$CE49</f>
        <v>0</v>
      </c>
      <c r="AH49" s="180">
        <f>'2282'!R49</f>
        <v>0</v>
      </c>
      <c r="AI49" s="180">
        <f t="shared" si="50"/>
        <v>0</v>
      </c>
      <c r="AJ49" s="181">
        <f t="shared" si="45"/>
        <v>0</v>
      </c>
      <c r="AK49" s="174">
        <f>'[10]3110'!B49</f>
        <v>0</v>
      </c>
      <c r="AL49" s="242">
        <f>'[2]3110'!$CE49</f>
        <v>0</v>
      </c>
      <c r="AM49" s="180"/>
      <c r="AN49" s="180">
        <f t="shared" si="16"/>
        <v>0</v>
      </c>
      <c r="AO49" s="181">
        <f t="shared" si="17"/>
        <v>0</v>
      </c>
      <c r="AP49" s="195">
        <v>0</v>
      </c>
      <c r="AQ49" s="180"/>
      <c r="AR49" s="180"/>
      <c r="AS49" s="180"/>
      <c r="AT49" s="181"/>
      <c r="AU49" s="182">
        <v>0</v>
      </c>
      <c r="AV49" s="180">
        <f>'[3]3160'!$AM49</f>
        <v>0</v>
      </c>
      <c r="AW49" s="180"/>
      <c r="AX49" s="180"/>
      <c r="AY49" s="181"/>
      <c r="AZ49" s="176">
        <f>'[10]3210'!B49</f>
        <v>0</v>
      </c>
      <c r="BA49" s="242">
        <f>'[2]3210'!$CE49</f>
        <v>0</v>
      </c>
      <c r="BB49" s="180"/>
      <c r="BC49" s="180"/>
      <c r="BD49" s="185"/>
      <c r="BE49" s="184">
        <f>'[6]3210'!$B$48</f>
        <v>0</v>
      </c>
      <c r="BF49" s="180">
        <f>'[6]3210'!$AT$48</f>
        <v>0</v>
      </c>
      <c r="BG49" s="180">
        <f>'3210'!J48</f>
        <v>0</v>
      </c>
      <c r="BH49" s="180">
        <f t="shared" ca="1" si="54"/>
        <v>0</v>
      </c>
      <c r="BI49" s="192">
        <f t="shared" ref="BI49:BI62" si="57">SUM(BG49-BE49)</f>
        <v>0</v>
      </c>
      <c r="BJ49" s="178">
        <f>'[10]2610'!B49</f>
        <v>0</v>
      </c>
      <c r="BK49" s="242">
        <f>'[2]2610'!$CH49</f>
        <v>0</v>
      </c>
      <c r="BL49" s="180">
        <f>'2610'!BO49</f>
        <v>0</v>
      </c>
      <c r="BM49" s="180">
        <f t="shared" si="22"/>
        <v>0</v>
      </c>
      <c r="BN49" s="181">
        <f t="shared" si="23"/>
        <v>0</v>
      </c>
      <c r="BO49" s="176">
        <f>'[10]2730'!B49</f>
        <v>0</v>
      </c>
      <c r="BP49" s="242">
        <f>'[2]2730'!$CE49</f>
        <v>0</v>
      </c>
      <c r="BQ49" s="180">
        <f>'2730'!O49</f>
        <v>0</v>
      </c>
      <c r="BR49" s="180">
        <f t="shared" si="24"/>
        <v>0</v>
      </c>
      <c r="BS49" s="181">
        <f t="shared" si="25"/>
        <v>0</v>
      </c>
      <c r="BT49" s="176">
        <f>'[10]2630'!B49</f>
        <v>0</v>
      </c>
      <c r="BU49" s="242">
        <f>'[2]2630'!$CE49</f>
        <v>0</v>
      </c>
      <c r="BV49" s="180"/>
      <c r="BW49" s="180"/>
      <c r="BX49" s="181"/>
      <c r="BY49" s="182">
        <f t="shared" si="51"/>
        <v>0</v>
      </c>
      <c r="BZ49" s="180">
        <f t="shared" ca="1" si="49"/>
        <v>0</v>
      </c>
      <c r="CA49" s="180">
        <f t="shared" si="53"/>
        <v>0</v>
      </c>
      <c r="CB49" s="180">
        <f t="shared" ca="1" si="47"/>
        <v>0</v>
      </c>
      <c r="CC49" s="181">
        <f t="shared" si="30"/>
        <v>0</v>
      </c>
      <c r="CD49" s="184">
        <f t="shared" si="55"/>
        <v>11998.2</v>
      </c>
      <c r="CE49" s="243">
        <f>C49+H49+M49+R49+W49+AB49+AG49+AL49+AQ49+AV49+BA49+BF49+BK49+BP49</f>
        <v>5727.4</v>
      </c>
      <c r="CF49" s="187">
        <f t="shared" si="56"/>
        <v>5727.4</v>
      </c>
      <c r="CG49" s="175">
        <f t="shared" si="52"/>
        <v>0</v>
      </c>
      <c r="CH49" s="181">
        <f t="shared" ca="1" si="46"/>
        <v>0</v>
      </c>
      <c r="CI49" s="176">
        <f>'[8]2240 розповс.'!$B$9</f>
        <v>0</v>
      </c>
      <c r="CJ49" s="172">
        <f>'[8]2240 розповс.'!$DR$9</f>
        <v>0</v>
      </c>
      <c r="CK49" s="180"/>
      <c r="CL49" s="180"/>
      <c r="CM49" s="181"/>
    </row>
    <row r="50" spans="1:91">
      <c r="A50" s="16" t="s">
        <v>171</v>
      </c>
      <c r="B50" s="171">
        <f>'[2]2111'!B50</f>
        <v>0</v>
      </c>
      <c r="C50" s="187">
        <f>'[2]2111'!CE50</f>
        <v>0</v>
      </c>
      <c r="D50" s="180">
        <f>'2111'!V50</f>
        <v>0</v>
      </c>
      <c r="E50" s="180"/>
      <c r="F50" s="181"/>
      <c r="G50" s="171">
        <f>'[10]2120'!B50</f>
        <v>0</v>
      </c>
      <c r="H50" s="186">
        <f>'[2]2120'!CE50</f>
        <v>0</v>
      </c>
      <c r="I50" s="175">
        <f>'2120'!V50</f>
        <v>0</v>
      </c>
      <c r="J50" s="180"/>
      <c r="K50" s="181"/>
      <c r="L50" s="495">
        <f>'[10]2210'!B50+'[10]2240всього'!B50+'[10]2250'!B50</f>
        <v>0</v>
      </c>
      <c r="M50" s="242">
        <f>'[2]2210'!$CE50+'[2]2240всього'!$CC50+'[2]2250'!$CE50</f>
        <v>0</v>
      </c>
      <c r="N50" s="581">
        <f>'2210'!R50+'всього 2240'!Y50+'2250'!P50</f>
        <v>0</v>
      </c>
      <c r="O50" s="180"/>
      <c r="P50" s="181"/>
      <c r="Q50" s="174">
        <f>'[10]2800'!B50</f>
        <v>0</v>
      </c>
      <c r="R50" s="242">
        <f>'[2]2800'!$CE50</f>
        <v>0</v>
      </c>
      <c r="S50" s="180">
        <f>'2800'!N49</f>
        <v>0</v>
      </c>
      <c r="T50" s="180"/>
      <c r="U50" s="181"/>
      <c r="V50" s="179">
        <f>'2270'!B50</f>
        <v>0</v>
      </c>
      <c r="W50" s="180">
        <f>'2270'!C50</f>
        <v>0</v>
      </c>
      <c r="X50" s="180">
        <f>'2270'!D49</f>
        <v>0</v>
      </c>
      <c r="Y50" s="180"/>
      <c r="Z50" s="181"/>
      <c r="AA50" s="174">
        <f>'[10]2281'!B50</f>
        <v>6460.5999999999995</v>
      </c>
      <c r="AB50" s="242">
        <f>'[2]2281'!$CE50</f>
        <v>3084</v>
      </c>
      <c r="AC50" s="180">
        <f>'2281'!P50</f>
        <v>3084</v>
      </c>
      <c r="AD50" s="183">
        <f t="shared" si="39"/>
        <v>0</v>
      </c>
      <c r="AE50" s="181">
        <f t="shared" si="14"/>
        <v>-3376.5999999999995</v>
      </c>
      <c r="AF50" s="174">
        <f>'[10]2282'!B50</f>
        <v>0</v>
      </c>
      <c r="AG50" s="242">
        <f>'[2]2282'!$CE50</f>
        <v>0</v>
      </c>
      <c r="AH50" s="180">
        <f>'2282'!R50</f>
        <v>0</v>
      </c>
      <c r="AI50" s="180"/>
      <c r="AJ50" s="181">
        <f t="shared" si="45"/>
        <v>0</v>
      </c>
      <c r="AK50" s="174">
        <f>'[10]3110'!B50</f>
        <v>0</v>
      </c>
      <c r="AL50" s="242">
        <f>'[2]3110'!$CE50</f>
        <v>0</v>
      </c>
      <c r="AM50" s="180"/>
      <c r="AN50" s="180"/>
      <c r="AO50" s="181"/>
      <c r="AP50" s="195">
        <v>0</v>
      </c>
      <c r="AQ50" s="180"/>
      <c r="AR50" s="180"/>
      <c r="AS50" s="180"/>
      <c r="AT50" s="181"/>
      <c r="AU50" s="182">
        <f>'[3]3160'!$B50</f>
        <v>0</v>
      </c>
      <c r="AV50" s="180">
        <f>'[3]3160'!$AM50</f>
        <v>0</v>
      </c>
      <c r="AW50" s="180"/>
      <c r="AX50" s="180"/>
      <c r="AY50" s="181"/>
      <c r="AZ50" s="176">
        <f>'[10]3210'!B50</f>
        <v>0</v>
      </c>
      <c r="BA50" s="242">
        <f>'[2]3210'!$CE50</f>
        <v>0</v>
      </c>
      <c r="BB50" s="180"/>
      <c r="BC50" s="180"/>
      <c r="BD50" s="185"/>
      <c r="BE50" s="184"/>
      <c r="BF50" s="180"/>
      <c r="BG50" s="180"/>
      <c r="BH50" s="180">
        <f t="shared" ca="1" si="54"/>
        <v>0</v>
      </c>
      <c r="BI50" s="192">
        <f t="shared" si="57"/>
        <v>0</v>
      </c>
      <c r="BJ50" s="178">
        <f>'[10]2610'!B50</f>
        <v>0</v>
      </c>
      <c r="BK50" s="242">
        <f>'[2]2610'!$CH50</f>
        <v>0</v>
      </c>
      <c r="BL50" s="180">
        <f>'2610'!BO50</f>
        <v>0</v>
      </c>
      <c r="BM50" s="180"/>
      <c r="BN50" s="181"/>
      <c r="BO50" s="176">
        <f>'[10]2730'!B50</f>
        <v>0</v>
      </c>
      <c r="BP50" s="242">
        <f>'[2]2730'!$CE50</f>
        <v>0</v>
      </c>
      <c r="BQ50" s="180">
        <f>'2730'!O50</f>
        <v>0</v>
      </c>
      <c r="BR50" s="180"/>
      <c r="BS50" s="181"/>
      <c r="BT50" s="176">
        <f>'[10]2630'!B50</f>
        <v>0</v>
      </c>
      <c r="BU50" s="242">
        <f>'[2]2630'!$CE50</f>
        <v>0</v>
      </c>
      <c r="BV50" s="180"/>
      <c r="BW50" s="180"/>
      <c r="BX50" s="181"/>
      <c r="BY50" s="182"/>
      <c r="BZ50" s="180">
        <f t="shared" ca="1" si="49"/>
        <v>0</v>
      </c>
      <c r="CA50" s="180">
        <f t="shared" si="53"/>
        <v>0</v>
      </c>
      <c r="CB50" s="180">
        <f t="shared" ca="1" si="47"/>
        <v>0</v>
      </c>
      <c r="CC50" s="181">
        <f t="shared" si="30"/>
        <v>0</v>
      </c>
      <c r="CD50" s="243">
        <f>B50+G50+L50+Q50+V50+AA50+AF50+AK50+AP50+AU50+AZ50+BE50+BJ50+BO50</f>
        <v>6460.5999999999995</v>
      </c>
      <c r="CE50" s="243">
        <f>C50+H50+M50+R50+W50+AB50+AG50+AL50+AQ50+AV50+BA50+BF50+BK50+BP50</f>
        <v>3084</v>
      </c>
      <c r="CF50" s="187">
        <f t="shared" si="56"/>
        <v>3084</v>
      </c>
      <c r="CG50" s="175">
        <f t="shared" si="52"/>
        <v>0</v>
      </c>
      <c r="CH50" s="181">
        <f t="shared" ca="1" si="46"/>
        <v>0</v>
      </c>
      <c r="CI50" s="176">
        <f>'[8]2240 розповс.'!$B$9</f>
        <v>0</v>
      </c>
      <c r="CJ50" s="172">
        <f>'[8]2240 розповс.'!$DR$9</f>
        <v>0</v>
      </c>
      <c r="CK50" s="180"/>
      <c r="CL50" s="180"/>
      <c r="CM50" s="181"/>
    </row>
    <row r="51" spans="1:91">
      <c r="A51" s="205"/>
      <c r="B51" s="171">
        <f>'[2]2111'!B51</f>
        <v>0</v>
      </c>
      <c r="C51" s="187">
        <f>'[2]2111'!CE51</f>
        <v>0</v>
      </c>
      <c r="D51" s="180">
        <f>'2111'!V51</f>
        <v>0</v>
      </c>
      <c r="E51" s="180">
        <f t="shared" si="6"/>
        <v>0</v>
      </c>
      <c r="F51" s="181">
        <f t="shared" si="7"/>
        <v>0</v>
      </c>
      <c r="G51" s="171">
        <f>'[10]2120'!B51</f>
        <v>0</v>
      </c>
      <c r="H51" s="186">
        <f>'[2]2120'!CE51</f>
        <v>0</v>
      </c>
      <c r="I51" s="175">
        <f>'2120'!V51</f>
        <v>0</v>
      </c>
      <c r="J51" s="180">
        <f t="shared" ref="J51:J61" si="58">SUM(I51-H51)</f>
        <v>0</v>
      </c>
      <c r="K51" s="181">
        <f t="shared" si="8"/>
        <v>0</v>
      </c>
      <c r="L51" s="495">
        <f>'[10]2210'!B51+'[10]2240всього'!B51+'[10]2250'!B51</f>
        <v>0</v>
      </c>
      <c r="M51" s="242">
        <f>'[2]2210'!$CE51+'[2]2240всього'!$CC51+'[2]2250'!$CE51</f>
        <v>0</v>
      </c>
      <c r="N51" s="581">
        <f>'2210'!R51+'всього 2240'!Y51+'2250'!P51</f>
        <v>0</v>
      </c>
      <c r="O51" s="180">
        <f t="shared" si="9"/>
        <v>0</v>
      </c>
      <c r="P51" s="181">
        <f t="shared" si="0"/>
        <v>0</v>
      </c>
      <c r="Q51" s="174">
        <f>'[10]2800'!B51</f>
        <v>0</v>
      </c>
      <c r="R51" s="242">
        <f>'[2]2800'!$CE51</f>
        <v>0</v>
      </c>
      <c r="S51" s="180">
        <f>'2800'!N50</f>
        <v>0</v>
      </c>
      <c r="T51" s="180">
        <f t="shared" si="10"/>
        <v>0</v>
      </c>
      <c r="U51" s="181">
        <f t="shared" si="11"/>
        <v>0</v>
      </c>
      <c r="V51" s="179">
        <f>'2270'!B51</f>
        <v>0</v>
      </c>
      <c r="W51" s="180">
        <f>'2270'!C51</f>
        <v>0</v>
      </c>
      <c r="X51" s="180">
        <f>'2270'!D50</f>
        <v>0</v>
      </c>
      <c r="Y51" s="180">
        <f t="shared" si="1"/>
        <v>0</v>
      </c>
      <c r="Z51" s="181">
        <f t="shared" si="12"/>
        <v>0</v>
      </c>
      <c r="AA51" s="174">
        <f>'[10]2281'!B51</f>
        <v>0</v>
      </c>
      <c r="AB51" s="242">
        <f>'[2]2281'!$CE51</f>
        <v>0</v>
      </c>
      <c r="AC51" s="180">
        <v>0</v>
      </c>
      <c r="AD51" s="180">
        <f t="shared" si="39"/>
        <v>0</v>
      </c>
      <c r="AE51" s="181">
        <f t="shared" si="14"/>
        <v>0</v>
      </c>
      <c r="AF51" s="174">
        <f>'[10]2282'!B51</f>
        <v>0</v>
      </c>
      <c r="AG51" s="242">
        <f>'[2]2282'!$CE51</f>
        <v>0</v>
      </c>
      <c r="AH51" s="180">
        <f>'2282'!R51</f>
        <v>0</v>
      </c>
      <c r="AI51" s="180">
        <f t="shared" si="50"/>
        <v>0</v>
      </c>
      <c r="AJ51" s="181">
        <f t="shared" si="45"/>
        <v>0</v>
      </c>
      <c r="AK51" s="174">
        <f>'[10]3110'!B51</f>
        <v>0</v>
      </c>
      <c r="AL51" s="242">
        <f>'[2]3110'!$CE51</f>
        <v>0</v>
      </c>
      <c r="AM51" s="180"/>
      <c r="AN51" s="180">
        <f t="shared" si="16"/>
        <v>0</v>
      </c>
      <c r="AO51" s="181">
        <f t="shared" si="17"/>
        <v>0</v>
      </c>
      <c r="AP51" s="195">
        <v>0</v>
      </c>
      <c r="AQ51" s="180"/>
      <c r="AR51" s="180"/>
      <c r="AS51" s="180"/>
      <c r="AT51" s="181"/>
      <c r="AU51" s="182">
        <f>'[3]3160'!$B51</f>
        <v>0</v>
      </c>
      <c r="AV51" s="180">
        <f>'[3]3160'!$AM51</f>
        <v>0</v>
      </c>
      <c r="AW51" s="180"/>
      <c r="AX51" s="180"/>
      <c r="AY51" s="181"/>
      <c r="AZ51" s="176">
        <f>'[10]3210'!B51</f>
        <v>0</v>
      </c>
      <c r="BA51" s="242">
        <f>'[2]3210'!$CE51</f>
        <v>0</v>
      </c>
      <c r="BB51" s="180"/>
      <c r="BC51" s="180"/>
      <c r="BD51" s="185"/>
      <c r="BE51" s="184"/>
      <c r="BF51" s="180"/>
      <c r="BG51" s="180"/>
      <c r="BH51" s="180">
        <f t="shared" ca="1" si="54"/>
        <v>0</v>
      </c>
      <c r="BI51" s="192">
        <f t="shared" si="57"/>
        <v>0</v>
      </c>
      <c r="BJ51" s="178">
        <f>'[10]2610'!B51</f>
        <v>0</v>
      </c>
      <c r="BK51" s="242">
        <f>'[2]2610'!$CH51</f>
        <v>0</v>
      </c>
      <c r="BL51" s="180">
        <f>'2610'!BO51</f>
        <v>0</v>
      </c>
      <c r="BM51" s="180">
        <f t="shared" si="22"/>
        <v>0</v>
      </c>
      <c r="BN51" s="181">
        <f t="shared" si="23"/>
        <v>0</v>
      </c>
      <c r="BO51" s="176">
        <f>'[10]2730'!B51</f>
        <v>0</v>
      </c>
      <c r="BP51" s="242">
        <f>'[2]2730'!$CE51</f>
        <v>0</v>
      </c>
      <c r="BQ51" s="180">
        <f>'2730'!O51</f>
        <v>0</v>
      </c>
      <c r="BR51" s="180">
        <f t="shared" si="24"/>
        <v>0</v>
      </c>
      <c r="BS51" s="181">
        <f t="shared" si="25"/>
        <v>0</v>
      </c>
      <c r="BT51" s="176">
        <f>'[10]2630'!B51</f>
        <v>0</v>
      </c>
      <c r="BU51" s="242">
        <f>'[2]2630'!$CE51</f>
        <v>0</v>
      </c>
      <c r="BV51" s="180"/>
      <c r="BW51" s="180"/>
      <c r="BX51" s="181"/>
      <c r="BY51" s="182">
        <f t="shared" si="51"/>
        <v>0</v>
      </c>
      <c r="BZ51" s="180">
        <f t="shared" ca="1" si="49"/>
        <v>0</v>
      </c>
      <c r="CA51" s="180">
        <f t="shared" si="53"/>
        <v>0</v>
      </c>
      <c r="CB51" s="180">
        <f t="shared" ca="1" si="47"/>
        <v>0</v>
      </c>
      <c r="CC51" s="181">
        <f t="shared" si="30"/>
        <v>0</v>
      </c>
      <c r="CD51" s="184">
        <f t="shared" si="55"/>
        <v>0</v>
      </c>
      <c r="CE51" s="183">
        <f ca="1">SUM(C51+H51+M51+R51+W51+AB51+AG51+AL51+AQ51+AV51+BA51+BH51+BK51+BP51)</f>
        <v>0</v>
      </c>
      <c r="CF51" s="183">
        <f t="shared" si="56"/>
        <v>0</v>
      </c>
      <c r="CG51" s="183">
        <f ca="1">SUM(CH51-CE51)</f>
        <v>0</v>
      </c>
      <c r="CH51" s="181">
        <f t="shared" ca="1" si="46"/>
        <v>0</v>
      </c>
      <c r="CI51" s="176">
        <f>'[8]2240 розповс.'!$B$9</f>
        <v>0</v>
      </c>
      <c r="CJ51" s="172">
        <f>'[8]2240 розповс.'!$DR$9</f>
        <v>0</v>
      </c>
      <c r="CK51" s="180"/>
      <c r="CL51" s="180"/>
      <c r="CM51" s="181"/>
    </row>
    <row r="52" spans="1:91" s="577" customFormat="1" ht="15">
      <c r="A52" s="544" t="s">
        <v>214</v>
      </c>
      <c r="B52" s="171">
        <f>'[2]2111'!B52</f>
        <v>6737.3000000000011</v>
      </c>
      <c r="C52" s="187">
        <f>'[2]2111'!CE52</f>
        <v>3520</v>
      </c>
      <c r="D52" s="591">
        <f>'2111'!V52</f>
        <v>3520</v>
      </c>
      <c r="E52" s="591">
        <f t="shared" si="6"/>
        <v>0</v>
      </c>
      <c r="F52" s="592">
        <f>SUM(D52-B52)</f>
        <v>-3217.3000000000011</v>
      </c>
      <c r="G52" s="171">
        <f>'[10]2120'!B52</f>
        <v>1484.3999999999999</v>
      </c>
      <c r="H52" s="186">
        <f>'[2]2120'!CE52</f>
        <v>776.39999999999986</v>
      </c>
      <c r="I52" s="243">
        <f>'2120'!V52</f>
        <v>776.39999999999986</v>
      </c>
      <c r="J52" s="570">
        <f t="shared" si="58"/>
        <v>0</v>
      </c>
      <c r="K52" s="564">
        <f>SUM(I52-G52)</f>
        <v>-708</v>
      </c>
      <c r="L52" s="495">
        <f>'[10]2210'!B52+'[10]2240всього'!B52+'[10]2250'!B52</f>
        <v>89.6</v>
      </c>
      <c r="M52" s="242">
        <f>'[2]2210'!$CE52+'[2]2240всього'!$CC52+'[2]2250'!$CE52</f>
        <v>32</v>
      </c>
      <c r="N52" s="581">
        <f>'2210'!R52+'всього 2240'!Y52+'2250'!P52</f>
        <v>32</v>
      </c>
      <c r="O52" s="586">
        <f t="shared" si="9"/>
        <v>0</v>
      </c>
      <c r="P52" s="564">
        <f t="shared" si="0"/>
        <v>-57.599999999999994</v>
      </c>
      <c r="Q52" s="174">
        <f>'[10]2800'!B52</f>
        <v>0</v>
      </c>
      <c r="R52" s="242">
        <f>'[2]2800'!$CE52</f>
        <v>0</v>
      </c>
      <c r="S52" s="563">
        <f>'2800'!N51</f>
        <v>0</v>
      </c>
      <c r="T52" s="563">
        <f t="shared" si="10"/>
        <v>0</v>
      </c>
      <c r="U52" s="564">
        <f t="shared" si="11"/>
        <v>0</v>
      </c>
      <c r="V52" s="179">
        <f>'2270'!B52</f>
        <v>123.4</v>
      </c>
      <c r="W52" s="180">
        <f>'2270'!C52</f>
        <v>106.9</v>
      </c>
      <c r="X52" s="591">
        <f>'2270'!D52</f>
        <v>106.9</v>
      </c>
      <c r="Y52" s="563">
        <f t="shared" si="1"/>
        <v>0</v>
      </c>
      <c r="Z52" s="564">
        <f t="shared" si="12"/>
        <v>-16.5</v>
      </c>
      <c r="AA52" s="174">
        <f>'[10]2281'!B52</f>
        <v>0</v>
      </c>
      <c r="AB52" s="242">
        <f>'[2]2281'!$CE52</f>
        <v>0</v>
      </c>
      <c r="AC52" s="563">
        <f>'2281'!P51</f>
        <v>0</v>
      </c>
      <c r="AD52" s="563">
        <f t="shared" si="39"/>
        <v>0</v>
      </c>
      <c r="AE52" s="564">
        <f t="shared" si="14"/>
        <v>0</v>
      </c>
      <c r="AF52" s="174">
        <f>'[10]2282'!B52</f>
        <v>0</v>
      </c>
      <c r="AG52" s="242">
        <f>'[2]2282'!$CE52</f>
        <v>0</v>
      </c>
      <c r="AH52" s="563">
        <f>'2282'!R52</f>
        <v>0</v>
      </c>
      <c r="AI52" s="563">
        <f t="shared" si="50"/>
        <v>0</v>
      </c>
      <c r="AJ52" s="564">
        <f t="shared" si="45"/>
        <v>0</v>
      </c>
      <c r="AK52" s="174">
        <f>'[10]3110'!B52</f>
        <v>0</v>
      </c>
      <c r="AL52" s="242">
        <f>'[2]3110'!$CE52</f>
        <v>0</v>
      </c>
      <c r="AM52" s="563"/>
      <c r="AN52" s="563">
        <f t="shared" si="16"/>
        <v>0</v>
      </c>
      <c r="AO52" s="564">
        <f t="shared" si="17"/>
        <v>0</v>
      </c>
      <c r="AP52" s="584">
        <v>0</v>
      </c>
      <c r="AQ52" s="563"/>
      <c r="AR52" s="563"/>
      <c r="AS52" s="563"/>
      <c r="AT52" s="564"/>
      <c r="AU52" s="566">
        <f>'[3]3160'!$B52</f>
        <v>0</v>
      </c>
      <c r="AV52" s="563">
        <f>'[3]3160'!$AM52</f>
        <v>0</v>
      </c>
      <c r="AW52" s="563"/>
      <c r="AX52" s="563"/>
      <c r="AY52" s="564"/>
      <c r="AZ52" s="176">
        <f>'[10]3210'!B52</f>
        <v>0</v>
      </c>
      <c r="BA52" s="242">
        <f>'[2]3210'!$CE52</f>
        <v>0</v>
      </c>
      <c r="BB52" s="563"/>
      <c r="BC52" s="563"/>
      <c r="BD52" s="585"/>
      <c r="BE52" s="566"/>
      <c r="BF52" s="563"/>
      <c r="BG52" s="563"/>
      <c r="BH52" s="563">
        <f t="shared" ca="1" si="54"/>
        <v>0</v>
      </c>
      <c r="BI52" s="564">
        <f t="shared" si="57"/>
        <v>0</v>
      </c>
      <c r="BJ52" s="178">
        <f>'[10]2610'!B52</f>
        <v>0</v>
      </c>
      <c r="BK52" s="242">
        <f>'[2]2610'!$CH52</f>
        <v>0</v>
      </c>
      <c r="BL52" s="563">
        <f>'2610'!BO52</f>
        <v>0</v>
      </c>
      <c r="BM52" s="563">
        <f t="shared" si="22"/>
        <v>0</v>
      </c>
      <c r="BN52" s="564">
        <f t="shared" si="23"/>
        <v>0</v>
      </c>
      <c r="BO52" s="176">
        <f>'[10]2730'!B52</f>
        <v>0</v>
      </c>
      <c r="BP52" s="242">
        <f>'[2]2730'!$CE52</f>
        <v>0</v>
      </c>
      <c r="BQ52" s="563">
        <f>'2730'!O52</f>
        <v>0</v>
      </c>
      <c r="BR52" s="563">
        <f t="shared" si="24"/>
        <v>0</v>
      </c>
      <c r="BS52" s="564">
        <f t="shared" si="25"/>
        <v>0</v>
      </c>
      <c r="BT52" s="176">
        <f>'[10]2630'!B52</f>
        <v>0</v>
      </c>
      <c r="BU52" s="242">
        <f>'[2]2630'!$CE52</f>
        <v>0</v>
      </c>
      <c r="BV52" s="563"/>
      <c r="BW52" s="563"/>
      <c r="BX52" s="564"/>
      <c r="BY52" s="566">
        <f t="shared" si="51"/>
        <v>89.6</v>
      </c>
      <c r="BZ52" s="569">
        <f>M52+R52+AL52+AQ52+AV52+BA52+BF52+BK52</f>
        <v>32</v>
      </c>
      <c r="CA52" s="563">
        <f>SUM(N52+S52+AM52+AR52+AW52+BB52+BG52+BL52)</f>
        <v>32</v>
      </c>
      <c r="CB52" s="562">
        <f t="shared" si="47"/>
        <v>0</v>
      </c>
      <c r="CC52" s="564">
        <f t="shared" si="30"/>
        <v>-57.599999999999994</v>
      </c>
      <c r="CD52" s="566">
        <f t="shared" si="55"/>
        <v>8434.7000000000007</v>
      </c>
      <c r="CE52" s="581">
        <f>C52+H52+M52+R52+W52+AB52+AG52+AL52+AQ52+AV52+BA52+BF52+BK52+BP52</f>
        <v>4435.2999999999993</v>
      </c>
      <c r="CF52" s="570">
        <f>SUM(D52+I52+N52+S52+X52+AC52+AH52+AM52+AR52+AW52+BB52+BG52+BL52+BQ52)</f>
        <v>4435.2999999999993</v>
      </c>
      <c r="CG52" s="579">
        <f t="shared" ref="CG52:CG60" si="59">CF52-CE52</f>
        <v>0</v>
      </c>
      <c r="CH52" s="564">
        <f t="shared" ca="1" si="46"/>
        <v>0</v>
      </c>
      <c r="CI52" s="567">
        <f>'[8]2240 розповс.'!$B$9</f>
        <v>0</v>
      </c>
      <c r="CJ52" s="568">
        <f>'[8]2240 розповс.'!$DR$9</f>
        <v>0</v>
      </c>
      <c r="CK52" s="563"/>
      <c r="CL52" s="563"/>
      <c r="CM52" s="564"/>
    </row>
    <row r="53" spans="1:91" s="577" customFormat="1" ht="15">
      <c r="A53" s="543" t="s">
        <v>215</v>
      </c>
      <c r="B53" s="171">
        <f>'[2]2111'!B53</f>
        <v>0</v>
      </c>
      <c r="C53" s="187">
        <f>'[2]2111'!CE53</f>
        <v>0</v>
      </c>
      <c r="D53" s="563">
        <f>'2111'!V53</f>
        <v>0</v>
      </c>
      <c r="E53" s="563">
        <f t="shared" si="6"/>
        <v>0</v>
      </c>
      <c r="F53" s="564">
        <f t="shared" si="7"/>
        <v>0</v>
      </c>
      <c r="G53" s="171">
        <f>'[10]2120'!B53</f>
        <v>0</v>
      </c>
      <c r="H53" s="186">
        <f>'[2]2120'!CE53</f>
        <v>0</v>
      </c>
      <c r="I53" s="175">
        <f>'2120'!V53</f>
        <v>0</v>
      </c>
      <c r="J53" s="563">
        <f t="shared" si="58"/>
        <v>0</v>
      </c>
      <c r="K53" s="564">
        <f t="shared" si="8"/>
        <v>0</v>
      </c>
      <c r="L53" s="495">
        <f>'[10]2210'!B53+'[10]2240всього'!B53+'[10]2250'!B53</f>
        <v>0</v>
      </c>
      <c r="M53" s="242">
        <f>'[2]2210'!$CE53+'[2]2240всього'!$CC53+'[2]2250'!$CE53</f>
        <v>0</v>
      </c>
      <c r="N53" s="581">
        <f>'2210'!R53+'всього 2240'!Y53+'2250'!P53</f>
        <v>0</v>
      </c>
      <c r="O53" s="562">
        <f t="shared" si="9"/>
        <v>0</v>
      </c>
      <c r="P53" s="565">
        <f t="shared" si="0"/>
        <v>0</v>
      </c>
      <c r="Q53" s="174">
        <f>'[10]2800'!B53</f>
        <v>0</v>
      </c>
      <c r="R53" s="242">
        <f>'[2]2800'!$CE53</f>
        <v>0</v>
      </c>
      <c r="S53" s="563">
        <f>'2800'!N52</f>
        <v>0</v>
      </c>
      <c r="T53" s="563">
        <f t="shared" si="10"/>
        <v>0</v>
      </c>
      <c r="U53" s="564">
        <f t="shared" si="11"/>
        <v>0</v>
      </c>
      <c r="V53" s="179">
        <f>'2270'!B53</f>
        <v>0</v>
      </c>
      <c r="W53" s="180">
        <f>'2270'!C53</f>
        <v>0</v>
      </c>
      <c r="X53" s="563">
        <f>'2270'!D52</f>
        <v>106.9</v>
      </c>
      <c r="Y53" s="563">
        <f t="shared" si="1"/>
        <v>106.9</v>
      </c>
      <c r="Z53" s="564">
        <f t="shared" si="12"/>
        <v>106.9</v>
      </c>
      <c r="AA53" s="174">
        <f>'[10]2281'!B53</f>
        <v>0</v>
      </c>
      <c r="AB53" s="242">
        <f>'[2]2281'!$CE53</f>
        <v>0</v>
      </c>
      <c r="AC53" s="563">
        <f>'2281'!P52</f>
        <v>0</v>
      </c>
      <c r="AD53" s="563">
        <f t="shared" si="39"/>
        <v>0</v>
      </c>
      <c r="AE53" s="564">
        <f t="shared" si="14"/>
        <v>0</v>
      </c>
      <c r="AF53" s="174">
        <f>'[10]2282'!B53</f>
        <v>0</v>
      </c>
      <c r="AG53" s="242">
        <f>'[2]2282'!$CE53</f>
        <v>0</v>
      </c>
      <c r="AH53" s="563">
        <f>'2282'!R53</f>
        <v>0</v>
      </c>
      <c r="AI53" s="563">
        <f t="shared" si="50"/>
        <v>0</v>
      </c>
      <c r="AJ53" s="564">
        <f t="shared" si="45"/>
        <v>0</v>
      </c>
      <c r="AK53" s="174">
        <f>'[10]3110'!B53</f>
        <v>0</v>
      </c>
      <c r="AL53" s="242">
        <f>'[2]3110'!$CE53</f>
        <v>0</v>
      </c>
      <c r="AM53" s="563"/>
      <c r="AN53" s="563">
        <f t="shared" si="16"/>
        <v>0</v>
      </c>
      <c r="AO53" s="564">
        <f t="shared" si="17"/>
        <v>0</v>
      </c>
      <c r="AP53" s="584">
        <v>0</v>
      </c>
      <c r="AQ53" s="563"/>
      <c r="AR53" s="563"/>
      <c r="AS53" s="563"/>
      <c r="AT53" s="564"/>
      <c r="AU53" s="566">
        <f>'[3]3160'!$B53</f>
        <v>0</v>
      </c>
      <c r="AV53" s="563">
        <f>'[3]3160'!$AM53</f>
        <v>0</v>
      </c>
      <c r="AW53" s="563"/>
      <c r="AX53" s="563"/>
      <c r="AY53" s="564"/>
      <c r="AZ53" s="176">
        <f>'[10]3210'!B53</f>
        <v>0</v>
      </c>
      <c r="BA53" s="242">
        <f>'[2]3210'!$CE53</f>
        <v>0</v>
      </c>
      <c r="BB53" s="563"/>
      <c r="BC53" s="563"/>
      <c r="BD53" s="585"/>
      <c r="BE53" s="566">
        <f>SUM(BE54:BE57)</f>
        <v>0</v>
      </c>
      <c r="BF53" s="566">
        <f ca="1">SUM(BH54:BH57)</f>
        <v>0</v>
      </c>
      <c r="BG53" s="566">
        <f>SUM(BG54:BG57)</f>
        <v>0</v>
      </c>
      <c r="BH53" s="563">
        <f t="shared" ca="1" si="54"/>
        <v>0</v>
      </c>
      <c r="BI53" s="564">
        <f t="shared" si="57"/>
        <v>0</v>
      </c>
      <c r="BJ53" s="178">
        <f>'[10]2610'!B53</f>
        <v>1980.4</v>
      </c>
      <c r="BK53" s="242">
        <f>'[2]2610'!$CH53</f>
        <v>900</v>
      </c>
      <c r="BL53" s="570">
        <f>'2610'!BO52</f>
        <v>0</v>
      </c>
      <c r="BM53" s="562">
        <f t="shared" si="22"/>
        <v>-900</v>
      </c>
      <c r="BN53" s="564">
        <f t="shared" si="23"/>
        <v>-1980.4</v>
      </c>
      <c r="BO53" s="176">
        <f>'[10]2730'!B53</f>
        <v>0</v>
      </c>
      <c r="BP53" s="242">
        <f>'[2]2730'!$CE53</f>
        <v>0</v>
      </c>
      <c r="BQ53" s="563">
        <f>'2730'!O53</f>
        <v>0</v>
      </c>
      <c r="BR53" s="563">
        <f t="shared" si="24"/>
        <v>0</v>
      </c>
      <c r="BS53" s="564">
        <f t="shared" si="25"/>
        <v>0</v>
      </c>
      <c r="BT53" s="176">
        <f>'[10]2630'!B53</f>
        <v>0</v>
      </c>
      <c r="BU53" s="242">
        <f>'[2]2630'!$CE53</f>
        <v>0</v>
      </c>
      <c r="BV53" s="563"/>
      <c r="BW53" s="563"/>
      <c r="BX53" s="564"/>
      <c r="BY53" s="566">
        <f t="shared" si="51"/>
        <v>1980.4</v>
      </c>
      <c r="BZ53" s="570">
        <f>BK53</f>
        <v>900</v>
      </c>
      <c r="CA53" s="570">
        <f>SUM(N53+S53+AM53+AR53+AW53+BB53+BG53+BL53)</f>
        <v>0</v>
      </c>
      <c r="CB53" s="562">
        <f t="shared" si="47"/>
        <v>-900</v>
      </c>
      <c r="CC53" s="564">
        <f t="shared" si="30"/>
        <v>-1980.4</v>
      </c>
      <c r="CD53" s="566">
        <f t="shared" si="55"/>
        <v>1980.4</v>
      </c>
      <c r="CE53" s="581">
        <f>BZ53</f>
        <v>900</v>
      </c>
      <c r="CF53" s="570">
        <f>SUM(D53+I53+N53+S53+X53+AC53+AH53+AM53+AR53+AW53+BB53+BG53+BL53+BQ53)</f>
        <v>106.9</v>
      </c>
      <c r="CG53" s="579">
        <f t="shared" si="59"/>
        <v>-793.1</v>
      </c>
      <c r="CH53" s="564">
        <f t="shared" ca="1" si="46"/>
        <v>0</v>
      </c>
      <c r="CI53" s="567">
        <f>'[8]2240 розповс.'!$B$9</f>
        <v>0</v>
      </c>
      <c r="CJ53" s="568">
        <f>'[8]2240 розповс.'!$DR$9</f>
        <v>0</v>
      </c>
      <c r="CK53" s="563"/>
      <c r="CL53" s="563"/>
      <c r="CM53" s="564"/>
    </row>
    <row r="54" spans="1:91">
      <c r="A54" s="209" t="s">
        <v>16</v>
      </c>
      <c r="B54" s="171">
        <f>'[2]2111'!B54</f>
        <v>0</v>
      </c>
      <c r="C54" s="187">
        <f>'[2]2111'!CE54</f>
        <v>0</v>
      </c>
      <c r="D54" s="180">
        <f>'2111'!V54</f>
        <v>0</v>
      </c>
      <c r="E54" s="180">
        <f t="shared" si="6"/>
        <v>0</v>
      </c>
      <c r="F54" s="181">
        <f t="shared" si="7"/>
        <v>0</v>
      </c>
      <c r="G54" s="171">
        <f>'[10]2120'!B54</f>
        <v>0</v>
      </c>
      <c r="H54" s="186">
        <f>'[2]2120'!CE54</f>
        <v>0</v>
      </c>
      <c r="I54" s="175">
        <f>'2120'!V54</f>
        <v>0</v>
      </c>
      <c r="J54" s="180">
        <f t="shared" si="58"/>
        <v>0</v>
      </c>
      <c r="K54" s="181">
        <f t="shared" si="8"/>
        <v>0</v>
      </c>
      <c r="L54" s="495">
        <f>'[10]2210'!B54+'[10]2240всього'!B54+'[10]2250'!B54</f>
        <v>0</v>
      </c>
      <c r="M54" s="242">
        <f>'[2]2210'!$CE54+'[2]2240всього'!$CC54+'[2]2250'!$CE54</f>
        <v>0</v>
      </c>
      <c r="N54" s="581">
        <f>'2210'!R54+'всього 2240'!Y54+'2250'!P54</f>
        <v>0</v>
      </c>
      <c r="O54" s="183">
        <f t="shared" si="9"/>
        <v>0</v>
      </c>
      <c r="P54" s="188">
        <f t="shared" si="0"/>
        <v>0</v>
      </c>
      <c r="Q54" s="174">
        <f>'[10]2800'!B54</f>
        <v>0</v>
      </c>
      <c r="R54" s="242">
        <f>'[2]2800'!$CE54</f>
        <v>0</v>
      </c>
      <c r="S54" s="180">
        <f>'2800'!N53</f>
        <v>0</v>
      </c>
      <c r="T54" s="180">
        <f t="shared" si="10"/>
        <v>0</v>
      </c>
      <c r="U54" s="181">
        <f t="shared" si="11"/>
        <v>0</v>
      </c>
      <c r="V54" s="179">
        <f>'2270'!B54</f>
        <v>0</v>
      </c>
      <c r="W54" s="180">
        <f>'2270'!C54</f>
        <v>0</v>
      </c>
      <c r="X54" s="180">
        <f>'2270'!D53</f>
        <v>0</v>
      </c>
      <c r="Y54" s="180">
        <f t="shared" si="1"/>
        <v>0</v>
      </c>
      <c r="Z54" s="181">
        <f t="shared" si="12"/>
        <v>0</v>
      </c>
      <c r="AA54" s="174">
        <f>'[10]2281'!B54</f>
        <v>0</v>
      </c>
      <c r="AB54" s="242">
        <f>'[2]2281'!$CE54</f>
        <v>0</v>
      </c>
      <c r="AC54" s="180">
        <f>'2281'!P53</f>
        <v>0</v>
      </c>
      <c r="AD54" s="180">
        <f t="shared" si="39"/>
        <v>0</v>
      </c>
      <c r="AE54" s="181">
        <f t="shared" si="14"/>
        <v>0</v>
      </c>
      <c r="AF54" s="174">
        <f>'[10]2282'!B54</f>
        <v>0</v>
      </c>
      <c r="AG54" s="242">
        <f>'[2]2282'!$CE54</f>
        <v>0</v>
      </c>
      <c r="AH54" s="180">
        <v>0</v>
      </c>
      <c r="AI54" s="180">
        <f t="shared" si="50"/>
        <v>0</v>
      </c>
      <c r="AJ54" s="181">
        <f t="shared" si="45"/>
        <v>0</v>
      </c>
      <c r="AK54" s="174">
        <f>'[10]3110'!B54</f>
        <v>0</v>
      </c>
      <c r="AL54" s="242">
        <f>'[2]3110'!$CE54</f>
        <v>0</v>
      </c>
      <c r="AM54" s="180"/>
      <c r="AN54" s="180">
        <f t="shared" si="16"/>
        <v>0</v>
      </c>
      <c r="AO54" s="181">
        <f t="shared" si="17"/>
        <v>0</v>
      </c>
      <c r="AP54" s="195">
        <v>0</v>
      </c>
      <c r="AQ54" s="180"/>
      <c r="AR54" s="180"/>
      <c r="AS54" s="180"/>
      <c r="AT54" s="181"/>
      <c r="AU54" s="182">
        <f>'[3]3160'!$B54</f>
        <v>0</v>
      </c>
      <c r="AV54" s="180">
        <f>'[3]3160'!$AM54</f>
        <v>0</v>
      </c>
      <c r="AW54" s="180"/>
      <c r="AX54" s="180"/>
      <c r="AY54" s="181"/>
      <c r="AZ54" s="176">
        <f>'[10]3210'!B54</f>
        <v>0</v>
      </c>
      <c r="BA54" s="242">
        <f>'[2]3210'!$CE54</f>
        <v>0</v>
      </c>
      <c r="BB54" s="180"/>
      <c r="BC54" s="180"/>
      <c r="BD54" s="185"/>
      <c r="BE54" s="184"/>
      <c r="BF54" s="180"/>
      <c r="BG54" s="180"/>
      <c r="BH54" s="180">
        <f t="shared" ca="1" si="54"/>
        <v>0</v>
      </c>
      <c r="BI54" s="192">
        <f t="shared" si="57"/>
        <v>0</v>
      </c>
      <c r="BJ54" s="178">
        <f>'[10]2610'!B54</f>
        <v>1800</v>
      </c>
      <c r="BK54" s="242">
        <f>'[2]2610'!$CH54</f>
        <v>900</v>
      </c>
      <c r="BL54" s="187">
        <f>'2610'!BO54</f>
        <v>900</v>
      </c>
      <c r="BM54" s="180">
        <f t="shared" si="22"/>
        <v>0</v>
      </c>
      <c r="BN54" s="210">
        <f t="shared" si="23"/>
        <v>-900</v>
      </c>
      <c r="BO54" s="176">
        <f>'[10]2730'!B54</f>
        <v>0</v>
      </c>
      <c r="BP54" s="242">
        <f>'[2]2730'!$CE54</f>
        <v>0</v>
      </c>
      <c r="BQ54" s="180">
        <f>'2730'!O54</f>
        <v>0</v>
      </c>
      <c r="BR54" s="180">
        <f t="shared" si="24"/>
        <v>0</v>
      </c>
      <c r="BS54" s="181">
        <f t="shared" si="25"/>
        <v>0</v>
      </c>
      <c r="BT54" s="176">
        <f>'[10]2630'!B54</f>
        <v>0</v>
      </c>
      <c r="BU54" s="242">
        <f>'[2]2630'!$CE54</f>
        <v>0</v>
      </c>
      <c r="BV54" s="180"/>
      <c r="BW54" s="180"/>
      <c r="BX54" s="181"/>
      <c r="BY54" s="494"/>
      <c r="BZ54" s="243">
        <f t="shared" ref="BZ54:BZ59" si="60">M54+R54+AL54+AQ54+AV54+BA54+BF54+BK54</f>
        <v>900</v>
      </c>
      <c r="CA54" s="187">
        <f t="shared" si="53"/>
        <v>900</v>
      </c>
      <c r="CB54" s="183">
        <f t="shared" si="47"/>
        <v>0</v>
      </c>
      <c r="CC54" s="210">
        <f t="shared" si="30"/>
        <v>900</v>
      </c>
      <c r="CD54" s="496">
        <f t="shared" si="55"/>
        <v>1800</v>
      </c>
      <c r="CE54" s="243">
        <f>C54+H54+M54+R54+W54+AB54+AG54+AL54+AQ54+AV54+BA54+BF54+BK54+BP54</f>
        <v>900</v>
      </c>
      <c r="CF54" s="187">
        <f t="shared" si="56"/>
        <v>900</v>
      </c>
      <c r="CG54" s="175">
        <f t="shared" si="59"/>
        <v>0</v>
      </c>
      <c r="CH54" s="181">
        <f t="shared" ca="1" si="46"/>
        <v>0</v>
      </c>
      <c r="CI54" s="176">
        <f>'[8]2240 розповс.'!$B$9</f>
        <v>0</v>
      </c>
      <c r="CJ54" s="172">
        <f>'[8]2240 розповс.'!$DR$9</f>
        <v>0</v>
      </c>
      <c r="CK54" s="180"/>
      <c r="CL54" s="180"/>
      <c r="CM54" s="181"/>
    </row>
    <row r="55" spans="1:91">
      <c r="A55" s="483" t="s">
        <v>199</v>
      </c>
      <c r="B55" s="171">
        <f>'[2]2111'!B55</f>
        <v>0</v>
      </c>
      <c r="C55" s="187">
        <f>'[2]2111'!CE55</f>
        <v>0</v>
      </c>
      <c r="D55" s="180">
        <f>'2111'!V55</f>
        <v>0</v>
      </c>
      <c r="E55" s="180">
        <f t="shared" si="6"/>
        <v>0</v>
      </c>
      <c r="F55" s="181">
        <f t="shared" si="7"/>
        <v>0</v>
      </c>
      <c r="G55" s="171">
        <f>'[10]2120'!B55</f>
        <v>0</v>
      </c>
      <c r="H55" s="186">
        <f>'[2]2120'!CE55</f>
        <v>0</v>
      </c>
      <c r="I55" s="175">
        <f>'2120'!V55</f>
        <v>0</v>
      </c>
      <c r="J55" s="180">
        <f t="shared" si="58"/>
        <v>0</v>
      </c>
      <c r="K55" s="181">
        <f t="shared" si="8"/>
        <v>0</v>
      </c>
      <c r="L55" s="495">
        <f>'[10]2210'!B55+'[10]2240всього'!B55+'[10]2250'!B55</f>
        <v>0</v>
      </c>
      <c r="M55" s="242">
        <f>'[2]2210'!$CE55+'[2]2240всього'!$CC55+'[2]2250'!$CE55</f>
        <v>0</v>
      </c>
      <c r="N55" s="581">
        <f>'2210'!R55+'всього 2240'!Y55+'2250'!P55</f>
        <v>0</v>
      </c>
      <c r="O55" s="183">
        <f t="shared" si="9"/>
        <v>0</v>
      </c>
      <c r="P55" s="188">
        <f t="shared" si="0"/>
        <v>0</v>
      </c>
      <c r="Q55" s="174">
        <f>'[10]2800'!B55</f>
        <v>0</v>
      </c>
      <c r="R55" s="242">
        <f>'[2]2800'!$CE55</f>
        <v>0</v>
      </c>
      <c r="S55" s="180">
        <f>'2800'!N54</f>
        <v>0</v>
      </c>
      <c r="T55" s="180">
        <f t="shared" si="10"/>
        <v>0</v>
      </c>
      <c r="U55" s="181">
        <f t="shared" si="11"/>
        <v>0</v>
      </c>
      <c r="V55" s="179">
        <f>'2270'!B55</f>
        <v>0</v>
      </c>
      <c r="W55" s="180">
        <f>'2270'!C55</f>
        <v>0</v>
      </c>
      <c r="X55" s="180">
        <f>'2270'!D54</f>
        <v>0</v>
      </c>
      <c r="Y55" s="180">
        <f t="shared" si="1"/>
        <v>0</v>
      </c>
      <c r="Z55" s="181">
        <f t="shared" si="12"/>
        <v>0</v>
      </c>
      <c r="AA55" s="174">
        <f>'[10]2281'!B55</f>
        <v>0</v>
      </c>
      <c r="AB55" s="242">
        <f>'[2]2281'!$CE55</f>
        <v>0</v>
      </c>
      <c r="AC55" s="180">
        <f>'2281'!P54</f>
        <v>0</v>
      </c>
      <c r="AD55" s="180">
        <f t="shared" si="39"/>
        <v>0</v>
      </c>
      <c r="AE55" s="181">
        <f t="shared" si="14"/>
        <v>0</v>
      </c>
      <c r="AF55" s="174">
        <f>'[10]2282'!B55</f>
        <v>0</v>
      </c>
      <c r="AG55" s="242">
        <f>'[2]2282'!$CE55</f>
        <v>0</v>
      </c>
      <c r="AH55" s="180">
        <f>'2282'!R55</f>
        <v>0</v>
      </c>
      <c r="AI55" s="180">
        <f t="shared" si="50"/>
        <v>0</v>
      </c>
      <c r="AJ55" s="181">
        <f t="shared" si="45"/>
        <v>0</v>
      </c>
      <c r="AK55" s="174">
        <f>'[10]3110'!B55</f>
        <v>0</v>
      </c>
      <c r="AL55" s="242">
        <f>'[2]3110'!$CE55</f>
        <v>0</v>
      </c>
      <c r="AM55" s="180"/>
      <c r="AN55" s="180">
        <f t="shared" si="16"/>
        <v>0</v>
      </c>
      <c r="AO55" s="181">
        <f t="shared" si="17"/>
        <v>0</v>
      </c>
      <c r="AP55" s="195">
        <v>0</v>
      </c>
      <c r="AQ55" s="180"/>
      <c r="AR55" s="180"/>
      <c r="AS55" s="180"/>
      <c r="AT55" s="181"/>
      <c r="AU55" s="182">
        <f>'[3]3160'!$B55</f>
        <v>0</v>
      </c>
      <c r="AV55" s="180">
        <f>'[3]3160'!$AM55</f>
        <v>0</v>
      </c>
      <c r="AW55" s="180"/>
      <c r="AX55" s="180"/>
      <c r="AY55" s="181"/>
      <c r="AZ55" s="176">
        <f>'[10]3210'!B55</f>
        <v>0</v>
      </c>
      <c r="BA55" s="242">
        <f>'[2]3210'!$CE55</f>
        <v>0</v>
      </c>
      <c r="BB55" s="180"/>
      <c r="BC55" s="180"/>
      <c r="BD55" s="185"/>
      <c r="BE55" s="184"/>
      <c r="BF55" s="180"/>
      <c r="BG55" s="180"/>
      <c r="BH55" s="180">
        <f t="shared" ca="1" si="54"/>
        <v>0</v>
      </c>
      <c r="BI55" s="192">
        <f t="shared" si="57"/>
        <v>0</v>
      </c>
      <c r="BJ55" s="178">
        <f>'[10]2610'!B55</f>
        <v>180.4</v>
      </c>
      <c r="BK55" s="242">
        <f>'[2]2610'!$CH55</f>
        <v>0</v>
      </c>
      <c r="BL55" s="180">
        <f>'2610'!BO56</f>
        <v>0</v>
      </c>
      <c r="BM55" s="180">
        <f t="shared" si="22"/>
        <v>0</v>
      </c>
      <c r="BN55" s="181">
        <f t="shared" si="23"/>
        <v>-180.4</v>
      </c>
      <c r="BO55" s="176">
        <f>'[10]2730'!B55</f>
        <v>0</v>
      </c>
      <c r="BP55" s="242">
        <f>'[2]2730'!$CE55</f>
        <v>0</v>
      </c>
      <c r="BQ55" s="180">
        <f>'2730'!O55</f>
        <v>0</v>
      </c>
      <c r="BR55" s="180">
        <f t="shared" si="24"/>
        <v>0</v>
      </c>
      <c r="BS55" s="181">
        <f t="shared" si="25"/>
        <v>0</v>
      </c>
      <c r="BT55" s="176">
        <f>'[10]2630'!B55</f>
        <v>0</v>
      </c>
      <c r="BU55" s="242">
        <f>'[2]2630'!$CE55</f>
        <v>0</v>
      </c>
      <c r="BV55" s="180"/>
      <c r="BW55" s="180"/>
      <c r="BX55" s="181"/>
      <c r="BY55" s="182">
        <f t="shared" si="51"/>
        <v>180.4</v>
      </c>
      <c r="BZ55" s="172">
        <f t="shared" si="60"/>
        <v>0</v>
      </c>
      <c r="CA55" s="180">
        <f t="shared" si="53"/>
        <v>0</v>
      </c>
      <c r="CB55" s="183">
        <f t="shared" si="47"/>
        <v>0</v>
      </c>
      <c r="CC55" s="181">
        <f t="shared" si="30"/>
        <v>-180.4</v>
      </c>
      <c r="CD55" s="496">
        <f t="shared" si="55"/>
        <v>180.4</v>
      </c>
      <c r="CE55" s="175">
        <f>C55+H55+M55+R55+W55+AB55+AG55+AL55+AQ55+AV55+BA55+BF55+BK55+BP55</f>
        <v>0</v>
      </c>
      <c r="CF55" s="183">
        <f t="shared" si="56"/>
        <v>0</v>
      </c>
      <c r="CG55" s="175">
        <f t="shared" si="59"/>
        <v>0</v>
      </c>
      <c r="CH55" s="181">
        <f t="shared" ca="1" si="46"/>
        <v>0</v>
      </c>
      <c r="CI55" s="176">
        <f>'[8]2240 розповс.'!$B$9</f>
        <v>0</v>
      </c>
      <c r="CJ55" s="172">
        <f>'[8]2240 розповс.'!$DR$9</f>
        <v>0</v>
      </c>
      <c r="CK55" s="180"/>
      <c r="CL55" s="180"/>
      <c r="CM55" s="181"/>
    </row>
    <row r="56" spans="1:91" ht="26.25" customHeight="1">
      <c r="A56" s="412" t="s">
        <v>198</v>
      </c>
      <c r="B56" s="171">
        <f>'[2]2111'!B56</f>
        <v>0</v>
      </c>
      <c r="C56" s="187">
        <f>'[2]2111'!CE56</f>
        <v>0</v>
      </c>
      <c r="D56" s="180">
        <f>'2111'!V56</f>
        <v>0</v>
      </c>
      <c r="E56" s="180">
        <f t="shared" si="6"/>
        <v>0</v>
      </c>
      <c r="F56" s="181">
        <f t="shared" si="7"/>
        <v>0</v>
      </c>
      <c r="G56" s="171">
        <f>'[10]2120'!B56</f>
        <v>0</v>
      </c>
      <c r="H56" s="186">
        <f>'[2]2120'!CE56</f>
        <v>0</v>
      </c>
      <c r="I56" s="175">
        <f>'2120'!V56</f>
        <v>0</v>
      </c>
      <c r="J56" s="180">
        <f t="shared" si="58"/>
        <v>0</v>
      </c>
      <c r="K56" s="181">
        <f t="shared" si="8"/>
        <v>0</v>
      </c>
      <c r="L56" s="495">
        <f>'[10]2210'!B56+'[10]2240всього'!B56+'[10]2250'!B56</f>
        <v>0</v>
      </c>
      <c r="M56" s="242">
        <f>'[2]2210'!$CE56+'[2]2240всього'!$CC56+'[2]2250'!$CE56</f>
        <v>0</v>
      </c>
      <c r="N56" s="581">
        <f>'2210'!R56+'всього 2240'!Y56+'2250'!P56</f>
        <v>0</v>
      </c>
      <c r="O56" s="183">
        <f t="shared" si="9"/>
        <v>0</v>
      </c>
      <c r="P56" s="188">
        <f t="shared" si="0"/>
        <v>0</v>
      </c>
      <c r="Q56" s="174">
        <f>'[10]2800'!B56</f>
        <v>0</v>
      </c>
      <c r="R56" s="242">
        <f>'[2]2800'!$CE56</f>
        <v>0</v>
      </c>
      <c r="S56" s="180">
        <f>'2800'!N55</f>
        <v>0</v>
      </c>
      <c r="T56" s="180">
        <f t="shared" si="10"/>
        <v>0</v>
      </c>
      <c r="U56" s="181">
        <f t="shared" si="11"/>
        <v>0</v>
      </c>
      <c r="V56" s="179">
        <f>'2270'!B56</f>
        <v>0</v>
      </c>
      <c r="W56" s="180">
        <f>'2270'!C56</f>
        <v>0</v>
      </c>
      <c r="X56" s="180">
        <f>'2270'!D55</f>
        <v>0</v>
      </c>
      <c r="Y56" s="180">
        <f t="shared" si="1"/>
        <v>0</v>
      </c>
      <c r="Z56" s="181">
        <f t="shared" si="12"/>
        <v>0</v>
      </c>
      <c r="AA56" s="174">
        <f>'[10]2281'!B56</f>
        <v>0</v>
      </c>
      <c r="AB56" s="242">
        <f>'[2]2281'!$CE56</f>
        <v>0</v>
      </c>
      <c r="AC56" s="180">
        <f>'2281'!P55</f>
        <v>0</v>
      </c>
      <c r="AD56" s="180">
        <f t="shared" si="39"/>
        <v>0</v>
      </c>
      <c r="AE56" s="181">
        <f t="shared" si="14"/>
        <v>0</v>
      </c>
      <c r="AF56" s="174">
        <f>'[10]2282'!B56</f>
        <v>0</v>
      </c>
      <c r="AG56" s="242">
        <f>'[2]2282'!$CE56</f>
        <v>0</v>
      </c>
      <c r="AH56" s="180">
        <f>'2282'!R56</f>
        <v>0</v>
      </c>
      <c r="AI56" s="180">
        <f t="shared" si="50"/>
        <v>0</v>
      </c>
      <c r="AJ56" s="181">
        <f t="shared" si="45"/>
        <v>0</v>
      </c>
      <c r="AK56" s="174">
        <f>'[10]3110'!B56</f>
        <v>0</v>
      </c>
      <c r="AL56" s="242">
        <f>'[2]3110'!$CE56</f>
        <v>0</v>
      </c>
      <c r="AM56" s="180"/>
      <c r="AN56" s="180">
        <f t="shared" si="16"/>
        <v>0</v>
      </c>
      <c r="AO56" s="181">
        <f t="shared" si="17"/>
        <v>0</v>
      </c>
      <c r="AP56" s="195">
        <v>0</v>
      </c>
      <c r="AQ56" s="180"/>
      <c r="AR56" s="180"/>
      <c r="AS56" s="180"/>
      <c r="AT56" s="181"/>
      <c r="AU56" s="182">
        <f>'[3]3160'!$B56</f>
        <v>0</v>
      </c>
      <c r="AV56" s="180">
        <f>'[3]3160'!$AM56</f>
        <v>0</v>
      </c>
      <c r="AW56" s="180"/>
      <c r="AX56" s="180"/>
      <c r="AY56" s="181"/>
      <c r="AZ56" s="176">
        <f>'[10]3210'!B56</f>
        <v>0</v>
      </c>
      <c r="BA56" s="242">
        <f>'[2]3210'!$CE56</f>
        <v>0</v>
      </c>
      <c r="BB56" s="180"/>
      <c r="BC56" s="180"/>
      <c r="BD56" s="185"/>
      <c r="BE56" s="184">
        <f>'[5]3210'!$B$58</f>
        <v>0</v>
      </c>
      <c r="BF56" s="180">
        <f>'[5]3210'!$AO$58</f>
        <v>0</v>
      </c>
      <c r="BG56" s="180">
        <f>'[7]3210'!$D$58</f>
        <v>0</v>
      </c>
      <c r="BH56" s="180">
        <f t="shared" ca="1" si="54"/>
        <v>0</v>
      </c>
      <c r="BI56" s="192">
        <f t="shared" si="57"/>
        <v>0</v>
      </c>
      <c r="BJ56" s="178">
        <f>'[10]2610'!B56</f>
        <v>0</v>
      </c>
      <c r="BK56" s="242">
        <f>'[2]2610'!$CH56</f>
        <v>0</v>
      </c>
      <c r="BL56" s="180">
        <f>'2610'!BO55</f>
        <v>0</v>
      </c>
      <c r="BM56" s="183">
        <f t="shared" si="22"/>
        <v>0</v>
      </c>
      <c r="BN56" s="181">
        <f t="shared" si="23"/>
        <v>0</v>
      </c>
      <c r="BO56" s="176">
        <f>'[10]2730'!B56</f>
        <v>0</v>
      </c>
      <c r="BP56" s="242">
        <f>'[2]2730'!$CE56</f>
        <v>0</v>
      </c>
      <c r="BQ56" s="180">
        <f>'2730'!O56</f>
        <v>0</v>
      </c>
      <c r="BR56" s="180">
        <f t="shared" si="24"/>
        <v>0</v>
      </c>
      <c r="BS56" s="181">
        <f t="shared" si="25"/>
        <v>0</v>
      </c>
      <c r="BT56" s="176">
        <f>'[10]2630'!B56</f>
        <v>0</v>
      </c>
      <c r="BU56" s="242">
        <f>'[2]2630'!$CE56</f>
        <v>0</v>
      </c>
      <c r="BV56" s="180"/>
      <c r="BW56" s="180"/>
      <c r="BX56" s="181"/>
      <c r="BY56" s="182">
        <f t="shared" si="51"/>
        <v>0</v>
      </c>
      <c r="BZ56" s="172">
        <f t="shared" si="60"/>
        <v>0</v>
      </c>
      <c r="CA56" s="180">
        <f t="shared" si="53"/>
        <v>0</v>
      </c>
      <c r="CB56" s="183">
        <f t="shared" si="47"/>
        <v>0</v>
      </c>
      <c r="CC56" s="181">
        <f t="shared" si="30"/>
        <v>0</v>
      </c>
      <c r="CD56" s="184">
        <f t="shared" si="55"/>
        <v>0</v>
      </c>
      <c r="CE56" s="175">
        <f>C56+H56+M56+R56+W56+AB56+AG56+AL56+AQ56+AV56+BA56+BF56+BK56+BP56</f>
        <v>0</v>
      </c>
      <c r="CF56" s="183">
        <f t="shared" si="56"/>
        <v>0</v>
      </c>
      <c r="CG56" s="175">
        <f t="shared" si="59"/>
        <v>0</v>
      </c>
      <c r="CH56" s="181">
        <f t="shared" ca="1" si="46"/>
        <v>0</v>
      </c>
      <c r="CI56" s="176">
        <f>'[8]2240 розповс.'!$B$9</f>
        <v>0</v>
      </c>
      <c r="CJ56" s="172">
        <f>'[8]2240 розповс.'!$DR$9</f>
        <v>0</v>
      </c>
      <c r="CK56" s="180"/>
      <c r="CL56" s="180"/>
      <c r="CM56" s="181"/>
    </row>
    <row r="57" spans="1:91">
      <c r="A57" s="209"/>
      <c r="B57" s="171">
        <f>'[2]2111'!B57</f>
        <v>0</v>
      </c>
      <c r="C57" s="187">
        <f>'[2]2111'!CE57</f>
        <v>0</v>
      </c>
      <c r="D57" s="180">
        <f>'2111'!V57</f>
        <v>0</v>
      </c>
      <c r="E57" s="180">
        <f t="shared" si="6"/>
        <v>0</v>
      </c>
      <c r="F57" s="181">
        <f t="shared" si="7"/>
        <v>0</v>
      </c>
      <c r="G57" s="171">
        <f>'[10]2120'!B57</f>
        <v>0</v>
      </c>
      <c r="H57" s="186">
        <f>'[2]2120'!CE57</f>
        <v>0</v>
      </c>
      <c r="I57" s="175">
        <f>'2120'!V57</f>
        <v>0</v>
      </c>
      <c r="J57" s="180">
        <f t="shared" si="58"/>
        <v>0</v>
      </c>
      <c r="K57" s="181">
        <f t="shared" si="8"/>
        <v>0</v>
      </c>
      <c r="L57" s="495">
        <f>'[10]2210'!B57+'[10]2240всього'!B57+'[10]2250'!B57</f>
        <v>0</v>
      </c>
      <c r="M57" s="242">
        <f>'[2]2210'!$CE57+'[2]2240всього'!$CC57+'[2]2250'!$CE57</f>
        <v>0</v>
      </c>
      <c r="N57" s="581">
        <f>'2210'!R57+'всього 2240'!Y57+'2250'!P57</f>
        <v>0</v>
      </c>
      <c r="O57" s="183">
        <f t="shared" si="9"/>
        <v>0</v>
      </c>
      <c r="P57" s="188">
        <f t="shared" si="0"/>
        <v>0</v>
      </c>
      <c r="Q57" s="174">
        <f>'[10]2800'!B57</f>
        <v>0</v>
      </c>
      <c r="R57" s="242">
        <f>'[2]2800'!$CE57</f>
        <v>0</v>
      </c>
      <c r="S57" s="180">
        <f>'2800'!N56</f>
        <v>0</v>
      </c>
      <c r="T57" s="180">
        <f t="shared" si="10"/>
        <v>0</v>
      </c>
      <c r="U57" s="181">
        <f t="shared" si="11"/>
        <v>0</v>
      </c>
      <c r="V57" s="179">
        <f>'2270'!B57</f>
        <v>0</v>
      </c>
      <c r="W57" s="180">
        <f>'2270'!C57</f>
        <v>0</v>
      </c>
      <c r="X57" s="180">
        <f>'2270'!D56</f>
        <v>0</v>
      </c>
      <c r="Y57" s="180">
        <f t="shared" si="1"/>
        <v>0</v>
      </c>
      <c r="Z57" s="181">
        <f t="shared" si="12"/>
        <v>0</v>
      </c>
      <c r="AA57" s="174">
        <f>'[10]2281'!B57</f>
        <v>0</v>
      </c>
      <c r="AB57" s="242">
        <f>'[2]2281'!$CE57</f>
        <v>0</v>
      </c>
      <c r="AC57" s="180">
        <f>'2281'!P56</f>
        <v>0</v>
      </c>
      <c r="AD57" s="180">
        <f t="shared" si="39"/>
        <v>0</v>
      </c>
      <c r="AE57" s="181">
        <f t="shared" si="14"/>
        <v>0</v>
      </c>
      <c r="AF57" s="174">
        <f>'[10]2282'!B57</f>
        <v>0</v>
      </c>
      <c r="AG57" s="242">
        <f>'[2]2282'!$CE57</f>
        <v>0</v>
      </c>
      <c r="AH57" s="180">
        <f>'2282'!R57</f>
        <v>0</v>
      </c>
      <c r="AI57" s="180">
        <f t="shared" si="50"/>
        <v>0</v>
      </c>
      <c r="AJ57" s="181">
        <f t="shared" si="45"/>
        <v>0</v>
      </c>
      <c r="AK57" s="174">
        <f>'[10]3110'!B57</f>
        <v>0</v>
      </c>
      <c r="AL57" s="242">
        <f>'[2]3110'!$CE57</f>
        <v>0</v>
      </c>
      <c r="AM57" s="180"/>
      <c r="AN57" s="180">
        <f t="shared" si="16"/>
        <v>0</v>
      </c>
      <c r="AO57" s="181">
        <f t="shared" si="17"/>
        <v>0</v>
      </c>
      <c r="AP57" s="195">
        <v>0</v>
      </c>
      <c r="AQ57" s="180"/>
      <c r="AR57" s="180"/>
      <c r="AS57" s="180"/>
      <c r="AT57" s="181"/>
      <c r="AU57" s="182">
        <f>'[3]3160'!$B57</f>
        <v>0</v>
      </c>
      <c r="AV57" s="180">
        <f>'[3]3160'!$AM57</f>
        <v>0</v>
      </c>
      <c r="AW57" s="180"/>
      <c r="AX57" s="180"/>
      <c r="AY57" s="181"/>
      <c r="AZ57" s="176">
        <f>'[10]3210'!B57</f>
        <v>0</v>
      </c>
      <c r="BA57" s="242">
        <f>'[2]3210'!$CE57</f>
        <v>0</v>
      </c>
      <c r="BB57" s="180"/>
      <c r="BC57" s="180"/>
      <c r="BD57" s="185"/>
      <c r="BE57" s="184"/>
      <c r="BF57" s="180"/>
      <c r="BG57" s="180"/>
      <c r="BH57" s="180">
        <f t="shared" ca="1" si="54"/>
        <v>0</v>
      </c>
      <c r="BI57" s="192">
        <f t="shared" si="57"/>
        <v>0</v>
      </c>
      <c r="BJ57" s="178">
        <f>'[10]2610'!B57</f>
        <v>0</v>
      </c>
      <c r="BK57" s="242">
        <f>'[2]2610'!$CH57</f>
        <v>0</v>
      </c>
      <c r="BL57" s="180">
        <f>'2610'!BO57</f>
        <v>0</v>
      </c>
      <c r="BM57" s="180">
        <f t="shared" si="22"/>
        <v>0</v>
      </c>
      <c r="BN57" s="181">
        <f t="shared" si="23"/>
        <v>0</v>
      </c>
      <c r="BO57" s="176">
        <f>'[10]2730'!B57</f>
        <v>0</v>
      </c>
      <c r="BP57" s="242">
        <f>'[2]2730'!$CE57</f>
        <v>0</v>
      </c>
      <c r="BQ57" s="180">
        <f>'2730'!O57</f>
        <v>0</v>
      </c>
      <c r="BR57" s="180">
        <f t="shared" si="24"/>
        <v>0</v>
      </c>
      <c r="BS57" s="181">
        <f t="shared" si="25"/>
        <v>0</v>
      </c>
      <c r="BT57" s="176">
        <f>'[10]2630'!B57</f>
        <v>0</v>
      </c>
      <c r="BU57" s="242">
        <f>'[2]2630'!$CE57</f>
        <v>0</v>
      </c>
      <c r="BV57" s="180"/>
      <c r="BW57" s="180"/>
      <c r="BX57" s="181"/>
      <c r="BY57" s="182">
        <f t="shared" si="51"/>
        <v>0</v>
      </c>
      <c r="BZ57" s="172">
        <f t="shared" si="60"/>
        <v>0</v>
      </c>
      <c r="CA57" s="180">
        <f t="shared" si="53"/>
        <v>0</v>
      </c>
      <c r="CB57" s="180">
        <f t="shared" si="47"/>
        <v>0</v>
      </c>
      <c r="CC57" s="181">
        <f t="shared" si="30"/>
        <v>0</v>
      </c>
      <c r="CD57" s="184">
        <f t="shared" si="55"/>
        <v>0</v>
      </c>
      <c r="CE57" s="183">
        <f ca="1">SUM(C57+H57+M57+R57+W57+AB57+AG57+AL57+AQ57+AV57+BA57+BH57+BK57+BP57)</f>
        <v>0</v>
      </c>
      <c r="CF57" s="183">
        <f t="shared" si="56"/>
        <v>0</v>
      </c>
      <c r="CG57" s="175">
        <f t="shared" ca="1" si="59"/>
        <v>0</v>
      </c>
      <c r="CH57" s="181">
        <f t="shared" ca="1" si="46"/>
        <v>0</v>
      </c>
      <c r="CI57" s="176">
        <f>'[8]2240 розповс.'!$B$9</f>
        <v>0</v>
      </c>
      <c r="CJ57" s="172">
        <f>'[8]2240 розповс.'!$DR$9</f>
        <v>0</v>
      </c>
      <c r="CK57" s="180"/>
      <c r="CL57" s="180"/>
      <c r="CM57" s="181"/>
    </row>
    <row r="58" spans="1:91" s="577" customFormat="1" ht="15">
      <c r="A58" s="544"/>
      <c r="B58" s="171">
        <f>'[2]2111'!B58</f>
        <v>0</v>
      </c>
      <c r="C58" s="187">
        <f>'[2]2111'!CE58</f>
        <v>0</v>
      </c>
      <c r="D58" s="563">
        <f>'2111'!V58</f>
        <v>0</v>
      </c>
      <c r="E58" s="563">
        <f t="shared" si="6"/>
        <v>0</v>
      </c>
      <c r="F58" s="564">
        <f t="shared" si="7"/>
        <v>0</v>
      </c>
      <c r="G58" s="171">
        <f>'[10]2120'!B58</f>
        <v>0</v>
      </c>
      <c r="H58" s="186">
        <f>'[2]2120'!CE58</f>
        <v>0</v>
      </c>
      <c r="I58" s="175">
        <f>'2120'!V58</f>
        <v>0</v>
      </c>
      <c r="J58" s="563">
        <f t="shared" si="58"/>
        <v>0</v>
      </c>
      <c r="K58" s="564">
        <f t="shared" si="8"/>
        <v>0</v>
      </c>
      <c r="L58" s="495">
        <f>'[10]2210'!B58+'[10]2240всього'!B58+'[10]2250'!B58</f>
        <v>0</v>
      </c>
      <c r="M58" s="242">
        <f>'[2]2210'!$CE58+'[2]2240всього'!$CC58+'[2]2250'!$CE58</f>
        <v>0</v>
      </c>
      <c r="N58" s="581">
        <f>'2210'!R58+'всього 2240'!Y58+'2250'!P58</f>
        <v>0</v>
      </c>
      <c r="O58" s="563">
        <f t="shared" si="9"/>
        <v>0</v>
      </c>
      <c r="P58" s="564">
        <f t="shared" si="0"/>
        <v>0</v>
      </c>
      <c r="Q58" s="174">
        <f>'[10]2800'!B58</f>
        <v>0</v>
      </c>
      <c r="R58" s="242">
        <f>'[2]2800'!$CE58</f>
        <v>0</v>
      </c>
      <c r="S58" s="563">
        <f>'2800'!N57</f>
        <v>0</v>
      </c>
      <c r="T58" s="563">
        <f t="shared" si="10"/>
        <v>0</v>
      </c>
      <c r="U58" s="564">
        <f t="shared" si="11"/>
        <v>0</v>
      </c>
      <c r="V58" s="179">
        <f>'2270'!B58</f>
        <v>0</v>
      </c>
      <c r="W58" s="180">
        <f>'2270'!C58</f>
        <v>0</v>
      </c>
      <c r="X58" s="563">
        <f>'2270'!D57</f>
        <v>0</v>
      </c>
      <c r="Y58" s="563">
        <f t="shared" si="1"/>
        <v>0</v>
      </c>
      <c r="Z58" s="564">
        <f t="shared" si="12"/>
        <v>0</v>
      </c>
      <c r="AA58" s="174">
        <f>'[10]2281'!B58</f>
        <v>0</v>
      </c>
      <c r="AB58" s="242">
        <f>'[2]2281'!$CE58</f>
        <v>0</v>
      </c>
      <c r="AC58" s="563">
        <f>'2281'!P57</f>
        <v>0</v>
      </c>
      <c r="AD58" s="563">
        <f t="shared" si="39"/>
        <v>0</v>
      </c>
      <c r="AE58" s="564">
        <f t="shared" si="14"/>
        <v>0</v>
      </c>
      <c r="AF58" s="174">
        <f>'[10]2282'!B58</f>
        <v>0</v>
      </c>
      <c r="AG58" s="242">
        <f>'[2]2282'!$CE58</f>
        <v>0</v>
      </c>
      <c r="AH58" s="563">
        <f>'2282'!P57</f>
        <v>0</v>
      </c>
      <c r="AI58" s="562">
        <f t="shared" si="50"/>
        <v>0</v>
      </c>
      <c r="AJ58" s="564">
        <f t="shared" si="45"/>
        <v>0</v>
      </c>
      <c r="AK58" s="174">
        <f>'[10]3110'!B58</f>
        <v>0</v>
      </c>
      <c r="AL58" s="242">
        <f>'[2]3110'!$CE58</f>
        <v>0</v>
      </c>
      <c r="AM58" s="563"/>
      <c r="AN58" s="563">
        <f t="shared" si="16"/>
        <v>0</v>
      </c>
      <c r="AO58" s="564">
        <f t="shared" si="17"/>
        <v>0</v>
      </c>
      <c r="AP58" s="584">
        <v>0</v>
      </c>
      <c r="AQ58" s="563"/>
      <c r="AR58" s="563"/>
      <c r="AS58" s="563"/>
      <c r="AT58" s="564"/>
      <c r="AU58" s="566">
        <f>'[3]3160'!$B58</f>
        <v>0</v>
      </c>
      <c r="AV58" s="563">
        <f>'[3]3160'!$AM58</f>
        <v>0</v>
      </c>
      <c r="AW58" s="563"/>
      <c r="AX58" s="563"/>
      <c r="AY58" s="564"/>
      <c r="AZ58" s="176">
        <f>'[10]3210'!B58</f>
        <v>0</v>
      </c>
      <c r="BA58" s="242">
        <f>'[2]3210'!$CE58</f>
        <v>0</v>
      </c>
      <c r="BB58" s="563"/>
      <c r="BC58" s="563"/>
      <c r="BD58" s="585"/>
      <c r="BE58" s="566">
        <f>'[3]3210'!$B$57</f>
        <v>0</v>
      </c>
      <c r="BF58" s="563">
        <f>'[3]3210'!$AU$57</f>
        <v>0</v>
      </c>
      <c r="BG58" s="563">
        <f>'3210'!J57</f>
        <v>0</v>
      </c>
      <c r="BH58" s="563">
        <f t="shared" ca="1" si="54"/>
        <v>0</v>
      </c>
      <c r="BI58" s="565">
        <f t="shared" si="57"/>
        <v>0</v>
      </c>
      <c r="BJ58" s="178">
        <f>'[10]2610'!B58</f>
        <v>0</v>
      </c>
      <c r="BK58" s="242">
        <f>'[2]2610'!$CH58</f>
        <v>0</v>
      </c>
      <c r="BL58" s="563">
        <v>0</v>
      </c>
      <c r="BM58" s="563">
        <f t="shared" si="22"/>
        <v>0</v>
      </c>
      <c r="BN58" s="564">
        <f t="shared" si="23"/>
        <v>0</v>
      </c>
      <c r="BO58" s="176">
        <f>'[10]2730'!B58</f>
        <v>0</v>
      </c>
      <c r="BP58" s="242">
        <f>'[2]2730'!$CE58</f>
        <v>0</v>
      </c>
      <c r="BQ58" s="563">
        <f>'2730'!O58</f>
        <v>0</v>
      </c>
      <c r="BR58" s="563">
        <f t="shared" si="24"/>
        <v>0</v>
      </c>
      <c r="BS58" s="564">
        <f t="shared" si="25"/>
        <v>0</v>
      </c>
      <c r="BT58" s="176">
        <f>'[10]2630'!B58</f>
        <v>0</v>
      </c>
      <c r="BU58" s="242">
        <f>'[2]2630'!$CE58</f>
        <v>0</v>
      </c>
      <c r="BV58" s="563"/>
      <c r="BW58" s="563"/>
      <c r="BX58" s="564"/>
      <c r="BY58" s="566">
        <f t="shared" si="51"/>
        <v>0</v>
      </c>
      <c r="BZ58" s="569">
        <f>M58+R58+AL58+AQ58+AV58+BA58+BF58+BK58</f>
        <v>0</v>
      </c>
      <c r="CA58" s="563">
        <f t="shared" si="53"/>
        <v>0</v>
      </c>
      <c r="CB58" s="563">
        <f t="shared" si="47"/>
        <v>0</v>
      </c>
      <c r="CC58" s="564">
        <f t="shared" si="30"/>
        <v>0</v>
      </c>
      <c r="CD58" s="566">
        <f>SUM(B58+G58+L58+Q58+V58+AA58+AH58+AK58+AP58+AU58+AZ58+BE58+BJ58+BO58)</f>
        <v>0</v>
      </c>
      <c r="CE58" s="587">
        <f>SUM(C58+H58+M58+R58+W58+AB58+AG58+AL58+AQ58+AV58+BA58+BF58+BK58+BP58)</f>
        <v>0</v>
      </c>
      <c r="CF58" s="562">
        <f t="shared" si="56"/>
        <v>0</v>
      </c>
      <c r="CG58" s="579">
        <f>CF58-CE58</f>
        <v>0</v>
      </c>
      <c r="CH58" s="564">
        <f t="shared" ca="1" si="46"/>
        <v>0</v>
      </c>
      <c r="CI58" s="567">
        <f>'[8]2240 розповс.'!$B$9</f>
        <v>0</v>
      </c>
      <c r="CJ58" s="568">
        <f>'[8]2240 розповс.'!$DR$9</f>
        <v>0</v>
      </c>
      <c r="CK58" s="563"/>
      <c r="CL58" s="563"/>
      <c r="CM58" s="564"/>
    </row>
    <row r="59" spans="1:91" s="577" customFormat="1" ht="15">
      <c r="A59" s="543" t="s">
        <v>240</v>
      </c>
      <c r="B59" s="171">
        <f>'[2]2111'!B59</f>
        <v>0</v>
      </c>
      <c r="C59" s="187">
        <f>'[2]2111'!CE59</f>
        <v>0</v>
      </c>
      <c r="D59" s="563">
        <f>'2111'!V59</f>
        <v>0</v>
      </c>
      <c r="E59" s="563">
        <f t="shared" si="6"/>
        <v>0</v>
      </c>
      <c r="F59" s="564">
        <f t="shared" si="7"/>
        <v>0</v>
      </c>
      <c r="G59" s="171">
        <f>'[10]2120'!B59</f>
        <v>0</v>
      </c>
      <c r="H59" s="186">
        <f>'[2]2120'!CE59</f>
        <v>0</v>
      </c>
      <c r="I59" s="175">
        <f>'2120'!V59</f>
        <v>0</v>
      </c>
      <c r="J59" s="563">
        <f t="shared" si="58"/>
        <v>0</v>
      </c>
      <c r="K59" s="564">
        <f t="shared" si="8"/>
        <v>0</v>
      </c>
      <c r="L59" s="495">
        <f>'[10]2210'!B59+'[10]2240всього'!B59+'[10]2250'!B59</f>
        <v>0</v>
      </c>
      <c r="M59" s="242">
        <f>'[2]2210'!$CE59+'[2]2240всього'!$CC59+'[2]2250'!$CE59</f>
        <v>0</v>
      </c>
      <c r="N59" s="581">
        <f>'2210'!R59+'всього 2240'!Y59+'2250'!P59</f>
        <v>0</v>
      </c>
      <c r="O59" s="563">
        <f t="shared" si="9"/>
        <v>0</v>
      </c>
      <c r="P59" s="564">
        <f t="shared" si="0"/>
        <v>0</v>
      </c>
      <c r="Q59" s="174">
        <f>'[10]2800'!B59</f>
        <v>0</v>
      </c>
      <c r="R59" s="242">
        <f>'[2]2800'!$CE59</f>
        <v>0</v>
      </c>
      <c r="S59" s="563">
        <f>'2800'!N58</f>
        <v>0</v>
      </c>
      <c r="T59" s="563">
        <f t="shared" si="10"/>
        <v>0</v>
      </c>
      <c r="U59" s="564">
        <f t="shared" si="11"/>
        <v>0</v>
      </c>
      <c r="V59" s="179">
        <f>'2270'!B59</f>
        <v>0</v>
      </c>
      <c r="W59" s="180">
        <f>'2270'!C59</f>
        <v>0</v>
      </c>
      <c r="X59" s="563">
        <f>'2270'!D58</f>
        <v>0</v>
      </c>
      <c r="Y59" s="563">
        <f t="shared" si="1"/>
        <v>0</v>
      </c>
      <c r="Z59" s="564">
        <f t="shared" si="12"/>
        <v>0</v>
      </c>
      <c r="AA59" s="174">
        <f>'[10]2281'!B59</f>
        <v>0</v>
      </c>
      <c r="AB59" s="242">
        <f>'[2]2281'!$CE59</f>
        <v>0</v>
      </c>
      <c r="AC59" s="563">
        <f>'2281'!P58</f>
        <v>0</v>
      </c>
      <c r="AD59" s="563">
        <f t="shared" si="39"/>
        <v>0</v>
      </c>
      <c r="AE59" s="564">
        <f t="shared" si="14"/>
        <v>0</v>
      </c>
      <c r="AF59" s="174">
        <f>'[10]2282'!B59</f>
        <v>0</v>
      </c>
      <c r="AG59" s="242">
        <f>'[2]2282'!$CE59</f>
        <v>0</v>
      </c>
      <c r="AH59" s="563">
        <f>'2282'!R58</f>
        <v>0</v>
      </c>
      <c r="AI59" s="563">
        <f t="shared" si="50"/>
        <v>0</v>
      </c>
      <c r="AJ59" s="564">
        <f t="shared" si="45"/>
        <v>0</v>
      </c>
      <c r="AK59" s="174">
        <f>'[10]3110'!B59</f>
        <v>0</v>
      </c>
      <c r="AL59" s="242">
        <f>'[2]3110'!$CE59</f>
        <v>0</v>
      </c>
      <c r="AM59" s="563"/>
      <c r="AN59" s="563">
        <f t="shared" si="16"/>
        <v>0</v>
      </c>
      <c r="AO59" s="564">
        <f t="shared" si="17"/>
        <v>0</v>
      </c>
      <c r="AP59" s="584">
        <v>0</v>
      </c>
      <c r="AQ59" s="563"/>
      <c r="AR59" s="563"/>
      <c r="AS59" s="563"/>
      <c r="AT59" s="564"/>
      <c r="AU59" s="566">
        <f>'[3]3160'!$B59</f>
        <v>0</v>
      </c>
      <c r="AV59" s="563">
        <f>'[3]3160'!$AM59</f>
        <v>0</v>
      </c>
      <c r="AW59" s="563"/>
      <c r="AX59" s="563"/>
      <c r="AY59" s="564"/>
      <c r="AZ59" s="176">
        <f>'[10]3210'!B59</f>
        <v>0</v>
      </c>
      <c r="BA59" s="242">
        <f>'[2]3210'!$CE59</f>
        <v>0</v>
      </c>
      <c r="BB59" s="563"/>
      <c r="BC59" s="563"/>
      <c r="BD59" s="585"/>
      <c r="BE59" s="566"/>
      <c r="BF59" s="563"/>
      <c r="BG59" s="563"/>
      <c r="BH59" s="563">
        <f t="shared" ca="1" si="54"/>
        <v>0</v>
      </c>
      <c r="BI59" s="564">
        <f t="shared" si="57"/>
        <v>0</v>
      </c>
      <c r="BJ59" s="178">
        <f>'[10]2610'!B59</f>
        <v>150</v>
      </c>
      <c r="BK59" s="242">
        <f>'[2]2610'!$CH59</f>
        <v>150</v>
      </c>
      <c r="BL59" s="563">
        <f>'2610'!BO59</f>
        <v>150</v>
      </c>
      <c r="BM59" s="563">
        <f t="shared" si="22"/>
        <v>0</v>
      </c>
      <c r="BN59" s="564">
        <f t="shared" si="23"/>
        <v>0</v>
      </c>
      <c r="BO59" s="176">
        <f>'[10]2730'!B59</f>
        <v>3780</v>
      </c>
      <c r="BP59" s="242">
        <f>'[2]2730'!$CE59</f>
        <v>2125</v>
      </c>
      <c r="BQ59" s="563">
        <f>'2730'!O59</f>
        <v>2125</v>
      </c>
      <c r="BR59" s="563">
        <f t="shared" si="24"/>
        <v>0</v>
      </c>
      <c r="BS59" s="564">
        <f t="shared" si="25"/>
        <v>-1655</v>
      </c>
      <c r="BT59" s="176">
        <f>'[10]2630'!B59</f>
        <v>0</v>
      </c>
      <c r="BU59" s="242">
        <f>'[2]2630'!$CE59</f>
        <v>0</v>
      </c>
      <c r="BV59" s="563"/>
      <c r="BW59" s="563"/>
      <c r="BX59" s="564"/>
      <c r="BY59" s="575">
        <f t="shared" si="51"/>
        <v>150</v>
      </c>
      <c r="BZ59" s="568">
        <f t="shared" si="60"/>
        <v>150</v>
      </c>
      <c r="CA59" s="563">
        <f t="shared" si="53"/>
        <v>150</v>
      </c>
      <c r="CB59" s="563">
        <f t="shared" si="47"/>
        <v>0</v>
      </c>
      <c r="CC59" s="574">
        <f t="shared" si="30"/>
        <v>0</v>
      </c>
      <c r="CD59" s="566">
        <f>SUM(B59+G59+L59+Q59+V59+AA59+AH59+AK59+AP59+AU59+AZ59+BE59+BJ59+BO59)</f>
        <v>3930</v>
      </c>
      <c r="CE59" s="566">
        <f>SUM(C59+H59+M59+R59+W59+AB59+AI59+AL59+AQ59+AV59+BA59+BF59+BK59+BP59)</f>
        <v>2275</v>
      </c>
      <c r="CF59" s="571">
        <f t="shared" si="56"/>
        <v>2275</v>
      </c>
      <c r="CG59" s="579">
        <f t="shared" si="59"/>
        <v>0</v>
      </c>
      <c r="CH59" s="564">
        <f t="shared" ca="1" si="46"/>
        <v>0</v>
      </c>
      <c r="CI59" s="567">
        <f>'[8]2240 розповс.'!$B$9</f>
        <v>0</v>
      </c>
      <c r="CJ59" s="568">
        <f>'[8]2240 розповс.'!$DR$9</f>
        <v>0</v>
      </c>
      <c r="CK59" s="563"/>
      <c r="CL59" s="563"/>
      <c r="CM59" s="564"/>
    </row>
    <row r="60" spans="1:91" s="525" customFormat="1" ht="15">
      <c r="A60" s="588" t="s">
        <v>253</v>
      </c>
      <c r="B60" s="171">
        <f>'[2]2111'!B60</f>
        <v>0</v>
      </c>
      <c r="C60" s="187">
        <f>'[2]2111'!CE60</f>
        <v>0</v>
      </c>
      <c r="D60" s="505">
        <f>'2111'!V60</f>
        <v>0</v>
      </c>
      <c r="E60" s="505">
        <f t="shared" si="6"/>
        <v>0</v>
      </c>
      <c r="F60" s="504">
        <f t="shared" si="7"/>
        <v>0</v>
      </c>
      <c r="G60" s="171">
        <f>'[10]2120'!B60</f>
        <v>0</v>
      </c>
      <c r="H60" s="186">
        <f>'[2]2120'!CE60</f>
        <v>0</v>
      </c>
      <c r="I60" s="175">
        <f>'2120'!V60</f>
        <v>0</v>
      </c>
      <c r="J60" s="505">
        <f t="shared" si="58"/>
        <v>0</v>
      </c>
      <c r="K60" s="504">
        <f t="shared" si="8"/>
        <v>0</v>
      </c>
      <c r="L60" s="495">
        <f>'[10]2210'!B60+'[10]2240всього'!B60+'[10]2250'!B60</f>
        <v>0</v>
      </c>
      <c r="M60" s="242">
        <f>'[2]2210'!$CE60+'[2]2240всього'!$CC60+'[2]2250'!$CE60</f>
        <v>0</v>
      </c>
      <c r="N60" s="581">
        <f>'2210'!R60+'всього 2240'!Y60+'2250'!P60</f>
        <v>0</v>
      </c>
      <c r="O60" s="505">
        <f t="shared" si="9"/>
        <v>0</v>
      </c>
      <c r="P60" s="504">
        <f t="shared" si="0"/>
        <v>0</v>
      </c>
      <c r="Q60" s="174">
        <f>'[10]2800'!B60</f>
        <v>0</v>
      </c>
      <c r="R60" s="242">
        <f>'[2]2800'!$CE60</f>
        <v>0</v>
      </c>
      <c r="S60" s="505">
        <f>'2800'!N59</f>
        <v>0</v>
      </c>
      <c r="T60" s="505">
        <f t="shared" si="10"/>
        <v>0</v>
      </c>
      <c r="U60" s="504">
        <f t="shared" si="11"/>
        <v>0</v>
      </c>
      <c r="V60" s="179">
        <f>'2270'!B60</f>
        <v>0</v>
      </c>
      <c r="W60" s="180">
        <f>'2270'!C60</f>
        <v>0</v>
      </c>
      <c r="X60" s="505">
        <f>'2270'!D59</f>
        <v>0</v>
      </c>
      <c r="Y60" s="505">
        <f t="shared" si="1"/>
        <v>0</v>
      </c>
      <c r="Z60" s="504">
        <f t="shared" si="12"/>
        <v>0</v>
      </c>
      <c r="AA60" s="174">
        <f>'[10]2281'!B60</f>
        <v>0</v>
      </c>
      <c r="AB60" s="242">
        <f>'[2]2281'!$CE60</f>
        <v>0</v>
      </c>
      <c r="AC60" s="549">
        <f>'2281'!P59</f>
        <v>0</v>
      </c>
      <c r="AD60" s="505">
        <f t="shared" si="39"/>
        <v>0</v>
      </c>
      <c r="AE60" s="504">
        <f t="shared" si="14"/>
        <v>0</v>
      </c>
      <c r="AF60" s="174">
        <f>'[10]2282'!B60</f>
        <v>10000</v>
      </c>
      <c r="AG60" s="242">
        <f>'[2]2282'!$CE60</f>
        <v>4600</v>
      </c>
      <c r="AH60" s="505">
        <f>'2282'!R59</f>
        <v>0</v>
      </c>
      <c r="AI60" s="505">
        <f t="shared" si="50"/>
        <v>-4600</v>
      </c>
      <c r="AJ60" s="504">
        <f t="shared" si="45"/>
        <v>0</v>
      </c>
      <c r="AK60" s="174">
        <f>'[10]3110'!B60</f>
        <v>0</v>
      </c>
      <c r="AL60" s="242">
        <f>'[2]3110'!$CE60</f>
        <v>0</v>
      </c>
      <c r="AM60" s="505"/>
      <c r="AN60" s="505">
        <f t="shared" si="16"/>
        <v>0</v>
      </c>
      <c r="AO60" s="504">
        <f t="shared" si="17"/>
        <v>0</v>
      </c>
      <c r="AP60" s="589">
        <v>0</v>
      </c>
      <c r="AQ60" s="505"/>
      <c r="AR60" s="505"/>
      <c r="AS60" s="505"/>
      <c r="AT60" s="504"/>
      <c r="AU60" s="549">
        <f>'[3]3160'!$B60</f>
        <v>0</v>
      </c>
      <c r="AV60" s="505">
        <f>'[3]3160'!$AM60</f>
        <v>0</v>
      </c>
      <c r="AW60" s="505"/>
      <c r="AX60" s="505"/>
      <c r="AY60" s="504"/>
      <c r="AZ60" s="176">
        <f>'[10]3210'!B60</f>
        <v>0</v>
      </c>
      <c r="BA60" s="242">
        <f>'[2]3210'!$CE60</f>
        <v>0</v>
      </c>
      <c r="BB60" s="505"/>
      <c r="BC60" s="505"/>
      <c r="BD60" s="590"/>
      <c r="BE60" s="549"/>
      <c r="BF60" s="505"/>
      <c r="BG60" s="505"/>
      <c r="BH60" s="505">
        <f t="shared" ca="1" si="54"/>
        <v>0</v>
      </c>
      <c r="BI60" s="504">
        <f t="shared" si="57"/>
        <v>0</v>
      </c>
      <c r="BJ60" s="178">
        <f>'[10]2610'!B60</f>
        <v>0</v>
      </c>
      <c r="BK60" s="242">
        <f>'[2]2610'!$CH60</f>
        <v>0</v>
      </c>
      <c r="BL60" s="505">
        <f>'2610'!BO60</f>
        <v>0</v>
      </c>
      <c r="BM60" s="505">
        <f t="shared" si="22"/>
        <v>0</v>
      </c>
      <c r="BN60" s="504">
        <f t="shared" si="23"/>
        <v>0</v>
      </c>
      <c r="BO60" s="176">
        <f>'[10]2730'!B60</f>
        <v>0</v>
      </c>
      <c r="BP60" s="242">
        <f>'[2]2730'!$CE60</f>
        <v>0</v>
      </c>
      <c r="BQ60" s="505">
        <f>'2730'!O60</f>
        <v>0</v>
      </c>
      <c r="BR60" s="505">
        <f t="shared" si="24"/>
        <v>0</v>
      </c>
      <c r="BS60" s="504">
        <f t="shared" si="25"/>
        <v>0</v>
      </c>
      <c r="BT60" s="176">
        <f>'[10]2630'!B60</f>
        <v>0</v>
      </c>
      <c r="BU60" s="242">
        <f>'[2]2630'!$CE60</f>
        <v>0</v>
      </c>
      <c r="BV60" s="505"/>
      <c r="BW60" s="505"/>
      <c r="BX60" s="504"/>
      <c r="BY60" s="549">
        <f t="shared" si="51"/>
        <v>0</v>
      </c>
      <c r="BZ60" s="505">
        <f t="shared" ca="1" si="49"/>
        <v>0</v>
      </c>
      <c r="CA60" s="505">
        <f t="shared" si="53"/>
        <v>0</v>
      </c>
      <c r="CB60" s="505">
        <f t="shared" ca="1" si="47"/>
        <v>0</v>
      </c>
      <c r="CC60" s="504">
        <f t="shared" si="30"/>
        <v>0</v>
      </c>
      <c r="CD60" s="622">
        <f>SUM(B60+G60+L60+Q60+V60+AA60+AF60+AK60+AP60+AU60+AZ60+BE60+BJ60+BO60)</f>
        <v>10000</v>
      </c>
      <c r="CE60" s="616">
        <f>SUM(C60+H60+M60+R60+W60+AB60+AG60+AL60+AQ60+AV60+BA60+BF60+BK60+BP60)</f>
        <v>4600</v>
      </c>
      <c r="CF60" s="503">
        <f t="shared" si="56"/>
        <v>0</v>
      </c>
      <c r="CG60" s="560">
        <f t="shared" si="59"/>
        <v>-4600</v>
      </c>
      <c r="CH60" s="504">
        <f t="shared" ca="1" si="46"/>
        <v>0</v>
      </c>
      <c r="CI60" s="551">
        <f>'[8]2240 розповс.'!$B$9</f>
        <v>0</v>
      </c>
      <c r="CJ60" s="552">
        <f>'[8]2240 розповс.'!$DR$9</f>
        <v>0</v>
      </c>
      <c r="CK60" s="505"/>
      <c r="CL60" s="505"/>
      <c r="CM60" s="504"/>
    </row>
    <row r="61" spans="1:91">
      <c r="A61" s="211"/>
      <c r="B61" s="171">
        <f>'[2]2111'!B61</f>
        <v>0</v>
      </c>
      <c r="C61" s="187">
        <f>'[2]2111'!CE61</f>
        <v>0</v>
      </c>
      <c r="D61" s="180">
        <f>'2111'!V61</f>
        <v>0</v>
      </c>
      <c r="E61" s="180">
        <f t="shared" si="6"/>
        <v>0</v>
      </c>
      <c r="F61" s="181">
        <f t="shared" si="7"/>
        <v>0</v>
      </c>
      <c r="G61" s="171">
        <f>'[10]2120'!B61</f>
        <v>0</v>
      </c>
      <c r="H61" s="186">
        <f>'[2]2120'!CE61</f>
        <v>0</v>
      </c>
      <c r="I61" s="175">
        <f>'2120'!V61</f>
        <v>2138.1999999999998</v>
      </c>
      <c r="J61" s="180">
        <f t="shared" si="58"/>
        <v>2138.1999999999998</v>
      </c>
      <c r="K61" s="181">
        <f t="shared" si="8"/>
        <v>2138.1999999999998</v>
      </c>
      <c r="L61" s="495">
        <f>'[10]2210'!B61+'[10]2240всього'!B61+'[10]2250'!B61</f>
        <v>0</v>
      </c>
      <c r="M61" s="242">
        <f>'[2]2210'!$CE61+'[2]2240всього'!$CC61+'[2]2250'!$CE61</f>
        <v>0</v>
      </c>
      <c r="N61" s="581">
        <f>'2210'!R61+'всього 2240'!Y61+'2250'!P61</f>
        <v>0</v>
      </c>
      <c r="O61" s="180">
        <f t="shared" si="9"/>
        <v>0</v>
      </c>
      <c r="P61" s="181">
        <f t="shared" si="0"/>
        <v>0</v>
      </c>
      <c r="Q61" s="174">
        <f>'[10]2800'!B61</f>
        <v>0</v>
      </c>
      <c r="R61" s="242">
        <f>'[2]2800'!$CE61</f>
        <v>0</v>
      </c>
      <c r="S61" s="180">
        <f>'2800'!N60</f>
        <v>0</v>
      </c>
      <c r="T61" s="180">
        <f t="shared" si="10"/>
        <v>0</v>
      </c>
      <c r="U61" s="181">
        <f t="shared" si="11"/>
        <v>0</v>
      </c>
      <c r="V61" s="179">
        <f>'2270'!B61</f>
        <v>0</v>
      </c>
      <c r="W61" s="180">
        <f>'2270'!C61</f>
        <v>0</v>
      </c>
      <c r="X61" s="180">
        <f>'2270'!D60</f>
        <v>0</v>
      </c>
      <c r="Y61" s="180">
        <f t="shared" si="1"/>
        <v>0</v>
      </c>
      <c r="Z61" s="181">
        <f t="shared" si="12"/>
        <v>0</v>
      </c>
      <c r="AA61" s="174">
        <f>'[10]2281'!B61</f>
        <v>0</v>
      </c>
      <c r="AB61" s="242">
        <f>'[2]2281'!$CE61</f>
        <v>0</v>
      </c>
      <c r="AC61" s="180">
        <f>'2281'!P60</f>
        <v>0</v>
      </c>
      <c r="AD61" s="190">
        <f t="shared" si="39"/>
        <v>0</v>
      </c>
      <c r="AE61" s="192">
        <f t="shared" si="14"/>
        <v>0</v>
      </c>
      <c r="AF61" s="174">
        <f>'[10]2282'!B61</f>
        <v>0</v>
      </c>
      <c r="AG61" s="242">
        <f>'[2]2282'!$CE61</f>
        <v>0</v>
      </c>
      <c r="AH61" s="180">
        <f>'2282'!R60</f>
        <v>0</v>
      </c>
      <c r="AI61" s="190">
        <f t="shared" si="50"/>
        <v>0</v>
      </c>
      <c r="AJ61" s="181">
        <f t="shared" si="45"/>
        <v>0</v>
      </c>
      <c r="AK61" s="174">
        <f>'[10]3110'!B61</f>
        <v>0</v>
      </c>
      <c r="AL61" s="242">
        <f>'[2]3110'!$CE61</f>
        <v>0</v>
      </c>
      <c r="AM61" s="180"/>
      <c r="AN61" s="180">
        <f t="shared" si="16"/>
        <v>0</v>
      </c>
      <c r="AO61" s="181">
        <f t="shared" si="17"/>
        <v>0</v>
      </c>
      <c r="AP61" s="195">
        <v>0</v>
      </c>
      <c r="AQ61" s="180"/>
      <c r="AR61" s="180"/>
      <c r="AS61" s="180"/>
      <c r="AT61" s="181"/>
      <c r="AU61" s="182">
        <f>'[3]3160'!$B61</f>
        <v>0</v>
      </c>
      <c r="AV61" s="180">
        <f>'[3]3160'!$AM61</f>
        <v>0</v>
      </c>
      <c r="AW61" s="180"/>
      <c r="AX61" s="180"/>
      <c r="AY61" s="181"/>
      <c r="AZ61" s="176">
        <f>'[10]3210'!B61</f>
        <v>0</v>
      </c>
      <c r="BA61" s="242">
        <f>'[2]3210'!$CE61</f>
        <v>0</v>
      </c>
      <c r="BB61" s="180"/>
      <c r="BC61" s="180"/>
      <c r="BD61" s="185"/>
      <c r="BE61" s="184"/>
      <c r="BF61" s="180"/>
      <c r="BG61" s="180"/>
      <c r="BH61" s="180">
        <f t="shared" ca="1" si="54"/>
        <v>0</v>
      </c>
      <c r="BI61" s="192">
        <f t="shared" si="57"/>
        <v>0</v>
      </c>
      <c r="BJ61" s="178">
        <f>'[10]2610'!B61</f>
        <v>0</v>
      </c>
      <c r="BK61" s="242">
        <f>'[2]2610'!$CH61</f>
        <v>0</v>
      </c>
      <c r="BL61" s="180">
        <f>'2610'!BO61</f>
        <v>0</v>
      </c>
      <c r="BM61" s="180">
        <f t="shared" si="22"/>
        <v>0</v>
      </c>
      <c r="BN61" s="181">
        <f t="shared" si="23"/>
        <v>0</v>
      </c>
      <c r="BO61" s="176">
        <f>'[10]2730'!B61</f>
        <v>0</v>
      </c>
      <c r="BP61" s="242">
        <f>'[2]2730'!$CE61</f>
        <v>0</v>
      </c>
      <c r="BQ61" s="180">
        <f>'2730'!O61</f>
        <v>0</v>
      </c>
      <c r="BR61" s="180">
        <f t="shared" si="24"/>
        <v>0</v>
      </c>
      <c r="BS61" s="181">
        <f t="shared" si="25"/>
        <v>0</v>
      </c>
      <c r="BT61" s="176">
        <f>'[10]2630'!B61</f>
        <v>0</v>
      </c>
      <c r="BU61" s="242">
        <f>'[2]2630'!$CE61</f>
        <v>0</v>
      </c>
      <c r="BV61" s="180"/>
      <c r="BW61" s="180"/>
      <c r="BX61" s="181"/>
      <c r="BY61" s="182">
        <f t="shared" si="51"/>
        <v>0</v>
      </c>
      <c r="BZ61" s="180">
        <f t="shared" ca="1" si="49"/>
        <v>0</v>
      </c>
      <c r="CA61" s="180">
        <f t="shared" si="53"/>
        <v>0</v>
      </c>
      <c r="CB61" s="180">
        <f t="shared" ca="1" si="47"/>
        <v>0</v>
      </c>
      <c r="CC61" s="181">
        <f t="shared" si="30"/>
        <v>0</v>
      </c>
      <c r="CD61" s="184"/>
      <c r="CE61" s="183"/>
      <c r="CF61" s="225">
        <f t="shared" si="56"/>
        <v>2138.1999999999998</v>
      </c>
      <c r="CG61" s="180"/>
      <c r="CH61" s="181"/>
      <c r="CI61" s="176">
        <f>'[8]2240 розповс.'!$B$9</f>
        <v>0</v>
      </c>
      <c r="CJ61" s="172">
        <f>'[8]2240 розповс.'!$DR$9</f>
        <v>0</v>
      </c>
      <c r="CK61" s="180"/>
      <c r="CL61" s="180"/>
      <c r="CM61" s="181"/>
    </row>
    <row r="62" spans="1:91">
      <c r="A62" s="197"/>
      <c r="B62" s="171">
        <f>'[2]2111'!B62</f>
        <v>0</v>
      </c>
      <c r="C62" s="187">
        <f>'[2]2111'!CE62</f>
        <v>0</v>
      </c>
      <c r="D62" s="202"/>
      <c r="E62" s="202"/>
      <c r="F62" s="203">
        <f t="shared" si="7"/>
        <v>0</v>
      </c>
      <c r="G62" s="171">
        <f>'[10]2120'!B62</f>
        <v>0</v>
      </c>
      <c r="H62" s="186">
        <f>'[2]2120'!CE62</f>
        <v>0</v>
      </c>
      <c r="I62" s="175">
        <f>'2120'!V62</f>
        <v>0</v>
      </c>
      <c r="J62" s="202"/>
      <c r="K62" s="203">
        <f t="shared" si="8"/>
        <v>0</v>
      </c>
      <c r="L62" s="495">
        <f>'[10]2210'!B62+'[10]2240всього'!B62+'[10]2250'!B62</f>
        <v>0</v>
      </c>
      <c r="M62" s="242">
        <f>'[2]2210'!$CE62+'[2]2240всього'!$CC62+'[2]2250'!$CE62</f>
        <v>0</v>
      </c>
      <c r="N62" s="581">
        <f>'2210'!R62+'всього 2240'!Y62+'2250'!P62</f>
        <v>0</v>
      </c>
      <c r="O62" s="202">
        <f t="shared" si="9"/>
        <v>0</v>
      </c>
      <c r="P62" s="203">
        <f t="shared" si="0"/>
        <v>0</v>
      </c>
      <c r="Q62" s="174">
        <f>'[10]2800'!B62</f>
        <v>0</v>
      </c>
      <c r="R62" s="242">
        <f>'[2]2800'!$CE62</f>
        <v>0</v>
      </c>
      <c r="S62" s="202"/>
      <c r="T62" s="202"/>
      <c r="U62" s="203">
        <f t="shared" si="11"/>
        <v>0</v>
      </c>
      <c r="V62" s="179">
        <f>'2270'!B62</f>
        <v>0</v>
      </c>
      <c r="W62" s="180">
        <f>'2270'!C62</f>
        <v>0</v>
      </c>
      <c r="X62" s="202">
        <f>'2270'!D61</f>
        <v>0</v>
      </c>
      <c r="Y62" s="202">
        <f t="shared" si="1"/>
        <v>0</v>
      </c>
      <c r="Z62" s="203">
        <f t="shared" si="12"/>
        <v>0</v>
      </c>
      <c r="AA62" s="174">
        <f>'[10]2281'!B62</f>
        <v>0</v>
      </c>
      <c r="AB62" s="242">
        <f>'[2]2281'!$CE62</f>
        <v>0</v>
      </c>
      <c r="AC62" s="202">
        <f>'2281'!P61</f>
        <v>0</v>
      </c>
      <c r="AD62" s="190">
        <f t="shared" si="39"/>
        <v>0</v>
      </c>
      <c r="AE62" s="192">
        <f t="shared" si="14"/>
        <v>0</v>
      </c>
      <c r="AF62" s="174">
        <f>'[10]2282'!B62</f>
        <v>0</v>
      </c>
      <c r="AG62" s="242">
        <f>'[2]2282'!$CE62</f>
        <v>0</v>
      </c>
      <c r="AH62" s="180">
        <f>'2282'!R61</f>
        <v>0</v>
      </c>
      <c r="AI62" s="190">
        <f t="shared" si="50"/>
        <v>0</v>
      </c>
      <c r="AJ62" s="181">
        <f t="shared" si="45"/>
        <v>0</v>
      </c>
      <c r="AK62" s="174">
        <f>'[10]3110'!B62</f>
        <v>0</v>
      </c>
      <c r="AL62" s="242">
        <f>'[2]3110'!$CE62</f>
        <v>0</v>
      </c>
      <c r="AM62" s="180"/>
      <c r="AN62" s="180">
        <f t="shared" si="16"/>
        <v>0</v>
      </c>
      <c r="AO62" s="181">
        <f t="shared" si="17"/>
        <v>0</v>
      </c>
      <c r="AP62" s="212">
        <v>0</v>
      </c>
      <c r="AQ62" s="202"/>
      <c r="AR62" s="202"/>
      <c r="AS62" s="202"/>
      <c r="AT62" s="203"/>
      <c r="AU62" s="182">
        <v>0</v>
      </c>
      <c r="AV62" s="180">
        <f>'[3]3160'!$AM62</f>
        <v>0</v>
      </c>
      <c r="AW62" s="202"/>
      <c r="AX62" s="202"/>
      <c r="AY62" s="203"/>
      <c r="AZ62" s="176">
        <f>'[10]3210'!B62</f>
        <v>0</v>
      </c>
      <c r="BA62" s="242">
        <f>'[2]3210'!$CE62</f>
        <v>0</v>
      </c>
      <c r="BB62" s="202"/>
      <c r="BC62" s="202"/>
      <c r="BD62" s="214"/>
      <c r="BE62" s="184"/>
      <c r="BF62" s="180"/>
      <c r="BG62" s="180"/>
      <c r="BH62" s="180">
        <f t="shared" ca="1" si="54"/>
        <v>0</v>
      </c>
      <c r="BI62" s="192">
        <f t="shared" si="57"/>
        <v>0</v>
      </c>
      <c r="BJ62" s="178">
        <f>'[10]2610'!B62</f>
        <v>0</v>
      </c>
      <c r="BK62" s="242">
        <f>'[2]2610'!$CH62</f>
        <v>0</v>
      </c>
      <c r="BL62" s="202">
        <f>'2610'!BO62</f>
        <v>0</v>
      </c>
      <c r="BM62" s="202">
        <f t="shared" si="22"/>
        <v>0</v>
      </c>
      <c r="BN62" s="203">
        <f t="shared" si="23"/>
        <v>0</v>
      </c>
      <c r="BO62" s="176">
        <f>'[10]2730'!B62</f>
        <v>0</v>
      </c>
      <c r="BP62" s="242">
        <f>'[2]2730'!$CE62</f>
        <v>0</v>
      </c>
      <c r="BQ62" s="202">
        <f>'2730'!O62</f>
        <v>0</v>
      </c>
      <c r="BR62" s="202">
        <f t="shared" si="24"/>
        <v>0</v>
      </c>
      <c r="BS62" s="203">
        <f t="shared" si="25"/>
        <v>0</v>
      </c>
      <c r="BT62" s="176">
        <f>'[10]2630'!B62</f>
        <v>0</v>
      </c>
      <c r="BU62" s="242">
        <f>'[2]2630'!$CE62</f>
        <v>0</v>
      </c>
      <c r="BV62" s="202"/>
      <c r="BW62" s="202"/>
      <c r="BX62" s="203"/>
      <c r="BY62" s="182">
        <f t="shared" si="51"/>
        <v>0</v>
      </c>
      <c r="BZ62" s="202">
        <f t="shared" ca="1" si="49"/>
        <v>0</v>
      </c>
      <c r="CA62" s="202">
        <f t="shared" si="53"/>
        <v>0</v>
      </c>
      <c r="CB62" s="202">
        <f t="shared" ca="1" si="47"/>
        <v>0</v>
      </c>
      <c r="CC62" s="203">
        <f t="shared" si="30"/>
        <v>0</v>
      </c>
      <c r="CD62" s="213"/>
      <c r="CE62" s="500"/>
      <c r="CF62" s="225">
        <f t="shared" si="56"/>
        <v>0</v>
      </c>
      <c r="CG62" s="202"/>
      <c r="CH62" s="203"/>
      <c r="CI62" s="176">
        <f>'[8]2240 розповс.'!$B$9</f>
        <v>0</v>
      </c>
      <c r="CJ62" s="172">
        <f>'[8]2240 розповс.'!$DR$9</f>
        <v>0</v>
      </c>
      <c r="CK62" s="202"/>
      <c r="CL62" s="202"/>
      <c r="CM62" s="203"/>
    </row>
    <row r="63" spans="1:91" ht="29.25" customHeight="1">
      <c r="A63" s="215" t="s">
        <v>144</v>
      </c>
      <c r="B63" s="171">
        <f>'[2]2111'!B63</f>
        <v>27933.800000000003</v>
      </c>
      <c r="C63" s="187">
        <f>'[2]2111'!CE63</f>
        <v>13238.9</v>
      </c>
      <c r="D63">
        <f>'2111'!V63</f>
        <v>13238.9</v>
      </c>
      <c r="G63" s="171">
        <f>'[10]2120'!B63</f>
        <v>6147.7</v>
      </c>
      <c r="H63" s="186">
        <f>'[2]2120'!CE63</f>
        <v>2914.6</v>
      </c>
      <c r="I63" s="175">
        <f>'2120'!V63</f>
        <v>0</v>
      </c>
      <c r="L63" s="495">
        <f>'[10]2210'!B63+'[10]2240всього'!B63+'[10]2250'!B63</f>
        <v>730.99999999999989</v>
      </c>
      <c r="M63" s="242">
        <f>'[2]2210'!$CE63+'[2]2240всього'!$CC63+'[2]2250'!$CE63</f>
        <v>250.7</v>
      </c>
      <c r="N63" s="581">
        <f>'2210'!R63+'всього 2240'!Y63+'2250'!P63</f>
        <v>0</v>
      </c>
      <c r="O63" s="202">
        <f t="shared" si="9"/>
        <v>-250.7</v>
      </c>
      <c r="P63" s="203">
        <f t="shared" si="0"/>
        <v>-730.99999999999989</v>
      </c>
      <c r="Q63" s="174">
        <f>'[10]2800'!B63</f>
        <v>52.999999999999993</v>
      </c>
      <c r="R63" s="242">
        <f>'[2]2800'!$CE63</f>
        <v>22.5</v>
      </c>
      <c r="S63" s="436">
        <f>'2800'!N62</f>
        <v>0</v>
      </c>
      <c r="T63" s="436">
        <f t="shared" si="10"/>
        <v>-22.5</v>
      </c>
      <c r="U63" s="436">
        <f t="shared" si="11"/>
        <v>-52.999999999999993</v>
      </c>
      <c r="V63" s="179">
        <f>'2270'!B63</f>
        <v>1954.9</v>
      </c>
      <c r="W63" s="180">
        <f>'2270'!C63</f>
        <v>1167.5000000000002</v>
      </c>
      <c r="AA63" s="174">
        <f>'[10]2281'!B63</f>
        <v>18458.8</v>
      </c>
      <c r="AB63" s="242">
        <f>'[2]2281'!$CE63</f>
        <v>0</v>
      </c>
      <c r="AC63">
        <f>'2281'!P62</f>
        <v>0</v>
      </c>
      <c r="AD63" s="190">
        <f t="shared" si="39"/>
        <v>0</v>
      </c>
      <c r="AE63" s="192">
        <f t="shared" si="14"/>
        <v>-18458.8</v>
      </c>
      <c r="AF63" s="174">
        <f>'[10]2282'!B63</f>
        <v>10150</v>
      </c>
      <c r="AG63" s="242">
        <f>'[2]2282'!$CE63</f>
        <v>60</v>
      </c>
      <c r="AH63" s="180">
        <f>'2282'!R62</f>
        <v>0</v>
      </c>
      <c r="AI63" s="190">
        <f t="shared" si="50"/>
        <v>-60</v>
      </c>
      <c r="AJ63" s="181">
        <f t="shared" si="45"/>
        <v>0</v>
      </c>
      <c r="AK63" s="174">
        <f>'[10]3110'!B63</f>
        <v>0</v>
      </c>
      <c r="AL63" s="242">
        <f>'[2]3110'!$CE63</f>
        <v>0</v>
      </c>
      <c r="AM63" s="180"/>
      <c r="AN63" s="180"/>
      <c r="AO63" s="181"/>
      <c r="AU63" s="182">
        <v>0</v>
      </c>
      <c r="AV63" s="180">
        <f>'[3]3160'!$AM63</f>
        <v>0</v>
      </c>
      <c r="AZ63" s="176">
        <f>'[10]3210'!B63</f>
        <v>416719.80000000005</v>
      </c>
      <c r="BA63" s="242">
        <f>'[2]3210'!$CE63</f>
        <v>209203.90000000002</v>
      </c>
      <c r="BB63" s="172">
        <f>'[12]2430'!$D$67</f>
        <v>0</v>
      </c>
      <c r="BC63" s="172">
        <f>SUM(BB63-BA63)</f>
        <v>-209203.90000000002</v>
      </c>
      <c r="BD63" s="177">
        <f>SUM(BB63-AZ63)</f>
        <v>-416719.80000000005</v>
      </c>
      <c r="BE63" s="184"/>
      <c r="BF63" s="180"/>
      <c r="BG63" s="180"/>
      <c r="BH63" s="180">
        <f t="shared" ca="1" si="54"/>
        <v>0</v>
      </c>
      <c r="BI63" s="181"/>
      <c r="BJ63" s="178">
        <f>'[8]2610'!$B63</f>
        <v>0</v>
      </c>
      <c r="BK63" s="242"/>
      <c r="BL63">
        <f>'2610'!BO63</f>
        <v>0</v>
      </c>
      <c r="BO63" s="176">
        <f>'[8]2730'!$B63</f>
        <v>0</v>
      </c>
      <c r="BP63" s="242">
        <f>'[2]2730'!$CE63</f>
        <v>0</v>
      </c>
      <c r="BQ63">
        <f>'2730'!O63</f>
        <v>0</v>
      </c>
      <c r="BT63" s="176">
        <f>'[8]2630'!$B$9</f>
        <v>0</v>
      </c>
      <c r="BU63" s="172">
        <f>'[8]2630'!$AP$9</f>
        <v>0</v>
      </c>
      <c r="BY63" s="201">
        <f t="shared" si="51"/>
        <v>417503.80000000005</v>
      </c>
      <c r="BZ63" s="172">
        <f>M63+R63+AL63+AQ63+AV63+BA63+BF63+BK63</f>
        <v>209477.10000000003</v>
      </c>
      <c r="CA63" s="202">
        <f t="shared" si="53"/>
        <v>0</v>
      </c>
      <c r="CB63" s="202">
        <f t="shared" si="47"/>
        <v>-209477.10000000003</v>
      </c>
      <c r="CC63" s="203">
        <f t="shared" si="30"/>
        <v>-417503.80000000005</v>
      </c>
      <c r="CD63" s="176">
        <f>SUM(B63+G63+L63+Q63+V63+AA63+AH63+AK63+AP63+AU63+AZ63+BE63+BJ63+BO63)</f>
        <v>471999.00000000006</v>
      </c>
      <c r="CE63" s="175">
        <f>C63+H63+M63+R63+W63+AB63+AG63+AL63+AQ63+AV63+BA63+BF63+BK63+BP63</f>
        <v>226858.10000000003</v>
      </c>
      <c r="CF63" s="225">
        <f t="shared" si="56"/>
        <v>13238.9</v>
      </c>
      <c r="CG63" s="172">
        <f ca="1">SUM(CH63-CE63)</f>
        <v>0</v>
      </c>
      <c r="CH63" s="173">
        <f ca="1">SUM(CH63-CD63)</f>
        <v>0</v>
      </c>
      <c r="CI63" s="176">
        <f>'[8]2240 розповс.'!$B$9</f>
        <v>0</v>
      </c>
      <c r="CJ63" s="172">
        <f>'[8]2240 розповс.'!$DR$9</f>
        <v>0</v>
      </c>
    </row>
    <row r="64" spans="1:91">
      <c r="B64" s="171"/>
      <c r="C64" s="183"/>
      <c r="G64" s="171"/>
      <c r="H64" s="183"/>
      <c r="L64" s="201"/>
      <c r="M64" s="202"/>
      <c r="N64" s="202"/>
      <c r="O64" s="202"/>
      <c r="P64" s="203"/>
      <c r="Q64" s="174"/>
      <c r="R64" s="172"/>
      <c r="S64" s="436"/>
      <c r="T64" s="436"/>
      <c r="U64" s="436"/>
      <c r="W64" s="180"/>
      <c r="AA64" s="174"/>
      <c r="AB64" s="242"/>
      <c r="AD64" s="190"/>
      <c r="AE64" s="192"/>
      <c r="AF64" s="174"/>
      <c r="AG64" s="172"/>
      <c r="AH64" s="202"/>
      <c r="AI64" s="278"/>
      <c r="AJ64" s="203"/>
      <c r="AK64" s="174"/>
      <c r="AL64" s="172"/>
      <c r="AM64" s="202"/>
      <c r="AN64" s="202"/>
      <c r="AO64" s="203"/>
      <c r="AU64" s="182"/>
      <c r="AV64" s="180"/>
      <c r="AZ64" s="410"/>
      <c r="BA64" s="187"/>
      <c r="BB64" s="202"/>
      <c r="BC64" s="202"/>
      <c r="BD64" s="214"/>
      <c r="BE64" s="184"/>
      <c r="BF64" s="180"/>
      <c r="BG64" s="180"/>
      <c r="BH64" s="180"/>
      <c r="BI64" s="181"/>
      <c r="BJ64" s="178"/>
      <c r="BK64" s="242"/>
      <c r="BO64" s="176"/>
      <c r="BP64" s="172"/>
      <c r="BT64" s="176"/>
      <c r="BU64" s="172"/>
      <c r="BY64" s="201"/>
      <c r="BZ64" s="202"/>
      <c r="CA64" s="202"/>
      <c r="CB64" s="202"/>
      <c r="CC64" s="203"/>
      <c r="CD64" s="213"/>
      <c r="CE64" s="500"/>
      <c r="CF64" s="225"/>
      <c r="CG64" s="202"/>
      <c r="CH64" s="203"/>
      <c r="CI64" s="176"/>
      <c r="CJ64" s="172"/>
    </row>
    <row r="65" spans="1:91">
      <c r="B65" s="171"/>
      <c r="C65" s="183"/>
      <c r="G65" s="171"/>
      <c r="H65" s="183"/>
      <c r="Q65" s="174"/>
      <c r="R65" s="172"/>
      <c r="W65" s="180"/>
      <c r="AA65" s="174"/>
      <c r="AB65" s="242"/>
      <c r="AF65" s="174"/>
      <c r="AG65" s="172"/>
      <c r="AK65" s="174"/>
      <c r="AL65" s="172"/>
      <c r="AU65" s="182"/>
      <c r="AV65" s="180"/>
      <c r="AZ65" s="410"/>
      <c r="BA65" s="187"/>
      <c r="BE65" s="184"/>
      <c r="BF65" s="180"/>
      <c r="BG65" s="180"/>
      <c r="BH65" s="180"/>
      <c r="BI65" s="181"/>
      <c r="BJ65" s="178"/>
      <c r="BK65" s="242"/>
      <c r="BO65" s="176"/>
      <c r="BP65" s="172"/>
      <c r="BT65" s="176"/>
      <c r="BU65" s="172"/>
      <c r="CB65" s="202"/>
      <c r="CC65" s="203"/>
      <c r="CD65" s="176"/>
      <c r="CE65" s="433"/>
      <c r="CF65" s="433"/>
      <c r="CG65" s="172"/>
      <c r="CH65" s="173"/>
      <c r="CI65" s="176"/>
      <c r="CJ65" s="172"/>
    </row>
    <row r="66" spans="1:91" ht="18">
      <c r="A66" s="215"/>
      <c r="B66" s="171"/>
      <c r="C66" s="183"/>
      <c r="E66" s="255"/>
      <c r="F66" s="255"/>
      <c r="G66" s="171"/>
      <c r="H66" s="183"/>
      <c r="J66" s="255"/>
      <c r="K66" s="255"/>
      <c r="M66" s="298"/>
      <c r="O66" s="255"/>
      <c r="P66" s="255"/>
      <c r="Q66" s="174"/>
      <c r="R66" s="172"/>
      <c r="U66" s="418"/>
      <c r="W66" s="180"/>
      <c r="Y66" s="255"/>
      <c r="Z66" s="255"/>
      <c r="AA66" s="174"/>
      <c r="AB66" s="242"/>
      <c r="AF66" s="174"/>
      <c r="AG66" s="172"/>
      <c r="AI66" s="418"/>
      <c r="AK66" s="174"/>
      <c r="AL66" s="172"/>
      <c r="AU66" s="182"/>
      <c r="AV66" s="180"/>
      <c r="AZ66" s="410"/>
      <c r="BA66" s="187"/>
      <c r="BH66" s="418"/>
      <c r="BJ66" s="178"/>
      <c r="BK66" s="242"/>
      <c r="BN66" s="298"/>
      <c r="BO66" s="176"/>
      <c r="BP66" s="172"/>
      <c r="BT66" s="176"/>
      <c r="BU66" s="172"/>
      <c r="BZ66" s="255"/>
      <c r="CA66" s="255"/>
      <c r="CB66" s="255"/>
      <c r="CC66" s="255"/>
      <c r="CD66" s="255"/>
      <c r="CE66" s="255"/>
      <c r="CF66" s="216"/>
      <c r="CG66" s="453"/>
      <c r="CH66" s="255"/>
      <c r="CI66" s="176"/>
      <c r="CJ66" s="172"/>
      <c r="CL66" s="255"/>
      <c r="CM66" s="255"/>
    </row>
    <row r="67" spans="1:91">
      <c r="B67" s="171"/>
      <c r="C67" s="186"/>
      <c r="G67" s="171"/>
      <c r="H67" s="186"/>
      <c r="Q67" s="174"/>
      <c r="R67" s="172"/>
      <c r="W67" s="180"/>
      <c r="AA67" s="174"/>
      <c r="AB67" s="172"/>
      <c r="AF67" s="174"/>
      <c r="AG67" s="172"/>
      <c r="AK67" s="174"/>
      <c r="AL67" s="172"/>
      <c r="AU67" s="182">
        <f>'[3]3160'!$B67</f>
        <v>0</v>
      </c>
      <c r="AV67" s="180">
        <f>'[3]3160'!$AM67</f>
        <v>0</v>
      </c>
      <c r="AZ67" s="184">
        <f>'[1]3210'!$B66</f>
        <v>0</v>
      </c>
      <c r="BE67" s="213"/>
      <c r="BF67" s="202"/>
      <c r="BG67" s="202"/>
      <c r="BH67" s="202">
        <f ca="1">SUM(BG67-BH67)</f>
        <v>0</v>
      </c>
      <c r="BI67" s="203"/>
      <c r="BJ67" s="178"/>
      <c r="BK67" s="175"/>
      <c r="BO67" s="176"/>
      <c r="BP67" s="172"/>
      <c r="BT67" s="184"/>
      <c r="BU67" s="172"/>
      <c r="CE67" s="216"/>
      <c r="CF67" s="216"/>
      <c r="CI67" s="176"/>
      <c r="CJ67" s="172"/>
    </row>
    <row r="68" spans="1:91">
      <c r="B68" s="171"/>
      <c r="C68" s="186"/>
      <c r="G68" s="171"/>
      <c r="H68" s="186"/>
      <c r="Q68" s="174"/>
      <c r="R68" s="172"/>
      <c r="AA68" s="174"/>
      <c r="AB68" s="172"/>
      <c r="AF68" s="174"/>
      <c r="AG68" s="172"/>
      <c r="AK68" s="174"/>
      <c r="AL68" s="172"/>
      <c r="AU68" s="182">
        <v>0</v>
      </c>
      <c r="AV68" s="180"/>
      <c r="AZ68" s="184">
        <f>'[1]3210'!$B67</f>
        <v>0</v>
      </c>
      <c r="BJ68" s="178"/>
      <c r="BK68" s="175"/>
      <c r="BO68" s="176"/>
      <c r="BP68" s="172"/>
      <c r="BT68" s="184"/>
      <c r="BU68" s="172"/>
      <c r="CE68" s="216"/>
      <c r="CF68" s="216"/>
      <c r="CI68" s="176"/>
      <c r="CJ68" s="172"/>
    </row>
  </sheetData>
  <mergeCells count="23">
    <mergeCell ref="CI6:CM6"/>
    <mergeCell ref="E7:F7"/>
    <mergeCell ref="J7:K7"/>
    <mergeCell ref="O7:P7"/>
    <mergeCell ref="T7:U7"/>
    <mergeCell ref="Y7:Z7"/>
    <mergeCell ref="BC7:BD7"/>
    <mergeCell ref="BE6:BI6"/>
    <mergeCell ref="BJ6:BN6"/>
    <mergeCell ref="BT6:BX6"/>
    <mergeCell ref="CD6:CH6"/>
    <mergeCell ref="AD7:AE7"/>
    <mergeCell ref="AI7:AJ7"/>
    <mergeCell ref="AN7:AO7"/>
    <mergeCell ref="AS7:AT7"/>
    <mergeCell ref="AX7:AY7"/>
    <mergeCell ref="BH7:BI7"/>
    <mergeCell ref="BM7:BN7"/>
    <mergeCell ref="CL7:CM7"/>
    <mergeCell ref="BR7:BS7"/>
    <mergeCell ref="BW7:BX7"/>
    <mergeCell ref="CB7:CC7"/>
    <mergeCell ref="CG7:CH7"/>
  </mergeCells>
  <phoneticPr fontId="0" type="noConversion"/>
  <pageMargins left="0.59055118110236227" right="0.19685039370078741" top="0.59055118110236227" bottom="0.59055118110236227" header="0.51181102362204722" footer="0.51181102362204722"/>
  <pageSetup paperSize="9" scale="55" fitToWidth="5" orientation="landscape" r:id="rId1"/>
  <headerFooter alignWithMargins="0"/>
  <ignoredErrors>
    <ignoredError sqref="BZ9" emptyCellReference="1"/>
  </ignoredErrors>
</worksheet>
</file>

<file path=xl/worksheets/sheet30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B34" sqref="B34"/>
    </sheetView>
  </sheetViews>
  <sheetFormatPr defaultRowHeight="12.75"/>
  <sheetData/>
  <phoneticPr fontId="49" type="noConversion"/>
  <pageMargins left="0.75" right="0.75" top="1" bottom="1" header="0.5" footer="0.5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49" type="noConversion"/>
  <pageMargins left="0.75" right="0.75" top="1" bottom="1" header="0.5" footer="0.5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49" type="noConversion"/>
  <pageMargins left="0.75" right="0.75" top="1" bottom="1" header="0.5" footer="0.5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I27" sqref="I27"/>
    </sheetView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G44"/>
  <sheetViews>
    <sheetView workbookViewId="0">
      <pane xSplit="1" ySplit="12" topLeftCell="B28" activePane="bottomRight" state="frozen"/>
      <selection pane="topRight" activeCell="B1" sqref="B1"/>
      <selection pane="bottomLeft" activeCell="A13" sqref="A13"/>
      <selection pane="bottomRight" activeCell="J39" sqref="J39"/>
    </sheetView>
  </sheetViews>
  <sheetFormatPr defaultRowHeight="12.75"/>
  <cols>
    <col min="1" max="1" width="31.7109375" style="16" customWidth="1"/>
    <col min="2" max="2" width="10.85546875" customWidth="1"/>
    <col min="3" max="4" width="10.140625" customWidth="1"/>
    <col min="5" max="6" width="11.28515625" customWidth="1"/>
  </cols>
  <sheetData>
    <row r="1" spans="1:7">
      <c r="A1"/>
    </row>
    <row r="2" spans="1:7" ht="15.75">
      <c r="A2" s="727" t="s">
        <v>54</v>
      </c>
      <c r="B2" s="727"/>
      <c r="C2" s="727"/>
      <c r="D2" s="727"/>
      <c r="E2" s="727"/>
      <c r="F2" s="727"/>
    </row>
    <row r="3" spans="1:7" ht="15.75">
      <c r="A3" s="728" t="s">
        <v>60</v>
      </c>
      <c r="B3" s="728"/>
      <c r="C3" s="728"/>
      <c r="D3" s="728"/>
      <c r="E3" s="728"/>
      <c r="F3" s="728"/>
      <c r="G3" s="729"/>
    </row>
    <row r="4" spans="1:7" ht="15.75">
      <c r="A4" s="728" t="s">
        <v>61</v>
      </c>
      <c r="B4" s="728"/>
      <c r="C4" s="728"/>
      <c r="D4" s="728"/>
      <c r="E4" s="728"/>
      <c r="F4" s="730"/>
    </row>
    <row r="5" spans="1:7" ht="15.75">
      <c r="A5" s="728" t="s">
        <v>62</v>
      </c>
      <c r="B5" s="728"/>
      <c r="C5" s="728"/>
      <c r="D5" s="728"/>
      <c r="E5" s="728"/>
      <c r="F5" s="728"/>
      <c r="G5" s="729"/>
    </row>
    <row r="6" spans="1:7" ht="15.75">
      <c r="A6" s="727" t="s">
        <v>63</v>
      </c>
      <c r="B6" s="727"/>
      <c r="C6" s="727"/>
      <c r="D6" s="727"/>
      <c r="E6" s="727"/>
      <c r="F6" s="727"/>
    </row>
    <row r="7" spans="1:7">
      <c r="A7"/>
    </row>
    <row r="8" spans="1:7">
      <c r="A8"/>
      <c r="F8" s="297" t="s">
        <v>93</v>
      </c>
    </row>
    <row r="9" spans="1:7">
      <c r="A9"/>
    </row>
    <row r="10" spans="1:7">
      <c r="A10" s="3"/>
      <c r="B10" s="718" t="s">
        <v>59</v>
      </c>
      <c r="C10" s="719"/>
      <c r="D10" s="719"/>
      <c r="E10" s="719"/>
      <c r="F10" s="720"/>
    </row>
    <row r="11" spans="1:7">
      <c r="A11" s="4" t="s">
        <v>0</v>
      </c>
      <c r="B11" s="155" t="s">
        <v>164</v>
      </c>
      <c r="C11" s="157" t="s">
        <v>164</v>
      </c>
      <c r="D11" s="157" t="s">
        <v>165</v>
      </c>
      <c r="E11" s="714" t="s">
        <v>166</v>
      </c>
      <c r="F11" s="715"/>
    </row>
    <row r="12" spans="1:7">
      <c r="A12" s="5"/>
      <c r="B12" s="160" t="str">
        <f ca="1">$B$12</f>
        <v>рік</v>
      </c>
      <c r="C12" s="161" t="s">
        <v>245</v>
      </c>
      <c r="D12" s="162" t="s">
        <v>168</v>
      </c>
      <c r="E12" s="161" t="str">
        <f>$C$12</f>
        <v>1 м-ців</v>
      </c>
      <c r="F12" s="164" t="s">
        <v>167</v>
      </c>
    </row>
    <row r="13" spans="1:7">
      <c r="A13" s="488" t="s">
        <v>1</v>
      </c>
      <c r="B13" s="176">
        <f>'[1]2240 розповс.'!$B$9</f>
        <v>0</v>
      </c>
      <c r="C13" s="172">
        <f>'[6]2240 розповс.'!BU9</f>
        <v>0</v>
      </c>
      <c r="D13" s="172">
        <f>'2240 трансл.'!C9</f>
        <v>0</v>
      </c>
      <c r="E13" s="175">
        <f>SUM(D13-C13)</f>
        <v>0</v>
      </c>
      <c r="F13" s="173">
        <f>SUM(D13-B13)</f>
        <v>0</v>
      </c>
    </row>
    <row r="14" spans="1:7">
      <c r="A14" s="489" t="s">
        <v>2</v>
      </c>
      <c r="B14" s="176">
        <f>'[1]2240 розповс.'!$B$9</f>
        <v>0</v>
      </c>
      <c r="C14" s="180">
        <f>'[6]2240 розповс.'!BU10</f>
        <v>0</v>
      </c>
      <c r="D14" s="180">
        <f>'2240 трансл.'!C10</f>
        <v>0</v>
      </c>
      <c r="E14" s="183">
        <f t="shared" ref="E14:E43" si="0">SUM(D14-C14)</f>
        <v>0</v>
      </c>
      <c r="F14" s="181">
        <f t="shared" ref="F14:F43" si="1">SUM(D14-B14)</f>
        <v>0</v>
      </c>
    </row>
    <row r="15" spans="1:7">
      <c r="A15" s="490" t="s">
        <v>3</v>
      </c>
      <c r="B15" s="176">
        <f>'[1]2240 розповс.'!$B$9</f>
        <v>0</v>
      </c>
      <c r="C15" s="180">
        <f>'[6]2240 розповс.'!BU11</f>
        <v>0</v>
      </c>
      <c r="D15" s="180">
        <f>'2240 трансл.'!C11</f>
        <v>0</v>
      </c>
      <c r="E15" s="183">
        <f t="shared" si="0"/>
        <v>0</v>
      </c>
      <c r="F15" s="181">
        <f t="shared" si="1"/>
        <v>0</v>
      </c>
    </row>
    <row r="16" spans="1:7">
      <c r="A16" s="491"/>
      <c r="B16" s="176">
        <f>'[1]2240 розповс.'!$B$9</f>
        <v>0</v>
      </c>
      <c r="C16" s="180">
        <f>'[6]2240 розповс.'!BU12</f>
        <v>0</v>
      </c>
      <c r="D16" s="180">
        <f>'2240 трансл.'!C12</f>
        <v>0</v>
      </c>
      <c r="E16" s="183">
        <f t="shared" si="0"/>
        <v>0</v>
      </c>
      <c r="F16" s="181">
        <f t="shared" si="1"/>
        <v>0</v>
      </c>
    </row>
    <row r="17" spans="1:6">
      <c r="A17" s="488" t="s">
        <v>222</v>
      </c>
      <c r="B17" s="176">
        <f>'[1]2240 розповс.'!$B$9</f>
        <v>0</v>
      </c>
      <c r="C17" s="180">
        <f>'[6]2240 розповс.'!BU13</f>
        <v>0</v>
      </c>
      <c r="D17" s="180">
        <f>'2240 трансл.'!C13</f>
        <v>0</v>
      </c>
      <c r="E17" s="183">
        <f t="shared" si="0"/>
        <v>0</v>
      </c>
      <c r="F17" s="181">
        <f t="shared" si="1"/>
        <v>0</v>
      </c>
    </row>
    <row r="18" spans="1:6">
      <c r="A18" s="489" t="s">
        <v>223</v>
      </c>
      <c r="B18" s="176">
        <f>'[1]2240 розповс.'!$B$9</f>
        <v>0</v>
      </c>
      <c r="C18" s="180">
        <f>'[6]2240 розповс.'!BU14</f>
        <v>0</v>
      </c>
      <c r="D18" s="180">
        <f>'2240 трансл.'!C14</f>
        <v>0</v>
      </c>
      <c r="E18" s="183">
        <f t="shared" si="0"/>
        <v>0</v>
      </c>
      <c r="F18" s="181">
        <f t="shared" si="1"/>
        <v>0</v>
      </c>
    </row>
    <row r="19" spans="1:6">
      <c r="A19" s="488" t="s">
        <v>224</v>
      </c>
      <c r="B19" s="176">
        <f>'[1]2240 розповс.'!$B$9</f>
        <v>0</v>
      </c>
      <c r="C19" s="180">
        <f>'[6]2240 розповс.'!BU15</f>
        <v>0</v>
      </c>
      <c r="D19" s="180">
        <f>'2240 трансл.'!C15</f>
        <v>0</v>
      </c>
      <c r="E19" s="183">
        <f t="shared" si="0"/>
        <v>0</v>
      </c>
      <c r="F19" s="181">
        <f t="shared" si="1"/>
        <v>0</v>
      </c>
    </row>
    <row r="20" spans="1:6">
      <c r="A20" s="489" t="s">
        <v>225</v>
      </c>
      <c r="B20" s="176">
        <f>'[1]2240 розповс.'!$B$9</f>
        <v>0</v>
      </c>
      <c r="C20" s="180">
        <f>'[6]2240 розповс.'!BU16</f>
        <v>0</v>
      </c>
      <c r="D20" s="180">
        <f>'2240 трансл.'!C16</f>
        <v>0</v>
      </c>
      <c r="E20" s="183">
        <f t="shared" si="0"/>
        <v>0</v>
      </c>
      <c r="F20" s="181">
        <f t="shared" si="1"/>
        <v>0</v>
      </c>
    </row>
    <row r="21" spans="1:6">
      <c r="A21" s="489" t="s">
        <v>226</v>
      </c>
      <c r="B21" s="176">
        <f>'[1]2240 розповс.'!$B$9</f>
        <v>0</v>
      </c>
      <c r="C21" s="180">
        <f>'[6]2240 розповс.'!BU17</f>
        <v>0</v>
      </c>
      <c r="D21" s="180">
        <f>'2240 трансл.'!C17</f>
        <v>0</v>
      </c>
      <c r="E21" s="183">
        <f t="shared" si="0"/>
        <v>0</v>
      </c>
      <c r="F21" s="181">
        <f t="shared" si="1"/>
        <v>0</v>
      </c>
    </row>
    <row r="22" spans="1:6">
      <c r="A22" s="491"/>
      <c r="B22" s="176">
        <f>'[1]2240 розповс.'!$B$9</f>
        <v>0</v>
      </c>
      <c r="C22" s="180">
        <f>'[6]2240 розповс.'!BU18</f>
        <v>0</v>
      </c>
      <c r="D22" s="180">
        <f>'2240 трансл.'!C18</f>
        <v>0</v>
      </c>
      <c r="E22" s="183">
        <f t="shared" si="0"/>
        <v>0</v>
      </c>
      <c r="F22" s="181">
        <f t="shared" si="1"/>
        <v>0</v>
      </c>
    </row>
    <row r="23" spans="1:6">
      <c r="A23" s="491"/>
      <c r="B23" s="176">
        <f>'[1]2240 розповс.'!$B$9</f>
        <v>0</v>
      </c>
      <c r="C23" s="180">
        <f>'[6]2240 розповс.'!BU19</f>
        <v>0</v>
      </c>
      <c r="D23" s="180">
        <f>'2240 трансл.'!C19</f>
        <v>0</v>
      </c>
      <c r="E23" s="183">
        <f t="shared" si="0"/>
        <v>0</v>
      </c>
      <c r="F23" s="181">
        <f t="shared" si="1"/>
        <v>0</v>
      </c>
    </row>
    <row r="24" spans="1:6">
      <c r="A24" s="489" t="s">
        <v>227</v>
      </c>
      <c r="B24" s="176">
        <f>'[1]2240 розповс.'!$B$9</f>
        <v>0</v>
      </c>
      <c r="C24" s="180">
        <f>'[6]2240 розповс.'!BU20</f>
        <v>0</v>
      </c>
      <c r="D24" s="180">
        <f>'2240 трансл.'!C20</f>
        <v>0</v>
      </c>
      <c r="E24" s="183">
        <f t="shared" si="0"/>
        <v>0</v>
      </c>
      <c r="F24" s="181">
        <f t="shared" si="1"/>
        <v>0</v>
      </c>
    </row>
    <row r="25" spans="1:6">
      <c r="A25" s="489" t="s">
        <v>228</v>
      </c>
      <c r="B25" s="176">
        <f>'[1]2240 розповс.'!$B$9</f>
        <v>0</v>
      </c>
      <c r="C25" s="180">
        <f>'[6]2240 розповс.'!BU21</f>
        <v>0</v>
      </c>
      <c r="D25" s="180">
        <f>'2240 трансл.'!C21</f>
        <v>0</v>
      </c>
      <c r="E25" s="183">
        <f t="shared" si="0"/>
        <v>0</v>
      </c>
      <c r="F25" s="181">
        <f t="shared" si="1"/>
        <v>0</v>
      </c>
    </row>
    <row r="26" spans="1:6">
      <c r="A26" s="489" t="s">
        <v>229</v>
      </c>
      <c r="B26" s="176">
        <f>'[1]2240 розповс.'!$B$9</f>
        <v>0</v>
      </c>
      <c r="C26" s="180">
        <f>'[6]2240 розповс.'!BU22</f>
        <v>0</v>
      </c>
      <c r="D26" s="180">
        <f>'2240 трансл.'!C22</f>
        <v>0</v>
      </c>
      <c r="E26" s="183">
        <f t="shared" si="0"/>
        <v>0</v>
      </c>
      <c r="F26" s="181">
        <f t="shared" si="1"/>
        <v>0</v>
      </c>
    </row>
    <row r="27" spans="1:6">
      <c r="A27" s="491"/>
      <c r="B27" s="176">
        <f>'[1]2240 розповс.'!$B$9</f>
        <v>0</v>
      </c>
      <c r="C27" s="180">
        <f>'[6]2240 розповс.'!BU23</f>
        <v>0</v>
      </c>
      <c r="D27" s="180">
        <f>'2240 трансл.'!C23</f>
        <v>0</v>
      </c>
      <c r="E27" s="183">
        <f t="shared" si="0"/>
        <v>0</v>
      </c>
      <c r="F27" s="181">
        <f t="shared" si="1"/>
        <v>0</v>
      </c>
    </row>
    <row r="28" spans="1:6">
      <c r="A28" s="488" t="s">
        <v>230</v>
      </c>
      <c r="B28" s="176">
        <f>'[1]2240 розповс.'!$B$9</f>
        <v>0</v>
      </c>
      <c r="C28" s="180">
        <f>'[6]2240 розповс.'!BU24</f>
        <v>0</v>
      </c>
      <c r="D28" s="180">
        <f>'2240 трансл.'!C24</f>
        <v>0</v>
      </c>
      <c r="E28" s="183">
        <f t="shared" si="0"/>
        <v>0</v>
      </c>
      <c r="F28" s="181">
        <f t="shared" si="1"/>
        <v>0</v>
      </c>
    </row>
    <row r="29" spans="1:6">
      <c r="A29" s="489" t="s">
        <v>231</v>
      </c>
      <c r="B29" s="176">
        <f>'[1]2240 розповс.'!$B$9</f>
        <v>0</v>
      </c>
      <c r="C29" s="180">
        <f>'[6]2240 розповс.'!BU25</f>
        <v>0</v>
      </c>
      <c r="D29" s="180">
        <f>'2240 трансл.'!C25</f>
        <v>0</v>
      </c>
      <c r="E29" s="183">
        <f t="shared" si="0"/>
        <v>0</v>
      </c>
      <c r="F29" s="181">
        <f t="shared" si="1"/>
        <v>0</v>
      </c>
    </row>
    <row r="30" spans="1:6">
      <c r="A30" s="488" t="s">
        <v>232</v>
      </c>
      <c r="B30" s="176">
        <f>'[1]2240 розповс.'!$B$9</f>
        <v>0</v>
      </c>
      <c r="C30" s="180">
        <f>'[6]2240 розповс.'!BU26</f>
        <v>0</v>
      </c>
      <c r="D30" s="180">
        <f>'2240 трансл.'!C26</f>
        <v>0</v>
      </c>
      <c r="E30" s="183">
        <f t="shared" si="0"/>
        <v>0</v>
      </c>
      <c r="F30" s="181">
        <f t="shared" si="1"/>
        <v>0</v>
      </c>
    </row>
    <row r="31" spans="1:6">
      <c r="A31" s="489" t="s">
        <v>233</v>
      </c>
      <c r="B31" s="176">
        <f>'[1]2240 розповс.'!$B$9</f>
        <v>0</v>
      </c>
      <c r="C31" s="180">
        <f>'[6]2240 розповс.'!BU27</f>
        <v>0</v>
      </c>
      <c r="D31" s="180">
        <f>'2240 трансл.'!C27</f>
        <v>0</v>
      </c>
      <c r="E31" s="183">
        <f t="shared" si="0"/>
        <v>0</v>
      </c>
      <c r="F31" s="181">
        <f t="shared" si="1"/>
        <v>0</v>
      </c>
    </row>
    <row r="32" spans="1:6">
      <c r="A32" s="489" t="s">
        <v>234</v>
      </c>
      <c r="B32" s="176">
        <f>'[1]2240 розповс.'!$B$9</f>
        <v>0</v>
      </c>
      <c r="C32" s="180">
        <f>'[6]2240 розповс.'!BU28</f>
        <v>0</v>
      </c>
      <c r="D32" s="180">
        <f>'2240 трансл.'!C28</f>
        <v>0</v>
      </c>
      <c r="E32" s="183">
        <f t="shared" si="0"/>
        <v>0</v>
      </c>
      <c r="F32" s="181">
        <f t="shared" si="1"/>
        <v>0</v>
      </c>
    </row>
    <row r="33" spans="1:6">
      <c r="A33" s="489" t="s">
        <v>235</v>
      </c>
      <c r="B33" s="176">
        <f>'[1]2240 розповс.'!$B$9</f>
        <v>0</v>
      </c>
      <c r="C33" s="180">
        <f>'[6]2240 розповс.'!BU29</f>
        <v>0</v>
      </c>
      <c r="D33" s="180">
        <f>'2240 трансл.'!C29</f>
        <v>0</v>
      </c>
      <c r="E33" s="183">
        <f t="shared" si="0"/>
        <v>0</v>
      </c>
      <c r="F33" s="181">
        <f t="shared" si="1"/>
        <v>0</v>
      </c>
    </row>
    <row r="34" spans="1:6">
      <c r="A34" s="488" t="s">
        <v>236</v>
      </c>
      <c r="B34" s="176">
        <f>'[1]2240 розповс.'!$B$9</f>
        <v>0</v>
      </c>
      <c r="C34" s="180">
        <f>'[6]2240 розповс.'!BU30</f>
        <v>0</v>
      </c>
      <c r="D34" s="180">
        <f>'2240 трансл.'!C30</f>
        <v>0</v>
      </c>
      <c r="E34" s="183">
        <f t="shared" si="0"/>
        <v>0</v>
      </c>
      <c r="F34" s="181">
        <f t="shared" si="1"/>
        <v>0</v>
      </c>
    </row>
    <row r="35" spans="1:6">
      <c r="A35" s="489" t="s">
        <v>237</v>
      </c>
      <c r="B35" s="176">
        <f>'[1]2240 розповс.'!$B$9</f>
        <v>0</v>
      </c>
      <c r="C35" s="180">
        <f>'[6]2240 розповс.'!BU31</f>
        <v>0</v>
      </c>
      <c r="D35" s="180">
        <f>'2240 трансл.'!C31</f>
        <v>0</v>
      </c>
      <c r="E35" s="183">
        <f t="shared" si="0"/>
        <v>0</v>
      </c>
      <c r="F35" s="181">
        <f t="shared" si="1"/>
        <v>0</v>
      </c>
    </row>
    <row r="36" spans="1:6">
      <c r="A36" s="489" t="s">
        <v>238</v>
      </c>
      <c r="B36" s="176">
        <f>'[1]2240 розповс.'!$B$9</f>
        <v>0</v>
      </c>
      <c r="C36" s="180">
        <f>'[6]2240 розповс.'!BU32</f>
        <v>0</v>
      </c>
      <c r="D36" s="180">
        <f>'2240 трансл.'!C32</f>
        <v>0</v>
      </c>
      <c r="E36" s="183">
        <f t="shared" si="0"/>
        <v>0</v>
      </c>
      <c r="F36" s="181">
        <f t="shared" si="1"/>
        <v>0</v>
      </c>
    </row>
    <row r="37" spans="1:6">
      <c r="A37" s="490" t="s">
        <v>280</v>
      </c>
      <c r="B37" s="176">
        <f>'[1]2240 розповс.'!$B$9</f>
        <v>0</v>
      </c>
      <c r="C37" s="180">
        <f>'[6]2240 розповс.'!BU33</f>
        <v>0</v>
      </c>
      <c r="D37" s="180">
        <f>'2240 трансл.'!C33</f>
        <v>0</v>
      </c>
      <c r="E37" s="183">
        <f t="shared" si="0"/>
        <v>0</v>
      </c>
      <c r="F37" s="181">
        <f t="shared" si="1"/>
        <v>0</v>
      </c>
    </row>
    <row r="38" spans="1:6">
      <c r="A38" s="488" t="s">
        <v>52</v>
      </c>
      <c r="B38" s="176">
        <f>'[1]2240 розповс.'!$B$9</f>
        <v>0</v>
      </c>
      <c r="C38" s="180">
        <f>'[6]2240 розповс.'!BU34</f>
        <v>0</v>
      </c>
      <c r="D38" s="180">
        <f>'2240 трансл.'!C34</f>
        <v>0</v>
      </c>
      <c r="E38" s="183">
        <f t="shared" si="0"/>
        <v>0</v>
      </c>
      <c r="F38" s="181">
        <f t="shared" si="1"/>
        <v>0</v>
      </c>
    </row>
    <row r="39" spans="1:6" ht="15">
      <c r="A39" s="11" t="s">
        <v>12</v>
      </c>
      <c r="B39" s="176">
        <f>'[1]2240 розповс.'!$B$9</f>
        <v>0</v>
      </c>
      <c r="C39" s="182">
        <f>SUM(C13:C38)</f>
        <v>0</v>
      </c>
      <c r="D39" s="182">
        <f>SUM(D13:D38)</f>
        <v>0</v>
      </c>
      <c r="E39" s="182">
        <f>SUM(E13:E38)</f>
        <v>0</v>
      </c>
      <c r="F39" s="182">
        <f>SUM(F13:F38)</f>
        <v>0</v>
      </c>
    </row>
    <row r="40" spans="1:6">
      <c r="A40" s="12" t="s">
        <v>176</v>
      </c>
      <c r="B40" s="176">
        <f>'[1]2240 розповс.'!$B$9</f>
        <v>0</v>
      </c>
      <c r="C40" s="180">
        <f>'[6]2240 розповс.'!BU36</f>
        <v>0</v>
      </c>
      <c r="D40" s="180">
        <f>'2240 трансл.'!C36</f>
        <v>0</v>
      </c>
      <c r="E40" s="183">
        <f t="shared" si="0"/>
        <v>0</v>
      </c>
      <c r="F40" s="181">
        <f t="shared" si="1"/>
        <v>0</v>
      </c>
    </row>
    <row r="41" spans="1:6">
      <c r="A41" s="12" t="s">
        <v>220</v>
      </c>
      <c r="B41" s="176">
        <f>'[1]2240 розповс.'!$B$9</f>
        <v>0</v>
      </c>
      <c r="C41" s="180">
        <f>'[6]2240 розповс.'!BU37</f>
        <v>26.9</v>
      </c>
      <c r="D41" s="180">
        <f>'2240 трансл.'!C37</f>
        <v>0</v>
      </c>
      <c r="E41" s="183">
        <f t="shared" si="0"/>
        <v>-26.9</v>
      </c>
      <c r="F41" s="181">
        <f t="shared" si="1"/>
        <v>0</v>
      </c>
    </row>
    <row r="42" spans="1:6">
      <c r="A42" s="12" t="s">
        <v>219</v>
      </c>
      <c r="B42" s="176">
        <f>'[1]2240 розповс.'!$B$9</f>
        <v>0</v>
      </c>
      <c r="C42" s="180">
        <f>'[6]2240 розповс.'!BU38</f>
        <v>0</v>
      </c>
      <c r="D42" s="180">
        <f>'2240 трансл.'!C38</f>
        <v>0</v>
      </c>
      <c r="E42" s="183">
        <f t="shared" si="0"/>
        <v>0</v>
      </c>
      <c r="F42" s="181">
        <f t="shared" si="1"/>
        <v>0</v>
      </c>
    </row>
    <row r="43" spans="1:6">
      <c r="A43" s="299" t="s">
        <v>221</v>
      </c>
      <c r="B43" s="176">
        <f>'[1]2240 розповс.'!$B$9</f>
        <v>0</v>
      </c>
      <c r="C43" s="180">
        <f>'[6]2240 розповс.'!BU39</f>
        <v>0</v>
      </c>
      <c r="D43" s="180">
        <f>'2240 трансл.'!C39</f>
        <v>0</v>
      </c>
      <c r="E43" s="183">
        <f t="shared" si="0"/>
        <v>0</v>
      </c>
      <c r="F43" s="181">
        <f t="shared" si="1"/>
        <v>0</v>
      </c>
    </row>
    <row r="44" spans="1:6" ht="15">
      <c r="A44" s="13" t="s">
        <v>13</v>
      </c>
      <c r="B44" s="176">
        <f>'[1]2240 розповс.'!$B$9</f>
        <v>0</v>
      </c>
      <c r="C44" s="302">
        <f>SUM(C39:C43)</f>
        <v>26.9</v>
      </c>
      <c r="D44" s="302">
        <f>SUM(D39:D43)</f>
        <v>0</v>
      </c>
      <c r="E44" s="302">
        <f>SUM(E39:E43)</f>
        <v>-26.9</v>
      </c>
      <c r="F44" s="302">
        <f>SUM(F39:F43)</f>
        <v>0</v>
      </c>
    </row>
  </sheetData>
  <mergeCells count="7">
    <mergeCell ref="B10:F10"/>
    <mergeCell ref="E11:F11"/>
    <mergeCell ref="A2:F2"/>
    <mergeCell ref="A3:G3"/>
    <mergeCell ref="A4:F4"/>
    <mergeCell ref="A5:G5"/>
    <mergeCell ref="A6:F6"/>
  </mergeCells>
  <phoneticPr fontId="49" type="noConversion"/>
  <pageMargins left="0.59055118110236227" right="0.19685039370078741" top="0.59055118110236227" bottom="0.59055118110236227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O67"/>
  <sheetViews>
    <sheetView zoomScale="75" workbookViewId="0">
      <pane xSplit="1" ySplit="8" topLeftCell="B42" activePane="bottomRight" state="frozen"/>
      <selection pane="topRight" activeCell="B1" sqref="B1"/>
      <selection pane="bottomLeft" activeCell="A9" sqref="A9"/>
      <selection pane="bottomRight" activeCell="A59" sqref="A59"/>
    </sheetView>
  </sheetViews>
  <sheetFormatPr defaultRowHeight="12.75"/>
  <cols>
    <col min="1" max="1" width="30.140625" style="16" customWidth="1"/>
    <col min="2" max="3" width="11.42578125" customWidth="1"/>
    <col min="4" max="4" width="11.140625" customWidth="1"/>
    <col min="5" max="5" width="14" customWidth="1"/>
    <col min="6" max="6" width="12.7109375" customWidth="1"/>
    <col min="7" max="7" width="9.85546875" bestFit="1" customWidth="1"/>
    <col min="8" max="8" width="12.140625" customWidth="1"/>
    <col min="9" max="9" width="11.42578125" customWidth="1"/>
    <col min="10" max="10" width="12.5703125" customWidth="1"/>
    <col min="11" max="11" width="14.7109375" bestFit="1" customWidth="1"/>
  </cols>
  <sheetData>
    <row r="1" spans="1:11">
      <c r="A1" s="250" t="s">
        <v>218</v>
      </c>
    </row>
    <row r="2" spans="1:11">
      <c r="A2"/>
    </row>
    <row r="3" spans="1:11">
      <c r="A3" s="2" t="s">
        <v>177</v>
      </c>
    </row>
    <row r="4" spans="1:11">
      <c r="A4" s="217" t="s">
        <v>178</v>
      </c>
    </row>
    <row r="5" spans="1:11" ht="15.75">
      <c r="A5" s="218"/>
    </row>
    <row r="6" spans="1:11">
      <c r="A6" s="3"/>
      <c r="B6" s="148"/>
      <c r="C6" s="149"/>
      <c r="D6" s="150">
        <v>2111</v>
      </c>
      <c r="E6" s="149"/>
      <c r="F6" s="151"/>
      <c r="G6" s="148"/>
      <c r="H6" s="149"/>
      <c r="I6" s="150">
        <v>2120</v>
      </c>
      <c r="J6" s="149"/>
      <c r="K6" s="151"/>
    </row>
    <row r="7" spans="1:11">
      <c r="A7" s="4" t="s">
        <v>282</v>
      </c>
      <c r="B7" s="155" t="s">
        <v>164</v>
      </c>
      <c r="C7" s="157" t="s">
        <v>164</v>
      </c>
      <c r="D7" s="157" t="s">
        <v>165</v>
      </c>
      <c r="E7" s="714" t="s">
        <v>166</v>
      </c>
      <c r="F7" s="715"/>
      <c r="G7" s="155" t="str">
        <f>B7</f>
        <v>План</v>
      </c>
      <c r="H7" s="219" t="s">
        <v>164</v>
      </c>
      <c r="I7" s="219" t="s">
        <v>165</v>
      </c>
      <c r="J7" s="714" t="s">
        <v>166</v>
      </c>
      <c r="K7" s="715"/>
    </row>
    <row r="8" spans="1:11">
      <c r="A8" s="5"/>
      <c r="B8" s="160" t="s">
        <v>167</v>
      </c>
      <c r="C8" s="161" t="s">
        <v>244</v>
      </c>
      <c r="D8" s="220" t="s">
        <v>168</v>
      </c>
      <c r="E8" s="221" t="str">
        <f>$C$8</f>
        <v xml:space="preserve"> 10 м-ця</v>
      </c>
      <c r="F8" s="164" t="str">
        <f>$B$8</f>
        <v>рік</v>
      </c>
      <c r="G8" s="160" t="str">
        <f>B8</f>
        <v>рік</v>
      </c>
      <c r="H8" s="161" t="str">
        <f>$C$8</f>
        <v xml:space="preserve"> 10 м-ця</v>
      </c>
      <c r="I8" s="220" t="s">
        <v>168</v>
      </c>
      <c r="J8" s="222" t="str">
        <f>$C$8</f>
        <v xml:space="preserve"> 10 м-ця</v>
      </c>
      <c r="K8" s="164" t="str">
        <f>$B$8</f>
        <v>рік</v>
      </c>
    </row>
    <row r="9" spans="1:11">
      <c r="A9" s="488" t="s">
        <v>1</v>
      </c>
      <c r="B9" s="223">
        <f>'[1]2111'!$B$9</f>
        <v>0</v>
      </c>
      <c r="C9" s="186">
        <f>'[1]2111'!$CE$9</f>
        <v>0</v>
      </c>
      <c r="D9" s="172">
        <f>'2111'!V9</f>
        <v>0</v>
      </c>
      <c r="E9" s="242">
        <f>SUM(D9-C9)</f>
        <v>0</v>
      </c>
      <c r="F9" s="173">
        <f>SUM(D9-B9)</f>
        <v>0</v>
      </c>
      <c r="G9" s="223">
        <f>'[1]2120'!$B$9</f>
        <v>0</v>
      </c>
      <c r="H9" s="172">
        <f>'[1]2120'!$CH$9</f>
        <v>0</v>
      </c>
      <c r="I9" s="534">
        <f>'2120'!V9</f>
        <v>0</v>
      </c>
      <c r="J9" s="296">
        <f>SUM(I9-H9)</f>
        <v>0</v>
      </c>
      <c r="K9" s="173">
        <f>SUM(I9-G9)</f>
        <v>0</v>
      </c>
    </row>
    <row r="10" spans="1:11">
      <c r="A10" s="489" t="s">
        <v>2</v>
      </c>
      <c r="B10" s="223">
        <f>'[1]2111'!$B$10</f>
        <v>0</v>
      </c>
      <c r="C10" s="186">
        <f>'[1]2111'!$CE$10</f>
        <v>0</v>
      </c>
      <c r="D10" s="180">
        <f>'2111'!V10</f>
        <v>0</v>
      </c>
      <c r="E10" s="244">
        <f t="shared" ref="E10:E65" si="0">SUM(D10-C10)</f>
        <v>0</v>
      </c>
      <c r="F10" s="181">
        <f t="shared" ref="F10:F65" si="1">SUM(D10-B10)</f>
        <v>0</v>
      </c>
      <c r="G10" s="223">
        <f>'[1]2120'!$B$10</f>
        <v>0</v>
      </c>
      <c r="H10" s="172">
        <f>'[1]2120'!$CH$10</f>
        <v>0</v>
      </c>
      <c r="I10" s="534">
        <f>'2120'!V10</f>
        <v>0</v>
      </c>
      <c r="J10" s="226">
        <f t="shared" ref="J10:J65" si="2">SUM(I10-H10)</f>
        <v>0</v>
      </c>
      <c r="K10" s="181">
        <f t="shared" ref="K10:K65" si="3">SUM(I10-G10)</f>
        <v>0</v>
      </c>
    </row>
    <row r="11" spans="1:11">
      <c r="A11" s="490" t="s">
        <v>3</v>
      </c>
      <c r="B11" s="223">
        <f>'[1]2111'!$B$11</f>
        <v>0</v>
      </c>
      <c r="C11" s="186">
        <f>'[1]2111'!$CE$11</f>
        <v>0</v>
      </c>
      <c r="D11" s="180">
        <f>'2111'!V11</f>
        <v>0</v>
      </c>
      <c r="E11" s="244">
        <f t="shared" si="0"/>
        <v>0</v>
      </c>
      <c r="F11" s="181">
        <f t="shared" si="1"/>
        <v>0</v>
      </c>
      <c r="G11" s="223">
        <f>'[1]2120'!$B$11</f>
        <v>0</v>
      </c>
      <c r="H11" s="172">
        <f>'[1]2120'!$CH$11</f>
        <v>0</v>
      </c>
      <c r="I11" s="534">
        <f>'2120'!V11</f>
        <v>0</v>
      </c>
      <c r="J11" s="226">
        <f t="shared" si="2"/>
        <v>0</v>
      </c>
      <c r="K11" s="181">
        <f t="shared" si="3"/>
        <v>0</v>
      </c>
    </row>
    <row r="12" spans="1:11">
      <c r="A12" s="491"/>
      <c r="B12" s="223">
        <f>'[1]2111'!$B$12</f>
        <v>0</v>
      </c>
      <c r="C12" s="186">
        <f>'[1]2111'!$CE$12</f>
        <v>0</v>
      </c>
      <c r="D12" s="180">
        <f>'2111'!V12</f>
        <v>0</v>
      </c>
      <c r="E12" s="244">
        <f t="shared" si="0"/>
        <v>0</v>
      </c>
      <c r="F12" s="181">
        <f t="shared" si="1"/>
        <v>0</v>
      </c>
      <c r="G12" s="223">
        <f>'[1]2120'!$B$12</f>
        <v>0</v>
      </c>
      <c r="H12" s="172">
        <f>'[1]2120'!$CH$12</f>
        <v>0</v>
      </c>
      <c r="I12" s="534">
        <f>'2120'!V12</f>
        <v>0</v>
      </c>
      <c r="J12" s="226">
        <f t="shared" si="2"/>
        <v>0</v>
      </c>
      <c r="K12" s="181">
        <f t="shared" si="3"/>
        <v>0</v>
      </c>
    </row>
    <row r="13" spans="1:11">
      <c r="A13" s="488" t="s">
        <v>222</v>
      </c>
      <c r="B13" s="223">
        <f>'[1]2111'!$B$13</f>
        <v>0</v>
      </c>
      <c r="C13" s="186">
        <f>'[1]2111'!$CE$13</f>
        <v>0</v>
      </c>
      <c r="D13" s="180">
        <f>'2111'!V13</f>
        <v>0</v>
      </c>
      <c r="E13" s="200">
        <f t="shared" si="0"/>
        <v>0</v>
      </c>
      <c r="F13" s="181">
        <f t="shared" si="1"/>
        <v>0</v>
      </c>
      <c r="G13" s="223">
        <f>'[1]2120'!$B$13</f>
        <v>0</v>
      </c>
      <c r="H13" s="172">
        <f>'[1]2120'!$CH$13</f>
        <v>0</v>
      </c>
      <c r="I13" s="534">
        <f>'2120'!V13</f>
        <v>0</v>
      </c>
      <c r="J13" s="226">
        <f t="shared" si="2"/>
        <v>0</v>
      </c>
      <c r="K13" s="181">
        <f t="shared" si="3"/>
        <v>0</v>
      </c>
    </row>
    <row r="14" spans="1:11">
      <c r="A14" s="489" t="s">
        <v>223</v>
      </c>
      <c r="B14" s="223">
        <f>'[1]2111'!$B$14</f>
        <v>0</v>
      </c>
      <c r="C14" s="186">
        <f>'[1]2111'!$CE$14</f>
        <v>0</v>
      </c>
      <c r="D14" s="180">
        <f>'2111'!V14</f>
        <v>0</v>
      </c>
      <c r="E14" s="244">
        <f t="shared" si="0"/>
        <v>0</v>
      </c>
      <c r="F14" s="181">
        <f t="shared" si="1"/>
        <v>0</v>
      </c>
      <c r="G14" s="223">
        <f>'[1]2120'!$B$14</f>
        <v>0</v>
      </c>
      <c r="H14" s="172">
        <f>'[1]2120'!$CH$14</f>
        <v>0</v>
      </c>
      <c r="I14" s="534">
        <f>'2120'!V14</f>
        <v>0</v>
      </c>
      <c r="J14" s="226">
        <f t="shared" si="2"/>
        <v>0</v>
      </c>
      <c r="K14" s="181">
        <f t="shared" si="3"/>
        <v>0</v>
      </c>
    </row>
    <row r="15" spans="1:11">
      <c r="A15" s="488" t="s">
        <v>224</v>
      </c>
      <c r="B15" s="223">
        <f>'[1]2111'!$B$15</f>
        <v>0</v>
      </c>
      <c r="C15" s="186">
        <f>'[1]2111'!$CE$15</f>
        <v>0</v>
      </c>
      <c r="D15" s="180">
        <f>'2111'!V15</f>
        <v>0</v>
      </c>
      <c r="E15" s="226">
        <f t="shared" si="0"/>
        <v>0</v>
      </c>
      <c r="F15" s="188">
        <f t="shared" si="1"/>
        <v>0</v>
      </c>
      <c r="G15" s="223">
        <f>'[1]2120'!$B$15</f>
        <v>0</v>
      </c>
      <c r="H15" s="172">
        <f>'[1]2120'!$CH$15</f>
        <v>0</v>
      </c>
      <c r="I15" s="534">
        <f>'2120'!V15</f>
        <v>0</v>
      </c>
      <c r="J15" s="226">
        <f t="shared" si="2"/>
        <v>0</v>
      </c>
      <c r="K15" s="181">
        <f t="shared" si="3"/>
        <v>0</v>
      </c>
    </row>
    <row r="16" spans="1:11">
      <c r="A16" s="489" t="s">
        <v>225</v>
      </c>
      <c r="B16" s="223">
        <f>'[1]2111'!$B$16</f>
        <v>0</v>
      </c>
      <c r="C16" s="186">
        <f>'[1]2111'!$CE$16</f>
        <v>0</v>
      </c>
      <c r="D16" s="180">
        <f>'2111'!V16</f>
        <v>0</v>
      </c>
      <c r="E16" s="200">
        <f t="shared" si="0"/>
        <v>0</v>
      </c>
      <c r="F16" s="188">
        <f t="shared" si="1"/>
        <v>0</v>
      </c>
      <c r="G16" s="223">
        <f>'[1]2120'!$B$16</f>
        <v>0</v>
      </c>
      <c r="H16" s="172">
        <f>'[1]2120'!$CH$16</f>
        <v>0</v>
      </c>
      <c r="I16" s="534">
        <f>'2120'!V16</f>
        <v>0</v>
      </c>
      <c r="J16" s="226">
        <f t="shared" si="2"/>
        <v>0</v>
      </c>
      <c r="K16" s="181">
        <f t="shared" si="3"/>
        <v>0</v>
      </c>
    </row>
    <row r="17" spans="1:11">
      <c r="A17" s="489" t="s">
        <v>226</v>
      </c>
      <c r="B17" s="223">
        <f>'[1]2111'!$B$17</f>
        <v>0</v>
      </c>
      <c r="C17" s="186">
        <f>'[1]2111'!$CE$17</f>
        <v>0</v>
      </c>
      <c r="D17" s="180">
        <f>'2111'!V17</f>
        <v>0</v>
      </c>
      <c r="E17" s="200">
        <f t="shared" si="0"/>
        <v>0</v>
      </c>
      <c r="F17" s="188">
        <f t="shared" si="1"/>
        <v>0</v>
      </c>
      <c r="G17" s="223">
        <f>'[1]2120'!$B$17</f>
        <v>0</v>
      </c>
      <c r="H17" s="172">
        <f>'[1]2120'!$CH$17</f>
        <v>0</v>
      </c>
      <c r="I17" s="534">
        <f>'2120'!V17</f>
        <v>0</v>
      </c>
      <c r="J17" s="226">
        <f t="shared" si="2"/>
        <v>0</v>
      </c>
      <c r="K17" s="181">
        <f t="shared" si="3"/>
        <v>0</v>
      </c>
    </row>
    <row r="18" spans="1:11">
      <c r="A18" s="491"/>
      <c r="B18" s="223">
        <f>'[1]2111'!$B$18</f>
        <v>0</v>
      </c>
      <c r="C18" s="186">
        <f>'[1]2111'!$CE$18</f>
        <v>0</v>
      </c>
      <c r="D18" s="180">
        <f>'2111'!V18</f>
        <v>0</v>
      </c>
      <c r="E18" s="226">
        <f t="shared" si="0"/>
        <v>0</v>
      </c>
      <c r="F18" s="188">
        <f t="shared" si="1"/>
        <v>0</v>
      </c>
      <c r="G18" s="223">
        <f>'[1]2120'!$B$18</f>
        <v>0</v>
      </c>
      <c r="H18" s="172">
        <f>'[1]2120'!$CH$18</f>
        <v>0</v>
      </c>
      <c r="I18" s="534">
        <f>'2120'!V18</f>
        <v>0</v>
      </c>
      <c r="J18" s="226">
        <f t="shared" si="2"/>
        <v>0</v>
      </c>
      <c r="K18" s="188">
        <f t="shared" si="3"/>
        <v>0</v>
      </c>
    </row>
    <row r="19" spans="1:11">
      <c r="A19" s="491"/>
      <c r="B19" s="223">
        <f>'[1]2111'!$B$19</f>
        <v>0</v>
      </c>
      <c r="C19" s="186">
        <f>'[1]2111'!$CE$19</f>
        <v>0</v>
      </c>
      <c r="D19" s="183">
        <f>'2111'!V19</f>
        <v>0</v>
      </c>
      <c r="E19" s="226">
        <f t="shared" si="0"/>
        <v>0</v>
      </c>
      <c r="F19" s="227">
        <f t="shared" si="1"/>
        <v>0</v>
      </c>
      <c r="G19" s="223">
        <f>'[1]2120'!$B$19</f>
        <v>0</v>
      </c>
      <c r="H19" s="172">
        <f>'[1]2120'!$CH$19</f>
        <v>0</v>
      </c>
      <c r="I19" s="534">
        <f>'2120'!V19</f>
        <v>0</v>
      </c>
      <c r="J19" s="226">
        <f t="shared" si="2"/>
        <v>0</v>
      </c>
      <c r="K19" s="188">
        <f t="shared" si="3"/>
        <v>0</v>
      </c>
    </row>
    <row r="20" spans="1:11">
      <c r="A20" s="489" t="s">
        <v>227</v>
      </c>
      <c r="B20" s="223">
        <f>'[1]2111'!$B$20</f>
        <v>0</v>
      </c>
      <c r="C20" s="186">
        <f>'[1]2111'!$CE$20</f>
        <v>0</v>
      </c>
      <c r="D20" s="180">
        <f>'2111'!V20</f>
        <v>0</v>
      </c>
      <c r="E20" s="226">
        <f t="shared" si="0"/>
        <v>0</v>
      </c>
      <c r="F20" s="181">
        <f t="shared" si="1"/>
        <v>0</v>
      </c>
      <c r="G20" s="223">
        <f>'[1]2120'!$B$20</f>
        <v>0</v>
      </c>
      <c r="H20" s="172">
        <f>'[1]2120'!$CH$20</f>
        <v>0</v>
      </c>
      <c r="I20" s="534">
        <f>'2120'!V20</f>
        <v>0</v>
      </c>
      <c r="J20" s="226">
        <f t="shared" si="2"/>
        <v>0</v>
      </c>
      <c r="K20" s="181">
        <f t="shared" si="3"/>
        <v>0</v>
      </c>
    </row>
    <row r="21" spans="1:11">
      <c r="A21" s="489" t="s">
        <v>228</v>
      </c>
      <c r="B21" s="223">
        <f>'[1]2111'!$B$21</f>
        <v>0</v>
      </c>
      <c r="C21" s="186">
        <f>'[1]2111'!$CE$21</f>
        <v>0</v>
      </c>
      <c r="D21" s="180">
        <f>'2111'!V21</f>
        <v>0</v>
      </c>
      <c r="E21" s="226">
        <f t="shared" si="0"/>
        <v>0</v>
      </c>
      <c r="F21" s="181">
        <f t="shared" si="1"/>
        <v>0</v>
      </c>
      <c r="G21" s="223">
        <f>'[1]2120'!$B$21</f>
        <v>0</v>
      </c>
      <c r="H21" s="172">
        <f>'[1]2120'!$CH$21</f>
        <v>0</v>
      </c>
      <c r="I21" s="534">
        <f>'2120'!V21</f>
        <v>0</v>
      </c>
      <c r="J21" s="226">
        <f t="shared" si="2"/>
        <v>0</v>
      </c>
      <c r="K21" s="181">
        <f t="shared" si="3"/>
        <v>0</v>
      </c>
    </row>
    <row r="22" spans="1:11">
      <c r="A22" s="489" t="s">
        <v>229</v>
      </c>
      <c r="B22" s="223">
        <f>'[1]2111'!$B$22</f>
        <v>0</v>
      </c>
      <c r="C22" s="186">
        <f>'[1]2111'!$CE$22</f>
        <v>0</v>
      </c>
      <c r="D22" s="180">
        <f>'2111'!V22</f>
        <v>0</v>
      </c>
      <c r="E22" s="226">
        <f t="shared" si="0"/>
        <v>0</v>
      </c>
      <c r="F22" s="181">
        <f t="shared" si="1"/>
        <v>0</v>
      </c>
      <c r="G22" s="223">
        <f>'[1]2120'!$B$22</f>
        <v>0</v>
      </c>
      <c r="H22" s="172">
        <f>'[1]2120'!$CH$22</f>
        <v>0</v>
      </c>
      <c r="I22" s="534">
        <f>'2120'!V22</f>
        <v>0</v>
      </c>
      <c r="J22" s="226">
        <f t="shared" si="2"/>
        <v>0</v>
      </c>
      <c r="K22" s="188">
        <f t="shared" si="3"/>
        <v>0</v>
      </c>
    </row>
    <row r="23" spans="1:11">
      <c r="A23" s="491"/>
      <c r="B23" s="223">
        <f>'[1]2111'!$B$23</f>
        <v>0</v>
      </c>
      <c r="C23" s="186">
        <f>'[1]2111'!$CE$23</f>
        <v>0</v>
      </c>
      <c r="D23" s="180">
        <f>'2111'!V23</f>
        <v>0</v>
      </c>
      <c r="E23" s="226">
        <f t="shared" si="0"/>
        <v>0</v>
      </c>
      <c r="F23" s="181">
        <f t="shared" si="1"/>
        <v>0</v>
      </c>
      <c r="G23" s="223">
        <f>'[1]2120'!$B$23</f>
        <v>0</v>
      </c>
      <c r="H23" s="172">
        <f>'[1]2120'!$CH$23</f>
        <v>0</v>
      </c>
      <c r="I23" s="534">
        <f>'2120'!V23</f>
        <v>0</v>
      </c>
      <c r="J23" s="226">
        <f t="shared" si="2"/>
        <v>0</v>
      </c>
      <c r="K23" s="188">
        <f t="shared" si="3"/>
        <v>0</v>
      </c>
    </row>
    <row r="24" spans="1:11">
      <c r="A24" s="488" t="s">
        <v>230</v>
      </c>
      <c r="B24" s="223">
        <f>'[1]2111'!$B$24</f>
        <v>0</v>
      </c>
      <c r="C24" s="186">
        <f>'[1]2111'!$CE$24</f>
        <v>0</v>
      </c>
      <c r="D24" s="180">
        <f>'2111'!V24</f>
        <v>0</v>
      </c>
      <c r="E24" s="226">
        <f t="shared" si="0"/>
        <v>0</v>
      </c>
      <c r="F24" s="181">
        <f t="shared" si="1"/>
        <v>0</v>
      </c>
      <c r="G24" s="223">
        <f>'[1]2120'!$B$24</f>
        <v>0</v>
      </c>
      <c r="H24" s="172">
        <f>'[1]2120'!$CH$24</f>
        <v>0</v>
      </c>
      <c r="I24" s="534">
        <f>'2120'!V24</f>
        <v>0</v>
      </c>
      <c r="J24" s="226">
        <f t="shared" si="2"/>
        <v>0</v>
      </c>
      <c r="K24" s="188">
        <f t="shared" si="3"/>
        <v>0</v>
      </c>
    </row>
    <row r="25" spans="1:11">
      <c r="A25" s="489" t="s">
        <v>231</v>
      </c>
      <c r="B25" s="223">
        <f>'[1]2111'!$B$25</f>
        <v>0</v>
      </c>
      <c r="C25" s="186">
        <f>'[1]2111'!$CE$25</f>
        <v>0</v>
      </c>
      <c r="D25" s="180">
        <f>'2111'!V25</f>
        <v>0</v>
      </c>
      <c r="E25" s="226">
        <f t="shared" si="0"/>
        <v>0</v>
      </c>
      <c r="F25" s="181">
        <f t="shared" si="1"/>
        <v>0</v>
      </c>
      <c r="G25" s="223">
        <f>'[1]2120'!$B$25</f>
        <v>0</v>
      </c>
      <c r="H25" s="172">
        <f>'[1]2120'!$CH$25</f>
        <v>0</v>
      </c>
      <c r="I25" s="534">
        <f>'2120'!V25</f>
        <v>0</v>
      </c>
      <c r="J25" s="226">
        <f t="shared" si="2"/>
        <v>0</v>
      </c>
      <c r="K25" s="188">
        <f t="shared" si="3"/>
        <v>0</v>
      </c>
    </row>
    <row r="26" spans="1:11">
      <c r="A26" s="488" t="s">
        <v>232</v>
      </c>
      <c r="B26" s="223">
        <f>'[1]2111'!$B$26</f>
        <v>0</v>
      </c>
      <c r="C26" s="186">
        <f>'[1]2111'!$CE$26</f>
        <v>0</v>
      </c>
      <c r="D26" s="180">
        <f>'2111'!V26</f>
        <v>0</v>
      </c>
      <c r="E26" s="226">
        <f t="shared" si="0"/>
        <v>0</v>
      </c>
      <c r="F26" s="181">
        <f t="shared" si="1"/>
        <v>0</v>
      </c>
      <c r="G26" s="223">
        <f>'[1]2120'!$B$26</f>
        <v>0</v>
      </c>
      <c r="H26" s="172">
        <f>'[1]2120'!$CH$26</f>
        <v>0</v>
      </c>
      <c r="I26" s="534">
        <f>'2120'!V26</f>
        <v>0</v>
      </c>
      <c r="J26" s="226">
        <f t="shared" si="2"/>
        <v>0</v>
      </c>
      <c r="K26" s="188">
        <f t="shared" si="3"/>
        <v>0</v>
      </c>
    </row>
    <row r="27" spans="1:11">
      <c r="A27" s="489" t="s">
        <v>233</v>
      </c>
      <c r="B27" s="223">
        <f>'[1]2111'!$B$27</f>
        <v>0</v>
      </c>
      <c r="C27" s="186">
        <f>'[1]2111'!$CE$27</f>
        <v>0</v>
      </c>
      <c r="D27" s="180">
        <f>'2111'!V27</f>
        <v>0</v>
      </c>
      <c r="E27" s="226">
        <f t="shared" si="0"/>
        <v>0</v>
      </c>
      <c r="F27" s="228">
        <f t="shared" si="1"/>
        <v>0</v>
      </c>
      <c r="G27" s="223">
        <f>'[1]2120'!$B$27</f>
        <v>0</v>
      </c>
      <c r="H27" s="172">
        <f>'[1]2120'!$CH$27</f>
        <v>0</v>
      </c>
      <c r="I27" s="534">
        <f>'2120'!V27</f>
        <v>0</v>
      </c>
      <c r="J27" s="226">
        <f t="shared" si="2"/>
        <v>0</v>
      </c>
      <c r="K27" s="188">
        <f t="shared" si="3"/>
        <v>0</v>
      </c>
    </row>
    <row r="28" spans="1:11">
      <c r="A28" s="489" t="s">
        <v>234</v>
      </c>
      <c r="B28" s="223">
        <f>'[1]2111'!$B$28</f>
        <v>0</v>
      </c>
      <c r="C28" s="186">
        <f>'[1]2111'!$CE$28</f>
        <v>0</v>
      </c>
      <c r="D28" s="180">
        <f>'2111'!V28</f>
        <v>0</v>
      </c>
      <c r="E28" s="226">
        <f t="shared" si="0"/>
        <v>0</v>
      </c>
      <c r="F28" s="228">
        <f t="shared" si="1"/>
        <v>0</v>
      </c>
      <c r="G28" s="223">
        <f>'[1]2120'!$B$28</f>
        <v>0</v>
      </c>
      <c r="H28" s="172">
        <f>'[1]2120'!$CH$28</f>
        <v>0</v>
      </c>
      <c r="I28" s="534">
        <f>'2120'!V28</f>
        <v>0</v>
      </c>
      <c r="J28" s="226">
        <f t="shared" si="2"/>
        <v>0</v>
      </c>
      <c r="K28" s="188">
        <f t="shared" si="3"/>
        <v>0</v>
      </c>
    </row>
    <row r="29" spans="1:11">
      <c r="A29" s="489" t="s">
        <v>235</v>
      </c>
      <c r="B29" s="223">
        <f>'[1]2111'!$B$29</f>
        <v>0</v>
      </c>
      <c r="C29" s="186">
        <f>'[1]2111'!$CE$29</f>
        <v>0</v>
      </c>
      <c r="D29" s="180">
        <f>'2111'!V29</f>
        <v>0</v>
      </c>
      <c r="E29" s="226">
        <f t="shared" si="0"/>
        <v>0</v>
      </c>
      <c r="F29" s="181">
        <f t="shared" si="1"/>
        <v>0</v>
      </c>
      <c r="G29" s="223">
        <f>'[1]2120'!$B$29</f>
        <v>0</v>
      </c>
      <c r="H29" s="172">
        <f>'[1]2120'!$CH$29</f>
        <v>0</v>
      </c>
      <c r="I29" s="534">
        <f>'2120'!V29</f>
        <v>0</v>
      </c>
      <c r="J29" s="226">
        <f t="shared" si="2"/>
        <v>0</v>
      </c>
      <c r="K29" s="188">
        <f t="shared" si="3"/>
        <v>0</v>
      </c>
    </row>
    <row r="30" spans="1:11">
      <c r="A30" s="488" t="s">
        <v>236</v>
      </c>
      <c r="B30" s="223">
        <f>'[1]2111'!$B$30</f>
        <v>0</v>
      </c>
      <c r="C30" s="186">
        <f>'[1]2111'!$CE$30</f>
        <v>0</v>
      </c>
      <c r="D30" s="180">
        <f>'2111'!V30</f>
        <v>0</v>
      </c>
      <c r="E30" s="226">
        <f t="shared" si="0"/>
        <v>0</v>
      </c>
      <c r="F30" s="181">
        <f t="shared" si="1"/>
        <v>0</v>
      </c>
      <c r="G30" s="223">
        <f>'[1]2120'!$B$30</f>
        <v>0</v>
      </c>
      <c r="H30" s="172">
        <f>'[1]2120'!$CH$30</f>
        <v>0</v>
      </c>
      <c r="I30" s="534">
        <f>'2120'!V30</f>
        <v>0</v>
      </c>
      <c r="J30" s="226">
        <f t="shared" si="2"/>
        <v>0</v>
      </c>
      <c r="K30" s="188">
        <f t="shared" si="3"/>
        <v>0</v>
      </c>
    </row>
    <row r="31" spans="1:11">
      <c r="A31" s="489" t="s">
        <v>237</v>
      </c>
      <c r="B31" s="223">
        <f>'[1]2111'!$B$31</f>
        <v>0</v>
      </c>
      <c r="C31" s="186">
        <f>'[1]2111'!$CE$31</f>
        <v>0</v>
      </c>
      <c r="D31" s="180">
        <f>'2111'!V31</f>
        <v>0</v>
      </c>
      <c r="E31" s="226">
        <f t="shared" si="0"/>
        <v>0</v>
      </c>
      <c r="F31" s="181">
        <f t="shared" si="1"/>
        <v>0</v>
      </c>
      <c r="G31" s="223">
        <f>'[1]2120'!$B$31</f>
        <v>0</v>
      </c>
      <c r="H31" s="172">
        <f>'[1]2120'!$CH$31</f>
        <v>0</v>
      </c>
      <c r="I31" s="534">
        <f>'2120'!V31</f>
        <v>0</v>
      </c>
      <c r="J31" s="226">
        <f t="shared" si="2"/>
        <v>0</v>
      </c>
      <c r="K31" s="181">
        <f t="shared" si="3"/>
        <v>0</v>
      </c>
    </row>
    <row r="32" spans="1:11">
      <c r="A32" s="489" t="s">
        <v>238</v>
      </c>
      <c r="B32" s="223">
        <f>'[1]2111'!$B$32</f>
        <v>0</v>
      </c>
      <c r="C32" s="186">
        <f>'[1]2111'!$CE$32</f>
        <v>0</v>
      </c>
      <c r="D32" s="180">
        <f>'2111'!V32</f>
        <v>0</v>
      </c>
      <c r="E32" s="226">
        <f t="shared" si="0"/>
        <v>0</v>
      </c>
      <c r="F32" s="181">
        <f t="shared" si="1"/>
        <v>0</v>
      </c>
      <c r="G32" s="223">
        <f>'[1]2120'!$B$32</f>
        <v>0</v>
      </c>
      <c r="H32" s="172">
        <f>'[1]2120'!$CH$32</f>
        <v>0</v>
      </c>
      <c r="I32" s="534">
        <f>'2120'!V32</f>
        <v>0</v>
      </c>
      <c r="J32" s="226">
        <f t="shared" si="2"/>
        <v>0</v>
      </c>
      <c r="K32" s="181">
        <f t="shared" si="3"/>
        <v>0</v>
      </c>
    </row>
    <row r="33" spans="1:15">
      <c r="A33" s="490" t="s">
        <v>280</v>
      </c>
      <c r="B33" s="223">
        <f>'[1]2111'!$B$33</f>
        <v>0</v>
      </c>
      <c r="C33" s="186">
        <f>'[1]2111'!$CE$33</f>
        <v>0</v>
      </c>
      <c r="D33" s="180">
        <f>'2111'!V33</f>
        <v>0</v>
      </c>
      <c r="E33" s="226">
        <f t="shared" si="0"/>
        <v>0</v>
      </c>
      <c r="F33" s="181">
        <f t="shared" si="1"/>
        <v>0</v>
      </c>
      <c r="G33" s="223">
        <f>'[1]2120'!$B$33</f>
        <v>0</v>
      </c>
      <c r="H33" s="172">
        <f>'[1]2120'!$CH$33</f>
        <v>0</v>
      </c>
      <c r="I33" s="534">
        <f>'2120'!V33</f>
        <v>0</v>
      </c>
      <c r="J33" s="226">
        <f t="shared" si="2"/>
        <v>0</v>
      </c>
      <c r="K33" s="181">
        <f t="shared" si="3"/>
        <v>0</v>
      </c>
    </row>
    <row r="34" spans="1:15">
      <c r="A34" s="488" t="s">
        <v>52</v>
      </c>
      <c r="B34" s="223">
        <f>'[1]2111'!$B$34</f>
        <v>0</v>
      </c>
      <c r="C34" s="186">
        <f>'[1]2111'!$CE$34</f>
        <v>0</v>
      </c>
      <c r="D34" s="180">
        <f>'2111'!V34</f>
        <v>0</v>
      </c>
      <c r="E34" s="226">
        <f t="shared" si="0"/>
        <v>0</v>
      </c>
      <c r="F34" s="181">
        <f t="shared" si="1"/>
        <v>0</v>
      </c>
      <c r="G34" s="223">
        <f>'[1]2120'!$B$34</f>
        <v>0</v>
      </c>
      <c r="H34" s="172">
        <f>'[1]2120'!$CH$34</f>
        <v>0</v>
      </c>
      <c r="I34" s="534">
        <f>'2120'!V34</f>
        <v>0</v>
      </c>
      <c r="J34" s="226">
        <f t="shared" si="2"/>
        <v>0</v>
      </c>
      <c r="K34" s="181">
        <f t="shared" si="3"/>
        <v>0</v>
      </c>
    </row>
    <row r="35" spans="1:15" ht="15">
      <c r="A35" s="11" t="s">
        <v>281</v>
      </c>
      <c r="B35" s="223">
        <f>'[1]2111'!$B$35</f>
        <v>0</v>
      </c>
      <c r="C35" s="186">
        <f>'[1]2111'!$CE$35</f>
        <v>0</v>
      </c>
      <c r="D35" s="180">
        <f>'2111'!V35</f>
        <v>0</v>
      </c>
      <c r="E35" s="225">
        <f t="shared" si="0"/>
        <v>0</v>
      </c>
      <c r="F35" s="181">
        <f t="shared" si="1"/>
        <v>0</v>
      </c>
      <c r="G35" s="223">
        <f>'[1]2120'!$B$35</f>
        <v>0</v>
      </c>
      <c r="H35" s="172">
        <f>'[1]2120'!$CH$35</f>
        <v>0</v>
      </c>
      <c r="I35" s="534">
        <f>'2120'!V35</f>
        <v>0</v>
      </c>
      <c r="J35" s="226">
        <f t="shared" si="2"/>
        <v>0</v>
      </c>
      <c r="K35" s="181">
        <f t="shared" si="3"/>
        <v>0</v>
      </c>
    </row>
    <row r="36" spans="1:15">
      <c r="A36" s="12" t="s">
        <v>176</v>
      </c>
      <c r="B36" s="223">
        <f>'[1]2111'!$B$36</f>
        <v>0</v>
      </c>
      <c r="C36" s="186">
        <f>'[1]2111'!$CE$36</f>
        <v>0</v>
      </c>
      <c r="D36" s="180">
        <f>'2111'!V36</f>
        <v>0</v>
      </c>
      <c r="E36" s="226">
        <f t="shared" si="0"/>
        <v>0</v>
      </c>
      <c r="F36" s="181">
        <f t="shared" si="1"/>
        <v>0</v>
      </c>
      <c r="G36" s="223">
        <f>'[1]2120'!$B$36</f>
        <v>0</v>
      </c>
      <c r="H36" s="172">
        <f>'[1]2120'!$CH$36</f>
        <v>0</v>
      </c>
      <c r="I36" s="534">
        <f>'2120'!V36</f>
        <v>0</v>
      </c>
      <c r="J36" s="226">
        <f t="shared" si="2"/>
        <v>0</v>
      </c>
      <c r="K36" s="181">
        <f t="shared" si="3"/>
        <v>0</v>
      </c>
    </row>
    <row r="37" spans="1:15">
      <c r="A37" s="12" t="s">
        <v>220</v>
      </c>
      <c r="B37" s="223">
        <f>'[1]2111'!$B$37</f>
        <v>0</v>
      </c>
      <c r="C37" s="186">
        <f>'[1]2111'!$CE$37</f>
        <v>0</v>
      </c>
      <c r="D37" s="232">
        <f>'2111'!V37</f>
        <v>0</v>
      </c>
      <c r="E37" s="226">
        <f t="shared" si="0"/>
        <v>0</v>
      </c>
      <c r="F37" s="181">
        <f t="shared" si="1"/>
        <v>0</v>
      </c>
      <c r="G37" s="223">
        <f>'[1]2120'!$B$37</f>
        <v>0</v>
      </c>
      <c r="H37" s="172">
        <f>'[1]2120'!$CH$37</f>
        <v>0</v>
      </c>
      <c r="I37" s="534">
        <f>'2120'!V37</f>
        <v>0</v>
      </c>
      <c r="J37" s="226">
        <f t="shared" si="2"/>
        <v>0</v>
      </c>
      <c r="K37" s="181">
        <f t="shared" si="3"/>
        <v>0</v>
      </c>
    </row>
    <row r="38" spans="1:15">
      <c r="A38" s="12" t="s">
        <v>219</v>
      </c>
      <c r="B38" s="223">
        <f>'[1]2111'!$B$38</f>
        <v>0</v>
      </c>
      <c r="C38" s="186">
        <f>'[1]2111'!$CE$38</f>
        <v>0</v>
      </c>
      <c r="D38" s="183">
        <f>'2111'!V39</f>
        <v>0</v>
      </c>
      <c r="E38" s="226">
        <f t="shared" si="0"/>
        <v>0</v>
      </c>
      <c r="F38" s="210">
        <f t="shared" si="1"/>
        <v>0</v>
      </c>
      <c r="G38" s="223">
        <f>'[1]2120'!$B$38</f>
        <v>0</v>
      </c>
      <c r="H38" s="172">
        <f>'[1]2120'!$CH$38</f>
        <v>0</v>
      </c>
      <c r="I38" s="534">
        <f>'2120'!V38</f>
        <v>0</v>
      </c>
      <c r="J38" s="386">
        <f t="shared" si="2"/>
        <v>0</v>
      </c>
      <c r="K38" s="387">
        <f t="shared" si="3"/>
        <v>0</v>
      </c>
    </row>
    <row r="39" spans="1:15">
      <c r="A39" s="12" t="s">
        <v>221</v>
      </c>
      <c r="B39" s="502">
        <f>'[1]2111'!$B$39</f>
        <v>0</v>
      </c>
      <c r="C39" s="186">
        <f>'[1]2111'!$CE$39</f>
        <v>0</v>
      </c>
      <c r="D39" s="180">
        <f>'2111'!V40</f>
        <v>0</v>
      </c>
      <c r="E39" s="226">
        <f t="shared" si="0"/>
        <v>0</v>
      </c>
      <c r="F39" s="181">
        <f t="shared" si="1"/>
        <v>0</v>
      </c>
      <c r="G39" s="223">
        <f>'[1]2120'!$B$39</f>
        <v>0</v>
      </c>
      <c r="H39" s="172">
        <f>'[1]2120'!$CH$39</f>
        <v>0</v>
      </c>
      <c r="I39" s="534">
        <f>'2120'!V39</f>
        <v>0</v>
      </c>
      <c r="J39" s="226">
        <f t="shared" si="2"/>
        <v>0</v>
      </c>
      <c r="K39" s="181">
        <f t="shared" si="3"/>
        <v>0</v>
      </c>
    </row>
    <row r="40" spans="1:15" ht="15">
      <c r="A40" s="13"/>
      <c r="B40" s="223">
        <f>'[1]2111'!$B$40</f>
        <v>0</v>
      </c>
      <c r="C40" s="186">
        <f>'[1]2111'!$CE$40</f>
        <v>0</v>
      </c>
      <c r="D40" s="180">
        <f>'2111'!V40</f>
        <v>0</v>
      </c>
      <c r="E40" s="226">
        <f t="shared" si="0"/>
        <v>0</v>
      </c>
      <c r="F40" s="181">
        <f t="shared" si="1"/>
        <v>0</v>
      </c>
      <c r="G40" s="223">
        <f>'[1]2120'!$B$40</f>
        <v>0</v>
      </c>
      <c r="H40" s="172">
        <f>'[1]2120'!$CH$40</f>
        <v>0</v>
      </c>
      <c r="I40" s="534">
        <f>'2120'!V40</f>
        <v>0</v>
      </c>
      <c r="J40" s="226">
        <f t="shared" si="2"/>
        <v>0</v>
      </c>
      <c r="K40" s="181">
        <f t="shared" si="3"/>
        <v>0</v>
      </c>
    </row>
    <row r="41" spans="1:15" ht="15">
      <c r="A41" s="14"/>
      <c r="B41" s="223">
        <f>'[1]2111'!$B$41</f>
        <v>0</v>
      </c>
      <c r="C41" s="186">
        <f>'[1]2111'!$CE$41</f>
        <v>0</v>
      </c>
      <c r="D41" s="180">
        <f>'2111'!V41</f>
        <v>0</v>
      </c>
      <c r="E41" s="225">
        <f t="shared" ref="E41" si="4">SUM(D41-C41)</f>
        <v>0</v>
      </c>
      <c r="F41" s="181">
        <f t="shared" ref="F41" si="5">SUM(D41-B41)</f>
        <v>0</v>
      </c>
      <c r="G41" s="223">
        <f>'[1]2120'!$B$41</f>
        <v>0</v>
      </c>
      <c r="H41" s="172">
        <f>'[1]2120'!$CH$41</f>
        <v>0</v>
      </c>
      <c r="I41" s="534">
        <f>'2120'!V41</f>
        <v>0</v>
      </c>
      <c r="J41" s="226">
        <f t="shared" ref="J41" si="6">SUM(I41-H41)</f>
        <v>0</v>
      </c>
      <c r="K41" s="181">
        <f t="shared" ref="K41" si="7">SUM(I41-G41)</f>
        <v>0</v>
      </c>
    </row>
    <row r="42" spans="1:15" ht="15">
      <c r="A42" s="14"/>
      <c r="B42" s="223">
        <f>'[1]2111'!$B$42</f>
        <v>0</v>
      </c>
      <c r="C42" s="186">
        <f>'[1]2111'!$CE$41</f>
        <v>0</v>
      </c>
      <c r="D42" s="180">
        <f>'2111'!V42</f>
        <v>0</v>
      </c>
      <c r="E42" s="225">
        <f t="shared" si="0"/>
        <v>0</v>
      </c>
      <c r="F42" s="181">
        <f t="shared" si="1"/>
        <v>0</v>
      </c>
      <c r="G42" s="223">
        <f>'[1]2120'!$B$42</f>
        <v>0</v>
      </c>
      <c r="H42" s="172">
        <f>'[1]2120'!$CH$42</f>
        <v>0</v>
      </c>
      <c r="I42" s="534">
        <f>'2120'!V42</f>
        <v>0</v>
      </c>
      <c r="J42" s="226">
        <f t="shared" si="2"/>
        <v>0</v>
      </c>
      <c r="K42" s="181">
        <f t="shared" si="3"/>
        <v>0</v>
      </c>
    </row>
    <row r="43" spans="1:15" ht="15">
      <c r="A43" s="15" t="s">
        <v>211</v>
      </c>
      <c r="B43" s="502">
        <f>'[1]2111'!$B$43</f>
        <v>0</v>
      </c>
      <c r="C43" s="186">
        <f>'[1]2111'!$CE$43</f>
        <v>0</v>
      </c>
      <c r="D43" s="180">
        <f>'2111'!V43</f>
        <v>0</v>
      </c>
      <c r="E43" s="226">
        <f t="shared" si="0"/>
        <v>0</v>
      </c>
      <c r="F43" s="181">
        <f t="shared" si="1"/>
        <v>0</v>
      </c>
      <c r="G43" s="223">
        <f>'[1]2120'!$B$43</f>
        <v>0</v>
      </c>
      <c r="H43" s="172">
        <f>'[1]2120'!$CH$43</f>
        <v>0</v>
      </c>
      <c r="I43" s="534">
        <f>'2120'!V43</f>
        <v>0</v>
      </c>
      <c r="J43" s="226">
        <f t="shared" si="2"/>
        <v>0</v>
      </c>
      <c r="K43" s="181">
        <f t="shared" si="3"/>
        <v>0</v>
      </c>
    </row>
    <row r="44" spans="1:15">
      <c r="A44" s="197"/>
      <c r="B44" s="502">
        <f>'[1]2111'!$B$44</f>
        <v>0</v>
      </c>
      <c r="C44" s="186">
        <f>'[1]2111'!$CE$43</f>
        <v>0</v>
      </c>
      <c r="D44" s="232">
        <f>'2111'!V44</f>
        <v>0</v>
      </c>
      <c r="E44" s="225">
        <f t="shared" si="0"/>
        <v>0</v>
      </c>
      <c r="F44" s="181">
        <f t="shared" si="1"/>
        <v>0</v>
      </c>
      <c r="G44" s="223">
        <f>'[1]2120'!$B$44</f>
        <v>0</v>
      </c>
      <c r="H44" s="172">
        <f>'[1]2120'!$CH$44</f>
        <v>0</v>
      </c>
      <c r="I44" s="534">
        <f>'2120'!V44</f>
        <v>0</v>
      </c>
      <c r="J44" s="226">
        <f t="shared" si="2"/>
        <v>0</v>
      </c>
      <c r="K44" s="181">
        <f t="shared" si="3"/>
        <v>0</v>
      </c>
    </row>
    <row r="45" spans="1:15" ht="15">
      <c r="A45" s="204" t="s">
        <v>212</v>
      </c>
      <c r="B45" s="501">
        <f>'[1]2111'!$B$45</f>
        <v>21196.5</v>
      </c>
      <c r="C45" s="186">
        <f>'[1]2111'!$CE$45</f>
        <v>16515</v>
      </c>
      <c r="D45" s="200">
        <f>'2111'!V45</f>
        <v>9718.9</v>
      </c>
      <c r="E45" s="226">
        <f t="shared" si="0"/>
        <v>-6796.1</v>
      </c>
      <c r="F45" s="181">
        <f t="shared" si="1"/>
        <v>-11477.6</v>
      </c>
      <c r="G45" s="223">
        <f>'[1]2120'!$B$45</f>
        <v>4663.3</v>
      </c>
      <c r="H45" s="172">
        <f>'[1]2120'!$CH$45</f>
        <v>3633.5</v>
      </c>
      <c r="I45">
        <f>'2120'!V46</f>
        <v>2138.1999999999998</v>
      </c>
      <c r="J45" s="193">
        <f>I45-H45</f>
        <v>-1495.3000000000002</v>
      </c>
      <c r="K45" s="181">
        <f>I45-G45</f>
        <v>-2525.1000000000004</v>
      </c>
    </row>
    <row r="46" spans="1:15">
      <c r="A46" s="205" t="s">
        <v>242</v>
      </c>
      <c r="B46" s="223">
        <f>'[1]2111'!$B$46</f>
        <v>21196.5</v>
      </c>
      <c r="C46" s="186">
        <f>'[1]2111'!$CE$46</f>
        <v>16515</v>
      </c>
      <c r="D46" s="231">
        <f>'2111'!V46</f>
        <v>9718.9</v>
      </c>
      <c r="E46" s="226">
        <f t="shared" si="0"/>
        <v>-6796.1</v>
      </c>
      <c r="F46" s="181">
        <f t="shared" si="1"/>
        <v>-11477.6</v>
      </c>
      <c r="G46" s="223">
        <f>'[1]2120'!$B$46</f>
        <v>4663.3</v>
      </c>
      <c r="H46" s="172">
        <f>'[1]2120'!$CH$46</f>
        <v>3633.5</v>
      </c>
      <c r="I46">
        <f>'2120'!V47</f>
        <v>0</v>
      </c>
      <c r="J46" s="226">
        <f>I46-H46</f>
        <v>-3633.5</v>
      </c>
      <c r="K46" s="181">
        <f>I46-G46</f>
        <v>-4663.3</v>
      </c>
      <c r="O46" s="536"/>
    </row>
    <row r="47" spans="1:15">
      <c r="A47" s="205"/>
      <c r="B47" s="223"/>
      <c r="C47" s="186"/>
      <c r="D47" s="180">
        <f>'2111'!V47</f>
        <v>0</v>
      </c>
      <c r="E47" s="226">
        <f t="shared" si="0"/>
        <v>0</v>
      </c>
      <c r="F47" s="181">
        <f t="shared" si="1"/>
        <v>0</v>
      </c>
      <c r="G47" s="223">
        <f>'[1]2120'!$B$47</f>
        <v>0</v>
      </c>
      <c r="H47" s="172">
        <f>'[1]2120'!$CH$47</f>
        <v>0</v>
      </c>
      <c r="I47" s="534"/>
      <c r="J47" s="193">
        <f t="shared" si="2"/>
        <v>0</v>
      </c>
      <c r="K47" s="181">
        <f t="shared" si="3"/>
        <v>0</v>
      </c>
    </row>
    <row r="48" spans="1:15" ht="15">
      <c r="A48" s="206" t="s">
        <v>216</v>
      </c>
      <c r="B48" s="223">
        <f>'[1]2111'!$B$48</f>
        <v>0</v>
      </c>
      <c r="C48" s="186">
        <f>'[1]2111'!$CE$48</f>
        <v>0</v>
      </c>
      <c r="D48" s="180">
        <f>'2111'!V48</f>
        <v>0</v>
      </c>
      <c r="E48" s="226">
        <f t="shared" si="0"/>
        <v>0</v>
      </c>
      <c r="F48" s="181">
        <f t="shared" si="1"/>
        <v>0</v>
      </c>
      <c r="G48" s="223">
        <f>'[1]2120'!$B$48</f>
        <v>0</v>
      </c>
      <c r="H48" s="172">
        <f>'[1]2120'!$CH$48</f>
        <v>0</v>
      </c>
      <c r="I48" s="534">
        <f>'2120'!V48</f>
        <v>0</v>
      </c>
      <c r="J48" s="226">
        <f t="shared" si="2"/>
        <v>0</v>
      </c>
      <c r="K48" s="181">
        <f t="shared" si="3"/>
        <v>0</v>
      </c>
    </row>
    <row r="49" spans="1:15">
      <c r="A49" s="205" t="s">
        <v>170</v>
      </c>
      <c r="B49" s="223">
        <f>'[1]2111'!$B$49</f>
        <v>0</v>
      </c>
      <c r="C49" s="186">
        <f>'[1]2111'!$CE$49</f>
        <v>0</v>
      </c>
      <c r="D49" s="180">
        <f>'2111'!V49</f>
        <v>0</v>
      </c>
      <c r="E49" s="226">
        <f t="shared" si="0"/>
        <v>0</v>
      </c>
      <c r="F49" s="181">
        <f t="shared" si="1"/>
        <v>0</v>
      </c>
      <c r="G49" s="223">
        <f>'[1]2120'!$B$49</f>
        <v>0</v>
      </c>
      <c r="H49" s="172">
        <f>'[1]2120'!$CH$49</f>
        <v>0</v>
      </c>
      <c r="I49" s="534">
        <f>'2120'!V49</f>
        <v>0</v>
      </c>
      <c r="J49" s="187">
        <f t="shared" si="2"/>
        <v>0</v>
      </c>
      <c r="K49" s="181">
        <f t="shared" si="3"/>
        <v>0</v>
      </c>
      <c r="O49" s="535"/>
    </row>
    <row r="50" spans="1:15">
      <c r="A50" s="16" t="s">
        <v>171</v>
      </c>
      <c r="B50" s="223" t="e">
        <f>'[1]2111'!$B$50</f>
        <v>#REF!</v>
      </c>
      <c r="C50" s="186">
        <f>'[1]2111'!$CE$50</f>
        <v>0</v>
      </c>
      <c r="D50" s="180">
        <f>'2111'!V50</f>
        <v>0</v>
      </c>
      <c r="E50" s="226">
        <f t="shared" si="0"/>
        <v>0</v>
      </c>
      <c r="F50" s="181" t="e">
        <f t="shared" si="1"/>
        <v>#REF!</v>
      </c>
      <c r="G50" s="223" t="e">
        <f>'[1]2120'!$B$50</f>
        <v>#REF!</v>
      </c>
      <c r="H50" s="172">
        <f>'[1]2120'!$CH$50</f>
        <v>0</v>
      </c>
      <c r="I50" s="534">
        <f>'2120'!V50</f>
        <v>0</v>
      </c>
      <c r="J50" s="187">
        <f t="shared" si="2"/>
        <v>0</v>
      </c>
      <c r="K50" s="181" t="e">
        <f t="shared" si="3"/>
        <v>#REF!</v>
      </c>
    </row>
    <row r="51" spans="1:15">
      <c r="A51" s="205"/>
      <c r="B51" s="223">
        <f>'[1]2111'!$B$51</f>
        <v>0</v>
      </c>
      <c r="C51" s="186">
        <f>'[1]2111'!$CE$51</f>
        <v>0</v>
      </c>
      <c r="D51" s="180">
        <f>'2111'!V51</f>
        <v>0</v>
      </c>
      <c r="E51" s="226">
        <f t="shared" si="0"/>
        <v>0</v>
      </c>
      <c r="F51" s="181">
        <f t="shared" si="1"/>
        <v>0</v>
      </c>
      <c r="G51" s="223">
        <f>'[1]2120'!$B$51</f>
        <v>0</v>
      </c>
      <c r="H51" s="172">
        <f>'[1]2120'!$CH$51</f>
        <v>0</v>
      </c>
      <c r="I51" s="534">
        <f>'2120'!V51</f>
        <v>0</v>
      </c>
      <c r="J51" s="187">
        <f t="shared" si="2"/>
        <v>0</v>
      </c>
      <c r="K51" s="181">
        <f t="shared" si="3"/>
        <v>0</v>
      </c>
    </row>
    <row r="52" spans="1:15" ht="15">
      <c r="A52" s="208" t="s">
        <v>214</v>
      </c>
      <c r="B52" s="223">
        <f>'[1]2111'!$B$52</f>
        <v>5457.6</v>
      </c>
      <c r="C52" s="186">
        <f>'[1]2111'!$CE$52</f>
        <v>4040.9</v>
      </c>
      <c r="D52" s="180">
        <f>'2111'!V52</f>
        <v>3520</v>
      </c>
      <c r="E52" s="226">
        <f t="shared" si="0"/>
        <v>-520.90000000000009</v>
      </c>
      <c r="F52" s="210">
        <f t="shared" si="1"/>
        <v>-1937.6000000000004</v>
      </c>
      <c r="G52" s="223">
        <f>'[1]2120'!$B$52</f>
        <v>1200.8000000000002</v>
      </c>
      <c r="H52" s="172">
        <f>'[1]2120'!$CH$52</f>
        <v>889.1</v>
      </c>
      <c r="I52">
        <f>'2120'!V53</f>
        <v>0</v>
      </c>
      <c r="J52" s="187">
        <f>I52-H52</f>
        <v>-889.1</v>
      </c>
      <c r="K52" s="210">
        <f>I52-G52</f>
        <v>-1200.8000000000002</v>
      </c>
      <c r="O52" s="535"/>
    </row>
    <row r="53" spans="1:15" ht="15">
      <c r="A53" s="206" t="s">
        <v>215</v>
      </c>
      <c r="B53" s="223">
        <f>'[1]2111'!$B$53</f>
        <v>0</v>
      </c>
      <c r="C53" s="186">
        <f>'[1]2111'!$CE$53</f>
        <v>0</v>
      </c>
      <c r="D53" s="180">
        <f>'2111'!V53</f>
        <v>0</v>
      </c>
      <c r="E53" s="226">
        <f t="shared" si="0"/>
        <v>0</v>
      </c>
      <c r="F53" s="181">
        <f t="shared" si="1"/>
        <v>0</v>
      </c>
      <c r="G53" s="223">
        <f>'[1]2120'!$B$53</f>
        <v>0</v>
      </c>
      <c r="H53" s="172">
        <f>'[1]2120'!$CH$53</f>
        <v>0</v>
      </c>
      <c r="I53" s="535" t="s">
        <v>243</v>
      </c>
      <c r="J53" s="187">
        <f t="shared" si="2"/>
        <v>0</v>
      </c>
      <c r="K53" s="181">
        <f t="shared" si="3"/>
        <v>0</v>
      </c>
    </row>
    <row r="54" spans="1:15">
      <c r="A54" s="209" t="s">
        <v>173</v>
      </c>
      <c r="B54" s="223">
        <f>'[1]2111'!$B$54</f>
        <v>0</v>
      </c>
      <c r="C54" s="186">
        <f>'[1]2111'!$CE$54</f>
        <v>0</v>
      </c>
      <c r="D54" s="180">
        <f>'2111'!V54</f>
        <v>0</v>
      </c>
      <c r="E54" s="226">
        <f t="shared" si="0"/>
        <v>0</v>
      </c>
      <c r="F54" s="181">
        <f t="shared" si="1"/>
        <v>0</v>
      </c>
      <c r="G54" s="223">
        <f>'[1]2120'!$B$54</f>
        <v>0</v>
      </c>
      <c r="H54" s="172">
        <f>'[1]2120'!$CH$54</f>
        <v>0</v>
      </c>
      <c r="I54" s="534">
        <f>'2120'!V54</f>
        <v>0</v>
      </c>
      <c r="J54" s="187">
        <f t="shared" si="2"/>
        <v>0</v>
      </c>
      <c r="K54" s="181">
        <f t="shared" si="3"/>
        <v>0</v>
      </c>
    </row>
    <row r="55" spans="1:15">
      <c r="A55" s="205" t="s">
        <v>174</v>
      </c>
      <c r="B55" s="223">
        <f>'[1]2111'!$B$55</f>
        <v>0</v>
      </c>
      <c r="C55" s="186">
        <f>'[1]2111'!$CE$55</f>
        <v>0</v>
      </c>
      <c r="D55" s="180">
        <f>'2111'!V55</f>
        <v>0</v>
      </c>
      <c r="E55" s="226">
        <f t="shared" si="0"/>
        <v>0</v>
      </c>
      <c r="F55" s="181">
        <f t="shared" si="1"/>
        <v>0</v>
      </c>
      <c r="G55" s="223">
        <f>'[1]2120'!$B$55</f>
        <v>0</v>
      </c>
      <c r="H55" s="172">
        <f>'[1]2120'!$CH$55</f>
        <v>0</v>
      </c>
      <c r="I55" s="534">
        <f>'2120'!V55</f>
        <v>0</v>
      </c>
      <c r="J55" s="187">
        <f t="shared" si="2"/>
        <v>0</v>
      </c>
      <c r="K55" s="181">
        <f t="shared" si="3"/>
        <v>0</v>
      </c>
    </row>
    <row r="56" spans="1:15">
      <c r="A56" s="205"/>
      <c r="B56" s="223">
        <f>'[1]2111'!$B$56</f>
        <v>0</v>
      </c>
      <c r="C56" s="186">
        <f>'[1]2111'!$CE$56</f>
        <v>0</v>
      </c>
      <c r="D56" s="180">
        <f>'2111'!V56</f>
        <v>0</v>
      </c>
      <c r="E56" s="226">
        <f t="shared" si="0"/>
        <v>0</v>
      </c>
      <c r="F56" s="181">
        <f t="shared" si="1"/>
        <v>0</v>
      </c>
      <c r="G56" s="223">
        <f>'[1]2120'!$B$56</f>
        <v>0</v>
      </c>
      <c r="H56" s="172">
        <f>'[1]2120'!$CH$56</f>
        <v>0</v>
      </c>
      <c r="I56" s="534">
        <f>'2120'!V56</f>
        <v>0</v>
      </c>
      <c r="J56" s="187">
        <f t="shared" si="2"/>
        <v>0</v>
      </c>
      <c r="K56" s="181">
        <f t="shared" si="3"/>
        <v>0</v>
      </c>
    </row>
    <row r="57" spans="1:15">
      <c r="A57" s="209"/>
      <c r="B57" s="223">
        <f>'[1]2111'!$B$57</f>
        <v>0</v>
      </c>
      <c r="C57" s="186">
        <f>'[1]2111'!$CE$57</f>
        <v>0</v>
      </c>
      <c r="D57" s="180">
        <f>'2111'!V57</f>
        <v>0</v>
      </c>
      <c r="E57" s="226">
        <f t="shared" si="0"/>
        <v>0</v>
      </c>
      <c r="F57" s="181">
        <f t="shared" si="1"/>
        <v>0</v>
      </c>
      <c r="G57" s="223">
        <f>'[1]2120'!$B$57</f>
        <v>0</v>
      </c>
      <c r="H57" s="172">
        <f>'[1]2120'!$CH$57</f>
        <v>0</v>
      </c>
      <c r="I57" s="534">
        <f>'2120'!V57</f>
        <v>0</v>
      </c>
      <c r="J57" s="187"/>
      <c r="K57" s="181"/>
    </row>
    <row r="58" spans="1:15" ht="15">
      <c r="A58" s="206"/>
      <c r="B58" s="223">
        <f>'[1]2111'!$B$58</f>
        <v>0</v>
      </c>
      <c r="C58" s="186">
        <f>'[1]2111'!$CE$58</f>
        <v>0</v>
      </c>
      <c r="D58" s="180">
        <f>'2111'!V58</f>
        <v>0</v>
      </c>
      <c r="E58" s="226">
        <f t="shared" si="0"/>
        <v>0</v>
      </c>
      <c r="F58" s="181">
        <f t="shared" si="1"/>
        <v>0</v>
      </c>
      <c r="G58" s="223">
        <f>'[1]2120'!$B$58</f>
        <v>0</v>
      </c>
      <c r="H58" s="172">
        <f>'[1]2120'!$CH$58</f>
        <v>0</v>
      </c>
      <c r="I58" s="534">
        <f>'2120'!V58</f>
        <v>0</v>
      </c>
      <c r="J58" s="187">
        <f t="shared" si="2"/>
        <v>0</v>
      </c>
      <c r="K58" s="181">
        <f t="shared" si="3"/>
        <v>0</v>
      </c>
    </row>
    <row r="59" spans="1:15" ht="15">
      <c r="A59" s="206" t="s">
        <v>240</v>
      </c>
      <c r="B59" s="223">
        <f>'[1]2111'!$B$59</f>
        <v>0</v>
      </c>
      <c r="C59" s="186">
        <f>'[1]2111'!$CE$59</f>
        <v>0</v>
      </c>
      <c r="D59" s="180">
        <f>'2111'!V59</f>
        <v>0</v>
      </c>
      <c r="E59" s="226">
        <f t="shared" si="0"/>
        <v>0</v>
      </c>
      <c r="F59" s="181">
        <f t="shared" si="1"/>
        <v>0</v>
      </c>
      <c r="G59" s="223">
        <f>'[1]2120'!$B$59</f>
        <v>0</v>
      </c>
      <c r="H59" s="172">
        <f>'[1]2120'!$CH$59</f>
        <v>0</v>
      </c>
      <c r="I59" s="534">
        <f>'2120'!V59</f>
        <v>0</v>
      </c>
      <c r="J59" s="187">
        <f t="shared" si="2"/>
        <v>0</v>
      </c>
      <c r="K59" s="181">
        <f t="shared" si="3"/>
        <v>0</v>
      </c>
    </row>
    <row r="60" spans="1:15" ht="15">
      <c r="A60" s="543" t="s">
        <v>217</v>
      </c>
      <c r="B60" s="223" t="e">
        <f>'[1]2111'!$B$560</f>
        <v>#REF!</v>
      </c>
      <c r="C60" s="186">
        <f>'[1]2111'!$CE$60</f>
        <v>0</v>
      </c>
      <c r="D60" s="180">
        <f>'2111'!V60</f>
        <v>0</v>
      </c>
      <c r="E60" s="226">
        <f t="shared" si="0"/>
        <v>0</v>
      </c>
      <c r="F60" s="181" t="e">
        <f t="shared" si="1"/>
        <v>#REF!</v>
      </c>
      <c r="G60" s="223">
        <f>'[1]2120'!$B$60</f>
        <v>0</v>
      </c>
      <c r="H60" s="172">
        <f>'[1]2120'!$CH$60</f>
        <v>0</v>
      </c>
      <c r="I60" s="534">
        <f>'2120'!V60</f>
        <v>0</v>
      </c>
      <c r="J60" s="187">
        <f t="shared" si="2"/>
        <v>0</v>
      </c>
      <c r="K60" s="181">
        <f t="shared" si="3"/>
        <v>0</v>
      </c>
    </row>
    <row r="61" spans="1:15">
      <c r="A61" s="211"/>
      <c r="B61" s="223">
        <f>'[1]2111'!$B$61</f>
        <v>0</v>
      </c>
      <c r="C61" s="186">
        <f>'[1]2111'!$CE$61</f>
        <v>0</v>
      </c>
      <c r="D61" s="180">
        <f>'2111'!V61</f>
        <v>0</v>
      </c>
      <c r="E61" s="226">
        <f t="shared" si="0"/>
        <v>0</v>
      </c>
      <c r="F61" s="181">
        <f t="shared" si="1"/>
        <v>0</v>
      </c>
      <c r="G61" s="223">
        <f>'[1]2120'!$B$61</f>
        <v>0</v>
      </c>
      <c r="H61" s="172">
        <f>'[1]2120'!$CH$61</f>
        <v>0</v>
      </c>
      <c r="I61" s="535" t="s">
        <v>243</v>
      </c>
      <c r="J61" s="187">
        <f t="shared" si="2"/>
        <v>0</v>
      </c>
      <c r="K61" s="181">
        <f t="shared" si="3"/>
        <v>0</v>
      </c>
      <c r="O61" s="529"/>
    </row>
    <row r="62" spans="1:15">
      <c r="A62" s="197"/>
      <c r="B62" s="223">
        <f>'[1]2111'!$B$62</f>
        <v>0</v>
      </c>
      <c r="C62" s="186">
        <f>'[1]2111'!$CE$62</f>
        <v>0</v>
      </c>
      <c r="D62" s="180">
        <f>'2111'!V62</f>
        <v>0</v>
      </c>
      <c r="E62" s="226">
        <f t="shared" si="0"/>
        <v>0</v>
      </c>
      <c r="F62" s="181">
        <f t="shared" si="1"/>
        <v>0</v>
      </c>
      <c r="G62" s="223">
        <f>'[1]2120'!$B$62</f>
        <v>0</v>
      </c>
      <c r="H62" s="172">
        <f>'[1]2120'!$CH$62</f>
        <v>0</v>
      </c>
      <c r="I62" s="534">
        <f>'2120'!V62</f>
        <v>0</v>
      </c>
      <c r="J62" s="187">
        <f t="shared" si="2"/>
        <v>0</v>
      </c>
      <c r="K62" s="181">
        <f t="shared" si="3"/>
        <v>0</v>
      </c>
    </row>
    <row r="63" spans="1:15" ht="15">
      <c r="A63" s="526"/>
      <c r="B63" s="527">
        <f>'[1]2111'!$B$63</f>
        <v>26654.1</v>
      </c>
      <c r="C63" s="528">
        <f>'[1]2111'!$CE$63</f>
        <v>20555.900000000001</v>
      </c>
      <c r="D63" s="529">
        <f>'2111'!V63</f>
        <v>13238.9</v>
      </c>
      <c r="E63" s="529">
        <f t="shared" si="0"/>
        <v>-7317.0000000000018</v>
      </c>
      <c r="F63" s="530">
        <f t="shared" si="1"/>
        <v>-13415.199999999999</v>
      </c>
      <c r="G63" s="527">
        <f>'[1]2120'!$B$63</f>
        <v>5864.1</v>
      </c>
      <c r="H63" s="533">
        <f>'[1]2120'!$CH$63</f>
        <v>4522.6000000000004</v>
      </c>
      <c r="I63" s="532">
        <f>'2120'!V61</f>
        <v>2138.1999999999998</v>
      </c>
      <c r="J63" s="537">
        <f>I63-H63</f>
        <v>-2384.4000000000005</v>
      </c>
      <c r="K63" s="531">
        <f>I63-G63</f>
        <v>-3725.9000000000005</v>
      </c>
    </row>
    <row r="64" spans="1:15" s="525" customFormat="1">
      <c r="A64" s="521"/>
      <c r="B64" s="522" t="e">
        <f>'[1]2111'!$B$64</f>
        <v>#REF!</v>
      </c>
      <c r="C64" s="523"/>
      <c r="D64" s="524">
        <v>0</v>
      </c>
      <c r="E64" s="503">
        <f t="shared" si="0"/>
        <v>0</v>
      </c>
      <c r="F64" s="504" t="e">
        <f t="shared" si="1"/>
        <v>#REF!</v>
      </c>
      <c r="G64" s="522">
        <v>0</v>
      </c>
      <c r="H64" s="505"/>
      <c r="I64" s="505">
        <f>'2120'!V65</f>
        <v>0</v>
      </c>
      <c r="J64" s="524">
        <f t="shared" si="2"/>
        <v>0</v>
      </c>
      <c r="K64" s="504">
        <f t="shared" si="3"/>
        <v>0</v>
      </c>
    </row>
    <row r="65" spans="1:11">
      <c r="A65" s="197"/>
      <c r="B65" s="223" t="e">
        <f>'[1]2120'!$B$64</f>
        <v>#REF!</v>
      </c>
      <c r="C65" s="186">
        <f>'[1]2111'!$CE$9</f>
        <v>0</v>
      </c>
      <c r="D65" s="202">
        <f>'2111'!V65</f>
        <v>0</v>
      </c>
      <c r="E65" s="225">
        <f t="shared" si="0"/>
        <v>0</v>
      </c>
      <c r="F65" s="181" t="e">
        <f t="shared" si="1"/>
        <v>#REF!</v>
      </c>
      <c r="G65" s="223" t="e">
        <f>'[1]2120'!$B$64</f>
        <v>#REF!</v>
      </c>
      <c r="H65" s="202"/>
      <c r="I65" s="202">
        <f>'2120'!V66</f>
        <v>0</v>
      </c>
      <c r="J65" s="187">
        <f t="shared" si="2"/>
        <v>0</v>
      </c>
      <c r="K65" s="181" t="e">
        <f t="shared" si="3"/>
        <v>#REF!</v>
      </c>
    </row>
    <row r="66" spans="1:11">
      <c r="B66" s="223">
        <f>'[1]2120'!$B$9</f>
        <v>0</v>
      </c>
      <c r="C66" s="186">
        <f>'[1]2111'!$CE$9</f>
        <v>0</v>
      </c>
      <c r="J66" s="216"/>
    </row>
    <row r="67" spans="1:11" s="303" customFormat="1">
      <c r="A67" s="16"/>
      <c r="B67" s="223">
        <f>'[1]2120'!$B$9</f>
        <v>0</v>
      </c>
      <c r="C67" s="186">
        <f>'[1]2111'!$CE$9</f>
        <v>0</v>
      </c>
      <c r="D67" s="304"/>
      <c r="E67" s="304"/>
      <c r="F67" s="304"/>
      <c r="G67" s="304"/>
      <c r="H67" s="304"/>
      <c r="I67" s="304"/>
      <c r="J67" s="304"/>
      <c r="K67" s="304"/>
    </row>
  </sheetData>
  <mergeCells count="2">
    <mergeCell ref="E7:F7"/>
    <mergeCell ref="J7:K7"/>
  </mergeCells>
  <phoneticPr fontId="0" type="noConversion"/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V71"/>
  <sheetViews>
    <sheetView zoomScale="75"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N53" sqref="N53"/>
    </sheetView>
  </sheetViews>
  <sheetFormatPr defaultRowHeight="12.75"/>
  <cols>
    <col min="1" max="1" width="30.140625" style="16" customWidth="1"/>
    <col min="2" max="2" width="11.5703125" customWidth="1"/>
    <col min="3" max="3" width="12.7109375" customWidth="1"/>
    <col min="4" max="4" width="11.5703125" customWidth="1"/>
    <col min="5" max="5" width="11" customWidth="1"/>
    <col min="6" max="22" width="12.7109375" customWidth="1"/>
  </cols>
  <sheetData>
    <row r="1" spans="1:22">
      <c r="A1" s="1" t="s">
        <v>218</v>
      </c>
    </row>
    <row r="2" spans="1:22">
      <c r="A2"/>
    </row>
    <row r="3" spans="1:22">
      <c r="A3" s="2"/>
    </row>
    <row r="4" spans="1:22">
      <c r="A4" s="217"/>
    </row>
    <row r="5" spans="1:22" ht="15.75">
      <c r="A5" s="218">
        <v>2111</v>
      </c>
    </row>
    <row r="6" spans="1:22">
      <c r="A6" s="3"/>
      <c r="E6" s="480"/>
      <c r="V6" t="s">
        <v>9</v>
      </c>
    </row>
    <row r="7" spans="1:22">
      <c r="A7" s="4" t="s">
        <v>248</v>
      </c>
      <c r="B7" s="300"/>
      <c r="C7" s="300"/>
      <c r="D7" s="300"/>
      <c r="E7" s="300"/>
      <c r="F7" s="506"/>
      <c r="G7" s="506"/>
      <c r="H7" s="301"/>
      <c r="I7" s="301"/>
      <c r="J7" s="300"/>
      <c r="K7" s="300"/>
      <c r="L7" s="482"/>
      <c r="M7" s="301"/>
      <c r="N7" s="301"/>
      <c r="O7" s="301"/>
      <c r="P7" s="301"/>
      <c r="Q7" s="482"/>
      <c r="R7" s="301"/>
      <c r="T7" s="482"/>
      <c r="U7" s="301"/>
    </row>
    <row r="8" spans="1:22">
      <c r="A8" s="5"/>
      <c r="B8" s="624" t="s">
        <v>257</v>
      </c>
      <c r="C8" s="624" t="s">
        <v>261</v>
      </c>
      <c r="D8" s="624" t="s">
        <v>262</v>
      </c>
      <c r="E8" s="624" t="s">
        <v>263</v>
      </c>
      <c r="F8" s="624" t="s">
        <v>267</v>
      </c>
      <c r="G8" s="624" t="s">
        <v>269</v>
      </c>
      <c r="H8" s="624" t="s">
        <v>270</v>
      </c>
      <c r="I8" s="623" t="s">
        <v>283</v>
      </c>
      <c r="J8" s="623" t="s">
        <v>285</v>
      </c>
      <c r="K8" s="623" t="s">
        <v>289</v>
      </c>
      <c r="L8" s="624" t="s">
        <v>291</v>
      </c>
      <c r="M8" s="623" t="s">
        <v>306</v>
      </c>
      <c r="N8" s="623" t="s">
        <v>308</v>
      </c>
      <c r="O8" s="623"/>
      <c r="P8" s="623"/>
      <c r="Q8" s="623"/>
      <c r="R8" s="623"/>
      <c r="S8" s="621"/>
    </row>
    <row r="9" spans="1:22">
      <c r="A9" s="488" t="s">
        <v>1</v>
      </c>
      <c r="B9" s="216"/>
      <c r="C9" s="216"/>
      <c r="D9" s="216"/>
      <c r="E9" s="216"/>
      <c r="F9" s="216"/>
      <c r="G9" s="216"/>
      <c r="H9" s="216"/>
      <c r="I9" s="216"/>
      <c r="J9" s="216"/>
      <c r="K9" s="216"/>
      <c r="L9" s="216"/>
      <c r="M9" s="216"/>
      <c r="N9" s="216"/>
      <c r="O9" s="216"/>
      <c r="P9" s="216"/>
      <c r="Q9" s="216"/>
      <c r="R9" s="216"/>
      <c r="S9" s="216"/>
      <c r="T9" s="216"/>
      <c r="U9" s="216"/>
      <c r="V9" s="216">
        <f t="shared" ref="V9:V34" si="0">SUM(U9:U9)</f>
        <v>0</v>
      </c>
    </row>
    <row r="10" spans="1:22">
      <c r="A10" s="489" t="s">
        <v>2</v>
      </c>
      <c r="B10" s="216"/>
      <c r="C10" s="216"/>
      <c r="D10" s="216"/>
      <c r="E10" s="216"/>
      <c r="F10" s="216"/>
      <c r="G10" s="216"/>
      <c r="H10" s="216"/>
      <c r="I10" s="216"/>
      <c r="J10" s="216"/>
      <c r="K10" s="216"/>
      <c r="L10" s="216"/>
      <c r="M10" s="216"/>
      <c r="N10" s="216"/>
      <c r="O10" s="216"/>
      <c r="P10" s="216"/>
      <c r="Q10" s="216"/>
      <c r="R10" s="216"/>
      <c r="S10" s="216"/>
      <c r="T10" s="216"/>
      <c r="U10" s="216"/>
      <c r="V10" s="216">
        <f t="shared" si="0"/>
        <v>0</v>
      </c>
    </row>
    <row r="11" spans="1:22">
      <c r="A11" s="490" t="s">
        <v>3</v>
      </c>
      <c r="B11" s="216"/>
      <c r="C11" s="216"/>
      <c r="D11" s="216"/>
      <c r="E11" s="216"/>
      <c r="F11" s="216"/>
      <c r="G11" s="216"/>
      <c r="H11" s="216"/>
      <c r="I11" s="216"/>
      <c r="J11" s="216"/>
      <c r="K11" s="216"/>
      <c r="L11" s="216"/>
      <c r="M11" s="216"/>
      <c r="N11" s="216"/>
      <c r="O11" s="216"/>
      <c r="P11" s="216"/>
      <c r="Q11" s="216"/>
      <c r="R11" s="216"/>
      <c r="S11" s="216"/>
      <c r="T11" s="216"/>
      <c r="U11" s="216"/>
      <c r="V11" s="216">
        <f t="shared" si="0"/>
        <v>0</v>
      </c>
    </row>
    <row r="12" spans="1:22">
      <c r="A12" s="539"/>
      <c r="B12" s="216"/>
      <c r="C12" s="216"/>
      <c r="D12" s="216"/>
      <c r="E12" s="216"/>
      <c r="F12" s="216"/>
      <c r="G12" s="216"/>
      <c r="H12" s="216"/>
      <c r="I12" s="216"/>
      <c r="J12" s="216"/>
      <c r="K12" s="216"/>
      <c r="L12" s="216"/>
      <c r="M12" s="216"/>
      <c r="N12" s="216"/>
      <c r="O12" s="216"/>
      <c r="P12" s="216"/>
      <c r="Q12" s="216"/>
      <c r="R12" s="216"/>
      <c r="S12" s="216"/>
      <c r="T12" s="216"/>
      <c r="U12" s="216"/>
      <c r="V12" s="216">
        <f t="shared" si="0"/>
        <v>0</v>
      </c>
    </row>
    <row r="13" spans="1:22">
      <c r="A13" s="488" t="s">
        <v>222</v>
      </c>
      <c r="B13" s="216"/>
      <c r="C13" s="216"/>
      <c r="D13" s="216"/>
      <c r="E13" s="216"/>
      <c r="F13" s="216"/>
      <c r="G13" s="216"/>
      <c r="H13" s="216"/>
      <c r="I13" s="216"/>
      <c r="J13" s="216"/>
      <c r="K13" s="216"/>
      <c r="L13" s="216"/>
      <c r="M13" s="216"/>
      <c r="N13" s="216"/>
      <c r="O13" s="216"/>
      <c r="P13" s="216"/>
      <c r="Q13" s="216"/>
      <c r="R13" s="216"/>
      <c r="S13" s="216"/>
      <c r="T13" s="216"/>
      <c r="U13" s="216"/>
      <c r="V13" s="216">
        <f t="shared" si="0"/>
        <v>0</v>
      </c>
    </row>
    <row r="14" spans="1:22">
      <c r="A14" s="489" t="s">
        <v>223</v>
      </c>
      <c r="B14" s="216"/>
      <c r="C14" s="216"/>
      <c r="D14" s="216"/>
      <c r="E14" s="216"/>
      <c r="F14" s="216"/>
      <c r="G14" s="216"/>
      <c r="H14" s="216"/>
      <c r="I14" s="216"/>
      <c r="J14" s="216"/>
      <c r="K14" s="216"/>
      <c r="L14" s="216"/>
      <c r="M14" s="216"/>
      <c r="N14" s="216"/>
      <c r="O14" s="216"/>
      <c r="P14" s="216"/>
      <c r="Q14" s="216"/>
      <c r="R14" s="216"/>
      <c r="S14" s="216"/>
      <c r="T14" s="216"/>
      <c r="U14" s="216"/>
      <c r="V14" s="216">
        <f t="shared" si="0"/>
        <v>0</v>
      </c>
    </row>
    <row r="15" spans="1:22">
      <c r="A15" s="488" t="s">
        <v>224</v>
      </c>
      <c r="B15" s="216"/>
      <c r="C15" s="216"/>
      <c r="D15" s="216"/>
      <c r="E15" s="216"/>
      <c r="F15" s="216"/>
      <c r="G15" s="216"/>
      <c r="H15" s="216"/>
      <c r="I15" s="216"/>
      <c r="J15" s="216"/>
      <c r="K15" s="216"/>
      <c r="L15" s="216"/>
      <c r="M15" s="216"/>
      <c r="N15" s="216"/>
      <c r="O15" s="216"/>
      <c r="P15" s="216"/>
      <c r="Q15" s="216"/>
      <c r="R15" s="216"/>
      <c r="S15" s="216"/>
      <c r="T15" s="216"/>
      <c r="U15" s="216"/>
      <c r="V15" s="216">
        <f t="shared" si="0"/>
        <v>0</v>
      </c>
    </row>
    <row r="16" spans="1:22">
      <c r="A16" s="489" t="s">
        <v>225</v>
      </c>
      <c r="B16" s="216"/>
      <c r="C16" s="216"/>
      <c r="D16" s="216"/>
      <c r="E16" s="216"/>
      <c r="F16" s="216"/>
      <c r="G16" s="216"/>
      <c r="H16" s="216"/>
      <c r="I16" s="216"/>
      <c r="J16" s="216"/>
      <c r="K16" s="216"/>
      <c r="L16" s="216"/>
      <c r="M16" s="216"/>
      <c r="N16" s="216"/>
      <c r="O16" s="216"/>
      <c r="P16" s="216"/>
      <c r="Q16" s="216"/>
      <c r="R16" s="216"/>
      <c r="S16" s="216"/>
      <c r="T16" s="216"/>
      <c r="U16" s="216"/>
      <c r="V16" s="216">
        <f t="shared" si="0"/>
        <v>0</v>
      </c>
    </row>
    <row r="17" spans="1:22">
      <c r="A17" s="489" t="s">
        <v>226</v>
      </c>
      <c r="B17" s="216"/>
      <c r="C17" s="216"/>
      <c r="D17" s="216"/>
      <c r="E17" s="216"/>
      <c r="F17" s="216"/>
      <c r="G17" s="216"/>
      <c r="H17" s="216"/>
      <c r="I17" s="216"/>
      <c r="J17" s="216"/>
      <c r="K17" s="216"/>
      <c r="L17" s="216"/>
      <c r="M17" s="216"/>
      <c r="N17" s="216"/>
      <c r="O17" s="216"/>
      <c r="P17" s="216"/>
      <c r="Q17" s="216"/>
      <c r="R17" s="216"/>
      <c r="S17" s="216"/>
      <c r="T17" s="216"/>
      <c r="U17" s="216"/>
      <c r="V17" s="216">
        <f t="shared" si="0"/>
        <v>0</v>
      </c>
    </row>
    <row r="18" spans="1:22">
      <c r="A18" s="539"/>
      <c r="B18" s="216"/>
      <c r="C18" s="216"/>
      <c r="D18" s="216"/>
      <c r="E18" s="216"/>
      <c r="F18" s="216"/>
      <c r="G18" s="216"/>
      <c r="H18" s="216"/>
      <c r="I18" s="216"/>
      <c r="J18" s="216"/>
      <c r="K18" s="216"/>
      <c r="L18" s="216"/>
      <c r="M18" s="216"/>
      <c r="N18" s="216"/>
      <c r="O18" s="216"/>
      <c r="P18" s="216"/>
      <c r="Q18" s="216"/>
      <c r="R18" s="216"/>
      <c r="S18" s="216"/>
      <c r="T18" s="216"/>
      <c r="U18" s="216"/>
      <c r="V18" s="216">
        <f t="shared" si="0"/>
        <v>0</v>
      </c>
    </row>
    <row r="19" spans="1:22">
      <c r="A19" s="539"/>
      <c r="B19" s="216"/>
      <c r="C19" s="216"/>
      <c r="D19" s="216"/>
      <c r="E19" s="216"/>
      <c r="F19" s="216"/>
      <c r="G19" s="216"/>
      <c r="H19" s="216"/>
      <c r="I19" s="216"/>
      <c r="J19" s="216"/>
      <c r="K19" s="216"/>
      <c r="L19" s="216"/>
      <c r="M19" s="216"/>
      <c r="N19" s="216"/>
      <c r="O19" s="216"/>
      <c r="P19" s="216"/>
      <c r="Q19" s="216"/>
      <c r="R19" s="216"/>
      <c r="S19" s="216"/>
      <c r="T19" s="216"/>
      <c r="U19" s="216"/>
      <c r="V19" s="216">
        <f t="shared" si="0"/>
        <v>0</v>
      </c>
    </row>
    <row r="20" spans="1:22">
      <c r="A20" s="489" t="s">
        <v>227</v>
      </c>
      <c r="B20" s="216"/>
      <c r="C20" s="216"/>
      <c r="D20" s="216"/>
      <c r="E20" s="216"/>
      <c r="F20" s="216"/>
      <c r="G20" s="216"/>
      <c r="H20" s="216"/>
      <c r="I20" s="216"/>
      <c r="J20" s="216"/>
      <c r="K20" s="216"/>
      <c r="L20" s="216"/>
      <c r="M20" s="216"/>
      <c r="N20" s="216"/>
      <c r="O20" s="216"/>
      <c r="P20" s="216"/>
      <c r="Q20" s="216"/>
      <c r="R20" s="216"/>
      <c r="S20" s="216"/>
      <c r="T20" s="216"/>
      <c r="U20" s="216"/>
      <c r="V20" s="216">
        <f t="shared" si="0"/>
        <v>0</v>
      </c>
    </row>
    <row r="21" spans="1:22">
      <c r="A21" s="489" t="s">
        <v>228</v>
      </c>
      <c r="B21" s="216"/>
      <c r="C21" s="216"/>
      <c r="D21" s="216"/>
      <c r="E21" s="216"/>
      <c r="F21" s="216"/>
      <c r="G21" s="216"/>
      <c r="H21" s="216"/>
      <c r="I21" s="216"/>
      <c r="J21" s="216"/>
      <c r="K21" s="216"/>
      <c r="L21" s="216"/>
      <c r="M21" s="216"/>
      <c r="N21" s="216"/>
      <c r="O21" s="216"/>
      <c r="P21" s="216"/>
      <c r="Q21" s="216"/>
      <c r="R21" s="216"/>
      <c r="S21" s="216"/>
      <c r="T21" s="216"/>
      <c r="U21" s="216"/>
      <c r="V21" s="216">
        <f t="shared" si="0"/>
        <v>0</v>
      </c>
    </row>
    <row r="22" spans="1:22">
      <c r="A22" s="489" t="s">
        <v>229</v>
      </c>
      <c r="B22" s="216"/>
      <c r="C22" s="216"/>
      <c r="D22" s="216"/>
      <c r="E22" s="216"/>
      <c r="F22" s="216"/>
      <c r="G22" s="216"/>
      <c r="H22" s="216"/>
      <c r="I22" s="216"/>
      <c r="J22" s="216"/>
      <c r="K22" s="216"/>
      <c r="L22" s="216"/>
      <c r="M22" s="216"/>
      <c r="N22" s="216"/>
      <c r="O22" s="216"/>
      <c r="P22" s="216"/>
      <c r="Q22" s="216"/>
      <c r="R22" s="216"/>
      <c r="S22" s="216"/>
      <c r="T22" s="216"/>
      <c r="U22" s="216"/>
      <c r="V22" s="216">
        <f t="shared" si="0"/>
        <v>0</v>
      </c>
    </row>
    <row r="23" spans="1:22">
      <c r="A23" s="539"/>
      <c r="B23" s="216"/>
      <c r="C23" s="216"/>
      <c r="D23" s="216"/>
      <c r="E23" s="216"/>
      <c r="F23" s="216"/>
      <c r="G23" s="216"/>
      <c r="H23" s="216"/>
      <c r="I23" s="216"/>
      <c r="J23" s="216"/>
      <c r="K23" s="216"/>
      <c r="L23" s="216"/>
      <c r="M23" s="216"/>
      <c r="N23" s="216"/>
      <c r="O23" s="216"/>
      <c r="P23" s="216"/>
      <c r="Q23" s="216"/>
      <c r="R23" s="216"/>
      <c r="S23" s="216"/>
      <c r="T23" s="216"/>
      <c r="U23" s="216"/>
      <c r="V23" s="216">
        <f t="shared" si="0"/>
        <v>0</v>
      </c>
    </row>
    <row r="24" spans="1:22">
      <c r="A24" s="488" t="s">
        <v>230</v>
      </c>
      <c r="B24" s="216"/>
      <c r="C24" s="216"/>
      <c r="D24" s="216"/>
      <c r="E24" s="216"/>
      <c r="F24" s="216"/>
      <c r="G24" s="216"/>
      <c r="H24" s="216"/>
      <c r="I24" s="216"/>
      <c r="J24" s="216"/>
      <c r="K24" s="216"/>
      <c r="L24" s="216"/>
      <c r="M24" s="216"/>
      <c r="N24" s="216"/>
      <c r="O24" s="216"/>
      <c r="P24" s="216"/>
      <c r="Q24" s="216"/>
      <c r="R24" s="216"/>
      <c r="S24" s="216"/>
      <c r="T24" s="216"/>
      <c r="U24" s="216"/>
      <c r="V24" s="216">
        <f t="shared" si="0"/>
        <v>0</v>
      </c>
    </row>
    <row r="25" spans="1:22">
      <c r="A25" s="489" t="s">
        <v>231</v>
      </c>
      <c r="B25" s="216"/>
      <c r="C25" s="216"/>
      <c r="D25" s="216"/>
      <c r="E25" s="216"/>
      <c r="F25" s="216"/>
      <c r="G25" s="216"/>
      <c r="H25" s="216"/>
      <c r="I25" s="216"/>
      <c r="J25" s="216"/>
      <c r="K25" s="216"/>
      <c r="L25" s="216"/>
      <c r="M25" s="216"/>
      <c r="N25" s="216"/>
      <c r="O25" s="216"/>
      <c r="P25" s="216"/>
      <c r="Q25" s="216"/>
      <c r="R25" s="216"/>
      <c r="S25" s="216"/>
      <c r="T25" s="216"/>
      <c r="U25" s="216"/>
      <c r="V25" s="216">
        <f t="shared" si="0"/>
        <v>0</v>
      </c>
    </row>
    <row r="26" spans="1:22">
      <c r="A26" s="488" t="s">
        <v>232</v>
      </c>
      <c r="B26" s="216"/>
      <c r="C26" s="216"/>
      <c r="D26" s="216"/>
      <c r="E26" s="216"/>
      <c r="F26" s="216"/>
      <c r="G26" s="216"/>
      <c r="H26" s="216"/>
      <c r="I26" s="216"/>
      <c r="J26" s="216"/>
      <c r="K26" s="216"/>
      <c r="L26" s="216"/>
      <c r="M26" s="216"/>
      <c r="N26" s="216"/>
      <c r="O26" s="216"/>
      <c r="P26" s="216"/>
      <c r="Q26" s="216"/>
      <c r="R26" s="216"/>
      <c r="S26" s="216"/>
      <c r="T26" s="216"/>
      <c r="U26" s="216"/>
      <c r="V26" s="216">
        <f t="shared" si="0"/>
        <v>0</v>
      </c>
    </row>
    <row r="27" spans="1:22">
      <c r="A27" s="489" t="s">
        <v>233</v>
      </c>
      <c r="B27" s="216"/>
      <c r="C27" s="216"/>
      <c r="D27" s="216"/>
      <c r="E27" s="216"/>
      <c r="F27" s="216"/>
      <c r="G27" s="216"/>
      <c r="H27" s="216"/>
      <c r="I27" s="216"/>
      <c r="J27" s="216"/>
      <c r="K27" s="216"/>
      <c r="L27" s="216"/>
      <c r="M27" s="216"/>
      <c r="N27" s="216"/>
      <c r="O27" s="216"/>
      <c r="P27" s="216"/>
      <c r="Q27" s="216"/>
      <c r="R27" s="216"/>
      <c r="S27" s="216"/>
      <c r="T27" s="216"/>
      <c r="U27" s="216"/>
      <c r="V27" s="216">
        <f t="shared" si="0"/>
        <v>0</v>
      </c>
    </row>
    <row r="28" spans="1:22">
      <c r="A28" s="489" t="s">
        <v>234</v>
      </c>
      <c r="B28" s="216"/>
      <c r="C28" s="216"/>
      <c r="D28" s="216"/>
      <c r="E28" s="216"/>
      <c r="F28" s="216"/>
      <c r="G28" s="216"/>
      <c r="H28" s="216"/>
      <c r="I28" s="216"/>
      <c r="J28" s="216"/>
      <c r="K28" s="216"/>
      <c r="L28" s="216"/>
      <c r="M28" s="216"/>
      <c r="N28" s="216"/>
      <c r="O28" s="216"/>
      <c r="P28" s="216"/>
      <c r="Q28" s="216"/>
      <c r="R28" s="216"/>
      <c r="S28" s="216"/>
      <c r="T28" s="216"/>
      <c r="U28" s="216"/>
      <c r="V28" s="216">
        <f t="shared" si="0"/>
        <v>0</v>
      </c>
    </row>
    <row r="29" spans="1:22">
      <c r="A29" s="489" t="s">
        <v>235</v>
      </c>
      <c r="B29" s="216"/>
      <c r="C29" s="216"/>
      <c r="D29" s="216"/>
      <c r="E29" s="216"/>
      <c r="F29" s="216"/>
      <c r="G29" s="216"/>
      <c r="H29" s="216"/>
      <c r="I29" s="216"/>
      <c r="J29" s="216"/>
      <c r="K29" s="216"/>
      <c r="L29" s="216"/>
      <c r="M29" s="216"/>
      <c r="N29" s="216"/>
      <c r="O29" s="216"/>
      <c r="P29" s="216"/>
      <c r="Q29" s="216"/>
      <c r="R29" s="216"/>
      <c r="S29" s="216"/>
      <c r="T29" s="216"/>
      <c r="U29" s="216"/>
      <c r="V29" s="216">
        <f t="shared" si="0"/>
        <v>0</v>
      </c>
    </row>
    <row r="30" spans="1:22">
      <c r="A30" s="488" t="s">
        <v>236</v>
      </c>
      <c r="B30" s="216"/>
      <c r="C30" s="216"/>
      <c r="D30" s="216"/>
      <c r="E30" s="216"/>
      <c r="F30" s="216"/>
      <c r="G30" s="216"/>
      <c r="H30" s="216"/>
      <c r="I30" s="216"/>
      <c r="J30" s="216"/>
      <c r="K30" s="216"/>
      <c r="L30" s="216"/>
      <c r="M30" s="216"/>
      <c r="N30" s="216"/>
      <c r="O30" s="216"/>
      <c r="P30" s="216"/>
      <c r="Q30" s="216"/>
      <c r="R30" s="216"/>
      <c r="S30" s="216"/>
      <c r="T30" s="216"/>
      <c r="U30" s="216"/>
      <c r="V30" s="216">
        <f t="shared" si="0"/>
        <v>0</v>
      </c>
    </row>
    <row r="31" spans="1:22">
      <c r="A31" s="489" t="s">
        <v>237</v>
      </c>
      <c r="B31" s="216"/>
      <c r="C31" s="216"/>
      <c r="D31" s="216"/>
      <c r="E31" s="216"/>
      <c r="F31" s="216"/>
      <c r="G31" s="216"/>
      <c r="H31" s="216"/>
      <c r="I31" s="216"/>
      <c r="J31" s="216"/>
      <c r="K31" s="216"/>
      <c r="L31" s="216"/>
      <c r="M31" s="216"/>
      <c r="N31" s="216"/>
      <c r="O31" s="216"/>
      <c r="P31" s="216"/>
      <c r="Q31" s="216"/>
      <c r="R31" s="216"/>
      <c r="S31" s="216"/>
      <c r="T31" s="216"/>
      <c r="U31" s="216"/>
      <c r="V31" s="216">
        <f t="shared" si="0"/>
        <v>0</v>
      </c>
    </row>
    <row r="32" spans="1:22">
      <c r="A32" s="489" t="s">
        <v>238</v>
      </c>
      <c r="B32" s="216"/>
      <c r="C32" s="216"/>
      <c r="D32" s="216"/>
      <c r="E32" s="216"/>
      <c r="F32" s="216"/>
      <c r="G32" s="216"/>
      <c r="H32" s="216"/>
      <c r="I32" s="216"/>
      <c r="J32" s="216"/>
      <c r="K32" s="216"/>
      <c r="L32" s="216"/>
      <c r="M32" s="216"/>
      <c r="N32" s="216"/>
      <c r="O32" s="216"/>
      <c r="P32" s="216"/>
      <c r="Q32" s="216"/>
      <c r="R32" s="216"/>
      <c r="S32" s="216"/>
      <c r="T32" s="216"/>
      <c r="U32" s="216"/>
      <c r="V32" s="216">
        <f t="shared" si="0"/>
        <v>0</v>
      </c>
    </row>
    <row r="33" spans="1:22">
      <c r="A33" s="490" t="s">
        <v>280</v>
      </c>
      <c r="B33" s="216"/>
      <c r="C33" s="216"/>
      <c r="D33" s="216"/>
      <c r="E33" s="216"/>
      <c r="F33" s="216"/>
      <c r="G33" s="216"/>
      <c r="H33" s="216"/>
      <c r="I33" s="216"/>
      <c r="J33" s="216"/>
      <c r="K33" s="216"/>
      <c r="L33" s="216"/>
      <c r="M33" s="216"/>
      <c r="N33" s="216"/>
      <c r="O33" s="216"/>
      <c r="P33" s="216"/>
      <c r="Q33" s="216"/>
      <c r="R33" s="216"/>
      <c r="S33" s="216"/>
      <c r="T33" s="216"/>
      <c r="U33" s="216"/>
      <c r="V33" s="216">
        <f t="shared" si="0"/>
        <v>0</v>
      </c>
    </row>
    <row r="34" spans="1:22">
      <c r="A34" s="488" t="s">
        <v>52</v>
      </c>
      <c r="B34" s="216"/>
      <c r="C34" s="216"/>
      <c r="D34" s="216"/>
      <c r="E34" s="216"/>
      <c r="F34" s="216"/>
      <c r="G34" s="216"/>
      <c r="H34" s="216"/>
      <c r="I34" s="216"/>
      <c r="J34" s="216"/>
      <c r="K34" s="216"/>
      <c r="L34" s="216"/>
      <c r="M34" s="216"/>
      <c r="N34" s="216"/>
      <c r="O34" s="216"/>
      <c r="P34" s="216"/>
      <c r="Q34" s="216"/>
      <c r="R34" s="216"/>
      <c r="S34" s="216"/>
      <c r="T34" s="216"/>
      <c r="U34" s="216"/>
      <c r="V34" s="216">
        <f t="shared" si="0"/>
        <v>0</v>
      </c>
    </row>
    <row r="35" spans="1:22" ht="15">
      <c r="A35" s="11" t="s">
        <v>249</v>
      </c>
      <c r="B35" s="418">
        <f t="shared" ref="B35:V35" si="1">SUM(B9:B34)</f>
        <v>0</v>
      </c>
      <c r="C35" s="418">
        <f t="shared" si="1"/>
        <v>0</v>
      </c>
      <c r="D35" s="418">
        <f t="shared" si="1"/>
        <v>0</v>
      </c>
      <c r="E35" s="418">
        <f t="shared" si="1"/>
        <v>0</v>
      </c>
      <c r="F35" s="418">
        <f t="shared" si="1"/>
        <v>0</v>
      </c>
      <c r="G35" s="418">
        <f t="shared" si="1"/>
        <v>0</v>
      </c>
      <c r="H35" s="418">
        <f t="shared" si="1"/>
        <v>0</v>
      </c>
      <c r="I35" s="418">
        <f t="shared" si="1"/>
        <v>0</v>
      </c>
      <c r="J35" s="418">
        <f t="shared" si="1"/>
        <v>0</v>
      </c>
      <c r="K35" s="418">
        <f t="shared" si="1"/>
        <v>0</v>
      </c>
      <c r="L35" s="418">
        <f t="shared" si="1"/>
        <v>0</v>
      </c>
      <c r="M35" s="418">
        <f t="shared" si="1"/>
        <v>0</v>
      </c>
      <c r="N35" s="418">
        <f t="shared" si="1"/>
        <v>0</v>
      </c>
      <c r="O35" s="418">
        <f t="shared" si="1"/>
        <v>0</v>
      </c>
      <c r="P35" s="418">
        <f t="shared" ref="P35:Q35" si="2">SUM(P9:P34)</f>
        <v>0</v>
      </c>
      <c r="Q35" s="418">
        <f t="shared" si="2"/>
        <v>0</v>
      </c>
      <c r="R35" s="418"/>
      <c r="S35" s="216">
        <f t="shared" ref="S35:T35" si="3">SUM(S9:S34)</f>
        <v>0</v>
      </c>
      <c r="T35" s="216">
        <f t="shared" si="3"/>
        <v>0</v>
      </c>
      <c r="U35" s="216">
        <f t="shared" si="1"/>
        <v>0</v>
      </c>
      <c r="V35" s="216">
        <f t="shared" si="1"/>
        <v>0</v>
      </c>
    </row>
    <row r="36" spans="1:22">
      <c r="A36" s="12" t="s">
        <v>250</v>
      </c>
      <c r="B36" s="418"/>
      <c r="C36" s="418"/>
      <c r="D36" s="418"/>
      <c r="E36" s="418"/>
      <c r="F36" s="418"/>
      <c r="G36" s="418"/>
      <c r="H36" s="418"/>
      <c r="I36" s="418"/>
      <c r="J36" s="418"/>
      <c r="K36" s="418"/>
      <c r="L36" s="418"/>
      <c r="M36" s="418"/>
      <c r="N36" s="418"/>
      <c r="O36" s="418"/>
      <c r="P36" s="418"/>
      <c r="Q36" s="418"/>
      <c r="R36" s="418"/>
      <c r="S36" s="216"/>
      <c r="T36" s="216"/>
      <c r="U36" s="216"/>
      <c r="V36" s="216">
        <f>SUM(U36:U36)</f>
        <v>0</v>
      </c>
    </row>
    <row r="37" spans="1:22">
      <c r="A37" s="12"/>
      <c r="B37" s="418"/>
      <c r="C37" s="418"/>
      <c r="D37" s="418"/>
      <c r="E37" s="418"/>
      <c r="F37" s="418"/>
      <c r="G37" s="418"/>
      <c r="H37" s="418"/>
      <c r="I37" s="418"/>
      <c r="J37" s="418"/>
      <c r="K37" s="418"/>
      <c r="L37" s="418"/>
      <c r="M37" s="418"/>
      <c r="N37" s="418"/>
      <c r="O37" s="418"/>
      <c r="P37" s="418"/>
      <c r="Q37" s="418"/>
      <c r="R37" s="418"/>
      <c r="S37" s="216"/>
      <c r="T37" s="216"/>
      <c r="U37" s="216"/>
      <c r="V37" s="216">
        <f>SUM(U37:U37)</f>
        <v>0</v>
      </c>
    </row>
    <row r="38" spans="1:22">
      <c r="A38" s="12"/>
      <c r="B38" s="418"/>
      <c r="C38" s="418"/>
      <c r="D38" s="418"/>
      <c r="E38" s="418"/>
      <c r="F38" s="418"/>
      <c r="G38" s="418"/>
      <c r="H38" s="418"/>
      <c r="I38" s="418"/>
      <c r="J38" s="418"/>
      <c r="K38" s="418"/>
      <c r="L38" s="418"/>
      <c r="M38" s="418"/>
      <c r="N38" s="418"/>
      <c r="O38" s="418"/>
      <c r="P38" s="418"/>
      <c r="Q38" s="418"/>
      <c r="R38" s="418"/>
      <c r="S38" s="216"/>
      <c r="T38" s="216"/>
      <c r="U38" s="216"/>
      <c r="V38" s="216">
        <f>SUM(U38:U38)</f>
        <v>0</v>
      </c>
    </row>
    <row r="39" spans="1:22">
      <c r="A39" s="540"/>
      <c r="B39" s="418"/>
      <c r="C39" s="418"/>
      <c r="D39" s="418"/>
      <c r="E39" s="418"/>
      <c r="F39" s="418"/>
      <c r="G39" s="418"/>
      <c r="H39" s="418"/>
      <c r="I39" s="418"/>
      <c r="J39" s="418"/>
      <c r="K39" s="418"/>
      <c r="L39" s="418"/>
      <c r="M39" s="418"/>
      <c r="N39" s="418"/>
      <c r="O39" s="418"/>
      <c r="P39" s="418"/>
      <c r="Q39" s="418"/>
      <c r="R39" s="418"/>
      <c r="S39" s="216"/>
      <c r="T39" s="216"/>
      <c r="U39" s="216"/>
      <c r="V39" s="216">
        <f>SUM(U39:U39)</f>
        <v>0</v>
      </c>
    </row>
    <row r="40" spans="1:22">
      <c r="A40" s="12"/>
      <c r="B40" s="418"/>
      <c r="C40" s="418"/>
      <c r="D40" s="418"/>
      <c r="E40" s="418"/>
      <c r="F40" s="418"/>
      <c r="G40" s="418"/>
      <c r="H40" s="418"/>
      <c r="I40" s="418"/>
      <c r="J40" s="418"/>
      <c r="K40" s="418"/>
      <c r="L40" s="418"/>
      <c r="M40" s="418"/>
      <c r="N40" s="418"/>
      <c r="O40" s="418"/>
      <c r="P40" s="418"/>
      <c r="Q40" s="418"/>
      <c r="R40" s="418"/>
      <c r="S40" s="216"/>
      <c r="T40" s="216"/>
      <c r="U40" s="216"/>
      <c r="V40" s="216">
        <f>SUM(U40:U40)</f>
        <v>0</v>
      </c>
    </row>
    <row r="41" spans="1:22" ht="15">
      <c r="A41" s="13"/>
      <c r="B41" s="418">
        <f t="shared" ref="B41:V41" si="4">SUM(B35:B40)</f>
        <v>0</v>
      </c>
      <c r="C41" s="418">
        <f t="shared" si="4"/>
        <v>0</v>
      </c>
      <c r="D41" s="418">
        <f t="shared" si="4"/>
        <v>0</v>
      </c>
      <c r="E41" s="418">
        <f t="shared" si="4"/>
        <v>0</v>
      </c>
      <c r="F41" s="418">
        <f t="shared" si="4"/>
        <v>0</v>
      </c>
      <c r="G41" s="418">
        <f t="shared" si="4"/>
        <v>0</v>
      </c>
      <c r="H41" s="418">
        <f t="shared" si="4"/>
        <v>0</v>
      </c>
      <c r="I41" s="418">
        <f t="shared" si="4"/>
        <v>0</v>
      </c>
      <c r="J41" s="418">
        <f t="shared" si="4"/>
        <v>0</v>
      </c>
      <c r="K41" s="418">
        <f t="shared" si="4"/>
        <v>0</v>
      </c>
      <c r="L41" s="418">
        <f t="shared" si="4"/>
        <v>0</v>
      </c>
      <c r="M41" s="418">
        <f t="shared" si="4"/>
        <v>0</v>
      </c>
      <c r="N41" s="418">
        <f t="shared" si="4"/>
        <v>0</v>
      </c>
      <c r="O41" s="418">
        <f t="shared" si="4"/>
        <v>0</v>
      </c>
      <c r="P41" s="418">
        <f t="shared" ref="P41:Q41" si="5">SUM(P35:P40)</f>
        <v>0</v>
      </c>
      <c r="Q41" s="418">
        <f t="shared" si="5"/>
        <v>0</v>
      </c>
      <c r="R41" s="418"/>
      <c r="S41" s="216">
        <f t="shared" ref="S41:T41" si="6">SUM(S35:S40)</f>
        <v>0</v>
      </c>
      <c r="T41" s="216">
        <f t="shared" si="6"/>
        <v>0</v>
      </c>
      <c r="U41" s="216">
        <f t="shared" si="4"/>
        <v>0</v>
      </c>
      <c r="V41" s="216">
        <f t="shared" si="4"/>
        <v>0</v>
      </c>
    </row>
    <row r="42" spans="1:22" ht="15">
      <c r="A42" s="14"/>
      <c r="B42" s="216"/>
      <c r="C42" s="216"/>
      <c r="D42" s="216"/>
      <c r="E42" s="418"/>
      <c r="F42" s="216"/>
      <c r="G42" s="216"/>
      <c r="H42" s="216"/>
      <c r="I42" s="418"/>
      <c r="J42" s="418"/>
      <c r="K42" s="418"/>
      <c r="L42" s="418"/>
      <c r="M42" s="418"/>
      <c r="N42" s="216"/>
      <c r="O42" s="418"/>
      <c r="P42" s="418"/>
      <c r="Q42" s="418"/>
      <c r="R42" s="418"/>
      <c r="S42" s="216"/>
      <c r="T42" s="216"/>
      <c r="U42" s="216"/>
      <c r="V42" s="216">
        <f>SUM(U42:U42)</f>
        <v>0</v>
      </c>
    </row>
    <row r="43" spans="1:22" ht="15">
      <c r="A43" s="541" t="s">
        <v>251</v>
      </c>
      <c r="B43" s="216"/>
      <c r="C43" s="216"/>
      <c r="D43" s="216"/>
      <c r="E43" s="418"/>
      <c r="F43" s="216"/>
      <c r="G43" s="216"/>
      <c r="H43" s="216"/>
      <c r="I43" s="418"/>
      <c r="J43" s="216"/>
      <c r="K43" s="418"/>
      <c r="L43" s="216"/>
      <c r="M43" s="418"/>
      <c r="N43" s="216"/>
      <c r="O43" s="418"/>
      <c r="P43" s="418"/>
      <c r="Q43" s="418"/>
      <c r="R43" s="418"/>
      <c r="S43" s="216"/>
      <c r="T43" s="216"/>
      <c r="U43" s="216"/>
      <c r="V43" s="216">
        <f>V41</f>
        <v>0</v>
      </c>
    </row>
    <row r="44" spans="1:22">
      <c r="A44" s="197"/>
      <c r="B44" s="216"/>
      <c r="C44" s="216"/>
      <c r="D44" s="216"/>
      <c r="E44" s="418"/>
      <c r="F44" s="216"/>
      <c r="G44" s="216"/>
      <c r="H44" s="216"/>
      <c r="I44" s="418"/>
      <c r="J44" s="216"/>
      <c r="K44" s="418"/>
      <c r="L44" s="216"/>
      <c r="M44" s="418"/>
      <c r="N44" s="216"/>
      <c r="O44" s="418"/>
      <c r="P44" s="418"/>
      <c r="Q44" s="418"/>
      <c r="R44" s="418"/>
      <c r="S44" s="216"/>
      <c r="T44" s="216"/>
      <c r="U44" s="216"/>
      <c r="V44" s="216">
        <f t="shared" ref="V44:V65" si="7">SUM(U44:U44)</f>
        <v>0</v>
      </c>
    </row>
    <row r="45" spans="1:22" ht="15">
      <c r="A45" s="542" t="s">
        <v>212</v>
      </c>
      <c r="B45" s="418">
        <f t="shared" ref="B45:G45" si="8">SUM(B46:B47)</f>
        <v>0</v>
      </c>
      <c r="C45" s="298">
        <f t="shared" si="8"/>
        <v>550</v>
      </c>
      <c r="D45" s="298">
        <f t="shared" si="8"/>
        <v>825.4</v>
      </c>
      <c r="E45" s="298">
        <f t="shared" si="8"/>
        <v>0</v>
      </c>
      <c r="F45" s="298">
        <f t="shared" si="8"/>
        <v>1393.4</v>
      </c>
      <c r="G45" s="298">
        <f t="shared" si="8"/>
        <v>1434.5</v>
      </c>
      <c r="H45" s="298">
        <f>SUM(H46:H47)</f>
        <v>0</v>
      </c>
      <c r="I45" s="298">
        <f>SUM(I46:I47)</f>
        <v>1589.8</v>
      </c>
      <c r="J45" s="298">
        <f>SUM(J46:J47)</f>
        <v>0</v>
      </c>
      <c r="K45" s="298">
        <f>SUM(K46)</f>
        <v>1780.9</v>
      </c>
      <c r="L45" s="298">
        <f t="shared" ref="L45:U45" si="9">SUM(L46:L47)</f>
        <v>0</v>
      </c>
      <c r="M45" s="298">
        <f t="shared" si="9"/>
        <v>2144.9</v>
      </c>
      <c r="N45" s="298">
        <f t="shared" si="9"/>
        <v>0</v>
      </c>
      <c r="O45" s="418">
        <f t="shared" si="9"/>
        <v>0</v>
      </c>
      <c r="P45" s="298">
        <f t="shared" si="9"/>
        <v>0</v>
      </c>
      <c r="Q45" s="298">
        <f t="shared" si="9"/>
        <v>0</v>
      </c>
      <c r="R45" s="298">
        <f t="shared" si="9"/>
        <v>0</v>
      </c>
      <c r="S45" s="298">
        <f t="shared" si="9"/>
        <v>0</v>
      </c>
      <c r="T45" s="298">
        <f t="shared" ref="T45" si="10">SUM(T46:T47)</f>
        <v>0</v>
      </c>
      <c r="U45" s="298">
        <f t="shared" si="9"/>
        <v>0</v>
      </c>
      <c r="V45" s="216">
        <f>SUM(B45:U45)</f>
        <v>9718.9</v>
      </c>
    </row>
    <row r="46" spans="1:22">
      <c r="A46" s="16" t="s">
        <v>169</v>
      </c>
      <c r="B46" s="216"/>
      <c r="C46" s="298">
        <v>550</v>
      </c>
      <c r="D46" s="298">
        <v>825.4</v>
      </c>
      <c r="E46" s="298"/>
      <c r="F46" s="298">
        <v>1393.4</v>
      </c>
      <c r="G46" s="298">
        <v>1434.5</v>
      </c>
      <c r="H46" s="298"/>
      <c r="I46" s="298">
        <v>1589.8</v>
      </c>
      <c r="J46" s="298"/>
      <c r="K46" s="298">
        <v>1780.9</v>
      </c>
      <c r="L46" s="298"/>
      <c r="M46" s="298">
        <v>2144.9</v>
      </c>
      <c r="N46" s="298"/>
      <c r="O46" s="418"/>
      <c r="P46" s="298"/>
      <c r="Q46" s="298"/>
      <c r="R46" s="298"/>
      <c r="S46" s="298"/>
      <c r="T46" s="216"/>
      <c r="U46" s="216"/>
      <c r="V46" s="216">
        <f>SUM(B46:U46)</f>
        <v>9718.9</v>
      </c>
    </row>
    <row r="47" spans="1:22">
      <c r="B47" s="216"/>
      <c r="C47" s="216"/>
      <c r="D47" s="216"/>
      <c r="E47" s="216"/>
      <c r="F47" s="216"/>
      <c r="G47" s="216"/>
      <c r="H47" s="216"/>
      <c r="I47" s="216"/>
      <c r="J47" s="216"/>
      <c r="K47" s="298"/>
      <c r="L47" s="216"/>
      <c r="M47" s="216"/>
      <c r="N47" s="216"/>
      <c r="O47" s="216"/>
      <c r="P47" s="216"/>
      <c r="Q47" s="216"/>
      <c r="R47" s="216"/>
      <c r="S47" s="216"/>
      <c r="T47" s="216"/>
      <c r="U47" s="216"/>
      <c r="V47" s="216">
        <f>SUM(U47:U47)</f>
        <v>0</v>
      </c>
    </row>
    <row r="48" spans="1:22" ht="15">
      <c r="A48" s="543" t="s">
        <v>216</v>
      </c>
      <c r="B48" s="216"/>
      <c r="C48" s="216"/>
      <c r="D48" s="216"/>
      <c r="E48" s="216"/>
      <c r="F48" s="216"/>
      <c r="G48" s="216"/>
      <c r="H48" s="216"/>
      <c r="I48" s="216"/>
      <c r="J48" s="216"/>
      <c r="K48" s="298"/>
      <c r="L48" s="216"/>
      <c r="M48" s="216"/>
      <c r="N48" s="216"/>
      <c r="O48" s="216"/>
      <c r="P48" s="216"/>
      <c r="Q48" s="216"/>
      <c r="R48" s="216"/>
      <c r="S48" s="216"/>
      <c r="T48" s="216"/>
      <c r="U48" s="216"/>
      <c r="V48" s="216">
        <f t="shared" si="7"/>
        <v>0</v>
      </c>
    </row>
    <row r="49" spans="1:22">
      <c r="A49" s="16" t="s">
        <v>170</v>
      </c>
      <c r="B49" s="216"/>
      <c r="C49" s="216"/>
      <c r="D49" s="216"/>
      <c r="E49" s="216"/>
      <c r="F49" s="216"/>
      <c r="G49" s="216"/>
      <c r="H49" s="216"/>
      <c r="I49" s="216"/>
      <c r="J49" s="216"/>
      <c r="K49" s="298"/>
      <c r="L49" s="216"/>
      <c r="M49" s="216"/>
      <c r="N49" s="216"/>
      <c r="O49" s="216"/>
      <c r="P49" s="216"/>
      <c r="Q49" s="216"/>
      <c r="R49" s="216"/>
      <c r="S49" s="216"/>
      <c r="T49" s="216"/>
      <c r="U49" s="216"/>
      <c r="V49" s="216">
        <f t="shared" si="7"/>
        <v>0</v>
      </c>
    </row>
    <row r="50" spans="1:22">
      <c r="A50" s="16" t="s">
        <v>171</v>
      </c>
      <c r="B50" s="216"/>
      <c r="C50" s="216"/>
      <c r="D50" s="216"/>
      <c r="E50" s="216"/>
      <c r="F50" s="216"/>
      <c r="G50" s="216"/>
      <c r="H50" s="216"/>
      <c r="I50" s="216"/>
      <c r="J50" s="216"/>
      <c r="K50" s="298"/>
      <c r="L50" s="216"/>
      <c r="M50" s="216"/>
      <c r="N50" s="216"/>
      <c r="O50" s="216"/>
      <c r="P50" s="216"/>
      <c r="Q50" s="216"/>
      <c r="R50" s="216"/>
      <c r="S50" s="216"/>
      <c r="T50" s="216"/>
      <c r="U50" s="216"/>
      <c r="V50" s="216">
        <f t="shared" si="7"/>
        <v>0</v>
      </c>
    </row>
    <row r="51" spans="1:22">
      <c r="B51" s="216"/>
      <c r="C51" s="216"/>
      <c r="D51" s="216"/>
      <c r="E51" s="216"/>
      <c r="F51" s="216"/>
      <c r="G51" s="216"/>
      <c r="H51" s="216"/>
      <c r="I51" s="216"/>
      <c r="J51" s="216"/>
      <c r="K51" s="298"/>
      <c r="L51" s="216"/>
      <c r="M51" s="216"/>
      <c r="N51" s="216"/>
      <c r="O51" s="216"/>
      <c r="P51" s="216"/>
      <c r="Q51" s="216"/>
      <c r="R51" s="216"/>
      <c r="S51" s="216"/>
      <c r="T51" s="216"/>
      <c r="U51" s="216"/>
      <c r="V51" s="216">
        <f t="shared" si="7"/>
        <v>0</v>
      </c>
    </row>
    <row r="52" spans="1:22" ht="15">
      <c r="A52" s="544" t="s">
        <v>214</v>
      </c>
      <c r="B52" s="298">
        <v>530</v>
      </c>
      <c r="C52" s="298"/>
      <c r="D52" s="298"/>
      <c r="E52" s="298">
        <v>530</v>
      </c>
      <c r="F52" s="298"/>
      <c r="G52" s="216"/>
      <c r="H52" s="298">
        <v>530</v>
      </c>
      <c r="I52" s="298"/>
      <c r="J52" s="298">
        <v>540</v>
      </c>
      <c r="K52" s="298"/>
      <c r="L52" s="298">
        <v>580</v>
      </c>
      <c r="M52" s="298"/>
      <c r="N52" s="216">
        <v>810</v>
      </c>
      <c r="O52" s="298"/>
      <c r="P52" s="298"/>
      <c r="Q52" s="298"/>
      <c r="R52" s="298"/>
      <c r="S52" s="216"/>
      <c r="T52" s="216"/>
      <c r="U52" s="216"/>
      <c r="V52" s="216">
        <f>SUM(B52:U52)</f>
        <v>3520</v>
      </c>
    </row>
    <row r="53" spans="1:22" ht="15">
      <c r="A53" s="543" t="s">
        <v>215</v>
      </c>
      <c r="V53">
        <f t="shared" si="7"/>
        <v>0</v>
      </c>
    </row>
    <row r="54" spans="1:22">
      <c r="A54" s="16" t="s">
        <v>16</v>
      </c>
      <c r="V54">
        <f t="shared" si="7"/>
        <v>0</v>
      </c>
    </row>
    <row r="55" spans="1:22">
      <c r="A55" s="16" t="s">
        <v>174</v>
      </c>
      <c r="V55">
        <f t="shared" si="7"/>
        <v>0</v>
      </c>
    </row>
    <row r="56" spans="1:22">
      <c r="V56">
        <f t="shared" si="7"/>
        <v>0</v>
      </c>
    </row>
    <row r="57" spans="1:22">
      <c r="A57" s="545"/>
      <c r="V57">
        <f t="shared" si="7"/>
        <v>0</v>
      </c>
    </row>
    <row r="58" spans="1:22" ht="15">
      <c r="A58" s="230"/>
      <c r="V58">
        <f t="shared" si="7"/>
        <v>0</v>
      </c>
    </row>
    <row r="59" spans="1:22" ht="15">
      <c r="A59" s="543" t="s">
        <v>240</v>
      </c>
      <c r="V59">
        <f t="shared" si="7"/>
        <v>0</v>
      </c>
    </row>
    <row r="60" spans="1:22" ht="15">
      <c r="A60" s="543" t="s">
        <v>217</v>
      </c>
      <c r="V60">
        <f t="shared" si="7"/>
        <v>0</v>
      </c>
    </row>
    <row r="61" spans="1:22">
      <c r="A61" s="546"/>
      <c r="V61">
        <f t="shared" si="7"/>
        <v>0</v>
      </c>
    </row>
    <row r="62" spans="1:22">
      <c r="A62" s="546"/>
      <c r="V62">
        <f t="shared" si="7"/>
        <v>0</v>
      </c>
    </row>
    <row r="63" spans="1:22" s="519" customFormat="1">
      <c r="A63" s="16"/>
      <c r="B63" s="520">
        <f>B43+B45+B48+B52+B53+B59</f>
        <v>530</v>
      </c>
      <c r="C63" s="520">
        <f t="shared" ref="C63:U63" si="11">C43+C45+C48+C52+C53+C59</f>
        <v>550</v>
      </c>
      <c r="D63" s="520">
        <f t="shared" si="11"/>
        <v>825.4</v>
      </c>
      <c r="E63" s="520">
        <f t="shared" si="11"/>
        <v>530</v>
      </c>
      <c r="F63" s="520">
        <f t="shared" si="11"/>
        <v>1393.4</v>
      </c>
      <c r="G63" s="520">
        <f t="shared" si="11"/>
        <v>1434.5</v>
      </c>
      <c r="H63" s="520">
        <f t="shared" si="11"/>
        <v>530</v>
      </c>
      <c r="I63" s="520">
        <f t="shared" si="11"/>
        <v>1589.8</v>
      </c>
      <c r="J63" s="520">
        <f t="shared" si="11"/>
        <v>540</v>
      </c>
      <c r="K63" s="520">
        <f t="shared" si="11"/>
        <v>1780.9</v>
      </c>
      <c r="L63" s="520">
        <f t="shared" si="11"/>
        <v>580</v>
      </c>
      <c r="M63" s="520">
        <f t="shared" si="11"/>
        <v>2144.9</v>
      </c>
      <c r="N63" s="520">
        <f t="shared" si="11"/>
        <v>810</v>
      </c>
      <c r="O63" s="520">
        <f t="shared" si="11"/>
        <v>0</v>
      </c>
      <c r="P63" s="520">
        <f t="shared" ref="P63:Q63" si="12">P43+P45+P48+P52+P53+P59</f>
        <v>0</v>
      </c>
      <c r="Q63" s="520">
        <f t="shared" si="12"/>
        <v>0</v>
      </c>
      <c r="R63" s="520"/>
      <c r="S63" s="520">
        <f t="shared" ref="S63:T63" si="13">S43+S45+S48+S52+S53+S59</f>
        <v>0</v>
      </c>
      <c r="T63" s="520">
        <f t="shared" si="13"/>
        <v>0</v>
      </c>
      <c r="U63" s="520">
        <f t="shared" si="11"/>
        <v>0</v>
      </c>
      <c r="V63" s="216">
        <f>SUM(B63:U63)</f>
        <v>13238.9</v>
      </c>
    </row>
    <row r="64" spans="1:22">
      <c r="A64" s="211"/>
      <c r="V64">
        <f t="shared" si="7"/>
        <v>0</v>
      </c>
    </row>
    <row r="65" spans="1:22">
      <c r="A65" s="197"/>
      <c r="V65">
        <f t="shared" si="7"/>
        <v>0</v>
      </c>
    </row>
    <row r="68" spans="1:22">
      <c r="A68" s="432"/>
      <c r="V68" s="216">
        <f>SUM(U68:U68)</f>
        <v>0</v>
      </c>
    </row>
    <row r="69" spans="1:22">
      <c r="A69" s="432"/>
      <c r="V69" s="216">
        <f>SUM(U69:U69)</f>
        <v>0</v>
      </c>
    </row>
    <row r="70" spans="1:22">
      <c r="A70" s="432"/>
      <c r="V70" s="216">
        <f>SUM(U70:U70)</f>
        <v>0</v>
      </c>
    </row>
    <row r="71" spans="1:22">
      <c r="A71" s="12"/>
      <c r="B71" s="216"/>
      <c r="C71" s="216"/>
      <c r="D71" s="216"/>
      <c r="E71" s="216"/>
      <c r="F71" s="216"/>
      <c r="G71" s="216"/>
      <c r="H71" s="216"/>
      <c r="I71" s="216"/>
      <c r="J71" s="216"/>
      <c r="K71" s="216"/>
      <c r="L71" s="216"/>
      <c r="M71" s="216"/>
      <c r="N71" s="216"/>
      <c r="O71" s="216"/>
      <c r="P71" s="216"/>
      <c r="Q71" s="216"/>
      <c r="R71" s="216"/>
      <c r="S71" s="216"/>
      <c r="T71" s="216"/>
      <c r="U71" s="216"/>
      <c r="V71" s="216">
        <f>SUM(U71:U71)</f>
        <v>0</v>
      </c>
    </row>
  </sheetData>
  <phoneticPr fontId="0" type="noConversion"/>
  <pageMargins left="0.75" right="0.75" top="1" bottom="1" header="0.5" footer="0.5"/>
  <pageSetup paperSize="9" orientation="portrait" r:id="rId1"/>
  <headerFooter alignWithMargins="0"/>
  <ignoredErrors>
    <ignoredError sqref="B63:C63" emptyCellReference="1"/>
  </ignoredErrors>
</worksheet>
</file>

<file path=xl/worksheets/sheet7.xml><?xml version="1.0" encoding="utf-8"?>
<worksheet xmlns="http://schemas.openxmlformats.org/spreadsheetml/2006/main" xmlns:r="http://schemas.openxmlformats.org/officeDocument/2006/relationships">
  <dimension ref="A1:V72"/>
  <sheetViews>
    <sheetView zoomScale="75" workbookViewId="0">
      <pane xSplit="1" ySplit="9" topLeftCell="B10" activePane="bottomRight" state="frozen"/>
      <selection pane="topRight" activeCell="B1" sqref="B1"/>
      <selection pane="bottomLeft" activeCell="A9" sqref="A9"/>
      <selection pane="bottomRight" activeCell="N53" sqref="N53"/>
    </sheetView>
  </sheetViews>
  <sheetFormatPr defaultRowHeight="12.75"/>
  <cols>
    <col min="1" max="1" width="30.140625" style="16" customWidth="1"/>
    <col min="2" max="9" width="14.85546875" style="383" customWidth="1"/>
    <col min="10" max="10" width="9.7109375" style="383" customWidth="1"/>
    <col min="11" max="11" width="12.7109375" style="383" customWidth="1"/>
    <col min="12" max="12" width="9.140625" style="383" customWidth="1"/>
    <col min="13" max="22" width="14.85546875" style="383" customWidth="1"/>
  </cols>
  <sheetData>
    <row r="1" spans="1:22">
      <c r="A1" s="1" t="s">
        <v>218</v>
      </c>
    </row>
    <row r="2" spans="1:22">
      <c r="A2"/>
    </row>
    <row r="3" spans="1:22">
      <c r="A3" s="2"/>
    </row>
    <row r="4" spans="1:22">
      <c r="A4" s="217"/>
    </row>
    <row r="5" spans="1:22" ht="15.75">
      <c r="A5" s="218">
        <v>2120</v>
      </c>
    </row>
    <row r="6" spans="1:22">
      <c r="A6" s="3"/>
      <c r="V6" s="383" t="s">
        <v>9</v>
      </c>
    </row>
    <row r="7" spans="1:22">
      <c r="A7" s="4" t="s">
        <v>248</v>
      </c>
      <c r="E7" s="479"/>
      <c r="F7" s="479"/>
      <c r="G7" s="479"/>
      <c r="H7" s="418"/>
      <c r="I7" s="418"/>
      <c r="J7" s="418"/>
      <c r="K7" s="418"/>
      <c r="L7" s="301"/>
      <c r="M7" s="418"/>
      <c r="N7" s="418"/>
      <c r="O7" s="418"/>
      <c r="P7" s="418"/>
      <c r="Q7" s="418"/>
      <c r="R7" s="418"/>
      <c r="S7" s="418"/>
      <c r="T7" s="418"/>
    </row>
    <row r="8" spans="1:22" ht="29.25" customHeight="1">
      <c r="A8" s="5"/>
      <c r="B8" s="624" t="s">
        <v>257</v>
      </c>
      <c r="C8" s="624" t="s">
        <v>261</v>
      </c>
      <c r="D8" s="481" t="s">
        <v>262</v>
      </c>
      <c r="E8" s="624" t="s">
        <v>263</v>
      </c>
      <c r="F8" s="624" t="s">
        <v>267</v>
      </c>
      <c r="G8" s="624" t="s">
        <v>269</v>
      </c>
      <c r="H8" s="624" t="s">
        <v>270</v>
      </c>
      <c r="I8" s="623" t="s">
        <v>283</v>
      </c>
      <c r="J8" s="623" t="s">
        <v>285</v>
      </c>
      <c r="K8" s="623" t="s">
        <v>289</v>
      </c>
      <c r="L8" s="624" t="s">
        <v>291</v>
      </c>
      <c r="M8" s="301" t="s">
        <v>306</v>
      </c>
      <c r="N8" s="301" t="s">
        <v>308</v>
      </c>
      <c r="O8" s="255"/>
      <c r="P8" s="538"/>
      <c r="Q8" s="482"/>
      <c r="R8" s="482"/>
      <c r="S8" s="482"/>
      <c r="T8" s="482"/>
      <c r="U8" s="301"/>
    </row>
    <row r="9" spans="1:22" s="411" customFormat="1">
      <c r="A9" s="488" t="s">
        <v>1</v>
      </c>
      <c r="N9" s="300"/>
    </row>
    <row r="10" spans="1:22">
      <c r="A10" s="489" t="s">
        <v>2</v>
      </c>
      <c r="V10" s="383">
        <f t="shared" ref="V10:V45" si="0">SUM(B10:U10)</f>
        <v>0</v>
      </c>
    </row>
    <row r="11" spans="1:22">
      <c r="A11" s="490" t="s">
        <v>3</v>
      </c>
      <c r="V11" s="383">
        <f t="shared" si="0"/>
        <v>0</v>
      </c>
    </row>
    <row r="12" spans="1:22">
      <c r="A12" s="539"/>
      <c r="V12" s="383">
        <f t="shared" si="0"/>
        <v>0</v>
      </c>
    </row>
    <row r="13" spans="1:22">
      <c r="A13" s="488" t="s">
        <v>222</v>
      </c>
      <c r="V13" s="383">
        <f t="shared" si="0"/>
        <v>0</v>
      </c>
    </row>
    <row r="14" spans="1:22">
      <c r="A14" s="489" t="s">
        <v>223</v>
      </c>
      <c r="V14" s="383">
        <f t="shared" si="0"/>
        <v>0</v>
      </c>
    </row>
    <row r="15" spans="1:22">
      <c r="A15" s="488" t="s">
        <v>224</v>
      </c>
      <c r="V15" s="383">
        <f t="shared" si="0"/>
        <v>0</v>
      </c>
    </row>
    <row r="16" spans="1:22">
      <c r="A16" s="489" t="s">
        <v>225</v>
      </c>
      <c r="V16" s="383">
        <f t="shared" si="0"/>
        <v>0</v>
      </c>
    </row>
    <row r="17" spans="1:22">
      <c r="A17" s="489" t="s">
        <v>226</v>
      </c>
      <c r="V17" s="383">
        <f t="shared" si="0"/>
        <v>0</v>
      </c>
    </row>
    <row r="18" spans="1:22">
      <c r="A18" s="539"/>
      <c r="V18" s="383">
        <f t="shared" si="0"/>
        <v>0</v>
      </c>
    </row>
    <row r="19" spans="1:22">
      <c r="A19" s="539"/>
      <c r="V19" s="383">
        <f t="shared" si="0"/>
        <v>0</v>
      </c>
    </row>
    <row r="20" spans="1:22">
      <c r="A20" s="489" t="s">
        <v>227</v>
      </c>
      <c r="V20" s="383">
        <f t="shared" si="0"/>
        <v>0</v>
      </c>
    </row>
    <row r="21" spans="1:22">
      <c r="A21" s="489" t="s">
        <v>228</v>
      </c>
      <c r="V21" s="383">
        <f t="shared" si="0"/>
        <v>0</v>
      </c>
    </row>
    <row r="22" spans="1:22">
      <c r="A22" s="489" t="s">
        <v>229</v>
      </c>
      <c r="V22" s="383">
        <f t="shared" si="0"/>
        <v>0</v>
      </c>
    </row>
    <row r="23" spans="1:22">
      <c r="A23" s="539"/>
      <c r="V23" s="383">
        <f t="shared" si="0"/>
        <v>0</v>
      </c>
    </row>
    <row r="24" spans="1:22">
      <c r="A24" s="488" t="s">
        <v>230</v>
      </c>
      <c r="V24" s="383">
        <f t="shared" si="0"/>
        <v>0</v>
      </c>
    </row>
    <row r="25" spans="1:22">
      <c r="A25" s="489" t="s">
        <v>231</v>
      </c>
      <c r="V25" s="383">
        <f t="shared" si="0"/>
        <v>0</v>
      </c>
    </row>
    <row r="26" spans="1:22">
      <c r="A26" s="488" t="s">
        <v>232</v>
      </c>
      <c r="V26" s="383">
        <f t="shared" si="0"/>
        <v>0</v>
      </c>
    </row>
    <row r="27" spans="1:22">
      <c r="A27" s="489" t="s">
        <v>233</v>
      </c>
      <c r="V27" s="383">
        <f t="shared" si="0"/>
        <v>0</v>
      </c>
    </row>
    <row r="28" spans="1:22">
      <c r="A28" s="489" t="s">
        <v>234</v>
      </c>
      <c r="V28" s="383">
        <f t="shared" si="0"/>
        <v>0</v>
      </c>
    </row>
    <row r="29" spans="1:22">
      <c r="A29" s="489" t="s">
        <v>235</v>
      </c>
      <c r="V29" s="383">
        <f t="shared" si="0"/>
        <v>0</v>
      </c>
    </row>
    <row r="30" spans="1:22">
      <c r="A30" s="488" t="s">
        <v>236</v>
      </c>
      <c r="V30" s="383">
        <f t="shared" si="0"/>
        <v>0</v>
      </c>
    </row>
    <row r="31" spans="1:22">
      <c r="A31" s="489" t="s">
        <v>237</v>
      </c>
      <c r="V31" s="383">
        <f t="shared" si="0"/>
        <v>0</v>
      </c>
    </row>
    <row r="32" spans="1:22">
      <c r="A32" s="489" t="s">
        <v>238</v>
      </c>
      <c r="V32" s="383">
        <f t="shared" si="0"/>
        <v>0</v>
      </c>
    </row>
    <row r="33" spans="1:22">
      <c r="A33" s="490" t="s">
        <v>280</v>
      </c>
      <c r="V33" s="383">
        <f t="shared" si="0"/>
        <v>0</v>
      </c>
    </row>
    <row r="34" spans="1:22">
      <c r="A34" s="488" t="s">
        <v>52</v>
      </c>
      <c r="V34" s="383">
        <f t="shared" si="0"/>
        <v>0</v>
      </c>
    </row>
    <row r="35" spans="1:22" ht="15">
      <c r="A35" s="11" t="s">
        <v>249</v>
      </c>
      <c r="V35" s="383">
        <f t="shared" si="0"/>
        <v>0</v>
      </c>
    </row>
    <row r="36" spans="1:22">
      <c r="A36" s="12" t="s">
        <v>250</v>
      </c>
      <c r="V36" s="383">
        <f t="shared" si="0"/>
        <v>0</v>
      </c>
    </row>
    <row r="37" spans="1:22">
      <c r="A37" s="12"/>
      <c r="V37" s="383">
        <f t="shared" si="0"/>
        <v>0</v>
      </c>
    </row>
    <row r="38" spans="1:22">
      <c r="A38" s="12"/>
      <c r="V38" s="383">
        <f t="shared" si="0"/>
        <v>0</v>
      </c>
    </row>
    <row r="39" spans="1:22">
      <c r="A39" s="540"/>
      <c r="V39" s="383">
        <f t="shared" si="0"/>
        <v>0</v>
      </c>
    </row>
    <row r="40" spans="1:22">
      <c r="A40" s="12"/>
      <c r="V40" s="383">
        <f t="shared" si="0"/>
        <v>0</v>
      </c>
    </row>
    <row r="41" spans="1:22" ht="15">
      <c r="A41" s="13"/>
      <c r="V41" s="383">
        <f t="shared" si="0"/>
        <v>0</v>
      </c>
    </row>
    <row r="42" spans="1:22" ht="15">
      <c r="A42" s="14"/>
      <c r="V42" s="383">
        <f t="shared" si="0"/>
        <v>0</v>
      </c>
    </row>
    <row r="43" spans="1:22" ht="15">
      <c r="A43" s="541" t="s">
        <v>251</v>
      </c>
      <c r="V43" s="383">
        <f t="shared" si="0"/>
        <v>0</v>
      </c>
    </row>
    <row r="44" spans="1:22">
      <c r="A44" s="197"/>
      <c r="V44" s="383">
        <f t="shared" si="0"/>
        <v>0</v>
      </c>
    </row>
    <row r="45" spans="1:22" ht="15">
      <c r="A45" s="542" t="s">
        <v>212</v>
      </c>
      <c r="C45" s="298">
        <f>SUM(C46)</f>
        <v>121</v>
      </c>
      <c r="D45" s="298">
        <f>SUM(D46)</f>
        <v>181.6</v>
      </c>
      <c r="E45" s="298">
        <f t="shared" ref="E45:U45" si="1">SUM(E46)</f>
        <v>0</v>
      </c>
      <c r="F45" s="298">
        <f t="shared" si="1"/>
        <v>306.5</v>
      </c>
      <c r="G45" s="298">
        <f t="shared" si="1"/>
        <v>315.60000000000002</v>
      </c>
      <c r="H45" s="298">
        <f t="shared" si="1"/>
        <v>0</v>
      </c>
      <c r="I45" s="298">
        <f t="shared" si="1"/>
        <v>349.8</v>
      </c>
      <c r="J45" s="298">
        <f t="shared" si="1"/>
        <v>0</v>
      </c>
      <c r="K45" s="298">
        <f t="shared" si="1"/>
        <v>391.8</v>
      </c>
      <c r="L45" s="298">
        <f t="shared" si="1"/>
        <v>0</v>
      </c>
      <c r="M45" s="298">
        <f t="shared" si="1"/>
        <v>471.9</v>
      </c>
      <c r="N45" s="298">
        <f t="shared" si="1"/>
        <v>0</v>
      </c>
      <c r="O45" s="298">
        <f t="shared" si="1"/>
        <v>0</v>
      </c>
      <c r="P45" s="298">
        <f t="shared" si="1"/>
        <v>0</v>
      </c>
      <c r="Q45" s="298">
        <f t="shared" si="1"/>
        <v>0</v>
      </c>
      <c r="R45" s="298">
        <f t="shared" si="1"/>
        <v>0</v>
      </c>
      <c r="S45" s="298">
        <f t="shared" si="1"/>
        <v>0</v>
      </c>
      <c r="T45" s="298">
        <f t="shared" si="1"/>
        <v>0</v>
      </c>
      <c r="U45" s="298">
        <f t="shared" si="1"/>
        <v>0</v>
      </c>
      <c r="V45" s="383">
        <f t="shared" si="0"/>
        <v>2138.1999999999998</v>
      </c>
    </row>
    <row r="46" spans="1:22">
      <c r="A46" s="16" t="s">
        <v>169</v>
      </c>
      <c r="B46" s="418"/>
      <c r="C46" s="298">
        <v>121</v>
      </c>
      <c r="D46" s="298">
        <v>181.6</v>
      </c>
      <c r="E46" s="298"/>
      <c r="F46" s="298">
        <v>306.5</v>
      </c>
      <c r="G46" s="298">
        <v>315.60000000000002</v>
      </c>
      <c r="H46" s="298"/>
      <c r="I46" s="298">
        <v>349.8</v>
      </c>
      <c r="J46" s="298">
        <v>0</v>
      </c>
      <c r="K46" s="298">
        <v>391.8</v>
      </c>
      <c r="L46" s="298">
        <v>0</v>
      </c>
      <c r="M46" s="298">
        <v>471.9</v>
      </c>
      <c r="N46" s="298"/>
      <c r="O46" s="418"/>
      <c r="P46" s="298"/>
      <c r="Q46" s="298"/>
      <c r="R46" s="298"/>
      <c r="S46" s="298"/>
      <c r="T46" s="298"/>
      <c r="U46" s="298"/>
      <c r="V46" s="383">
        <f>SUM(B46:U46)</f>
        <v>2138.1999999999998</v>
      </c>
    </row>
    <row r="47" spans="1:22">
      <c r="C47" s="298"/>
      <c r="D47" s="298"/>
      <c r="F47" s="418"/>
      <c r="G47" s="298"/>
      <c r="H47" s="298"/>
      <c r="J47" s="298"/>
      <c r="L47" s="298"/>
      <c r="N47" s="298"/>
      <c r="P47" s="298"/>
      <c r="Q47" s="298"/>
      <c r="R47" s="298"/>
      <c r="S47" s="298"/>
      <c r="V47" s="383">
        <f t="shared" ref="V47:V61" si="2">SUM(B47:U47)</f>
        <v>0</v>
      </c>
    </row>
    <row r="48" spans="1:22" ht="15">
      <c r="A48" s="543" t="s">
        <v>216</v>
      </c>
      <c r="R48" s="298"/>
      <c r="V48" s="383">
        <f t="shared" si="2"/>
        <v>0</v>
      </c>
    </row>
    <row r="49" spans="1:22">
      <c r="A49" s="16" t="s">
        <v>170</v>
      </c>
      <c r="R49" s="298"/>
      <c r="V49" s="383">
        <f t="shared" si="2"/>
        <v>0</v>
      </c>
    </row>
    <row r="50" spans="1:22">
      <c r="A50" s="16" t="s">
        <v>171</v>
      </c>
      <c r="R50" s="298"/>
      <c r="V50" s="383">
        <f t="shared" si="2"/>
        <v>0</v>
      </c>
    </row>
    <row r="51" spans="1:22">
      <c r="R51" s="298"/>
      <c r="V51" s="383">
        <f t="shared" si="2"/>
        <v>0</v>
      </c>
    </row>
    <row r="52" spans="1:22" ht="15">
      <c r="A52" s="544" t="s">
        <v>214</v>
      </c>
      <c r="B52" s="298">
        <v>117.1</v>
      </c>
      <c r="E52" s="383">
        <v>117.1</v>
      </c>
      <c r="H52" s="298">
        <v>117.1</v>
      </c>
      <c r="J52" s="298">
        <v>118.9</v>
      </c>
      <c r="L52" s="298">
        <v>128</v>
      </c>
      <c r="N52" s="383">
        <v>178.2</v>
      </c>
      <c r="R52" s="298"/>
      <c r="V52" s="383">
        <f t="shared" si="2"/>
        <v>776.39999999999986</v>
      </c>
    </row>
    <row r="53" spans="1:22" ht="15">
      <c r="A53" s="543" t="s">
        <v>215</v>
      </c>
      <c r="B53" s="298"/>
      <c r="C53" s="298"/>
      <c r="D53" s="298"/>
      <c r="E53" s="298"/>
      <c r="F53" s="298"/>
      <c r="I53" s="298"/>
      <c r="K53" s="298"/>
      <c r="M53" s="298"/>
      <c r="O53" s="298"/>
      <c r="Q53" s="298"/>
      <c r="R53" s="298"/>
      <c r="V53" s="383">
        <f t="shared" si="2"/>
        <v>0</v>
      </c>
    </row>
    <row r="54" spans="1:22">
      <c r="A54" s="16" t="s">
        <v>16</v>
      </c>
      <c r="V54" s="383">
        <f t="shared" si="2"/>
        <v>0</v>
      </c>
    </row>
    <row r="55" spans="1:22">
      <c r="A55" s="16" t="s">
        <v>174</v>
      </c>
      <c r="V55" s="383">
        <f t="shared" si="2"/>
        <v>0</v>
      </c>
    </row>
    <row r="56" spans="1:22">
      <c r="V56" s="383">
        <f t="shared" si="2"/>
        <v>0</v>
      </c>
    </row>
    <row r="57" spans="1:22">
      <c r="A57" s="545"/>
      <c r="V57" s="383">
        <f t="shared" si="2"/>
        <v>0</v>
      </c>
    </row>
    <row r="58" spans="1:22" ht="15">
      <c r="A58" s="230"/>
      <c r="V58" s="383">
        <f t="shared" si="2"/>
        <v>0</v>
      </c>
    </row>
    <row r="59" spans="1:22" ht="15">
      <c r="A59" s="543" t="s">
        <v>240</v>
      </c>
      <c r="V59" s="383">
        <f t="shared" si="2"/>
        <v>0</v>
      </c>
    </row>
    <row r="60" spans="1:22" ht="15">
      <c r="A60" s="543" t="s">
        <v>217</v>
      </c>
      <c r="V60" s="383">
        <f t="shared" si="2"/>
        <v>0</v>
      </c>
    </row>
    <row r="61" spans="1:22">
      <c r="A61" s="546"/>
      <c r="B61" s="383">
        <f>B44+B46+B49+B53+B54+B60</f>
        <v>0</v>
      </c>
      <c r="C61" s="383">
        <f t="shared" ref="C61:U61" si="3">C44+C46+C49+C53+C54+C60</f>
        <v>121</v>
      </c>
      <c r="D61" s="383">
        <f t="shared" si="3"/>
        <v>181.6</v>
      </c>
      <c r="E61" s="383">
        <f t="shared" si="3"/>
        <v>0</v>
      </c>
      <c r="F61" s="383">
        <f t="shared" si="3"/>
        <v>306.5</v>
      </c>
      <c r="G61" s="383">
        <f t="shared" si="3"/>
        <v>315.60000000000002</v>
      </c>
      <c r="H61" s="383">
        <f t="shared" si="3"/>
        <v>0</v>
      </c>
      <c r="I61" s="383">
        <f t="shared" si="3"/>
        <v>349.8</v>
      </c>
      <c r="J61" s="383">
        <f t="shared" si="3"/>
        <v>0</v>
      </c>
      <c r="K61" s="383">
        <f t="shared" si="3"/>
        <v>391.8</v>
      </c>
      <c r="L61" s="383">
        <f t="shared" si="3"/>
        <v>0</v>
      </c>
      <c r="M61" s="383">
        <f t="shared" si="3"/>
        <v>471.9</v>
      </c>
      <c r="N61" s="383">
        <f t="shared" si="3"/>
        <v>0</v>
      </c>
      <c r="O61" s="383">
        <f t="shared" si="3"/>
        <v>0</v>
      </c>
      <c r="P61" s="383">
        <f t="shared" si="3"/>
        <v>0</v>
      </c>
      <c r="Q61" s="383">
        <f t="shared" si="3"/>
        <v>0</v>
      </c>
      <c r="R61" s="383">
        <f t="shared" si="3"/>
        <v>0</v>
      </c>
      <c r="S61" s="383">
        <f t="shared" ref="S61:T61" si="4">S44+S46+S49+S53+S54+S60</f>
        <v>0</v>
      </c>
      <c r="T61" s="383">
        <f t="shared" si="4"/>
        <v>0</v>
      </c>
      <c r="U61" s="383">
        <f t="shared" si="3"/>
        <v>0</v>
      </c>
      <c r="V61" s="383">
        <f t="shared" si="2"/>
        <v>2138.1999999999998</v>
      </c>
    </row>
    <row r="62" spans="1:22">
      <c r="A62" s="546"/>
      <c r="V62" s="383">
        <f t="shared" ref="V62:V66" si="5">SUM(U62:U62)</f>
        <v>0</v>
      </c>
    </row>
    <row r="63" spans="1:22">
      <c r="V63" s="383">
        <f t="shared" si="5"/>
        <v>0</v>
      </c>
    </row>
    <row r="64" spans="1:22" ht="15">
      <c r="A64" s="230"/>
      <c r="V64" s="383">
        <f t="shared" si="5"/>
        <v>0</v>
      </c>
    </row>
    <row r="65" spans="1:22">
      <c r="A65" s="211"/>
      <c r="V65" s="383">
        <f t="shared" si="5"/>
        <v>0</v>
      </c>
    </row>
    <row r="66" spans="1:22">
      <c r="A66" s="197"/>
      <c r="V66" s="383">
        <f t="shared" si="5"/>
        <v>0</v>
      </c>
    </row>
    <row r="69" spans="1:22">
      <c r="A69" s="432"/>
      <c r="V69" s="383">
        <f>SUM(U69:U69)</f>
        <v>0</v>
      </c>
    </row>
    <row r="70" spans="1:22">
      <c r="A70" s="432"/>
      <c r="V70" s="383">
        <f>SUM(U70:U70)</f>
        <v>0</v>
      </c>
    </row>
    <row r="71" spans="1:22">
      <c r="A71" s="432"/>
      <c r="V71" s="383">
        <f>SUM(U71:U71)</f>
        <v>0</v>
      </c>
    </row>
    <row r="72" spans="1:22">
      <c r="A72" s="12"/>
      <c r="V72" s="383">
        <f>SUM(U72:U72)</f>
        <v>0</v>
      </c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R71"/>
  <sheetViews>
    <sheetView zoomScale="75" workbookViewId="0">
      <pane xSplit="1" ySplit="9" topLeftCell="C10" activePane="bottomRight" state="frozen"/>
      <selection pane="topRight" activeCell="B1" sqref="B1"/>
      <selection pane="bottomLeft" activeCell="A9" sqref="A9"/>
      <selection pane="bottomRight" activeCell="I47" sqref="I47"/>
    </sheetView>
  </sheetViews>
  <sheetFormatPr defaultRowHeight="12.75"/>
  <cols>
    <col min="1" max="1" width="30.140625" style="16" customWidth="1"/>
    <col min="2" max="18" width="13.28515625" style="383" customWidth="1"/>
  </cols>
  <sheetData>
    <row r="1" spans="1:18">
      <c r="A1" s="1" t="s">
        <v>218</v>
      </c>
    </row>
    <row r="2" spans="1:18">
      <c r="A2"/>
    </row>
    <row r="3" spans="1:18">
      <c r="A3" s="2"/>
    </row>
    <row r="4" spans="1:18">
      <c r="A4" s="217"/>
    </row>
    <row r="5" spans="1:18" ht="15.75">
      <c r="A5" s="218">
        <v>2210</v>
      </c>
    </row>
    <row r="6" spans="1:18">
      <c r="A6" s="3"/>
    </row>
    <row r="7" spans="1:18">
      <c r="A7" s="4" t="s">
        <v>248</v>
      </c>
      <c r="B7" s="511"/>
      <c r="C7" s="512"/>
      <c r="D7" s="418"/>
      <c r="E7" s="510"/>
      <c r="F7" s="482"/>
      <c r="G7" s="418"/>
      <c r="H7" s="301"/>
      <c r="I7" s="418"/>
      <c r="J7" s="418"/>
      <c r="K7" s="418"/>
      <c r="L7" s="418"/>
      <c r="R7" s="383" t="s">
        <v>9</v>
      </c>
    </row>
    <row r="8" spans="1:18">
      <c r="A8" s="5"/>
      <c r="B8" s="624" t="s">
        <v>261</v>
      </c>
      <c r="C8" s="624" t="s">
        <v>267</v>
      </c>
      <c r="D8" s="624" t="s">
        <v>269</v>
      </c>
      <c r="E8" s="623" t="s">
        <v>283</v>
      </c>
      <c r="F8" s="623" t="s">
        <v>285</v>
      </c>
      <c r="G8" s="623" t="s">
        <v>289</v>
      </c>
      <c r="H8" s="482" t="s">
        <v>304</v>
      </c>
      <c r="I8" s="255" t="s">
        <v>318</v>
      </c>
      <c r="J8" s="538"/>
      <c r="K8" s="482"/>
      <c r="L8" s="482"/>
      <c r="M8" s="479"/>
    </row>
    <row r="9" spans="1:18" s="411" customFormat="1">
      <c r="A9" s="488" t="s">
        <v>1</v>
      </c>
      <c r="G9" s="300"/>
    </row>
    <row r="10" spans="1:18">
      <c r="A10" s="489" t="s">
        <v>2</v>
      </c>
      <c r="N10" s="383" t="s">
        <v>91</v>
      </c>
      <c r="R10" s="383">
        <f t="shared" ref="R10:R35" si="0">SUM(Q10:Q10)</f>
        <v>0</v>
      </c>
    </row>
    <row r="11" spans="1:18">
      <c r="A11" s="490" t="s">
        <v>3</v>
      </c>
      <c r="R11" s="383">
        <f t="shared" si="0"/>
        <v>0</v>
      </c>
    </row>
    <row r="12" spans="1:18">
      <c r="A12" s="539"/>
      <c r="F12" s="298"/>
      <c r="R12" s="383">
        <f t="shared" si="0"/>
        <v>0</v>
      </c>
    </row>
    <row r="13" spans="1:18">
      <c r="A13" s="488" t="s">
        <v>222</v>
      </c>
      <c r="R13" s="383">
        <f t="shared" si="0"/>
        <v>0</v>
      </c>
    </row>
    <row r="14" spans="1:18">
      <c r="A14" s="489" t="s">
        <v>223</v>
      </c>
      <c r="R14" s="383">
        <f t="shared" si="0"/>
        <v>0</v>
      </c>
    </row>
    <row r="15" spans="1:18">
      <c r="A15" s="488" t="s">
        <v>224</v>
      </c>
      <c r="R15" s="383">
        <f t="shared" si="0"/>
        <v>0</v>
      </c>
    </row>
    <row r="16" spans="1:18">
      <c r="A16" s="489" t="s">
        <v>225</v>
      </c>
      <c r="R16" s="383">
        <f t="shared" si="0"/>
        <v>0</v>
      </c>
    </row>
    <row r="17" spans="1:18">
      <c r="A17" s="489" t="s">
        <v>226</v>
      </c>
      <c r="F17" s="298"/>
      <c r="R17" s="383">
        <f t="shared" si="0"/>
        <v>0</v>
      </c>
    </row>
    <row r="18" spans="1:18">
      <c r="A18" s="539"/>
      <c r="R18" s="383">
        <f t="shared" si="0"/>
        <v>0</v>
      </c>
    </row>
    <row r="19" spans="1:18">
      <c r="A19" s="539"/>
      <c r="R19" s="383">
        <f t="shared" si="0"/>
        <v>0</v>
      </c>
    </row>
    <row r="20" spans="1:18">
      <c r="A20" s="489" t="s">
        <v>227</v>
      </c>
      <c r="R20" s="383">
        <f t="shared" si="0"/>
        <v>0</v>
      </c>
    </row>
    <row r="21" spans="1:18">
      <c r="A21" s="489" t="s">
        <v>228</v>
      </c>
      <c r="R21" s="383">
        <f t="shared" si="0"/>
        <v>0</v>
      </c>
    </row>
    <row r="22" spans="1:18">
      <c r="A22" s="489" t="s">
        <v>229</v>
      </c>
      <c r="F22" s="298"/>
      <c r="R22" s="383">
        <f t="shared" si="0"/>
        <v>0</v>
      </c>
    </row>
    <row r="23" spans="1:18">
      <c r="A23" s="539"/>
      <c r="R23" s="383">
        <f t="shared" si="0"/>
        <v>0</v>
      </c>
    </row>
    <row r="24" spans="1:18">
      <c r="A24" s="488" t="s">
        <v>230</v>
      </c>
      <c r="R24" s="383">
        <f t="shared" si="0"/>
        <v>0</v>
      </c>
    </row>
    <row r="25" spans="1:18">
      <c r="A25" s="489" t="s">
        <v>231</v>
      </c>
      <c r="F25" s="298"/>
      <c r="R25" s="383">
        <f t="shared" si="0"/>
        <v>0</v>
      </c>
    </row>
    <row r="26" spans="1:18">
      <c r="A26" s="488" t="s">
        <v>232</v>
      </c>
      <c r="F26" s="298"/>
      <c r="R26" s="383">
        <f t="shared" si="0"/>
        <v>0</v>
      </c>
    </row>
    <row r="27" spans="1:18">
      <c r="A27" s="489" t="s">
        <v>233</v>
      </c>
      <c r="F27" s="298"/>
      <c r="R27" s="383">
        <f t="shared" si="0"/>
        <v>0</v>
      </c>
    </row>
    <row r="28" spans="1:18">
      <c r="A28" s="489" t="s">
        <v>234</v>
      </c>
      <c r="R28" s="383">
        <f t="shared" si="0"/>
        <v>0</v>
      </c>
    </row>
    <row r="29" spans="1:18">
      <c r="A29" s="489" t="s">
        <v>235</v>
      </c>
      <c r="R29" s="383">
        <f t="shared" si="0"/>
        <v>0</v>
      </c>
    </row>
    <row r="30" spans="1:18">
      <c r="A30" s="488" t="s">
        <v>236</v>
      </c>
      <c r="R30" s="383">
        <f t="shared" si="0"/>
        <v>0</v>
      </c>
    </row>
    <row r="31" spans="1:18">
      <c r="A31" s="489" t="s">
        <v>237</v>
      </c>
      <c r="R31" s="383">
        <f t="shared" si="0"/>
        <v>0</v>
      </c>
    </row>
    <row r="32" spans="1:18">
      <c r="A32" s="489" t="s">
        <v>238</v>
      </c>
      <c r="F32" s="298"/>
      <c r="R32" s="383">
        <f t="shared" si="0"/>
        <v>0</v>
      </c>
    </row>
    <row r="33" spans="1:18">
      <c r="A33" s="490" t="s">
        <v>280</v>
      </c>
      <c r="R33" s="383">
        <f t="shared" si="0"/>
        <v>0</v>
      </c>
    </row>
    <row r="34" spans="1:18">
      <c r="A34" s="488" t="s">
        <v>52</v>
      </c>
      <c r="R34" s="383">
        <f t="shared" si="0"/>
        <v>0</v>
      </c>
    </row>
    <row r="35" spans="1:18" ht="15">
      <c r="A35" s="11" t="s">
        <v>249</v>
      </c>
      <c r="F35" s="298"/>
      <c r="R35" s="383">
        <f t="shared" si="0"/>
        <v>0</v>
      </c>
    </row>
    <row r="36" spans="1:18">
      <c r="A36" s="12" t="s">
        <v>250</v>
      </c>
      <c r="R36" s="383">
        <f>SUM(R10:R35)</f>
        <v>0</v>
      </c>
    </row>
    <row r="37" spans="1:18">
      <c r="A37" s="12"/>
      <c r="R37" s="383">
        <f>SUM(Q37:Q37)</f>
        <v>0</v>
      </c>
    </row>
    <row r="38" spans="1:18">
      <c r="A38" s="12"/>
      <c r="R38" s="383">
        <f>SUM(Q38:Q38)</f>
        <v>0</v>
      </c>
    </row>
    <row r="39" spans="1:18">
      <c r="A39" s="540"/>
      <c r="R39" s="383">
        <f>SUM(Q39:Q39)</f>
        <v>0</v>
      </c>
    </row>
    <row r="40" spans="1:18">
      <c r="A40" s="12"/>
      <c r="R40" s="383">
        <f>SUM(Q40:Q40)</f>
        <v>0</v>
      </c>
    </row>
    <row r="41" spans="1:18" ht="15">
      <c r="A41" s="13"/>
      <c r="F41" s="298"/>
      <c r="R41" s="383">
        <f>SUM(R36:R40)</f>
        <v>0</v>
      </c>
    </row>
    <row r="42" spans="1:18" ht="15">
      <c r="A42" s="14"/>
      <c r="R42" s="383">
        <f>SUM(Q42:Q42)</f>
        <v>0</v>
      </c>
    </row>
    <row r="43" spans="1:18" ht="15">
      <c r="A43" s="541" t="s">
        <v>251</v>
      </c>
      <c r="R43" s="383">
        <f>SUM(R41:R42)</f>
        <v>0</v>
      </c>
    </row>
    <row r="44" spans="1:18">
      <c r="A44" s="197"/>
      <c r="B44" s="298"/>
      <c r="R44" s="383">
        <f t="shared" ref="R44:R65" si="1">SUM(Q44:Q44)</f>
        <v>0</v>
      </c>
    </row>
    <row r="45" spans="1:18" ht="15">
      <c r="A45" s="542" t="s">
        <v>212</v>
      </c>
      <c r="B45" s="298">
        <f>SUM(B46:B47)</f>
        <v>2.6</v>
      </c>
      <c r="C45" s="298">
        <f>SUM(C46:C47)</f>
        <v>10.199999999999999</v>
      </c>
      <c r="D45" s="298">
        <f>SUM(D46:D47)</f>
        <v>17.399999999999999</v>
      </c>
      <c r="E45" s="298">
        <f>SUM(E46:E47)</f>
        <v>21.8</v>
      </c>
      <c r="F45" s="298">
        <f>SUM(F46:F47)</f>
        <v>0</v>
      </c>
      <c r="G45" s="298">
        <f t="shared" ref="G45:P45" si="2">SUM(G46:G47)</f>
        <v>62.6</v>
      </c>
      <c r="H45" s="298">
        <f t="shared" si="2"/>
        <v>0</v>
      </c>
      <c r="I45" s="298">
        <f t="shared" si="2"/>
        <v>80.3</v>
      </c>
      <c r="J45" s="298">
        <f t="shared" si="2"/>
        <v>0</v>
      </c>
      <c r="K45" s="298">
        <f t="shared" si="2"/>
        <v>0</v>
      </c>
      <c r="L45" s="298">
        <f t="shared" si="2"/>
        <v>0</v>
      </c>
      <c r="M45" s="383">
        <f t="shared" si="2"/>
        <v>0</v>
      </c>
      <c r="N45" s="383">
        <f t="shared" si="2"/>
        <v>0</v>
      </c>
      <c r="O45" s="383">
        <f t="shared" si="2"/>
        <v>0</v>
      </c>
      <c r="P45" s="383">
        <f t="shared" si="2"/>
        <v>0</v>
      </c>
      <c r="R45" s="383">
        <f>SUM(R46:R47)</f>
        <v>194.89999999999998</v>
      </c>
    </row>
    <row r="46" spans="1:18">
      <c r="A46" s="16" t="s">
        <v>169</v>
      </c>
      <c r="B46" s="298">
        <v>2.6</v>
      </c>
      <c r="C46" s="298">
        <v>10.199999999999999</v>
      </c>
      <c r="D46" s="298">
        <v>17.399999999999999</v>
      </c>
      <c r="E46" s="298">
        <v>21.8</v>
      </c>
      <c r="F46" s="298">
        <v>0</v>
      </c>
      <c r="G46" s="298">
        <v>62.6</v>
      </c>
      <c r="H46" s="298"/>
      <c r="I46" s="298">
        <v>80.3</v>
      </c>
      <c r="J46" s="298"/>
      <c r="K46" s="298"/>
      <c r="L46" s="298"/>
      <c r="R46" s="383">
        <f>SUM(B46:Q46)</f>
        <v>194.89999999999998</v>
      </c>
    </row>
    <row r="47" spans="1:18">
      <c r="L47" s="298"/>
      <c r="R47" s="383">
        <f t="shared" si="1"/>
        <v>0</v>
      </c>
    </row>
    <row r="48" spans="1:18" ht="15">
      <c r="A48" s="543" t="s">
        <v>216</v>
      </c>
      <c r="R48" s="383">
        <f t="shared" si="1"/>
        <v>0</v>
      </c>
    </row>
    <row r="49" spans="1:18">
      <c r="A49" s="16" t="s">
        <v>170</v>
      </c>
      <c r="R49" s="383">
        <f t="shared" si="1"/>
        <v>0</v>
      </c>
    </row>
    <row r="50" spans="1:18">
      <c r="A50" s="16" t="s">
        <v>171</v>
      </c>
      <c r="R50" s="383">
        <f t="shared" si="1"/>
        <v>0</v>
      </c>
    </row>
    <row r="51" spans="1:18">
      <c r="R51" s="383">
        <f t="shared" si="1"/>
        <v>0</v>
      </c>
    </row>
    <row r="52" spans="1:18" ht="15">
      <c r="A52" s="544" t="s">
        <v>214</v>
      </c>
      <c r="F52" s="298">
        <v>2</v>
      </c>
      <c r="G52" s="298"/>
      <c r="H52" s="298">
        <v>10</v>
      </c>
      <c r="K52" s="298"/>
      <c r="R52" s="383">
        <f>SUM(B52:Q52)</f>
        <v>12</v>
      </c>
    </row>
    <row r="53" spans="1:18" ht="15">
      <c r="A53" s="543" t="s">
        <v>215</v>
      </c>
      <c r="R53" s="383">
        <f t="shared" si="1"/>
        <v>0</v>
      </c>
    </row>
    <row r="54" spans="1:18">
      <c r="A54" s="16" t="s">
        <v>16</v>
      </c>
      <c r="R54" s="383">
        <f t="shared" si="1"/>
        <v>0</v>
      </c>
    </row>
    <row r="55" spans="1:18">
      <c r="A55" s="16" t="s">
        <v>174</v>
      </c>
      <c r="R55" s="383">
        <f t="shared" si="1"/>
        <v>0</v>
      </c>
    </row>
    <row r="56" spans="1:18">
      <c r="R56" s="383">
        <f t="shared" si="1"/>
        <v>0</v>
      </c>
    </row>
    <row r="57" spans="1:18">
      <c r="A57" s="545"/>
      <c r="R57" s="383">
        <f t="shared" si="1"/>
        <v>0</v>
      </c>
    </row>
    <row r="58" spans="1:18" ht="15">
      <c r="A58" s="230"/>
      <c r="R58" s="383">
        <f t="shared" si="1"/>
        <v>0</v>
      </c>
    </row>
    <row r="59" spans="1:18" ht="15">
      <c r="A59" s="543" t="s">
        <v>240</v>
      </c>
      <c r="R59" s="383">
        <f t="shared" si="1"/>
        <v>0</v>
      </c>
    </row>
    <row r="60" spans="1:18" ht="15">
      <c r="A60" s="543" t="s">
        <v>217</v>
      </c>
      <c r="R60" s="383">
        <f t="shared" si="1"/>
        <v>0</v>
      </c>
    </row>
    <row r="61" spans="1:18">
      <c r="A61" s="546"/>
      <c r="R61" s="383">
        <f t="shared" si="1"/>
        <v>0</v>
      </c>
    </row>
    <row r="62" spans="1:18">
      <c r="A62" s="546"/>
      <c r="R62" s="383">
        <f t="shared" si="1"/>
        <v>0</v>
      </c>
    </row>
    <row r="63" spans="1:18">
      <c r="R63" s="383">
        <f t="shared" si="1"/>
        <v>0</v>
      </c>
    </row>
    <row r="64" spans="1:18">
      <c r="A64" s="211"/>
      <c r="R64" s="383">
        <f t="shared" si="1"/>
        <v>0</v>
      </c>
    </row>
    <row r="65" spans="1:18">
      <c r="A65" s="197"/>
      <c r="R65" s="383">
        <f t="shared" si="1"/>
        <v>0</v>
      </c>
    </row>
    <row r="68" spans="1:18">
      <c r="A68" s="432"/>
      <c r="R68" s="383">
        <f>SUM(Q68:Q68)</f>
        <v>0</v>
      </c>
    </row>
    <row r="69" spans="1:18">
      <c r="A69" s="432"/>
      <c r="R69" s="383">
        <f>SUM(Q69:Q69)</f>
        <v>0</v>
      </c>
    </row>
    <row r="70" spans="1:18">
      <c r="A70" s="432"/>
      <c r="R70" s="383">
        <f>SUM(Q70:Q70)</f>
        <v>0</v>
      </c>
    </row>
    <row r="71" spans="1:18">
      <c r="A71" s="12"/>
      <c r="R71" s="383">
        <f>SUM(Q71:Q71)</f>
        <v>0</v>
      </c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AF74"/>
  <sheetViews>
    <sheetView zoomScale="75" workbookViewId="0">
      <pane xSplit="1" ySplit="8" topLeftCell="B15" activePane="bottomRight" state="frozen"/>
      <selection pane="topRight" activeCell="B1" sqref="B1"/>
      <selection pane="bottomLeft" activeCell="A9" sqref="A9"/>
      <selection pane="bottomRight" activeCell="A33" sqref="A33:A34"/>
    </sheetView>
  </sheetViews>
  <sheetFormatPr defaultRowHeight="12.75"/>
  <cols>
    <col min="1" max="1" width="30.140625" style="16" customWidth="1"/>
    <col min="2" max="2" width="11" customWidth="1"/>
    <col min="3" max="3" width="10.140625" customWidth="1"/>
    <col min="4" max="4" width="11.5703125" customWidth="1"/>
    <col min="5" max="5" width="14.5703125" customWidth="1"/>
    <col min="6" max="6" width="13.85546875" customWidth="1"/>
    <col min="8" max="8" width="12.140625" bestFit="1" customWidth="1"/>
    <col min="9" max="9" width="12.7109375" customWidth="1"/>
    <col min="10" max="10" width="14.140625" customWidth="1"/>
    <col min="11" max="11" width="12.5703125" customWidth="1"/>
    <col min="12" max="12" width="15" customWidth="1"/>
    <col min="13" max="13" width="11.42578125" customWidth="1"/>
    <col min="14" max="14" width="11.5703125" customWidth="1"/>
    <col min="15" max="15" width="12" customWidth="1"/>
    <col min="16" max="16" width="12.5703125" customWidth="1"/>
    <col min="17" max="17" width="14.42578125" customWidth="1"/>
    <col min="18" max="18" width="12.42578125" customWidth="1"/>
    <col min="19" max="19" width="11.85546875" customWidth="1"/>
    <col min="20" max="20" width="14.85546875" customWidth="1"/>
    <col min="21" max="21" width="13" customWidth="1"/>
    <col min="22" max="22" width="13.28515625" bestFit="1" customWidth="1"/>
    <col min="23" max="23" width="11" bestFit="1" customWidth="1"/>
    <col min="25" max="25" width="11.85546875" customWidth="1"/>
    <col min="26" max="26" width="12.42578125" customWidth="1"/>
    <col min="30" max="30" width="10.7109375" customWidth="1"/>
  </cols>
  <sheetData>
    <row r="1" spans="1:31">
      <c r="A1" s="1" t="s">
        <v>218</v>
      </c>
    </row>
    <row r="2" spans="1:31">
      <c r="A2"/>
    </row>
    <row r="3" spans="1:31">
      <c r="A3" s="2" t="s">
        <v>180</v>
      </c>
    </row>
    <row r="4" spans="1:31">
      <c r="A4"/>
    </row>
    <row r="5" spans="1:31" ht="15.75">
      <c r="A5" s="233"/>
      <c r="Q5" s="731" t="s">
        <v>82</v>
      </c>
      <c r="R5" s="732"/>
      <c r="S5" s="732"/>
      <c r="T5" s="732"/>
      <c r="U5" s="732"/>
      <c r="V5" s="732"/>
      <c r="W5" s="732"/>
      <c r="X5" s="732"/>
      <c r="Y5" s="732"/>
      <c r="Z5" s="733"/>
    </row>
    <row r="6" spans="1:31" ht="21" customHeight="1">
      <c r="A6" s="3"/>
      <c r="B6" s="148"/>
      <c r="C6" s="149"/>
      <c r="D6" s="154" t="s">
        <v>181</v>
      </c>
      <c r="E6" s="149"/>
      <c r="F6" s="151"/>
      <c r="G6" s="148"/>
      <c r="H6" s="149"/>
      <c r="I6" s="234" t="s">
        <v>182</v>
      </c>
      <c r="J6" s="235"/>
      <c r="K6" s="151"/>
      <c r="L6" s="236"/>
      <c r="M6" s="237"/>
      <c r="N6" s="238" t="s">
        <v>183</v>
      </c>
      <c r="O6" s="239"/>
      <c r="P6" s="240"/>
      <c r="Q6" s="148"/>
      <c r="R6" s="149"/>
      <c r="S6" s="150" t="s">
        <v>184</v>
      </c>
      <c r="T6" s="241"/>
      <c r="U6" s="151"/>
      <c r="V6" s="148"/>
      <c r="W6" s="149"/>
      <c r="X6" s="150" t="s">
        <v>185</v>
      </c>
      <c r="Y6" s="241"/>
      <c r="Z6" s="151"/>
      <c r="AA6" s="148"/>
      <c r="AB6" s="149"/>
      <c r="AC6" s="234" t="s">
        <v>186</v>
      </c>
      <c r="AD6" s="241"/>
      <c r="AE6" s="151"/>
    </row>
    <row r="7" spans="1:31">
      <c r="A7" s="4" t="s">
        <v>248</v>
      </c>
      <c r="B7" s="155" t="s">
        <v>164</v>
      </c>
      <c r="C7" s="157" t="s">
        <v>164</v>
      </c>
      <c r="D7" s="157" t="s">
        <v>165</v>
      </c>
      <c r="E7" s="714" t="s">
        <v>166</v>
      </c>
      <c r="F7" s="715"/>
      <c r="G7" s="155" t="s">
        <v>164</v>
      </c>
      <c r="H7" s="157" t="s">
        <v>164</v>
      </c>
      <c r="I7" s="157" t="s">
        <v>165</v>
      </c>
      <c r="J7" s="714" t="s">
        <v>166</v>
      </c>
      <c r="K7" s="715"/>
      <c r="L7" s="155" t="s">
        <v>164</v>
      </c>
      <c r="M7" s="157" t="s">
        <v>164</v>
      </c>
      <c r="N7" s="157" t="s">
        <v>165</v>
      </c>
      <c r="O7" s="714" t="s">
        <v>166</v>
      </c>
      <c r="P7" s="715"/>
      <c r="Q7" s="155" t="s">
        <v>164</v>
      </c>
      <c r="R7" s="157" t="s">
        <v>164</v>
      </c>
      <c r="S7" s="157" t="s">
        <v>165</v>
      </c>
      <c r="T7" s="714" t="s">
        <v>166</v>
      </c>
      <c r="U7" s="715"/>
      <c r="V7" s="155" t="s">
        <v>164</v>
      </c>
      <c r="W7" s="157" t="s">
        <v>164</v>
      </c>
      <c r="X7" s="157" t="s">
        <v>165</v>
      </c>
      <c r="Y7" s="714" t="s">
        <v>166</v>
      </c>
      <c r="Z7" s="715"/>
      <c r="AA7" s="155" t="s">
        <v>164</v>
      </c>
      <c r="AB7" s="157" t="s">
        <v>164</v>
      </c>
      <c r="AC7" s="157" t="s">
        <v>165</v>
      </c>
      <c r="AD7" s="714" t="s">
        <v>166</v>
      </c>
      <c r="AE7" s="715"/>
    </row>
    <row r="8" spans="1:31">
      <c r="A8" s="5"/>
      <c r="B8" s="160" t="s">
        <v>167</v>
      </c>
      <c r="C8" s="161" t="s">
        <v>246</v>
      </c>
      <c r="D8" s="162" t="s">
        <v>168</v>
      </c>
      <c r="E8" s="163" t="str">
        <f>$C$8</f>
        <v>1 м-ця</v>
      </c>
      <c r="F8" s="164" t="s">
        <v>167</v>
      </c>
      <c r="G8" s="160" t="s">
        <v>167</v>
      </c>
      <c r="H8" s="161" t="str">
        <f>$C$8</f>
        <v>1 м-ця</v>
      </c>
      <c r="I8" s="162" t="s">
        <v>168</v>
      </c>
      <c r="J8" s="163" t="str">
        <f>$C$8</f>
        <v>1 м-ця</v>
      </c>
      <c r="K8" s="164" t="s">
        <v>167</v>
      </c>
      <c r="L8" s="160" t="s">
        <v>167</v>
      </c>
      <c r="M8" s="161" t="str">
        <f>$C$8</f>
        <v>1 м-ця</v>
      </c>
      <c r="N8" s="162" t="s">
        <v>168</v>
      </c>
      <c r="O8" s="163" t="str">
        <f>$C$8</f>
        <v>1 м-ця</v>
      </c>
      <c r="P8" s="164" t="s">
        <v>167</v>
      </c>
      <c r="Q8" s="160" t="s">
        <v>167</v>
      </c>
      <c r="R8" s="161" t="str">
        <f>$C$8</f>
        <v>1 м-ця</v>
      </c>
      <c r="S8" s="162" t="s">
        <v>168</v>
      </c>
      <c r="T8" s="163" t="str">
        <f>$C$8</f>
        <v>1 м-ця</v>
      </c>
      <c r="U8" s="164" t="s">
        <v>167</v>
      </c>
      <c r="V8" s="160" t="s">
        <v>167</v>
      </c>
      <c r="W8" s="161" t="str">
        <f>$C$8</f>
        <v>1 м-ця</v>
      </c>
      <c r="X8" s="162" t="s">
        <v>168</v>
      </c>
      <c r="Y8" s="163" t="str">
        <f>$C$8</f>
        <v>1 м-ця</v>
      </c>
      <c r="Z8" s="164" t="s">
        <v>167</v>
      </c>
      <c r="AA8" s="160" t="s">
        <v>167</v>
      </c>
      <c r="AB8" s="161" t="str">
        <f>$C$8</f>
        <v>1 м-ця</v>
      </c>
      <c r="AC8" s="162" t="s">
        <v>168</v>
      </c>
      <c r="AD8" s="163" t="str">
        <f>$C$8</f>
        <v>1 м-ця</v>
      </c>
      <c r="AE8" s="164" t="s">
        <v>167</v>
      </c>
    </row>
    <row r="9" spans="1:31">
      <c r="A9" s="488" t="s">
        <v>1</v>
      </c>
      <c r="B9" s="174">
        <f>SUM(G9+L9+AA9)</f>
        <v>0</v>
      </c>
      <c r="C9" s="180">
        <f>SUM(H9+M9+AB9)</f>
        <v>0</v>
      </c>
      <c r="D9" s="172">
        <f>SUM(I9+N9+AC9)</f>
        <v>0</v>
      </c>
      <c r="E9" s="242">
        <f>SUM(D9-C9)</f>
        <v>0</v>
      </c>
      <c r="F9" s="173">
        <f>SUM(D9-B9)</f>
        <v>0</v>
      </c>
      <c r="G9" s="171">
        <f>'[8]2210'!$B9</f>
        <v>0</v>
      </c>
      <c r="H9" s="172">
        <f>'[8]2210'!$BV9</f>
        <v>0</v>
      </c>
      <c r="I9" s="172">
        <f>'2210'!R10</f>
        <v>0</v>
      </c>
      <c r="J9" s="444">
        <f>SUM(I9-H9)</f>
        <v>0</v>
      </c>
      <c r="K9" s="409">
        <f>SUM(I9-G9)</f>
        <v>0</v>
      </c>
      <c r="L9" s="174">
        <f>'[8]2240всього'!$B9</f>
        <v>0</v>
      </c>
      <c r="M9" s="172">
        <f>'[8]2240всього'!$DK9</f>
        <v>0</v>
      </c>
      <c r="N9" s="172">
        <f>SUM(S9+X9)</f>
        <v>0</v>
      </c>
      <c r="O9" s="242">
        <f>SUM(N9-M9)</f>
        <v>0</v>
      </c>
      <c r="P9" s="173">
        <f>SUM(N9-L9)</f>
        <v>0</v>
      </c>
      <c r="Q9" s="448">
        <f>'[8]2240 розповс.'!$B9</f>
        <v>0</v>
      </c>
      <c r="R9" s="172">
        <f>'[8]2240 розповс.'!$DR9</f>
        <v>0</v>
      </c>
      <c r="S9" s="172">
        <f>'2240 трансл.'!C9</f>
        <v>0</v>
      </c>
      <c r="T9" s="243">
        <f>SUM(S9-R9)</f>
        <v>0</v>
      </c>
      <c r="U9" s="173">
        <f>SUM(S9-Q9)</f>
        <v>0</v>
      </c>
      <c r="V9" s="174">
        <f>'[8]2240 інш.'!$B9</f>
        <v>0</v>
      </c>
      <c r="W9" s="247">
        <f>'[8]2240 інш.'!$CL9</f>
        <v>0</v>
      </c>
      <c r="X9" s="247">
        <f>'2240 інш.'!R9</f>
        <v>0</v>
      </c>
      <c r="Y9" s="247">
        <f>SUM(X9-W9)</f>
        <v>0</v>
      </c>
      <c r="Z9" s="248">
        <f>SUM(X9-V9)</f>
        <v>0</v>
      </c>
      <c r="AA9" s="174">
        <f>'[8]2250'!$B9</f>
        <v>0</v>
      </c>
      <c r="AB9" s="172">
        <f>'[8]2250'!$BA9</f>
        <v>0</v>
      </c>
      <c r="AC9" s="172">
        <f>'2250'!P9</f>
        <v>0</v>
      </c>
      <c r="AD9" s="172">
        <f>SUM(AC9-AB9)</f>
        <v>0</v>
      </c>
      <c r="AE9" s="173">
        <f>SUM(AC9-AA9)</f>
        <v>0</v>
      </c>
    </row>
    <row r="10" spans="1:31">
      <c r="A10" s="489" t="s">
        <v>2</v>
      </c>
      <c r="B10" s="182">
        <f t="shared" ref="B10:B64" si="0">SUM(G10+L10+AA10)</f>
        <v>0</v>
      </c>
      <c r="C10" s="180">
        <f t="shared" ref="C10:C64" si="1">SUM(H10+M10+AB10)</f>
        <v>0</v>
      </c>
      <c r="D10" s="180">
        <f t="shared" ref="D10:D64" si="2">SUM(I10+N10+AC10)</f>
        <v>0</v>
      </c>
      <c r="E10" s="242">
        <f>SUM(D10-C10)</f>
        <v>0</v>
      </c>
      <c r="F10" s="189">
        <f t="shared" ref="F10:F64" si="3">SUM(D10-B10)</f>
        <v>0</v>
      </c>
      <c r="G10" s="171">
        <f>'[8]2210'!$B10</f>
        <v>0</v>
      </c>
      <c r="H10" s="172">
        <f>'[8]2210'!$BV10</f>
        <v>0</v>
      </c>
      <c r="I10" s="180">
        <f>'2210'!R11</f>
        <v>0</v>
      </c>
      <c r="J10" s="200">
        <f t="shared" ref="J10:J64" si="4">SUM(I10-H10)</f>
        <v>0</v>
      </c>
      <c r="K10" s="181">
        <f t="shared" ref="K10:K64" si="5">SUM(I10-G10)</f>
        <v>0</v>
      </c>
      <c r="L10" s="174">
        <f>'[8]2240всього'!$B10</f>
        <v>0</v>
      </c>
      <c r="M10" s="172">
        <f>'[8]2240всього'!$DK10</f>
        <v>0</v>
      </c>
      <c r="N10" s="172">
        <f t="shared" ref="N10:N65" si="6">SUM(S10+X10)</f>
        <v>0</v>
      </c>
      <c r="O10" s="186">
        <f t="shared" ref="O10:O64" si="7">SUM(N10-M10)</f>
        <v>0</v>
      </c>
      <c r="P10" s="181">
        <f t="shared" ref="P10:P64" si="8">SUM(N10-L10)</f>
        <v>0</v>
      </c>
      <c r="Q10" s="448">
        <f>'[8]2240 розповс.'!$B10</f>
        <v>0</v>
      </c>
      <c r="R10" s="172">
        <f>'[8]2240 розповс.'!$DR10</f>
        <v>0</v>
      </c>
      <c r="S10" s="180">
        <f>'2240 трансл.'!C10</f>
        <v>0</v>
      </c>
      <c r="T10" s="187">
        <f t="shared" ref="T10:T64" si="9">SUM(S10-R10)</f>
        <v>0</v>
      </c>
      <c r="U10" s="181">
        <f t="shared" ref="U10:U64" si="10">SUM(S10-Q10)</f>
        <v>0</v>
      </c>
      <c r="V10" s="174">
        <f>'[8]2240 інш.'!$B10</f>
        <v>0</v>
      </c>
      <c r="W10" s="247">
        <f>'[8]2240 інш.'!$CL10</f>
        <v>0</v>
      </c>
      <c r="X10" s="200">
        <f>'2240 інш.'!R10</f>
        <v>0</v>
      </c>
      <c r="Y10" s="200">
        <f t="shared" ref="Y10:Y64" si="11">SUM(X10-W10)</f>
        <v>0</v>
      </c>
      <c r="Z10" s="228">
        <f t="shared" ref="Z10:Z64" si="12">SUM(X10-V10)</f>
        <v>0</v>
      </c>
      <c r="AA10" s="174">
        <f>'[8]2250'!$B10</f>
        <v>0</v>
      </c>
      <c r="AB10" s="172">
        <f>'[8]2250'!$BA10</f>
        <v>0</v>
      </c>
      <c r="AC10" s="180">
        <f>'2250'!P10</f>
        <v>0</v>
      </c>
      <c r="AD10" s="180">
        <f t="shared" ref="AD10:AD64" si="13">SUM(AC10-AB10)</f>
        <v>0</v>
      </c>
      <c r="AE10" s="181">
        <f t="shared" ref="AE10:AE64" si="14">SUM(AC10-AA10)</f>
        <v>0</v>
      </c>
    </row>
    <row r="11" spans="1:31">
      <c r="A11" s="490" t="s">
        <v>3</v>
      </c>
      <c r="B11" s="182">
        <f t="shared" si="0"/>
        <v>0</v>
      </c>
      <c r="C11" s="180">
        <f t="shared" si="1"/>
        <v>0</v>
      </c>
      <c r="D11" s="180">
        <f t="shared" si="2"/>
        <v>0</v>
      </c>
      <c r="E11" s="242">
        <f>SUM(D11-C11)</f>
        <v>0</v>
      </c>
      <c r="F11" s="189">
        <f t="shared" si="3"/>
        <v>0</v>
      </c>
      <c r="G11" s="171">
        <f>'[8]2210'!$B11</f>
        <v>0</v>
      </c>
      <c r="H11" s="172">
        <f>'[8]2210'!$BV11</f>
        <v>0</v>
      </c>
      <c r="I11" s="180">
        <f>'2210'!R12</f>
        <v>0</v>
      </c>
      <c r="J11" s="200">
        <f t="shared" si="4"/>
        <v>0</v>
      </c>
      <c r="K11" s="181">
        <f t="shared" si="5"/>
        <v>0</v>
      </c>
      <c r="L11" s="174">
        <f>'[8]2240всього'!$B11</f>
        <v>0</v>
      </c>
      <c r="M11" s="172">
        <f>'[8]2240всього'!$DK11</f>
        <v>0</v>
      </c>
      <c r="N11" s="172">
        <f t="shared" si="6"/>
        <v>0</v>
      </c>
      <c r="O11" s="186">
        <f t="shared" si="7"/>
        <v>0</v>
      </c>
      <c r="P11" s="189">
        <f t="shared" si="8"/>
        <v>0</v>
      </c>
      <c r="Q11" s="448">
        <f>'[8]2240 розповс.'!$B11</f>
        <v>0</v>
      </c>
      <c r="R11" s="172">
        <f>'[8]2240 розповс.'!$DR11</f>
        <v>0</v>
      </c>
      <c r="S11" s="180">
        <f>'2240 трансл.'!C11</f>
        <v>0</v>
      </c>
      <c r="T11" s="187">
        <f t="shared" si="9"/>
        <v>0</v>
      </c>
      <c r="U11" s="189">
        <f t="shared" si="10"/>
        <v>0</v>
      </c>
      <c r="V11" s="174">
        <f>'[8]2240 інш.'!$B11</f>
        <v>0</v>
      </c>
      <c r="W11" s="247">
        <f>'[8]2240 інш.'!$CL11</f>
        <v>0</v>
      </c>
      <c r="X11" s="200">
        <f>'2240 інш.'!R11</f>
        <v>0</v>
      </c>
      <c r="Y11" s="200">
        <f t="shared" si="11"/>
        <v>0</v>
      </c>
      <c r="Z11" s="228">
        <f t="shared" si="12"/>
        <v>0</v>
      </c>
      <c r="AA11" s="174">
        <f>'[8]2250'!$B11</f>
        <v>0</v>
      </c>
      <c r="AB11" s="172">
        <f>'[8]2250'!$BA11</f>
        <v>0</v>
      </c>
      <c r="AC11" s="180">
        <f>'2250'!P11</f>
        <v>0</v>
      </c>
      <c r="AD11" s="180">
        <f t="shared" si="13"/>
        <v>0</v>
      </c>
      <c r="AE11" s="181">
        <f t="shared" si="14"/>
        <v>0</v>
      </c>
    </row>
    <row r="12" spans="1:31">
      <c r="A12" s="539"/>
      <c r="B12" s="182">
        <f t="shared" si="0"/>
        <v>0</v>
      </c>
      <c r="C12" s="180">
        <f t="shared" si="1"/>
        <v>0</v>
      </c>
      <c r="D12" s="180">
        <f t="shared" si="2"/>
        <v>0</v>
      </c>
      <c r="E12" s="242">
        <f>SUM(D12-C12)</f>
        <v>0</v>
      </c>
      <c r="F12" s="189">
        <f t="shared" si="3"/>
        <v>0</v>
      </c>
      <c r="G12" s="171">
        <f>'[8]2210'!$B12</f>
        <v>0</v>
      </c>
      <c r="H12" s="172">
        <f>'[8]2210'!$BV12</f>
        <v>0</v>
      </c>
      <c r="I12" s="180">
        <f>'2210'!R13</f>
        <v>0</v>
      </c>
      <c r="J12" s="200">
        <f t="shared" si="4"/>
        <v>0</v>
      </c>
      <c r="K12" s="181">
        <f t="shared" si="5"/>
        <v>0</v>
      </c>
      <c r="L12" s="174">
        <f>'[8]2240всього'!$B12</f>
        <v>0</v>
      </c>
      <c r="M12" s="172">
        <f>'[8]2240всього'!$DK12</f>
        <v>0</v>
      </c>
      <c r="N12" s="172">
        <f t="shared" si="6"/>
        <v>0</v>
      </c>
      <c r="O12" s="186">
        <f t="shared" si="7"/>
        <v>0</v>
      </c>
      <c r="P12" s="189">
        <f t="shared" si="8"/>
        <v>0</v>
      </c>
      <c r="Q12" s="448">
        <f>'[8]2240 розповс.'!$B12</f>
        <v>0</v>
      </c>
      <c r="R12" s="172">
        <f>'[8]2240 розповс.'!$DR12</f>
        <v>0</v>
      </c>
      <c r="S12" s="187">
        <f>'2240 трансл.'!C12</f>
        <v>0</v>
      </c>
      <c r="T12" s="187">
        <f t="shared" si="9"/>
        <v>0</v>
      </c>
      <c r="U12" s="189">
        <f t="shared" si="10"/>
        <v>0</v>
      </c>
      <c r="V12" s="174">
        <f>'[8]2240 інш.'!$B12</f>
        <v>0</v>
      </c>
      <c r="W12" s="247">
        <f>'[8]2240 інш.'!$CL12</f>
        <v>0</v>
      </c>
      <c r="X12" s="200">
        <f>'2240 інш.'!R12</f>
        <v>0</v>
      </c>
      <c r="Y12" s="200">
        <f t="shared" si="11"/>
        <v>0</v>
      </c>
      <c r="Z12" s="228">
        <f t="shared" si="12"/>
        <v>0</v>
      </c>
      <c r="AA12" s="174">
        <f>'[8]2250'!$B12</f>
        <v>0</v>
      </c>
      <c r="AB12" s="172">
        <f>'[8]2250'!$BA12</f>
        <v>0</v>
      </c>
      <c r="AC12" s="180">
        <f>'2250'!P12</f>
        <v>0</v>
      </c>
      <c r="AD12" s="180">
        <f t="shared" si="13"/>
        <v>0</v>
      </c>
      <c r="AE12" s="181">
        <f t="shared" si="14"/>
        <v>0</v>
      </c>
    </row>
    <row r="13" spans="1:31">
      <c r="A13" s="488" t="s">
        <v>222</v>
      </c>
      <c r="B13" s="182">
        <f t="shared" si="0"/>
        <v>0</v>
      </c>
      <c r="C13" s="180">
        <f t="shared" si="1"/>
        <v>0</v>
      </c>
      <c r="D13" s="180">
        <f t="shared" si="2"/>
        <v>0</v>
      </c>
      <c r="E13" s="242">
        <f>SUM(D13-C13)</f>
        <v>0</v>
      </c>
      <c r="F13" s="189">
        <f t="shared" si="3"/>
        <v>0</v>
      </c>
      <c r="G13" s="171">
        <f>'[8]2210'!$B13</f>
        <v>0</v>
      </c>
      <c r="H13" s="172">
        <f>'[8]2210'!$BV13</f>
        <v>0</v>
      </c>
      <c r="I13" s="180">
        <f>'2210'!R14</f>
        <v>0</v>
      </c>
      <c r="J13" s="200">
        <f t="shared" si="4"/>
        <v>0</v>
      </c>
      <c r="K13" s="181">
        <f t="shared" si="5"/>
        <v>0</v>
      </c>
      <c r="L13" s="174">
        <f>'[8]2240всього'!$B13</f>
        <v>0</v>
      </c>
      <c r="M13" s="172">
        <f>'[8]2240всього'!$DK13</f>
        <v>0</v>
      </c>
      <c r="N13" s="172">
        <f t="shared" si="6"/>
        <v>0</v>
      </c>
      <c r="O13" s="186">
        <f t="shared" si="7"/>
        <v>0</v>
      </c>
      <c r="P13" s="189">
        <f t="shared" si="8"/>
        <v>0</v>
      </c>
      <c r="Q13" s="448">
        <f>'[8]2240 розповс.'!$B13</f>
        <v>0</v>
      </c>
      <c r="R13" s="172">
        <f>'[8]2240 розповс.'!$DR13</f>
        <v>0</v>
      </c>
      <c r="S13" s="180">
        <f>'2240 трансл.'!C13</f>
        <v>0</v>
      </c>
      <c r="T13" s="187">
        <f t="shared" si="9"/>
        <v>0</v>
      </c>
      <c r="U13" s="189">
        <f t="shared" si="10"/>
        <v>0</v>
      </c>
      <c r="V13" s="174">
        <f>'[8]2240 інш.'!$B13</f>
        <v>0</v>
      </c>
      <c r="W13" s="247">
        <f>'[8]2240 інш.'!$CL13</f>
        <v>0</v>
      </c>
      <c r="X13" s="200">
        <f>'2240 інш.'!R13</f>
        <v>0</v>
      </c>
      <c r="Y13" s="200">
        <f t="shared" si="11"/>
        <v>0</v>
      </c>
      <c r="Z13" s="228">
        <f t="shared" si="12"/>
        <v>0</v>
      </c>
      <c r="AA13" s="174">
        <f>'[8]2250'!$B13</f>
        <v>0</v>
      </c>
      <c r="AB13" s="172">
        <f>'[8]2250'!$BA13</f>
        <v>0</v>
      </c>
      <c r="AC13" s="180">
        <f>'2250'!P13</f>
        <v>0</v>
      </c>
      <c r="AD13" s="180">
        <f t="shared" si="13"/>
        <v>0</v>
      </c>
      <c r="AE13" s="181">
        <f t="shared" si="14"/>
        <v>0</v>
      </c>
    </row>
    <row r="14" spans="1:31">
      <c r="A14" s="489" t="s">
        <v>223</v>
      </c>
      <c r="B14" s="182">
        <f t="shared" si="0"/>
        <v>0</v>
      </c>
      <c r="C14" s="180">
        <f t="shared" si="1"/>
        <v>0</v>
      </c>
      <c r="D14" s="180">
        <f t="shared" si="2"/>
        <v>0</v>
      </c>
      <c r="E14" s="186">
        <f t="shared" ref="E14:E64" si="15">SUM(D14-C14)</f>
        <v>0</v>
      </c>
      <c r="F14" s="189">
        <f t="shared" si="3"/>
        <v>0</v>
      </c>
      <c r="G14" s="171">
        <f>'[8]2210'!$B14</f>
        <v>0</v>
      </c>
      <c r="H14" s="172">
        <f>'[8]2210'!$BV14</f>
        <v>0</v>
      </c>
      <c r="I14" s="180">
        <f>'2210'!R15</f>
        <v>0</v>
      </c>
      <c r="J14" s="200">
        <f t="shared" si="4"/>
        <v>0</v>
      </c>
      <c r="K14" s="181">
        <f t="shared" si="5"/>
        <v>0</v>
      </c>
      <c r="L14" s="174">
        <f>'[8]2240всього'!$B14</f>
        <v>0</v>
      </c>
      <c r="M14" s="172">
        <f>'[8]2240всього'!$DK14</f>
        <v>0</v>
      </c>
      <c r="N14" s="172">
        <f t="shared" si="6"/>
        <v>0</v>
      </c>
      <c r="O14" s="186">
        <f t="shared" si="7"/>
        <v>0</v>
      </c>
      <c r="P14" s="189">
        <f t="shared" si="8"/>
        <v>0</v>
      </c>
      <c r="Q14" s="448">
        <f>'[8]2240 розповс.'!$B14</f>
        <v>0</v>
      </c>
      <c r="R14" s="172">
        <f>'[8]2240 розповс.'!$DR14</f>
        <v>0</v>
      </c>
      <c r="S14" s="180">
        <f>'2240 трансл.'!C14</f>
        <v>0</v>
      </c>
      <c r="T14" s="187">
        <f t="shared" si="9"/>
        <v>0</v>
      </c>
      <c r="U14" s="189">
        <f t="shared" si="10"/>
        <v>0</v>
      </c>
      <c r="V14" s="174">
        <f>'[8]2240 інш.'!$B14</f>
        <v>0</v>
      </c>
      <c r="W14" s="247">
        <f>'[8]2240 інш.'!$CL14</f>
        <v>0</v>
      </c>
      <c r="X14" s="200">
        <f>'2240 інш.'!R14</f>
        <v>0</v>
      </c>
      <c r="Y14" s="200">
        <f t="shared" si="11"/>
        <v>0</v>
      </c>
      <c r="Z14" s="228">
        <f t="shared" si="12"/>
        <v>0</v>
      </c>
      <c r="AA14" s="174">
        <f>'[8]2250'!$B14</f>
        <v>0</v>
      </c>
      <c r="AB14" s="172">
        <f>'[8]2250'!$BA14</f>
        <v>0</v>
      </c>
      <c r="AC14" s="180">
        <f>'2250'!P14</f>
        <v>0</v>
      </c>
      <c r="AD14" s="180">
        <f t="shared" si="13"/>
        <v>0</v>
      </c>
      <c r="AE14" s="181">
        <f t="shared" si="14"/>
        <v>0</v>
      </c>
    </row>
    <row r="15" spans="1:31">
      <c r="A15" s="488" t="s">
        <v>224</v>
      </c>
      <c r="B15" s="182">
        <f t="shared" si="0"/>
        <v>0</v>
      </c>
      <c r="C15" s="180">
        <f t="shared" si="1"/>
        <v>0</v>
      </c>
      <c r="D15" s="180">
        <f t="shared" si="2"/>
        <v>0</v>
      </c>
      <c r="E15" s="186">
        <f t="shared" si="15"/>
        <v>0</v>
      </c>
      <c r="F15" s="189">
        <f t="shared" si="3"/>
        <v>0</v>
      </c>
      <c r="G15" s="171">
        <f>'[8]2210'!$B15</f>
        <v>0</v>
      </c>
      <c r="H15" s="172">
        <f>'[8]2210'!$BV15</f>
        <v>0</v>
      </c>
      <c r="I15" s="180">
        <f>'2210'!R16</f>
        <v>0</v>
      </c>
      <c r="J15" s="200">
        <f t="shared" si="4"/>
        <v>0</v>
      </c>
      <c r="K15" s="181">
        <f t="shared" si="5"/>
        <v>0</v>
      </c>
      <c r="L15" s="174">
        <f>'[8]2240всього'!$B15</f>
        <v>0</v>
      </c>
      <c r="M15" s="172">
        <f>'[8]2240всього'!$DK15</f>
        <v>0</v>
      </c>
      <c r="N15" s="172">
        <f t="shared" si="6"/>
        <v>0</v>
      </c>
      <c r="O15" s="186">
        <f t="shared" si="7"/>
        <v>0</v>
      </c>
      <c r="P15" s="189">
        <f t="shared" si="8"/>
        <v>0</v>
      </c>
      <c r="Q15" s="448">
        <f>'[8]2240 розповс.'!$B15</f>
        <v>0</v>
      </c>
      <c r="R15" s="172">
        <f>'[8]2240 розповс.'!$DR15</f>
        <v>0</v>
      </c>
      <c r="S15" s="180">
        <f>'2240 трансл.'!C15</f>
        <v>0</v>
      </c>
      <c r="T15" s="186">
        <f t="shared" si="9"/>
        <v>0</v>
      </c>
      <c r="U15" s="189">
        <f t="shared" si="10"/>
        <v>0</v>
      </c>
      <c r="V15" s="174">
        <f>'[8]2240 інш.'!$B15</f>
        <v>0</v>
      </c>
      <c r="W15" s="247">
        <f>'[8]2240 інш.'!$CL15</f>
        <v>0</v>
      </c>
      <c r="X15" s="200">
        <f>'2240 інш.'!R15</f>
        <v>0</v>
      </c>
      <c r="Y15" s="200">
        <f t="shared" si="11"/>
        <v>0</v>
      </c>
      <c r="Z15" s="228">
        <f t="shared" si="12"/>
        <v>0</v>
      </c>
      <c r="AA15" s="174">
        <f>'[8]2250'!$B15</f>
        <v>0</v>
      </c>
      <c r="AB15" s="172">
        <f>'[8]2250'!$BA15</f>
        <v>0</v>
      </c>
      <c r="AC15" s="180">
        <f>'2250'!P15</f>
        <v>0</v>
      </c>
      <c r="AD15" s="180">
        <f t="shared" si="13"/>
        <v>0</v>
      </c>
      <c r="AE15" s="181">
        <f t="shared" si="14"/>
        <v>0</v>
      </c>
    </row>
    <row r="16" spans="1:31">
      <c r="A16" s="489" t="s">
        <v>225</v>
      </c>
      <c r="B16" s="182">
        <f t="shared" si="0"/>
        <v>0</v>
      </c>
      <c r="C16" s="180">
        <f t="shared" si="1"/>
        <v>0</v>
      </c>
      <c r="D16" s="180">
        <f t="shared" si="2"/>
        <v>0</v>
      </c>
      <c r="E16" s="186">
        <f t="shared" si="15"/>
        <v>0</v>
      </c>
      <c r="F16" s="189">
        <f t="shared" si="3"/>
        <v>0</v>
      </c>
      <c r="G16" s="171">
        <f>'[8]2210'!$B16</f>
        <v>0</v>
      </c>
      <c r="H16" s="172">
        <f>'[8]2210'!$BV16</f>
        <v>0</v>
      </c>
      <c r="I16" s="180">
        <f>'2210'!R17</f>
        <v>0</v>
      </c>
      <c r="J16" s="200">
        <f t="shared" si="4"/>
        <v>0</v>
      </c>
      <c r="K16" s="181">
        <f t="shared" si="5"/>
        <v>0</v>
      </c>
      <c r="L16" s="174">
        <f>'[8]2240всього'!$B16</f>
        <v>0</v>
      </c>
      <c r="M16" s="172">
        <f>'[8]2240всього'!$DK16</f>
        <v>0</v>
      </c>
      <c r="N16" s="172">
        <f t="shared" si="6"/>
        <v>0</v>
      </c>
      <c r="O16" s="186">
        <f t="shared" si="7"/>
        <v>0</v>
      </c>
      <c r="P16" s="189">
        <f t="shared" si="8"/>
        <v>0</v>
      </c>
      <c r="Q16" s="448">
        <f>'[8]2240 розповс.'!$B16</f>
        <v>0</v>
      </c>
      <c r="R16" s="172">
        <f>'[8]2240 розповс.'!$DR16</f>
        <v>0</v>
      </c>
      <c r="S16" s="180">
        <f>'2240 трансл.'!C16</f>
        <v>0</v>
      </c>
      <c r="T16" s="187">
        <f t="shared" si="9"/>
        <v>0</v>
      </c>
      <c r="U16" s="189">
        <f t="shared" si="10"/>
        <v>0</v>
      </c>
      <c r="V16" s="174">
        <f>'[8]2240 інш.'!$B16</f>
        <v>0</v>
      </c>
      <c r="W16" s="247">
        <f>'[8]2240 інш.'!$CL16</f>
        <v>0</v>
      </c>
      <c r="X16" s="200">
        <f>'2240 інш.'!R16</f>
        <v>0</v>
      </c>
      <c r="Y16" s="200">
        <f t="shared" si="11"/>
        <v>0</v>
      </c>
      <c r="Z16" s="228">
        <f t="shared" si="12"/>
        <v>0</v>
      </c>
      <c r="AA16" s="174">
        <f>'[8]2250'!$B16</f>
        <v>0</v>
      </c>
      <c r="AB16" s="172">
        <f>'[8]2250'!$BA16</f>
        <v>0</v>
      </c>
      <c r="AC16" s="180">
        <f>'2250'!P16</f>
        <v>0</v>
      </c>
      <c r="AD16" s="180">
        <f t="shared" si="13"/>
        <v>0</v>
      </c>
      <c r="AE16" s="181">
        <f t="shared" si="14"/>
        <v>0</v>
      </c>
    </row>
    <row r="17" spans="1:31">
      <c r="A17" s="489" t="s">
        <v>226</v>
      </c>
      <c r="B17" s="182">
        <f t="shared" si="0"/>
        <v>0</v>
      </c>
      <c r="C17" s="180">
        <f t="shared" si="1"/>
        <v>0</v>
      </c>
      <c r="D17" s="180">
        <f t="shared" si="2"/>
        <v>0</v>
      </c>
      <c r="E17" s="186">
        <f t="shared" si="15"/>
        <v>0</v>
      </c>
      <c r="F17" s="189">
        <f t="shared" si="3"/>
        <v>0</v>
      </c>
      <c r="G17" s="171">
        <f>'[8]2210'!$B17</f>
        <v>0</v>
      </c>
      <c r="H17" s="172">
        <f>'[8]2210'!$BV17</f>
        <v>0</v>
      </c>
      <c r="I17" s="180">
        <f>'2210'!R18</f>
        <v>0</v>
      </c>
      <c r="J17" s="200">
        <f t="shared" si="4"/>
        <v>0</v>
      </c>
      <c r="K17" s="181">
        <f t="shared" si="5"/>
        <v>0</v>
      </c>
      <c r="L17" s="174">
        <f>'[8]2240всього'!$B17</f>
        <v>0</v>
      </c>
      <c r="M17" s="172">
        <f>'[8]2240всього'!$DK17</f>
        <v>0</v>
      </c>
      <c r="N17" s="172">
        <f t="shared" si="6"/>
        <v>0</v>
      </c>
      <c r="O17" s="186">
        <f t="shared" si="7"/>
        <v>0</v>
      </c>
      <c r="P17" s="189">
        <f t="shared" si="8"/>
        <v>0</v>
      </c>
      <c r="Q17" s="448">
        <f>'[8]2240 розповс.'!$B17</f>
        <v>0</v>
      </c>
      <c r="R17" s="172">
        <f>'[8]2240 розповс.'!$DR17</f>
        <v>0</v>
      </c>
      <c r="S17" s="180">
        <f>'2240 трансл.'!C17</f>
        <v>0</v>
      </c>
      <c r="T17" s="187">
        <f t="shared" si="9"/>
        <v>0</v>
      </c>
      <c r="U17" s="189">
        <f t="shared" si="10"/>
        <v>0</v>
      </c>
      <c r="V17" s="174">
        <f>'[8]2240 інш.'!$B17</f>
        <v>0</v>
      </c>
      <c r="W17" s="247">
        <f>'[8]2240 інш.'!$CL17</f>
        <v>0</v>
      </c>
      <c r="X17" s="200">
        <f>'2240 інш.'!R17</f>
        <v>0</v>
      </c>
      <c r="Y17" s="200">
        <f t="shared" si="11"/>
        <v>0</v>
      </c>
      <c r="Z17" s="228">
        <f t="shared" si="12"/>
        <v>0</v>
      </c>
      <c r="AA17" s="174">
        <f>'[8]2250'!$B17</f>
        <v>0</v>
      </c>
      <c r="AB17" s="172">
        <f>'[8]2250'!$BA17</f>
        <v>0</v>
      </c>
      <c r="AC17" s="180">
        <f>'2250'!P17</f>
        <v>0</v>
      </c>
      <c r="AD17" s="180">
        <f t="shared" si="13"/>
        <v>0</v>
      </c>
      <c r="AE17" s="181">
        <f t="shared" si="14"/>
        <v>0</v>
      </c>
    </row>
    <row r="18" spans="1:31">
      <c r="A18" s="539"/>
      <c r="B18" s="182">
        <f t="shared" si="0"/>
        <v>0</v>
      </c>
      <c r="C18" s="180">
        <f t="shared" si="1"/>
        <v>0</v>
      </c>
      <c r="D18" s="180">
        <f t="shared" si="2"/>
        <v>0</v>
      </c>
      <c r="E18" s="186">
        <f t="shared" si="15"/>
        <v>0</v>
      </c>
      <c r="F18" s="189">
        <f t="shared" si="3"/>
        <v>0</v>
      </c>
      <c r="G18" s="171">
        <f>'[8]2210'!$B18</f>
        <v>0</v>
      </c>
      <c r="H18" s="172">
        <f>'[8]2210'!$BV18</f>
        <v>0</v>
      </c>
      <c r="I18" s="180">
        <f>'2210'!R19</f>
        <v>0</v>
      </c>
      <c r="J18" s="244">
        <f t="shared" si="4"/>
        <v>0</v>
      </c>
      <c r="K18" s="181">
        <f t="shared" si="5"/>
        <v>0</v>
      </c>
      <c r="L18" s="174">
        <f>'[8]2240всього'!$B18</f>
        <v>0</v>
      </c>
      <c r="M18" s="172">
        <f>'[8]2240всього'!$DK18</f>
        <v>0</v>
      </c>
      <c r="N18" s="172">
        <f t="shared" si="6"/>
        <v>0</v>
      </c>
      <c r="O18" s="186">
        <f t="shared" si="7"/>
        <v>0</v>
      </c>
      <c r="P18" s="189">
        <f t="shared" si="8"/>
        <v>0</v>
      </c>
      <c r="Q18" s="448">
        <f>'[8]2240 розповс.'!$B18</f>
        <v>0</v>
      </c>
      <c r="R18" s="172">
        <f>'[8]2240 розповс.'!$DR18</f>
        <v>0</v>
      </c>
      <c r="S18" s="180">
        <f>'2240 трансл.'!C18</f>
        <v>0</v>
      </c>
      <c r="T18" s="187">
        <f t="shared" si="9"/>
        <v>0</v>
      </c>
      <c r="U18" s="189">
        <f t="shared" si="10"/>
        <v>0</v>
      </c>
      <c r="V18" s="174">
        <f>'[8]2240 інш.'!$B18</f>
        <v>0</v>
      </c>
      <c r="W18" s="247">
        <f>'[8]2240 інш.'!$CL18</f>
        <v>0</v>
      </c>
      <c r="X18" s="200">
        <f>'2240 інш.'!R18</f>
        <v>0</v>
      </c>
      <c r="Y18" s="200">
        <f t="shared" si="11"/>
        <v>0</v>
      </c>
      <c r="Z18" s="228">
        <f t="shared" si="12"/>
        <v>0</v>
      </c>
      <c r="AA18" s="174">
        <f>'[8]2250'!$B18</f>
        <v>0</v>
      </c>
      <c r="AB18" s="172">
        <f>'[8]2250'!$BA18</f>
        <v>0</v>
      </c>
      <c r="AC18" s="180">
        <f>'2250'!P18</f>
        <v>0</v>
      </c>
      <c r="AD18" s="180">
        <f t="shared" si="13"/>
        <v>0</v>
      </c>
      <c r="AE18" s="181">
        <f t="shared" si="14"/>
        <v>0</v>
      </c>
    </row>
    <row r="19" spans="1:31">
      <c r="A19" s="539"/>
      <c r="B19" s="182">
        <f t="shared" si="0"/>
        <v>0</v>
      </c>
      <c r="C19" s="180">
        <f t="shared" si="1"/>
        <v>0</v>
      </c>
      <c r="D19" s="180">
        <f t="shared" si="2"/>
        <v>0</v>
      </c>
      <c r="E19" s="186">
        <f t="shared" si="15"/>
        <v>0</v>
      </c>
      <c r="F19" s="189">
        <f t="shared" si="3"/>
        <v>0</v>
      </c>
      <c r="G19" s="171">
        <f>'[8]2210'!$B19</f>
        <v>0</v>
      </c>
      <c r="H19" s="172">
        <f>'[8]2210'!$BV19</f>
        <v>0</v>
      </c>
      <c r="I19" s="180">
        <f>'2210'!R20</f>
        <v>0</v>
      </c>
      <c r="J19" s="200">
        <f t="shared" si="4"/>
        <v>0</v>
      </c>
      <c r="K19" s="181">
        <f t="shared" si="5"/>
        <v>0</v>
      </c>
      <c r="L19" s="174">
        <f>'[8]2240всього'!$B19</f>
        <v>0</v>
      </c>
      <c r="M19" s="172">
        <f>'[8]2240всього'!$DK19</f>
        <v>0</v>
      </c>
      <c r="N19" s="242">
        <f>'всього 2240'!Y19</f>
        <v>0</v>
      </c>
      <c r="O19" s="186">
        <f t="shared" si="7"/>
        <v>0</v>
      </c>
      <c r="P19" s="189">
        <f t="shared" si="8"/>
        <v>0</v>
      </c>
      <c r="Q19" s="448">
        <f>'[8]2240 розповс.'!$B19</f>
        <v>0</v>
      </c>
      <c r="R19" s="172">
        <f>'[8]2240 розповс.'!$DR19</f>
        <v>0</v>
      </c>
      <c r="S19" s="180">
        <f>'2240 трансл.'!C19</f>
        <v>0</v>
      </c>
      <c r="T19" s="187">
        <f t="shared" si="9"/>
        <v>0</v>
      </c>
      <c r="U19" s="189">
        <f t="shared" si="10"/>
        <v>0</v>
      </c>
      <c r="V19" s="174">
        <f>'[8]2240 інш.'!$B19</f>
        <v>0</v>
      </c>
      <c r="W19" s="247">
        <f>'[8]2240 інш.'!$CL19</f>
        <v>0</v>
      </c>
      <c r="X19" s="244">
        <f>'2240 інш.'!R19</f>
        <v>0</v>
      </c>
      <c r="Y19" s="200">
        <f t="shared" si="11"/>
        <v>0</v>
      </c>
      <c r="Z19" s="228">
        <f t="shared" si="12"/>
        <v>0</v>
      </c>
      <c r="AA19" s="174">
        <f>'[8]2250'!$B19</f>
        <v>0</v>
      </c>
      <c r="AB19" s="172">
        <f>'[8]2250'!$BA19</f>
        <v>0</v>
      </c>
      <c r="AC19" s="180">
        <f>'2250'!P19</f>
        <v>0</v>
      </c>
      <c r="AD19" s="180">
        <f t="shared" si="13"/>
        <v>0</v>
      </c>
      <c r="AE19" s="181">
        <f t="shared" si="14"/>
        <v>0</v>
      </c>
    </row>
    <row r="20" spans="1:31">
      <c r="A20" s="489" t="s">
        <v>227</v>
      </c>
      <c r="B20" s="182">
        <f t="shared" si="0"/>
        <v>0</v>
      </c>
      <c r="C20" s="180">
        <f t="shared" si="1"/>
        <v>0</v>
      </c>
      <c r="D20" s="180">
        <f t="shared" si="2"/>
        <v>0</v>
      </c>
      <c r="E20" s="186">
        <f t="shared" si="15"/>
        <v>0</v>
      </c>
      <c r="F20" s="189">
        <f t="shared" si="3"/>
        <v>0</v>
      </c>
      <c r="G20" s="171">
        <f>'[8]2210'!$B20</f>
        <v>0</v>
      </c>
      <c r="H20" s="172">
        <f>'[8]2210'!$BV20</f>
        <v>0</v>
      </c>
      <c r="I20" s="180">
        <f>'2210'!R21</f>
        <v>0</v>
      </c>
      <c r="J20" s="200">
        <f t="shared" si="4"/>
        <v>0</v>
      </c>
      <c r="K20" s="181">
        <f t="shared" si="5"/>
        <v>0</v>
      </c>
      <c r="L20" s="174">
        <f>'[8]2240всього'!$B20</f>
        <v>0</v>
      </c>
      <c r="M20" s="172">
        <f>'[8]2240всього'!$DK20</f>
        <v>0</v>
      </c>
      <c r="N20" s="172">
        <f t="shared" si="6"/>
        <v>0</v>
      </c>
      <c r="O20" s="186">
        <f t="shared" si="7"/>
        <v>0</v>
      </c>
      <c r="P20" s="189">
        <f t="shared" si="8"/>
        <v>0</v>
      </c>
      <c r="Q20" s="448">
        <f>'[8]2240 розповс.'!$B20</f>
        <v>0</v>
      </c>
      <c r="R20" s="172">
        <f>'[8]2240 розповс.'!$DR20</f>
        <v>0</v>
      </c>
      <c r="S20" s="180">
        <f>'2240 трансл.'!C20</f>
        <v>0</v>
      </c>
      <c r="T20" s="187">
        <f t="shared" si="9"/>
        <v>0</v>
      </c>
      <c r="U20" s="189">
        <f t="shared" si="10"/>
        <v>0</v>
      </c>
      <c r="V20" s="174">
        <f>'[8]2240 інш.'!$B20</f>
        <v>0</v>
      </c>
      <c r="W20" s="247">
        <f>'[8]2240 інш.'!$CL20</f>
        <v>0</v>
      </c>
      <c r="X20" s="200">
        <f>'2240 інш.'!R20</f>
        <v>0</v>
      </c>
      <c r="Y20" s="200">
        <f t="shared" si="11"/>
        <v>0</v>
      </c>
      <c r="Z20" s="228">
        <f t="shared" si="12"/>
        <v>0</v>
      </c>
      <c r="AA20" s="174">
        <f>'[8]2250'!$B20</f>
        <v>0</v>
      </c>
      <c r="AB20" s="172">
        <f>'[8]2250'!$BA20</f>
        <v>0</v>
      </c>
      <c r="AC20" s="180">
        <f>'2250'!P20</f>
        <v>0</v>
      </c>
      <c r="AD20" s="180">
        <f t="shared" si="13"/>
        <v>0</v>
      </c>
      <c r="AE20" s="181">
        <f t="shared" si="14"/>
        <v>0</v>
      </c>
    </row>
    <row r="21" spans="1:31">
      <c r="A21" s="489" t="s">
        <v>228</v>
      </c>
      <c r="B21" s="182">
        <f t="shared" si="0"/>
        <v>0</v>
      </c>
      <c r="C21" s="180">
        <f t="shared" si="1"/>
        <v>0</v>
      </c>
      <c r="D21" s="180">
        <f t="shared" si="2"/>
        <v>0</v>
      </c>
      <c r="E21" s="186">
        <f t="shared" si="15"/>
        <v>0</v>
      </c>
      <c r="F21" s="189">
        <f t="shared" si="3"/>
        <v>0</v>
      </c>
      <c r="G21" s="171">
        <f>'[8]2210'!$B21</f>
        <v>0</v>
      </c>
      <c r="H21" s="172">
        <f>'[8]2210'!$BV21</f>
        <v>0</v>
      </c>
      <c r="I21" s="180">
        <f>'2210'!R22</f>
        <v>0</v>
      </c>
      <c r="J21" s="200">
        <f t="shared" si="4"/>
        <v>0</v>
      </c>
      <c r="K21" s="181">
        <f t="shared" si="5"/>
        <v>0</v>
      </c>
      <c r="L21" s="174">
        <f>'[8]2240всього'!$B21</f>
        <v>0</v>
      </c>
      <c r="M21" s="172">
        <f>'[8]2240всього'!$DK21</f>
        <v>0</v>
      </c>
      <c r="N21" s="172">
        <f t="shared" si="6"/>
        <v>0</v>
      </c>
      <c r="O21" s="186">
        <f t="shared" si="7"/>
        <v>0</v>
      </c>
      <c r="P21" s="189">
        <f t="shared" si="8"/>
        <v>0</v>
      </c>
      <c r="Q21" s="448">
        <f>'[8]2240 розповс.'!$B21</f>
        <v>0</v>
      </c>
      <c r="R21" s="172">
        <f>'[8]2240 розповс.'!$DR21</f>
        <v>0</v>
      </c>
      <c r="S21" s="180">
        <f>'2240 трансл.'!C21</f>
        <v>0</v>
      </c>
      <c r="T21" s="187">
        <f t="shared" si="9"/>
        <v>0</v>
      </c>
      <c r="U21" s="189">
        <f t="shared" si="10"/>
        <v>0</v>
      </c>
      <c r="V21" s="174">
        <f>'[8]2240 інш.'!$B21</f>
        <v>0</v>
      </c>
      <c r="W21" s="247">
        <f>'[8]2240 інш.'!$CL21</f>
        <v>0</v>
      </c>
      <c r="X21" s="200">
        <f>'2240 інш.'!R21</f>
        <v>0</v>
      </c>
      <c r="Y21" s="200">
        <f t="shared" si="11"/>
        <v>0</v>
      </c>
      <c r="Z21" s="228">
        <f t="shared" si="12"/>
        <v>0</v>
      </c>
      <c r="AA21" s="174">
        <f>'[8]2250'!$B21</f>
        <v>0</v>
      </c>
      <c r="AB21" s="172">
        <f>'[8]2250'!$BA21</f>
        <v>0</v>
      </c>
      <c r="AC21" s="180">
        <f>'2250'!P21</f>
        <v>0</v>
      </c>
      <c r="AD21" s="180">
        <f t="shared" si="13"/>
        <v>0</v>
      </c>
      <c r="AE21" s="181">
        <f t="shared" si="14"/>
        <v>0</v>
      </c>
    </row>
    <row r="22" spans="1:31">
      <c r="A22" s="489" t="s">
        <v>229</v>
      </c>
      <c r="B22" s="182">
        <f t="shared" si="0"/>
        <v>0</v>
      </c>
      <c r="C22" s="180">
        <f t="shared" si="1"/>
        <v>0</v>
      </c>
      <c r="D22" s="180">
        <f t="shared" si="2"/>
        <v>0</v>
      </c>
      <c r="E22" s="186">
        <f t="shared" si="15"/>
        <v>0</v>
      </c>
      <c r="F22" s="189">
        <f t="shared" si="3"/>
        <v>0</v>
      </c>
      <c r="G22" s="171">
        <f>'[8]2210'!$B22</f>
        <v>0</v>
      </c>
      <c r="H22" s="172">
        <f>'[8]2210'!$BV22</f>
        <v>0</v>
      </c>
      <c r="I22" s="180">
        <f>'2210'!R23</f>
        <v>0</v>
      </c>
      <c r="J22" s="200">
        <f t="shared" si="4"/>
        <v>0</v>
      </c>
      <c r="K22" s="181">
        <f t="shared" si="5"/>
        <v>0</v>
      </c>
      <c r="L22" s="174">
        <f>'[8]2240всього'!$B22</f>
        <v>0</v>
      </c>
      <c r="M22" s="172">
        <f>'[8]2240всього'!$DK22</f>
        <v>0</v>
      </c>
      <c r="N22" s="172">
        <f t="shared" si="6"/>
        <v>0</v>
      </c>
      <c r="O22" s="186">
        <f t="shared" si="7"/>
        <v>0</v>
      </c>
      <c r="P22" s="189">
        <f t="shared" si="8"/>
        <v>0</v>
      </c>
      <c r="Q22" s="448">
        <f>'[8]2240 розповс.'!$B22</f>
        <v>0</v>
      </c>
      <c r="R22" s="172">
        <f>'[8]2240 розповс.'!$DR22</f>
        <v>0</v>
      </c>
      <c r="S22" s="180">
        <f>'2240 трансл.'!C22</f>
        <v>0</v>
      </c>
      <c r="T22" s="187">
        <f t="shared" si="9"/>
        <v>0</v>
      </c>
      <c r="U22" s="189">
        <f t="shared" si="10"/>
        <v>0</v>
      </c>
      <c r="V22" s="174">
        <f>'[8]2240 інш.'!$B22</f>
        <v>0</v>
      </c>
      <c r="W22" s="247">
        <f>'[8]2240 інш.'!$CL22</f>
        <v>0</v>
      </c>
      <c r="X22" s="200">
        <f>'2240 інш.'!R22</f>
        <v>0</v>
      </c>
      <c r="Y22" s="200">
        <f t="shared" si="11"/>
        <v>0</v>
      </c>
      <c r="Z22" s="228">
        <f t="shared" si="12"/>
        <v>0</v>
      </c>
      <c r="AA22" s="174">
        <f>'[8]2250'!$B22</f>
        <v>0</v>
      </c>
      <c r="AB22" s="172">
        <f>'[8]2250'!$BA22</f>
        <v>0</v>
      </c>
      <c r="AC22" s="180">
        <f>'2250'!P22</f>
        <v>0</v>
      </c>
      <c r="AD22" s="180">
        <f t="shared" si="13"/>
        <v>0</v>
      </c>
      <c r="AE22" s="181">
        <f t="shared" si="14"/>
        <v>0</v>
      </c>
    </row>
    <row r="23" spans="1:31">
      <c r="A23" s="539"/>
      <c r="B23" s="182">
        <f t="shared" si="0"/>
        <v>0</v>
      </c>
      <c r="C23" s="180">
        <f t="shared" si="1"/>
        <v>0</v>
      </c>
      <c r="D23" s="180">
        <f t="shared" si="2"/>
        <v>0</v>
      </c>
      <c r="E23" s="186">
        <f t="shared" si="15"/>
        <v>0</v>
      </c>
      <c r="F23" s="189">
        <f t="shared" si="3"/>
        <v>0</v>
      </c>
      <c r="G23" s="171">
        <f>'[8]2210'!$B23</f>
        <v>0</v>
      </c>
      <c r="H23" s="172">
        <f>'[8]2210'!$BV23</f>
        <v>0</v>
      </c>
      <c r="I23" s="180">
        <f>'2210'!R24</f>
        <v>0</v>
      </c>
      <c r="J23" s="200">
        <f t="shared" si="4"/>
        <v>0</v>
      </c>
      <c r="K23" s="181">
        <f t="shared" si="5"/>
        <v>0</v>
      </c>
      <c r="L23" s="174">
        <f>'[8]2240всього'!$B23</f>
        <v>0</v>
      </c>
      <c r="M23" s="172">
        <f>'[8]2240всього'!$DK23</f>
        <v>0</v>
      </c>
      <c r="N23" s="172">
        <f t="shared" si="6"/>
        <v>0</v>
      </c>
      <c r="O23" s="186">
        <f t="shared" si="7"/>
        <v>0</v>
      </c>
      <c r="P23" s="189">
        <f t="shared" si="8"/>
        <v>0</v>
      </c>
      <c r="Q23" s="448">
        <f>'[8]2240 розповс.'!$B23</f>
        <v>0</v>
      </c>
      <c r="R23" s="172">
        <f>'[8]2240 розповс.'!$DR23</f>
        <v>0</v>
      </c>
      <c r="S23" s="180">
        <f>'2240 трансл.'!C23</f>
        <v>0</v>
      </c>
      <c r="T23" s="187">
        <f t="shared" si="9"/>
        <v>0</v>
      </c>
      <c r="U23" s="189">
        <f t="shared" si="10"/>
        <v>0</v>
      </c>
      <c r="V23" s="174">
        <f>'[8]2240 інш.'!$B23</f>
        <v>0</v>
      </c>
      <c r="W23" s="247">
        <f>'[8]2240 інш.'!$CL23</f>
        <v>0</v>
      </c>
      <c r="X23" s="200">
        <f>'2240 інш.'!R23</f>
        <v>0</v>
      </c>
      <c r="Y23" s="200">
        <f t="shared" si="11"/>
        <v>0</v>
      </c>
      <c r="Z23" s="228">
        <f t="shared" si="12"/>
        <v>0</v>
      </c>
      <c r="AA23" s="174">
        <f>'[8]2250'!$B23</f>
        <v>0</v>
      </c>
      <c r="AB23" s="172">
        <f>'[8]2250'!$BA23</f>
        <v>0</v>
      </c>
      <c r="AC23" s="180">
        <f>'2250'!P23</f>
        <v>0</v>
      </c>
      <c r="AD23" s="180">
        <f t="shared" si="13"/>
        <v>0</v>
      </c>
      <c r="AE23" s="181">
        <f t="shared" si="14"/>
        <v>0</v>
      </c>
    </row>
    <row r="24" spans="1:31">
      <c r="A24" s="488" t="s">
        <v>230</v>
      </c>
      <c r="B24" s="182">
        <f t="shared" si="0"/>
        <v>0</v>
      </c>
      <c r="C24" s="180">
        <f t="shared" si="1"/>
        <v>0</v>
      </c>
      <c r="D24" s="180">
        <f t="shared" si="2"/>
        <v>0</v>
      </c>
      <c r="E24" s="186">
        <f t="shared" si="15"/>
        <v>0</v>
      </c>
      <c r="F24" s="189">
        <f t="shared" si="3"/>
        <v>0</v>
      </c>
      <c r="G24" s="171">
        <f>'[8]2210'!$B24</f>
        <v>0</v>
      </c>
      <c r="H24" s="172">
        <f>'[8]2210'!$BV24</f>
        <v>0</v>
      </c>
      <c r="I24" s="180">
        <f>'2210'!R25</f>
        <v>0</v>
      </c>
      <c r="J24" s="200">
        <f t="shared" si="4"/>
        <v>0</v>
      </c>
      <c r="K24" s="181">
        <f t="shared" si="5"/>
        <v>0</v>
      </c>
      <c r="L24" s="174">
        <f>'[8]2240всього'!$B24</f>
        <v>0</v>
      </c>
      <c r="M24" s="172">
        <f>'[8]2240всього'!$DK24</f>
        <v>0</v>
      </c>
      <c r="N24" s="172">
        <f t="shared" si="6"/>
        <v>0</v>
      </c>
      <c r="O24" s="186">
        <f t="shared" si="7"/>
        <v>0</v>
      </c>
      <c r="P24" s="189">
        <f t="shared" si="8"/>
        <v>0</v>
      </c>
      <c r="Q24" s="448">
        <f>'[8]2240 розповс.'!$B24</f>
        <v>0</v>
      </c>
      <c r="R24" s="172">
        <f>'[8]2240 розповс.'!$DR24</f>
        <v>0</v>
      </c>
      <c r="S24" s="180">
        <f>'2240 трансл.'!C24</f>
        <v>0</v>
      </c>
      <c r="T24" s="187">
        <f t="shared" si="9"/>
        <v>0</v>
      </c>
      <c r="U24" s="189">
        <f t="shared" si="10"/>
        <v>0</v>
      </c>
      <c r="V24" s="174">
        <f>'[8]2240 інш.'!$B24</f>
        <v>0</v>
      </c>
      <c r="W24" s="247">
        <f>'[8]2240 інш.'!$CL24</f>
        <v>0</v>
      </c>
      <c r="X24" s="200">
        <f>'2240 інш.'!R24</f>
        <v>0</v>
      </c>
      <c r="Y24" s="200">
        <f t="shared" si="11"/>
        <v>0</v>
      </c>
      <c r="Z24" s="228">
        <f t="shared" si="12"/>
        <v>0</v>
      </c>
      <c r="AA24" s="174">
        <f>'[8]2250'!$B24</f>
        <v>0</v>
      </c>
      <c r="AB24" s="172">
        <f>'[8]2250'!$BA24</f>
        <v>0</v>
      </c>
      <c r="AC24" s="180">
        <f>'2250'!P24</f>
        <v>0</v>
      </c>
      <c r="AD24" s="180">
        <f t="shared" si="13"/>
        <v>0</v>
      </c>
      <c r="AE24" s="181">
        <f t="shared" si="14"/>
        <v>0</v>
      </c>
    </row>
    <row r="25" spans="1:31">
      <c r="A25" s="489" t="s">
        <v>231</v>
      </c>
      <c r="B25" s="182">
        <f t="shared" si="0"/>
        <v>0</v>
      </c>
      <c r="C25" s="180">
        <f t="shared" si="1"/>
        <v>0</v>
      </c>
      <c r="D25" s="180">
        <f t="shared" si="2"/>
        <v>0</v>
      </c>
      <c r="E25" s="186">
        <f t="shared" si="15"/>
        <v>0</v>
      </c>
      <c r="F25" s="189">
        <f t="shared" si="3"/>
        <v>0</v>
      </c>
      <c r="G25" s="171">
        <f>'[8]2210'!$B25</f>
        <v>0</v>
      </c>
      <c r="H25" s="172">
        <f>'[8]2210'!$BV25</f>
        <v>0</v>
      </c>
      <c r="I25" s="180">
        <f>'2210'!R26</f>
        <v>0</v>
      </c>
      <c r="J25" s="200">
        <f t="shared" si="4"/>
        <v>0</v>
      </c>
      <c r="K25" s="181">
        <f t="shared" si="5"/>
        <v>0</v>
      </c>
      <c r="L25" s="174">
        <f>'[8]2240всього'!$B25</f>
        <v>0</v>
      </c>
      <c r="M25" s="172">
        <f>'[8]2240всього'!$DK25</f>
        <v>0</v>
      </c>
      <c r="N25" s="172">
        <f t="shared" si="6"/>
        <v>0</v>
      </c>
      <c r="O25" s="186">
        <f t="shared" si="7"/>
        <v>0</v>
      </c>
      <c r="P25" s="189">
        <f t="shared" si="8"/>
        <v>0</v>
      </c>
      <c r="Q25" s="448">
        <f>'[8]2240 розповс.'!$B25</f>
        <v>0</v>
      </c>
      <c r="R25" s="172">
        <f>'[8]2240 розповс.'!$DR25</f>
        <v>0</v>
      </c>
      <c r="S25" s="180">
        <f>'2240 трансл.'!C25</f>
        <v>0</v>
      </c>
      <c r="T25" s="187">
        <f t="shared" si="9"/>
        <v>0</v>
      </c>
      <c r="U25" s="189">
        <f t="shared" si="10"/>
        <v>0</v>
      </c>
      <c r="V25" s="174">
        <f>'[8]2240 інш.'!$B25</f>
        <v>0</v>
      </c>
      <c r="W25" s="247">
        <f>'[8]2240 інш.'!$CL25</f>
        <v>0</v>
      </c>
      <c r="X25" s="200">
        <f>'2240 інш.'!R25</f>
        <v>0</v>
      </c>
      <c r="Y25" s="200">
        <f t="shared" si="11"/>
        <v>0</v>
      </c>
      <c r="Z25" s="228">
        <f t="shared" si="12"/>
        <v>0</v>
      </c>
      <c r="AA25" s="174">
        <f>'[8]2250'!$B25</f>
        <v>0</v>
      </c>
      <c r="AB25" s="172">
        <f>'[8]2250'!$BA25</f>
        <v>0</v>
      </c>
      <c r="AC25" s="180">
        <f>'2250'!P25</f>
        <v>0</v>
      </c>
      <c r="AD25" s="180">
        <f t="shared" si="13"/>
        <v>0</v>
      </c>
      <c r="AE25" s="181">
        <f t="shared" si="14"/>
        <v>0</v>
      </c>
    </row>
    <row r="26" spans="1:31">
      <c r="A26" s="488" t="s">
        <v>232</v>
      </c>
      <c r="B26" s="182">
        <f t="shared" si="0"/>
        <v>0</v>
      </c>
      <c r="C26" s="180">
        <f t="shared" si="1"/>
        <v>0</v>
      </c>
      <c r="D26" s="180">
        <f t="shared" si="2"/>
        <v>0</v>
      </c>
      <c r="E26" s="186">
        <f t="shared" si="15"/>
        <v>0</v>
      </c>
      <c r="F26" s="189">
        <f t="shared" si="3"/>
        <v>0</v>
      </c>
      <c r="G26" s="171">
        <f>'[8]2210'!$B26</f>
        <v>0</v>
      </c>
      <c r="H26" s="172">
        <f>'[8]2210'!$BV26</f>
        <v>0</v>
      </c>
      <c r="I26" s="180">
        <f>'2210'!R27</f>
        <v>0</v>
      </c>
      <c r="J26" s="200">
        <f t="shared" si="4"/>
        <v>0</v>
      </c>
      <c r="K26" s="181">
        <f t="shared" si="5"/>
        <v>0</v>
      </c>
      <c r="L26" s="174">
        <f>'[8]2240всього'!$B26</f>
        <v>0</v>
      </c>
      <c r="M26" s="172">
        <f>'[8]2240всього'!$DK26</f>
        <v>0</v>
      </c>
      <c r="N26" s="172">
        <f t="shared" si="6"/>
        <v>0</v>
      </c>
      <c r="O26" s="186">
        <f t="shared" si="7"/>
        <v>0</v>
      </c>
      <c r="P26" s="189">
        <f t="shared" si="8"/>
        <v>0</v>
      </c>
      <c r="Q26" s="448">
        <f>'[8]2240 розповс.'!$B26</f>
        <v>0</v>
      </c>
      <c r="R26" s="172">
        <f>'[8]2240 розповс.'!$DR26</f>
        <v>0</v>
      </c>
      <c r="S26" s="180">
        <f>'2240 трансл.'!C26</f>
        <v>0</v>
      </c>
      <c r="T26" s="187">
        <f t="shared" si="9"/>
        <v>0</v>
      </c>
      <c r="U26" s="189">
        <f t="shared" si="10"/>
        <v>0</v>
      </c>
      <c r="V26" s="174">
        <f>'[8]2240 інш.'!$B26</f>
        <v>0</v>
      </c>
      <c r="W26" s="247">
        <f>'[8]2240 інш.'!$CL26</f>
        <v>0</v>
      </c>
      <c r="X26" s="200">
        <f>'2240 інш.'!R26</f>
        <v>0</v>
      </c>
      <c r="Y26" s="200">
        <f t="shared" si="11"/>
        <v>0</v>
      </c>
      <c r="Z26" s="228">
        <f t="shared" si="12"/>
        <v>0</v>
      </c>
      <c r="AA26" s="174">
        <f>'[8]2250'!$B26</f>
        <v>0</v>
      </c>
      <c r="AB26" s="172">
        <f>'[8]2250'!$BA26</f>
        <v>0</v>
      </c>
      <c r="AC26" s="180">
        <f>'2250'!P26</f>
        <v>0</v>
      </c>
      <c r="AD26" s="180">
        <f t="shared" si="13"/>
        <v>0</v>
      </c>
      <c r="AE26" s="181">
        <f t="shared" si="14"/>
        <v>0</v>
      </c>
    </row>
    <row r="27" spans="1:31">
      <c r="A27" s="489" t="s">
        <v>233</v>
      </c>
      <c r="B27" s="182">
        <f t="shared" si="0"/>
        <v>0</v>
      </c>
      <c r="C27" s="180">
        <f t="shared" si="1"/>
        <v>0</v>
      </c>
      <c r="D27" s="180">
        <f t="shared" si="2"/>
        <v>0</v>
      </c>
      <c r="E27" s="186">
        <f t="shared" si="15"/>
        <v>0</v>
      </c>
      <c r="F27" s="189">
        <f t="shared" si="3"/>
        <v>0</v>
      </c>
      <c r="G27" s="171">
        <f>'[8]2210'!$B27</f>
        <v>0</v>
      </c>
      <c r="H27" s="172">
        <f>'[8]2210'!$BV27</f>
        <v>0</v>
      </c>
      <c r="I27" s="180">
        <f>'2210'!R28</f>
        <v>0</v>
      </c>
      <c r="J27" s="200">
        <f t="shared" si="4"/>
        <v>0</v>
      </c>
      <c r="K27" s="181">
        <f t="shared" si="5"/>
        <v>0</v>
      </c>
      <c r="L27" s="174">
        <f>'[8]2240всього'!$B27</f>
        <v>0</v>
      </c>
      <c r="M27" s="172">
        <f>'[8]2240всього'!$DK27</f>
        <v>0</v>
      </c>
      <c r="N27" s="172">
        <f t="shared" si="6"/>
        <v>0</v>
      </c>
      <c r="O27" s="186">
        <f t="shared" si="7"/>
        <v>0</v>
      </c>
      <c r="P27" s="189">
        <f t="shared" si="8"/>
        <v>0</v>
      </c>
      <c r="Q27" s="448">
        <f>'[8]2240 розповс.'!$B27</f>
        <v>0</v>
      </c>
      <c r="R27" s="172">
        <f>'[8]2240 розповс.'!$DR27</f>
        <v>0</v>
      </c>
      <c r="S27" s="180">
        <f>'2240 трансл.'!C27</f>
        <v>0</v>
      </c>
      <c r="T27" s="187">
        <f t="shared" si="9"/>
        <v>0</v>
      </c>
      <c r="U27" s="189">
        <f t="shared" si="10"/>
        <v>0</v>
      </c>
      <c r="V27" s="174">
        <f>'[8]2240 інш.'!$B27</f>
        <v>0</v>
      </c>
      <c r="W27" s="247">
        <f>'[8]2240 інш.'!$CL27</f>
        <v>0</v>
      </c>
      <c r="X27" s="200">
        <f>'2240 інш.'!R27</f>
        <v>0</v>
      </c>
      <c r="Y27" s="200">
        <f t="shared" si="11"/>
        <v>0</v>
      </c>
      <c r="Z27" s="228">
        <f t="shared" si="12"/>
        <v>0</v>
      </c>
      <c r="AA27" s="174">
        <f>'[8]2250'!$B27</f>
        <v>0</v>
      </c>
      <c r="AB27" s="172">
        <f>'[8]2250'!$BA27</f>
        <v>0</v>
      </c>
      <c r="AC27" s="180">
        <f>'2250'!P27</f>
        <v>0</v>
      </c>
      <c r="AD27" s="180">
        <f t="shared" si="13"/>
        <v>0</v>
      </c>
      <c r="AE27" s="181">
        <f t="shared" si="14"/>
        <v>0</v>
      </c>
    </row>
    <row r="28" spans="1:31">
      <c r="A28" s="489" t="s">
        <v>234</v>
      </c>
      <c r="B28" s="182">
        <f t="shared" si="0"/>
        <v>0</v>
      </c>
      <c r="C28" s="180">
        <f t="shared" si="1"/>
        <v>0</v>
      </c>
      <c r="D28" s="180">
        <f t="shared" si="2"/>
        <v>0</v>
      </c>
      <c r="E28" s="186">
        <f t="shared" si="15"/>
        <v>0</v>
      </c>
      <c r="F28" s="189">
        <f t="shared" si="3"/>
        <v>0</v>
      </c>
      <c r="G28" s="171">
        <f>'[8]2210'!$B28</f>
        <v>0</v>
      </c>
      <c r="H28" s="172">
        <f>'[8]2210'!$BV28</f>
        <v>0</v>
      </c>
      <c r="I28" s="180">
        <f>'2210'!R29</f>
        <v>0</v>
      </c>
      <c r="J28" s="200">
        <f t="shared" si="4"/>
        <v>0</v>
      </c>
      <c r="K28" s="181">
        <f t="shared" si="5"/>
        <v>0</v>
      </c>
      <c r="L28" s="174">
        <f>'[8]2240всього'!$B28</f>
        <v>0</v>
      </c>
      <c r="M28" s="172">
        <f>'[8]2240всього'!$DK28</f>
        <v>0</v>
      </c>
      <c r="N28" s="172">
        <f t="shared" si="6"/>
        <v>0</v>
      </c>
      <c r="O28" s="186">
        <f t="shared" si="7"/>
        <v>0</v>
      </c>
      <c r="P28" s="189">
        <f t="shared" si="8"/>
        <v>0</v>
      </c>
      <c r="Q28" s="448">
        <f>'[8]2240 розповс.'!$B28</f>
        <v>0</v>
      </c>
      <c r="R28" s="172">
        <f>'[8]2240 розповс.'!$DR28</f>
        <v>0</v>
      </c>
      <c r="S28" s="180">
        <f>'2240 трансл.'!C28</f>
        <v>0</v>
      </c>
      <c r="T28" s="187">
        <f t="shared" si="9"/>
        <v>0</v>
      </c>
      <c r="U28" s="189">
        <f t="shared" si="10"/>
        <v>0</v>
      </c>
      <c r="V28" s="174">
        <f>'[8]2240 інш.'!$B28</f>
        <v>0</v>
      </c>
      <c r="W28" s="247">
        <f>'[8]2240 інш.'!$CL28</f>
        <v>0</v>
      </c>
      <c r="X28" s="200">
        <f>'2240 інш.'!R28</f>
        <v>0</v>
      </c>
      <c r="Y28" s="200">
        <f t="shared" si="11"/>
        <v>0</v>
      </c>
      <c r="Z28" s="228">
        <f t="shared" si="12"/>
        <v>0</v>
      </c>
      <c r="AA28" s="174">
        <f>'[8]2250'!$B28</f>
        <v>0</v>
      </c>
      <c r="AB28" s="172">
        <f>'[8]2250'!$BA28</f>
        <v>0</v>
      </c>
      <c r="AC28" s="180">
        <f>'2250'!P28</f>
        <v>0</v>
      </c>
      <c r="AD28" s="180">
        <f t="shared" si="13"/>
        <v>0</v>
      </c>
      <c r="AE28" s="181">
        <f t="shared" si="14"/>
        <v>0</v>
      </c>
    </row>
    <row r="29" spans="1:31">
      <c r="A29" s="489" t="s">
        <v>235</v>
      </c>
      <c r="B29" s="182">
        <f t="shared" si="0"/>
        <v>0</v>
      </c>
      <c r="C29" s="180">
        <f t="shared" si="1"/>
        <v>0</v>
      </c>
      <c r="D29" s="180">
        <f t="shared" si="2"/>
        <v>0</v>
      </c>
      <c r="E29" s="186">
        <f t="shared" si="15"/>
        <v>0</v>
      </c>
      <c r="F29" s="189">
        <f t="shared" si="3"/>
        <v>0</v>
      </c>
      <c r="G29" s="171">
        <f>'[8]2210'!$B29</f>
        <v>0</v>
      </c>
      <c r="H29" s="172">
        <f>'[8]2210'!$BV29</f>
        <v>0</v>
      </c>
      <c r="I29" s="180">
        <f>'2210'!R30</f>
        <v>0</v>
      </c>
      <c r="J29" s="200">
        <f t="shared" si="4"/>
        <v>0</v>
      </c>
      <c r="K29" s="181">
        <f t="shared" si="5"/>
        <v>0</v>
      </c>
      <c r="L29" s="174">
        <f>'[8]2240всього'!$B29</f>
        <v>0</v>
      </c>
      <c r="M29" s="172">
        <f>'[8]2240всього'!$DK29</f>
        <v>0</v>
      </c>
      <c r="N29" s="172">
        <f t="shared" si="6"/>
        <v>0</v>
      </c>
      <c r="O29" s="186">
        <f t="shared" si="7"/>
        <v>0</v>
      </c>
      <c r="P29" s="189">
        <f t="shared" si="8"/>
        <v>0</v>
      </c>
      <c r="Q29" s="448">
        <f>'[8]2240 розповс.'!$B29</f>
        <v>0</v>
      </c>
      <c r="R29" s="172">
        <f>'[8]2240 розповс.'!$DR29</f>
        <v>0</v>
      </c>
      <c r="S29" s="180">
        <f>'2240 трансл.'!C29</f>
        <v>0</v>
      </c>
      <c r="T29" s="187">
        <f t="shared" si="9"/>
        <v>0</v>
      </c>
      <c r="U29" s="189">
        <f t="shared" si="10"/>
        <v>0</v>
      </c>
      <c r="V29" s="174">
        <f>'[8]2240 інш.'!$B29</f>
        <v>0</v>
      </c>
      <c r="W29" s="247">
        <f>'[8]2240 інш.'!$CL29</f>
        <v>0</v>
      </c>
      <c r="X29" s="200">
        <f>'2240 інш.'!R29</f>
        <v>0</v>
      </c>
      <c r="Y29" s="200">
        <f t="shared" si="11"/>
        <v>0</v>
      </c>
      <c r="Z29" s="228">
        <f t="shared" si="12"/>
        <v>0</v>
      </c>
      <c r="AA29" s="174">
        <f>'[8]2250'!$B29</f>
        <v>0</v>
      </c>
      <c r="AB29" s="172">
        <f>'[8]2250'!$BA29</f>
        <v>0</v>
      </c>
      <c r="AC29" s="180">
        <f>'2250'!P29</f>
        <v>0</v>
      </c>
      <c r="AD29" s="180">
        <f t="shared" si="13"/>
        <v>0</v>
      </c>
      <c r="AE29" s="181">
        <f t="shared" si="14"/>
        <v>0</v>
      </c>
    </row>
    <row r="30" spans="1:31">
      <c r="A30" s="488" t="s">
        <v>236</v>
      </c>
      <c r="B30" s="182">
        <f t="shared" si="0"/>
        <v>0</v>
      </c>
      <c r="C30" s="180">
        <f t="shared" si="1"/>
        <v>0</v>
      </c>
      <c r="D30" s="180">
        <f t="shared" si="2"/>
        <v>0</v>
      </c>
      <c r="E30" s="186">
        <f t="shared" si="15"/>
        <v>0</v>
      </c>
      <c r="F30" s="189">
        <f t="shared" si="3"/>
        <v>0</v>
      </c>
      <c r="G30" s="171">
        <f>'[8]2210'!$B30</f>
        <v>0</v>
      </c>
      <c r="H30" s="172">
        <f>'[8]2210'!$BV30</f>
        <v>0</v>
      </c>
      <c r="I30" s="180">
        <f>'2210'!R31</f>
        <v>0</v>
      </c>
      <c r="J30" s="200">
        <f t="shared" si="4"/>
        <v>0</v>
      </c>
      <c r="K30" s="181">
        <f t="shared" si="5"/>
        <v>0</v>
      </c>
      <c r="L30" s="174">
        <f>'[8]2240всього'!$B30</f>
        <v>0</v>
      </c>
      <c r="M30" s="172">
        <f>'[8]2240всього'!$DK30</f>
        <v>0</v>
      </c>
      <c r="N30" s="172">
        <f t="shared" si="6"/>
        <v>0</v>
      </c>
      <c r="O30" s="186">
        <f t="shared" si="7"/>
        <v>0</v>
      </c>
      <c r="P30" s="189">
        <f t="shared" si="8"/>
        <v>0</v>
      </c>
      <c r="Q30" s="448">
        <f>'[8]2240 розповс.'!$B30</f>
        <v>0</v>
      </c>
      <c r="R30" s="172">
        <f>'[8]2240 розповс.'!$DR30</f>
        <v>0</v>
      </c>
      <c r="S30" s="180">
        <f>'2240 трансл.'!C30</f>
        <v>0</v>
      </c>
      <c r="T30" s="187">
        <f t="shared" si="9"/>
        <v>0</v>
      </c>
      <c r="U30" s="189">
        <f t="shared" si="10"/>
        <v>0</v>
      </c>
      <c r="V30" s="174">
        <f>'[8]2240 інш.'!$B30</f>
        <v>0</v>
      </c>
      <c r="W30" s="247">
        <f>'[8]2240 інш.'!$CL30</f>
        <v>0</v>
      </c>
      <c r="X30" s="200">
        <f>'2240 інш.'!R30</f>
        <v>0</v>
      </c>
      <c r="Y30" s="200">
        <f t="shared" si="11"/>
        <v>0</v>
      </c>
      <c r="Z30" s="228">
        <f t="shared" si="12"/>
        <v>0</v>
      </c>
      <c r="AA30" s="174">
        <f>'[8]2250'!$B30</f>
        <v>0</v>
      </c>
      <c r="AB30" s="172">
        <f>'[8]2250'!$BA30</f>
        <v>0</v>
      </c>
      <c r="AC30" s="180">
        <f>'2250'!P30</f>
        <v>0</v>
      </c>
      <c r="AD30" s="180">
        <f t="shared" si="13"/>
        <v>0</v>
      </c>
      <c r="AE30" s="181">
        <f t="shared" si="14"/>
        <v>0</v>
      </c>
    </row>
    <row r="31" spans="1:31">
      <c r="A31" s="489" t="s">
        <v>237</v>
      </c>
      <c r="B31" s="182">
        <f t="shared" si="0"/>
        <v>0</v>
      </c>
      <c r="C31" s="180">
        <f t="shared" si="1"/>
        <v>0</v>
      </c>
      <c r="D31" s="180">
        <f t="shared" si="2"/>
        <v>0</v>
      </c>
      <c r="E31" s="186">
        <f t="shared" si="15"/>
        <v>0</v>
      </c>
      <c r="F31" s="189">
        <f t="shared" si="3"/>
        <v>0</v>
      </c>
      <c r="G31" s="171">
        <f>'[8]2210'!$B31</f>
        <v>0</v>
      </c>
      <c r="H31" s="172">
        <f>'[8]2210'!$BV31</f>
        <v>0</v>
      </c>
      <c r="I31" s="180">
        <f>'2210'!R32</f>
        <v>0</v>
      </c>
      <c r="J31" s="200">
        <f t="shared" si="4"/>
        <v>0</v>
      </c>
      <c r="K31" s="181">
        <f t="shared" si="5"/>
        <v>0</v>
      </c>
      <c r="L31" s="174">
        <f>'[8]2240всього'!$B31</f>
        <v>0</v>
      </c>
      <c r="M31" s="172">
        <f>'[8]2240всього'!$DK31</f>
        <v>0</v>
      </c>
      <c r="N31" s="172">
        <f t="shared" si="6"/>
        <v>0</v>
      </c>
      <c r="O31" s="186">
        <f t="shared" si="7"/>
        <v>0</v>
      </c>
      <c r="P31" s="189">
        <f t="shared" si="8"/>
        <v>0</v>
      </c>
      <c r="Q31" s="448">
        <f>'[8]2240 розповс.'!$B31</f>
        <v>0</v>
      </c>
      <c r="R31" s="172">
        <f>'[8]2240 розповс.'!$DR31</f>
        <v>0</v>
      </c>
      <c r="S31" s="180">
        <f>'2240 трансл.'!C31</f>
        <v>0</v>
      </c>
      <c r="T31" s="187">
        <f t="shared" si="9"/>
        <v>0</v>
      </c>
      <c r="U31" s="189">
        <f t="shared" si="10"/>
        <v>0</v>
      </c>
      <c r="V31" s="174">
        <f>'[8]2240 інш.'!$B31</f>
        <v>0</v>
      </c>
      <c r="W31" s="247">
        <f>'[8]2240 інш.'!$CL31</f>
        <v>0</v>
      </c>
      <c r="X31" s="200">
        <f>'2240 інш.'!R31</f>
        <v>0</v>
      </c>
      <c r="Y31" s="200">
        <f t="shared" si="11"/>
        <v>0</v>
      </c>
      <c r="Z31" s="228">
        <f t="shared" si="12"/>
        <v>0</v>
      </c>
      <c r="AA31" s="174">
        <f>'[8]2250'!$B31</f>
        <v>0</v>
      </c>
      <c r="AB31" s="172">
        <f>'[8]2250'!$BA31</f>
        <v>0</v>
      </c>
      <c r="AC31" s="180">
        <f>'2250'!P31</f>
        <v>0</v>
      </c>
      <c r="AD31" s="180">
        <f t="shared" si="13"/>
        <v>0</v>
      </c>
      <c r="AE31" s="181">
        <f t="shared" si="14"/>
        <v>0</v>
      </c>
    </row>
    <row r="32" spans="1:31">
      <c r="A32" s="489" t="s">
        <v>238</v>
      </c>
      <c r="B32" s="182">
        <f t="shared" si="0"/>
        <v>0</v>
      </c>
      <c r="C32" s="180">
        <f t="shared" si="1"/>
        <v>0</v>
      </c>
      <c r="D32" s="180">
        <f t="shared" si="2"/>
        <v>0</v>
      </c>
      <c r="E32" s="186">
        <f t="shared" si="15"/>
        <v>0</v>
      </c>
      <c r="F32" s="189">
        <f t="shared" si="3"/>
        <v>0</v>
      </c>
      <c r="G32" s="171">
        <f>'[8]2210'!$B32</f>
        <v>0</v>
      </c>
      <c r="H32" s="172">
        <f>'[8]2210'!$BV32</f>
        <v>0</v>
      </c>
      <c r="I32" s="180">
        <f>'2210'!R33</f>
        <v>0</v>
      </c>
      <c r="J32" s="200">
        <f t="shared" si="4"/>
        <v>0</v>
      </c>
      <c r="K32" s="181">
        <f t="shared" si="5"/>
        <v>0</v>
      </c>
      <c r="L32" s="174">
        <f>'[8]2240всього'!$B32</f>
        <v>0</v>
      </c>
      <c r="M32" s="172">
        <f>'[8]2240всього'!$DK32</f>
        <v>0</v>
      </c>
      <c r="N32" s="172">
        <f t="shared" si="6"/>
        <v>0</v>
      </c>
      <c r="O32" s="186">
        <f t="shared" si="7"/>
        <v>0</v>
      </c>
      <c r="P32" s="189">
        <f t="shared" si="8"/>
        <v>0</v>
      </c>
      <c r="Q32" s="448">
        <f>'[8]2240 розповс.'!$B32</f>
        <v>0</v>
      </c>
      <c r="R32" s="172">
        <f>'[8]2240 розповс.'!$DR32</f>
        <v>0</v>
      </c>
      <c r="S32" s="180">
        <f>'2240 трансл.'!C32</f>
        <v>0</v>
      </c>
      <c r="T32" s="187">
        <f t="shared" si="9"/>
        <v>0</v>
      </c>
      <c r="U32" s="189">
        <f t="shared" si="10"/>
        <v>0</v>
      </c>
      <c r="V32" s="174">
        <f>'[8]2240 інш.'!$B32</f>
        <v>0</v>
      </c>
      <c r="W32" s="247">
        <f>'[8]2240 інш.'!$CL32</f>
        <v>0</v>
      </c>
      <c r="X32" s="200">
        <f>'2240 інш.'!R32</f>
        <v>0</v>
      </c>
      <c r="Y32" s="200">
        <f t="shared" si="11"/>
        <v>0</v>
      </c>
      <c r="Z32" s="228">
        <f t="shared" si="12"/>
        <v>0</v>
      </c>
      <c r="AA32" s="174">
        <f>'[8]2250'!$B32</f>
        <v>0</v>
      </c>
      <c r="AB32" s="172">
        <f>'[8]2250'!$BA32</f>
        <v>0</v>
      </c>
      <c r="AC32" s="180">
        <f>'2250'!P32</f>
        <v>0</v>
      </c>
      <c r="AD32" s="180">
        <f t="shared" si="13"/>
        <v>0</v>
      </c>
      <c r="AE32" s="181">
        <f t="shared" si="14"/>
        <v>0</v>
      </c>
    </row>
    <row r="33" spans="1:32">
      <c r="A33" s="490" t="s">
        <v>280</v>
      </c>
      <c r="B33" s="182">
        <f t="shared" si="0"/>
        <v>0</v>
      </c>
      <c r="C33" s="180">
        <f t="shared" si="1"/>
        <v>0</v>
      </c>
      <c r="D33" s="180">
        <f t="shared" si="2"/>
        <v>0</v>
      </c>
      <c r="E33" s="186">
        <f t="shared" si="15"/>
        <v>0</v>
      </c>
      <c r="F33" s="189">
        <f t="shared" si="3"/>
        <v>0</v>
      </c>
      <c r="G33" s="171">
        <f>'[8]2210'!$B33</f>
        <v>0</v>
      </c>
      <c r="H33" s="172">
        <f>'[8]2210'!$BV33</f>
        <v>0</v>
      </c>
      <c r="I33" s="180">
        <f>'2210'!R34</f>
        <v>0</v>
      </c>
      <c r="J33" s="200">
        <f t="shared" si="4"/>
        <v>0</v>
      </c>
      <c r="K33" s="181">
        <f t="shared" si="5"/>
        <v>0</v>
      </c>
      <c r="L33" s="174">
        <f>'[8]2240всього'!$B33</f>
        <v>0</v>
      </c>
      <c r="M33" s="172">
        <f>'[8]2240всього'!$DK33</f>
        <v>0</v>
      </c>
      <c r="N33" s="172">
        <f t="shared" si="6"/>
        <v>0</v>
      </c>
      <c r="O33" s="186">
        <f t="shared" si="7"/>
        <v>0</v>
      </c>
      <c r="P33" s="189">
        <f t="shared" si="8"/>
        <v>0</v>
      </c>
      <c r="Q33" s="448">
        <f>'[8]2240 розповс.'!$B33</f>
        <v>0</v>
      </c>
      <c r="R33" s="172">
        <f>'[8]2240 розповс.'!$DR33</f>
        <v>0</v>
      </c>
      <c r="S33" s="180">
        <f>'2240 трансл.'!C33</f>
        <v>0</v>
      </c>
      <c r="T33" s="187">
        <f t="shared" si="9"/>
        <v>0</v>
      </c>
      <c r="U33" s="189">
        <f t="shared" si="10"/>
        <v>0</v>
      </c>
      <c r="V33" s="174">
        <f>'[8]2240 інш.'!$B33</f>
        <v>0</v>
      </c>
      <c r="W33" s="247">
        <f>'[8]2240 інш.'!$CL33</f>
        <v>0</v>
      </c>
      <c r="X33" s="200">
        <f>'2240 інш.'!R33</f>
        <v>0</v>
      </c>
      <c r="Y33" s="200">
        <f t="shared" si="11"/>
        <v>0</v>
      </c>
      <c r="Z33" s="228">
        <f t="shared" si="12"/>
        <v>0</v>
      </c>
      <c r="AA33" s="174">
        <f>'[8]2250'!$B33</f>
        <v>0</v>
      </c>
      <c r="AB33" s="172">
        <f>'[8]2250'!$BA33</f>
        <v>0</v>
      </c>
      <c r="AC33" s="180">
        <f>'2250'!P33</f>
        <v>0</v>
      </c>
      <c r="AD33" s="180">
        <f t="shared" si="13"/>
        <v>0</v>
      </c>
      <c r="AE33" s="181">
        <f t="shared" si="14"/>
        <v>0</v>
      </c>
    </row>
    <row r="34" spans="1:32">
      <c r="A34" s="488" t="s">
        <v>52</v>
      </c>
      <c r="B34" s="182">
        <f t="shared" si="0"/>
        <v>0</v>
      </c>
      <c r="C34" s="180">
        <f t="shared" si="1"/>
        <v>0</v>
      </c>
      <c r="D34" s="180">
        <f t="shared" si="2"/>
        <v>0</v>
      </c>
      <c r="E34" s="186">
        <f t="shared" si="15"/>
        <v>0</v>
      </c>
      <c r="F34" s="189">
        <f t="shared" si="3"/>
        <v>0</v>
      </c>
      <c r="G34" s="171">
        <f>'[8]2210'!$B34</f>
        <v>0</v>
      </c>
      <c r="H34" s="172">
        <f>'[8]2210'!$BV34</f>
        <v>0</v>
      </c>
      <c r="I34" s="180">
        <f>'2210'!R35</f>
        <v>0</v>
      </c>
      <c r="J34" s="200">
        <f t="shared" si="4"/>
        <v>0</v>
      </c>
      <c r="K34" s="181">
        <f t="shared" si="5"/>
        <v>0</v>
      </c>
      <c r="L34" s="174">
        <f>'[8]2240всього'!$B34</f>
        <v>0</v>
      </c>
      <c r="M34" s="172">
        <f>'[8]2240всього'!$DK34</f>
        <v>0</v>
      </c>
      <c r="N34" s="172">
        <f t="shared" si="6"/>
        <v>0</v>
      </c>
      <c r="O34" s="186">
        <f t="shared" si="7"/>
        <v>0</v>
      </c>
      <c r="P34" s="189">
        <f t="shared" si="8"/>
        <v>0</v>
      </c>
      <c r="Q34" s="448">
        <f>'[8]2240 розповс.'!$B34</f>
        <v>0</v>
      </c>
      <c r="R34" s="172">
        <f>'[8]2240 розповс.'!$DR34</f>
        <v>0</v>
      </c>
      <c r="S34" s="180">
        <f>'2240 трансл.'!C34</f>
        <v>0</v>
      </c>
      <c r="T34" s="187">
        <f t="shared" si="9"/>
        <v>0</v>
      </c>
      <c r="U34" s="189">
        <f t="shared" si="10"/>
        <v>0</v>
      </c>
      <c r="V34" s="174">
        <f>'[8]2240 інш.'!$B34</f>
        <v>0</v>
      </c>
      <c r="W34" s="247">
        <f>'[8]2240 інш.'!$CL34</f>
        <v>0</v>
      </c>
      <c r="X34" s="200">
        <f>'2240 інш.'!R34</f>
        <v>0</v>
      </c>
      <c r="Y34" s="200">
        <f t="shared" si="11"/>
        <v>0</v>
      </c>
      <c r="Z34" s="228">
        <f t="shared" si="12"/>
        <v>0</v>
      </c>
      <c r="AA34" s="174">
        <f>'[8]2250'!$B34</f>
        <v>0</v>
      </c>
      <c r="AB34" s="172">
        <f>'[8]2250'!$BA34</f>
        <v>0</v>
      </c>
      <c r="AC34" s="180">
        <f>'2250'!P34</f>
        <v>0</v>
      </c>
      <c r="AD34" s="180">
        <f t="shared" si="13"/>
        <v>0</v>
      </c>
      <c r="AE34" s="181">
        <f t="shared" si="14"/>
        <v>0</v>
      </c>
    </row>
    <row r="35" spans="1:32" ht="15">
      <c r="A35" s="11" t="s">
        <v>249</v>
      </c>
      <c r="B35" s="182">
        <f t="shared" si="0"/>
        <v>0</v>
      </c>
      <c r="C35" s="180">
        <f>SUM(C9:C34)</f>
        <v>0</v>
      </c>
      <c r="D35" s="180">
        <f t="shared" si="2"/>
        <v>0</v>
      </c>
      <c r="E35" s="186">
        <f t="shared" si="15"/>
        <v>0</v>
      </c>
      <c r="F35" s="189">
        <f t="shared" si="3"/>
        <v>0</v>
      </c>
      <c r="G35" s="171">
        <f>'[8]2210'!$B35</f>
        <v>0</v>
      </c>
      <c r="H35" s="172">
        <f>'[8]2210'!$BV35</f>
        <v>0</v>
      </c>
      <c r="I35" s="180">
        <f>'2210'!R36</f>
        <v>0</v>
      </c>
      <c r="J35" s="244">
        <f t="shared" si="4"/>
        <v>0</v>
      </c>
      <c r="K35" s="181">
        <f t="shared" si="5"/>
        <v>0</v>
      </c>
      <c r="L35" s="174">
        <f>'[8]2240всього'!$B35</f>
        <v>0</v>
      </c>
      <c r="M35" s="172">
        <f>'[8]2240всього'!$DK35</f>
        <v>0</v>
      </c>
      <c r="N35" s="172">
        <f t="shared" si="6"/>
        <v>0</v>
      </c>
      <c r="O35" s="186">
        <f t="shared" si="7"/>
        <v>0</v>
      </c>
      <c r="P35" s="189">
        <f t="shared" si="8"/>
        <v>0</v>
      </c>
      <c r="Q35" s="448">
        <f>'[8]2240 розповс.'!$B35</f>
        <v>0</v>
      </c>
      <c r="R35" s="172">
        <f>'[8]2240 розповс.'!$DR35</f>
        <v>0</v>
      </c>
      <c r="S35" s="180">
        <f>'2240 трансл.'!C35</f>
        <v>0</v>
      </c>
      <c r="T35" s="187">
        <f t="shared" si="9"/>
        <v>0</v>
      </c>
      <c r="U35" s="189">
        <f t="shared" si="10"/>
        <v>0</v>
      </c>
      <c r="V35" s="174">
        <f>'[8]2240 інш.'!$B35</f>
        <v>0</v>
      </c>
      <c r="W35" s="247">
        <f>'[8]2240 інш.'!$CL35</f>
        <v>0</v>
      </c>
      <c r="X35" s="200">
        <f>'2240 інш.'!R35</f>
        <v>0</v>
      </c>
      <c r="Y35" s="200">
        <f t="shared" si="11"/>
        <v>0</v>
      </c>
      <c r="Z35" s="228">
        <f t="shared" si="12"/>
        <v>0</v>
      </c>
      <c r="AA35" s="174">
        <f>'[8]2250'!$B35</f>
        <v>0</v>
      </c>
      <c r="AB35" s="172">
        <f>'[8]2250'!$BA35</f>
        <v>0</v>
      </c>
      <c r="AC35" s="180">
        <f>'2250'!P35</f>
        <v>0</v>
      </c>
      <c r="AD35" s="180">
        <f t="shared" si="13"/>
        <v>0</v>
      </c>
      <c r="AE35" s="181">
        <f t="shared" si="14"/>
        <v>0</v>
      </c>
    </row>
    <row r="36" spans="1:32">
      <c r="A36" s="12" t="s">
        <v>250</v>
      </c>
      <c r="B36" s="182">
        <f t="shared" si="0"/>
        <v>0</v>
      </c>
      <c r="C36" s="180">
        <f t="shared" si="1"/>
        <v>0</v>
      </c>
      <c r="D36" s="180">
        <f t="shared" si="2"/>
        <v>0</v>
      </c>
      <c r="E36" s="186">
        <f t="shared" si="15"/>
        <v>0</v>
      </c>
      <c r="F36" s="189">
        <f t="shared" si="3"/>
        <v>0</v>
      </c>
      <c r="G36" s="171">
        <f>'[8]2210'!$B36</f>
        <v>0</v>
      </c>
      <c r="H36" s="172">
        <f>'[8]2210'!$BV36</f>
        <v>0</v>
      </c>
      <c r="I36" s="180">
        <f>'2210'!R37</f>
        <v>0</v>
      </c>
      <c r="J36" s="244">
        <f t="shared" si="4"/>
        <v>0</v>
      </c>
      <c r="K36" s="181">
        <f t="shared" si="5"/>
        <v>0</v>
      </c>
      <c r="L36" s="174">
        <f>'[8]2240всього'!$B36</f>
        <v>0</v>
      </c>
      <c r="M36" s="172">
        <f>'[8]2240всього'!$DK36</f>
        <v>0</v>
      </c>
      <c r="N36" s="172">
        <f>'всього 2240'!Y36</f>
        <v>0</v>
      </c>
      <c r="O36" s="186">
        <f t="shared" si="7"/>
        <v>0</v>
      </c>
      <c r="P36" s="189">
        <f t="shared" si="8"/>
        <v>0</v>
      </c>
      <c r="Q36" s="448">
        <f>'[8]2240 розповс.'!$B36</f>
        <v>0</v>
      </c>
      <c r="R36" s="172">
        <f>'[8]2240 розповс.'!$DR36</f>
        <v>0</v>
      </c>
      <c r="S36" s="180">
        <f>'2240 трансл.'!C36</f>
        <v>0</v>
      </c>
      <c r="T36" s="187">
        <f t="shared" si="9"/>
        <v>0</v>
      </c>
      <c r="U36" s="189">
        <f t="shared" si="10"/>
        <v>0</v>
      </c>
      <c r="V36" s="174">
        <f>'[8]2240 інш.'!$B36</f>
        <v>0</v>
      </c>
      <c r="W36" s="247">
        <f>'[8]2240 інш.'!$CL36</f>
        <v>0</v>
      </c>
      <c r="X36" s="200">
        <f>'2240 інш.'!R36</f>
        <v>0</v>
      </c>
      <c r="Y36" s="244">
        <f t="shared" si="11"/>
        <v>0</v>
      </c>
      <c r="Z36" s="228">
        <f t="shared" si="12"/>
        <v>0</v>
      </c>
      <c r="AA36" s="174">
        <f>'[8]2250'!$B36</f>
        <v>0</v>
      </c>
      <c r="AB36" s="172">
        <f>'[8]2250'!$BA36</f>
        <v>0</v>
      </c>
      <c r="AC36" s="200">
        <f>'2250'!P36</f>
        <v>0</v>
      </c>
      <c r="AD36" s="180">
        <f t="shared" si="13"/>
        <v>0</v>
      </c>
      <c r="AE36" s="181">
        <f t="shared" si="14"/>
        <v>0</v>
      </c>
    </row>
    <row r="37" spans="1:32">
      <c r="A37" s="12"/>
      <c r="B37" s="182">
        <f t="shared" si="0"/>
        <v>0</v>
      </c>
      <c r="C37" s="180">
        <f t="shared" si="1"/>
        <v>0</v>
      </c>
      <c r="D37" s="180">
        <f t="shared" si="2"/>
        <v>0</v>
      </c>
      <c r="E37" s="186">
        <f t="shared" si="15"/>
        <v>0</v>
      </c>
      <c r="F37" s="189">
        <f t="shared" si="3"/>
        <v>0</v>
      </c>
      <c r="G37" s="171">
        <f>'[8]2210'!$B37</f>
        <v>0</v>
      </c>
      <c r="H37" s="172">
        <f>'[8]2210'!$BV37</f>
        <v>0</v>
      </c>
      <c r="I37" s="200">
        <f>'2210'!R38</f>
        <v>0</v>
      </c>
      <c r="J37" s="200">
        <f t="shared" si="4"/>
        <v>0</v>
      </c>
      <c r="K37" s="181">
        <f t="shared" si="5"/>
        <v>0</v>
      </c>
      <c r="L37" s="174">
        <f>'[8]2240всього'!$B37</f>
        <v>0</v>
      </c>
      <c r="M37" s="172">
        <f>'[8]2240всього'!$DK37</f>
        <v>0</v>
      </c>
      <c r="N37" s="172">
        <f>'всього 2240'!Y37</f>
        <v>0</v>
      </c>
      <c r="O37" s="186">
        <f t="shared" si="7"/>
        <v>0</v>
      </c>
      <c r="P37" s="189">
        <f t="shared" si="8"/>
        <v>0</v>
      </c>
      <c r="Q37" s="448">
        <f>'[8]2240 розповс.'!$B37</f>
        <v>0</v>
      </c>
      <c r="R37" s="172">
        <f>'[8]2240 розповс.'!$DR37</f>
        <v>0</v>
      </c>
      <c r="S37" s="200">
        <f>'2240 трансл.'!C37</f>
        <v>0</v>
      </c>
      <c r="T37" s="187">
        <f t="shared" si="9"/>
        <v>0</v>
      </c>
      <c r="U37" s="181">
        <f t="shared" si="10"/>
        <v>0</v>
      </c>
      <c r="V37" s="174">
        <f>'[8]2240 інш.'!$B37</f>
        <v>0</v>
      </c>
      <c r="W37" s="247">
        <f>'[8]2240 інш.'!$CL37</f>
        <v>0</v>
      </c>
      <c r="X37" s="200">
        <f>'2240 інш.'!R37</f>
        <v>0</v>
      </c>
      <c r="Y37" s="244">
        <f t="shared" si="11"/>
        <v>0</v>
      </c>
      <c r="Z37" s="228">
        <f t="shared" si="12"/>
        <v>0</v>
      </c>
      <c r="AA37" s="174">
        <f>'[8]2250'!$B37</f>
        <v>0</v>
      </c>
      <c r="AB37" s="172">
        <f>'[8]2250'!$BA37</f>
        <v>0</v>
      </c>
      <c r="AC37" s="200">
        <f>'2250'!P37</f>
        <v>0</v>
      </c>
      <c r="AD37" s="180">
        <f t="shared" si="13"/>
        <v>0</v>
      </c>
      <c r="AE37" s="181">
        <f t="shared" si="14"/>
        <v>0</v>
      </c>
    </row>
    <row r="38" spans="1:32">
      <c r="A38" s="12"/>
      <c r="B38" s="182">
        <f t="shared" si="0"/>
        <v>0</v>
      </c>
      <c r="C38" s="180">
        <f t="shared" si="1"/>
        <v>0</v>
      </c>
      <c r="D38" s="180">
        <f t="shared" si="2"/>
        <v>0</v>
      </c>
      <c r="E38" s="186">
        <f t="shared" si="15"/>
        <v>0</v>
      </c>
      <c r="F38" s="189">
        <f t="shared" si="3"/>
        <v>0</v>
      </c>
      <c r="G38" s="171">
        <f>'[8]2210'!$B38</f>
        <v>0</v>
      </c>
      <c r="H38" s="172">
        <f>'[8]2210'!$BV38</f>
        <v>0</v>
      </c>
      <c r="I38" s="186">
        <f>'2210'!R39</f>
        <v>0</v>
      </c>
      <c r="J38" s="244">
        <f t="shared" si="4"/>
        <v>0</v>
      </c>
      <c r="K38" s="189">
        <f t="shared" si="5"/>
        <v>0</v>
      </c>
      <c r="L38" s="174">
        <f>'[8]2240всього'!$B38</f>
        <v>0</v>
      </c>
      <c r="M38" s="172">
        <f>'[8]2240всього'!$DK38</f>
        <v>0</v>
      </c>
      <c r="N38" s="172">
        <f t="shared" si="6"/>
        <v>0</v>
      </c>
      <c r="O38" s="186">
        <f t="shared" si="7"/>
        <v>0</v>
      </c>
      <c r="P38" s="189">
        <f t="shared" si="8"/>
        <v>0</v>
      </c>
      <c r="Q38" s="448">
        <f>'[8]2240 розповс.'!$B38</f>
        <v>0</v>
      </c>
      <c r="R38" s="172">
        <f>'[8]2240 розповс.'!$DR38</f>
        <v>0</v>
      </c>
      <c r="S38" s="200">
        <f>'2240 трансл.'!C38</f>
        <v>0</v>
      </c>
      <c r="T38" s="187">
        <f t="shared" si="9"/>
        <v>0</v>
      </c>
      <c r="U38" s="181">
        <f t="shared" si="10"/>
        <v>0</v>
      </c>
      <c r="V38" s="174">
        <f>'[8]2240 інш.'!$B38</f>
        <v>0</v>
      </c>
      <c r="W38" s="247">
        <f>'[8]2240 інш.'!$CL38</f>
        <v>0</v>
      </c>
      <c r="X38" s="200">
        <f>'2240 інш.'!R38</f>
        <v>0</v>
      </c>
      <c r="Y38" s="244">
        <f t="shared" si="11"/>
        <v>0</v>
      </c>
      <c r="Z38" s="228">
        <f t="shared" si="12"/>
        <v>0</v>
      </c>
      <c r="AA38" s="174">
        <f>'[8]2250'!$B38</f>
        <v>0</v>
      </c>
      <c r="AB38" s="172">
        <f>'[8]2250'!$BA38</f>
        <v>0</v>
      </c>
      <c r="AC38" s="180">
        <f>'2250'!P38</f>
        <v>0</v>
      </c>
      <c r="AD38" s="180">
        <f t="shared" si="13"/>
        <v>0</v>
      </c>
      <c r="AE38" s="181">
        <f t="shared" si="14"/>
        <v>0</v>
      </c>
    </row>
    <row r="39" spans="1:32">
      <c r="A39" s="540"/>
      <c r="B39" s="182">
        <f t="shared" si="0"/>
        <v>0</v>
      </c>
      <c r="C39" s="180">
        <f t="shared" si="1"/>
        <v>0</v>
      </c>
      <c r="D39" s="180">
        <f t="shared" si="2"/>
        <v>0</v>
      </c>
      <c r="E39" s="186">
        <f t="shared" si="15"/>
        <v>0</v>
      </c>
      <c r="F39" s="189">
        <f t="shared" si="3"/>
        <v>0</v>
      </c>
      <c r="G39" s="171">
        <f>'[8]2210'!$B39</f>
        <v>0</v>
      </c>
      <c r="H39" s="172">
        <f>'[8]2210'!$BV39</f>
        <v>0</v>
      </c>
      <c r="I39" s="186">
        <f>'2210'!R40</f>
        <v>0</v>
      </c>
      <c r="J39" s="244">
        <f t="shared" si="4"/>
        <v>0</v>
      </c>
      <c r="K39" s="189">
        <f t="shared" si="5"/>
        <v>0</v>
      </c>
      <c r="L39" s="174">
        <f>'[8]2240всього'!$B39</f>
        <v>0</v>
      </c>
      <c r="M39" s="172">
        <f>'[8]2240всього'!$DK39</f>
        <v>0</v>
      </c>
      <c r="N39" s="172">
        <f>'всього 2240'!Y39</f>
        <v>0</v>
      </c>
      <c r="O39" s="186">
        <f t="shared" si="7"/>
        <v>0</v>
      </c>
      <c r="P39" s="189">
        <f t="shared" si="8"/>
        <v>0</v>
      </c>
      <c r="Q39" s="448">
        <f>'[8]2240 розповс.'!$B39</f>
        <v>0</v>
      </c>
      <c r="R39" s="172">
        <f>'[8]2240 розповс.'!$DR39</f>
        <v>0</v>
      </c>
      <c r="S39" s="200">
        <f>'2240 трансл.'!C39</f>
        <v>0</v>
      </c>
      <c r="T39" s="187">
        <f t="shared" si="9"/>
        <v>0</v>
      </c>
      <c r="U39" s="181">
        <f t="shared" si="10"/>
        <v>0</v>
      </c>
      <c r="V39" s="174">
        <f>'[8]2240 інш.'!$B39</f>
        <v>0</v>
      </c>
      <c r="W39" s="247">
        <f>'[8]2240 інш.'!$CL39</f>
        <v>0</v>
      </c>
      <c r="X39" s="200">
        <f>'2240 інш.'!R39</f>
        <v>0</v>
      </c>
      <c r="Y39" s="244">
        <f t="shared" si="11"/>
        <v>0</v>
      </c>
      <c r="Z39" s="228">
        <f t="shared" si="12"/>
        <v>0</v>
      </c>
      <c r="AA39" s="174">
        <f>'[8]2250'!$B39</f>
        <v>0</v>
      </c>
      <c r="AB39" s="172">
        <f>'[8]2250'!$BA39</f>
        <v>0</v>
      </c>
      <c r="AC39" s="180">
        <f>'2250'!P39</f>
        <v>0</v>
      </c>
      <c r="AD39" s="180">
        <f t="shared" si="13"/>
        <v>0</v>
      </c>
      <c r="AE39" s="181">
        <f t="shared" si="14"/>
        <v>0</v>
      </c>
    </row>
    <row r="40" spans="1:32">
      <c r="A40" s="12"/>
      <c r="B40" s="182">
        <f t="shared" si="0"/>
        <v>0</v>
      </c>
      <c r="C40" s="180">
        <f t="shared" si="1"/>
        <v>0</v>
      </c>
      <c r="D40" s="180">
        <f t="shared" si="2"/>
        <v>0</v>
      </c>
      <c r="E40" s="186">
        <f t="shared" si="15"/>
        <v>0</v>
      </c>
      <c r="F40" s="189">
        <f t="shared" si="3"/>
        <v>0</v>
      </c>
      <c r="G40" s="171">
        <f>'[8]2210'!$B40</f>
        <v>0</v>
      </c>
      <c r="H40" s="172">
        <f>'[8]2210'!$BV40</f>
        <v>0</v>
      </c>
      <c r="I40" s="186">
        <f>'2210'!R41</f>
        <v>0</v>
      </c>
      <c r="J40" s="244">
        <f t="shared" si="4"/>
        <v>0</v>
      </c>
      <c r="K40" s="189">
        <f t="shared" si="5"/>
        <v>0</v>
      </c>
      <c r="L40" s="174">
        <f>'[8]2240всього'!$B40</f>
        <v>0</v>
      </c>
      <c r="M40" s="172">
        <f>'[8]2240всього'!$DK40</f>
        <v>0</v>
      </c>
      <c r="N40" s="172">
        <f t="shared" si="6"/>
        <v>0</v>
      </c>
      <c r="O40" s="186">
        <f t="shared" si="7"/>
        <v>0</v>
      </c>
      <c r="P40" s="189">
        <f t="shared" si="8"/>
        <v>0</v>
      </c>
      <c r="Q40" s="448">
        <f>'[8]2240 розповс.'!$B40</f>
        <v>0</v>
      </c>
      <c r="R40" s="172">
        <f>'[8]2240 розповс.'!$DR40</f>
        <v>0</v>
      </c>
      <c r="S40" s="435">
        <f>'2240 трансл.'!C40</f>
        <v>0</v>
      </c>
      <c r="T40" s="434">
        <f t="shared" si="9"/>
        <v>0</v>
      </c>
      <c r="U40" s="447">
        <f t="shared" si="10"/>
        <v>0</v>
      </c>
      <c r="V40" s="174">
        <f>'[8]2240 інш.'!$B40</f>
        <v>0</v>
      </c>
      <c r="W40" s="247">
        <f>'[8]2240 інш.'!$CL40</f>
        <v>0</v>
      </c>
      <c r="X40" s="200">
        <f>'2240 інш.'!R40</f>
        <v>0</v>
      </c>
      <c r="Y40" s="244">
        <f t="shared" si="11"/>
        <v>0</v>
      </c>
      <c r="Z40" s="449">
        <f t="shared" si="12"/>
        <v>0</v>
      </c>
      <c r="AA40" s="174">
        <f>'[8]2250'!$B40</f>
        <v>0</v>
      </c>
      <c r="AB40" s="172">
        <f>'[8]2250'!$BA40</f>
        <v>0</v>
      </c>
      <c r="AC40" s="180">
        <f>'2250'!P40</f>
        <v>0</v>
      </c>
      <c r="AD40" s="180">
        <f t="shared" si="13"/>
        <v>0</v>
      </c>
      <c r="AE40" s="181">
        <f t="shared" si="14"/>
        <v>0</v>
      </c>
    </row>
    <row r="41" spans="1:32" ht="15">
      <c r="A41" s="13"/>
      <c r="B41" s="182">
        <f t="shared" si="0"/>
        <v>0</v>
      </c>
      <c r="C41" s="180">
        <f t="shared" si="1"/>
        <v>0</v>
      </c>
      <c r="D41" s="180">
        <f t="shared" si="2"/>
        <v>0</v>
      </c>
      <c r="E41" s="186">
        <f t="shared" si="15"/>
        <v>0</v>
      </c>
      <c r="F41" s="189">
        <f t="shared" si="3"/>
        <v>0</v>
      </c>
      <c r="G41" s="171">
        <f>'[8]2210'!$B41</f>
        <v>0</v>
      </c>
      <c r="H41" s="172">
        <f>'[8]2210'!$BV41</f>
        <v>0</v>
      </c>
      <c r="I41" s="186">
        <f>'2210'!R42</f>
        <v>0</v>
      </c>
      <c r="J41" s="244">
        <f t="shared" si="4"/>
        <v>0</v>
      </c>
      <c r="K41" s="189">
        <f t="shared" si="5"/>
        <v>0</v>
      </c>
      <c r="L41" s="174">
        <f>'[8]2240всього'!$B41</f>
        <v>0</v>
      </c>
      <c r="M41" s="172">
        <f>'[8]2240всього'!$DK41</f>
        <v>0</v>
      </c>
      <c r="N41" s="172">
        <f t="shared" si="6"/>
        <v>0</v>
      </c>
      <c r="O41" s="186">
        <f t="shared" si="7"/>
        <v>0</v>
      </c>
      <c r="P41" s="189">
        <f t="shared" si="8"/>
        <v>0</v>
      </c>
      <c r="Q41" s="448">
        <f>'[8]2240 розповс.'!$B41</f>
        <v>0</v>
      </c>
      <c r="R41" s="172">
        <f>'[8]2240 розповс.'!$DR41</f>
        <v>0</v>
      </c>
      <c r="S41" s="435">
        <f>'2240 трансл.'!C41</f>
        <v>0</v>
      </c>
      <c r="T41" s="434">
        <f t="shared" si="9"/>
        <v>0</v>
      </c>
      <c r="U41" s="447">
        <f t="shared" si="10"/>
        <v>0</v>
      </c>
      <c r="V41" s="174">
        <f>'[8]2240 інш.'!$B41</f>
        <v>0</v>
      </c>
      <c r="W41" s="247">
        <f>'[8]2240 інш.'!$CL41</f>
        <v>0</v>
      </c>
      <c r="X41" s="180">
        <f>'2240 інш.'!R41</f>
        <v>0</v>
      </c>
      <c r="Y41" s="244">
        <f t="shared" si="11"/>
        <v>0</v>
      </c>
      <c r="Z41" s="449">
        <f t="shared" si="12"/>
        <v>0</v>
      </c>
      <c r="AA41" s="174">
        <f>'[8]2250'!$B41</f>
        <v>0</v>
      </c>
      <c r="AB41" s="172">
        <f>'[8]2250'!$BA41</f>
        <v>0</v>
      </c>
      <c r="AC41" s="180">
        <f>'2250'!P41</f>
        <v>0</v>
      </c>
      <c r="AD41" s="180">
        <f t="shared" si="13"/>
        <v>0</v>
      </c>
      <c r="AE41" s="181">
        <f t="shared" si="14"/>
        <v>0</v>
      </c>
    </row>
    <row r="42" spans="1:32" ht="15">
      <c r="A42" s="14"/>
      <c r="B42" s="182">
        <f t="shared" si="0"/>
        <v>0</v>
      </c>
      <c r="C42" s="180">
        <f t="shared" si="1"/>
        <v>0</v>
      </c>
      <c r="D42" s="180">
        <f t="shared" si="2"/>
        <v>0</v>
      </c>
      <c r="E42" s="186">
        <f t="shared" si="15"/>
        <v>0</v>
      </c>
      <c r="F42" s="189">
        <f t="shared" si="3"/>
        <v>0</v>
      </c>
      <c r="G42" s="171">
        <f>'[8]2210'!$B42</f>
        <v>0</v>
      </c>
      <c r="H42" s="172">
        <f>'[8]2210'!$BV42</f>
        <v>0</v>
      </c>
      <c r="I42" s="186">
        <f>'2210'!R43</f>
        <v>0</v>
      </c>
      <c r="J42" s="244">
        <f t="shared" si="4"/>
        <v>0</v>
      </c>
      <c r="K42" s="189">
        <f t="shared" si="5"/>
        <v>0</v>
      </c>
      <c r="L42" s="174">
        <f>'[8]2240всього'!$B42</f>
        <v>0</v>
      </c>
      <c r="M42" s="172">
        <f>'[8]2240всього'!$DK42</f>
        <v>0</v>
      </c>
      <c r="N42" s="172">
        <f t="shared" si="6"/>
        <v>0</v>
      </c>
      <c r="O42" s="186">
        <f t="shared" si="7"/>
        <v>0</v>
      </c>
      <c r="P42" s="189">
        <f t="shared" si="8"/>
        <v>0</v>
      </c>
      <c r="Q42" s="448">
        <f>'[8]2240 розповс.'!$B42</f>
        <v>0</v>
      </c>
      <c r="R42" s="172">
        <f>'[8]2240 розповс.'!$DR42</f>
        <v>0</v>
      </c>
      <c r="S42" s="435">
        <f>'2240 трансл.'!C42</f>
        <v>0</v>
      </c>
      <c r="T42" s="434">
        <f t="shared" si="9"/>
        <v>0</v>
      </c>
      <c r="U42" s="447">
        <f t="shared" si="10"/>
        <v>0</v>
      </c>
      <c r="V42" s="174">
        <f>'[8]2240 інш.'!$B42</f>
        <v>0</v>
      </c>
      <c r="W42" s="247">
        <f>'[8]2240 інш.'!$CL42</f>
        <v>0</v>
      </c>
      <c r="X42" s="180">
        <f>'2240 інш.'!R42</f>
        <v>0</v>
      </c>
      <c r="Y42" s="244">
        <f t="shared" si="11"/>
        <v>0</v>
      </c>
      <c r="Z42" s="449">
        <f t="shared" si="12"/>
        <v>0</v>
      </c>
      <c r="AA42" s="174">
        <f>'[8]2250'!$B42</f>
        <v>0</v>
      </c>
      <c r="AB42" s="172">
        <f>'[8]2250'!$BA42</f>
        <v>0</v>
      </c>
      <c r="AC42" s="180">
        <f>'2250'!P42</f>
        <v>0</v>
      </c>
      <c r="AD42" s="180">
        <f t="shared" si="13"/>
        <v>0</v>
      </c>
      <c r="AE42" s="181">
        <f t="shared" si="14"/>
        <v>0</v>
      </c>
    </row>
    <row r="43" spans="1:32" ht="15">
      <c r="A43" s="541" t="s">
        <v>251</v>
      </c>
      <c r="B43" s="182">
        <f t="shared" si="0"/>
        <v>0</v>
      </c>
      <c r="C43" s="180">
        <f t="shared" si="1"/>
        <v>0</v>
      </c>
      <c r="D43" s="180">
        <f t="shared" si="2"/>
        <v>0</v>
      </c>
      <c r="E43" s="186">
        <f t="shared" si="15"/>
        <v>0</v>
      </c>
      <c r="F43" s="181">
        <f t="shared" si="3"/>
        <v>0</v>
      </c>
      <c r="G43" s="171">
        <f>'[8]2210'!$B43</f>
        <v>0</v>
      </c>
      <c r="H43" s="172">
        <f>'[8]2210'!$BV43</f>
        <v>0</v>
      </c>
      <c r="I43" s="244">
        <f>'2210'!R44</f>
        <v>0</v>
      </c>
      <c r="J43" s="200">
        <f t="shared" si="4"/>
        <v>0</v>
      </c>
      <c r="K43" s="181">
        <f t="shared" si="5"/>
        <v>0</v>
      </c>
      <c r="L43" s="174">
        <f>'[8]2240всього'!$B43</f>
        <v>0</v>
      </c>
      <c r="M43" s="172">
        <f>'[8]2240всього'!$DK43</f>
        <v>0</v>
      </c>
      <c r="N43" s="172">
        <f t="shared" si="6"/>
        <v>0</v>
      </c>
      <c r="O43" s="186">
        <f t="shared" si="7"/>
        <v>0</v>
      </c>
      <c r="P43" s="189">
        <f t="shared" si="8"/>
        <v>0</v>
      </c>
      <c r="Q43" s="448">
        <f>'[8]2240 розповс.'!$B43</f>
        <v>0</v>
      </c>
      <c r="R43" s="172">
        <f>'[8]2240 розповс.'!$DR43</f>
        <v>0</v>
      </c>
      <c r="S43" s="200">
        <f>'2240 трансл.'!C43</f>
        <v>0</v>
      </c>
      <c r="T43" s="187">
        <f t="shared" si="9"/>
        <v>0</v>
      </c>
      <c r="U43" s="181">
        <f t="shared" si="10"/>
        <v>0</v>
      </c>
      <c r="V43" s="174">
        <f>'[8]2240 інш.'!$B43</f>
        <v>0</v>
      </c>
      <c r="W43" s="247">
        <f>'[8]2240 інш.'!$CL43</f>
        <v>0</v>
      </c>
      <c r="X43" s="200">
        <f>'2240 інш.'!R43</f>
        <v>0</v>
      </c>
      <c r="Y43" s="200">
        <f t="shared" si="11"/>
        <v>0</v>
      </c>
      <c r="Z43" s="228">
        <f t="shared" si="12"/>
        <v>0</v>
      </c>
      <c r="AA43" s="174">
        <f>'[8]2250'!$B43</f>
        <v>0</v>
      </c>
      <c r="AB43" s="172">
        <f>'[8]2250'!$BA43</f>
        <v>0</v>
      </c>
      <c r="AC43" s="200">
        <f>'2250'!P43</f>
        <v>0</v>
      </c>
      <c r="AD43" s="180">
        <f t="shared" si="13"/>
        <v>0</v>
      </c>
      <c r="AE43" s="181">
        <f t="shared" si="14"/>
        <v>0</v>
      </c>
      <c r="AF43" s="249"/>
    </row>
    <row r="44" spans="1:32">
      <c r="A44" s="197"/>
      <c r="B44" s="182">
        <f t="shared" si="0"/>
        <v>0</v>
      </c>
      <c r="C44" s="180">
        <f t="shared" si="1"/>
        <v>0</v>
      </c>
      <c r="D44" s="180">
        <f t="shared" si="2"/>
        <v>194.89999999999998</v>
      </c>
      <c r="E44" s="186">
        <f t="shared" si="15"/>
        <v>194.89999999999998</v>
      </c>
      <c r="F44" s="181">
        <f t="shared" si="3"/>
        <v>194.89999999999998</v>
      </c>
      <c r="G44" s="171">
        <f>'[8]2210'!$B44</f>
        <v>0</v>
      </c>
      <c r="H44" s="172">
        <f>'[8]2210'!$BV44</f>
        <v>0</v>
      </c>
      <c r="I44" s="226">
        <f>'2210'!R45</f>
        <v>194.89999999999998</v>
      </c>
      <c r="J44" s="200">
        <f t="shared" si="4"/>
        <v>194.89999999999998</v>
      </c>
      <c r="K44" s="181">
        <f t="shared" si="5"/>
        <v>194.89999999999998</v>
      </c>
      <c r="L44" s="174">
        <f>'[8]2240всього'!$B44</f>
        <v>0</v>
      </c>
      <c r="M44" s="172">
        <f>'[8]2240всього'!$DK44</f>
        <v>0</v>
      </c>
      <c r="N44" s="172">
        <f t="shared" si="6"/>
        <v>0</v>
      </c>
      <c r="O44" s="186">
        <f t="shared" si="7"/>
        <v>0</v>
      </c>
      <c r="P44" s="189">
        <f t="shared" si="8"/>
        <v>0</v>
      </c>
      <c r="Q44" s="448">
        <f>'[8]2240 розповс.'!$B44</f>
        <v>0</v>
      </c>
      <c r="R44" s="172">
        <f>'[8]2240 розповс.'!$DR44</f>
        <v>0</v>
      </c>
      <c r="S44" s="200">
        <f>'2240 трансл.'!C44</f>
        <v>0</v>
      </c>
      <c r="T44" s="187">
        <f t="shared" si="9"/>
        <v>0</v>
      </c>
      <c r="U44" s="181">
        <f t="shared" si="10"/>
        <v>0</v>
      </c>
      <c r="V44" s="174">
        <f>'[8]2240 інш.'!$B44</f>
        <v>0</v>
      </c>
      <c r="W44" s="247">
        <f>'[8]2240 інш.'!$CL44</f>
        <v>0</v>
      </c>
      <c r="X44" s="200">
        <f>'2240 інш.'!R44</f>
        <v>0</v>
      </c>
      <c r="Y44" s="200">
        <f t="shared" si="11"/>
        <v>0</v>
      </c>
      <c r="Z44" s="228">
        <f t="shared" si="12"/>
        <v>0</v>
      </c>
      <c r="AA44" s="174">
        <f>'[8]2250'!$B44</f>
        <v>0</v>
      </c>
      <c r="AB44" s="172">
        <f>'[8]2250'!$BA44</f>
        <v>0</v>
      </c>
      <c r="AC44" s="200">
        <f>'2250'!P44</f>
        <v>0</v>
      </c>
      <c r="AD44" s="180">
        <f>AC44-AB44</f>
        <v>0</v>
      </c>
      <c r="AE44" s="181">
        <f t="shared" si="14"/>
        <v>0</v>
      </c>
      <c r="AF44" s="249"/>
    </row>
    <row r="45" spans="1:32" ht="15">
      <c r="A45" s="542" t="s">
        <v>212</v>
      </c>
      <c r="B45" s="182">
        <f t="shared" si="0"/>
        <v>0</v>
      </c>
      <c r="C45" s="180">
        <f t="shared" si="1"/>
        <v>0</v>
      </c>
      <c r="D45" s="180">
        <f t="shared" si="2"/>
        <v>834.89999999999986</v>
      </c>
      <c r="E45" s="186">
        <f t="shared" si="15"/>
        <v>834.89999999999986</v>
      </c>
      <c r="F45" s="181">
        <f t="shared" si="3"/>
        <v>834.89999999999986</v>
      </c>
      <c r="G45" s="171">
        <f>'[8]2210'!$B45</f>
        <v>0</v>
      </c>
      <c r="H45" s="172">
        <f>'[8]2210'!$BV45</f>
        <v>0</v>
      </c>
      <c r="I45" s="226">
        <f>'2210'!R46</f>
        <v>194.89999999999998</v>
      </c>
      <c r="J45" s="200">
        <f t="shared" si="4"/>
        <v>194.89999999999998</v>
      </c>
      <c r="K45" s="181">
        <f t="shared" si="5"/>
        <v>194.89999999999998</v>
      </c>
      <c r="L45" s="174">
        <f>'[8]2240всього'!$B45</f>
        <v>0</v>
      </c>
      <c r="M45" s="172">
        <f>'[8]2240всього'!$DK45</f>
        <v>0</v>
      </c>
      <c r="N45" s="172">
        <f t="shared" si="6"/>
        <v>596.19999999999993</v>
      </c>
      <c r="O45" s="186">
        <f t="shared" si="7"/>
        <v>596.19999999999993</v>
      </c>
      <c r="P45" s="189">
        <f t="shared" si="8"/>
        <v>596.19999999999993</v>
      </c>
      <c r="Q45" s="448">
        <f>'[8]2240 розповс.'!$B45</f>
        <v>0</v>
      </c>
      <c r="R45" s="172">
        <f>'[8]2240 розповс.'!$DR45</f>
        <v>0</v>
      </c>
      <c r="S45" s="200">
        <f>'2240 трансл.'!C45</f>
        <v>0</v>
      </c>
      <c r="T45" s="187">
        <f t="shared" si="9"/>
        <v>0</v>
      </c>
      <c r="U45" s="181">
        <f t="shared" si="10"/>
        <v>0</v>
      </c>
      <c r="V45" s="174">
        <f>'[8]2240 інш.'!$B45</f>
        <v>0</v>
      </c>
      <c r="W45" s="247">
        <f>'[8]2240 інш.'!$CL45</f>
        <v>0</v>
      </c>
      <c r="X45" s="200">
        <f>'2240 інш.'!R45</f>
        <v>596.19999999999993</v>
      </c>
      <c r="Y45" s="200">
        <f t="shared" si="11"/>
        <v>596.19999999999993</v>
      </c>
      <c r="Z45" s="228">
        <f t="shared" si="12"/>
        <v>596.19999999999993</v>
      </c>
      <c r="AA45" s="174">
        <f>'[8]2250'!$B45</f>
        <v>0</v>
      </c>
      <c r="AB45" s="172">
        <f>'[8]2250'!$BA45</f>
        <v>0</v>
      </c>
      <c r="AC45" s="200">
        <f>'2250'!P45</f>
        <v>43.8</v>
      </c>
      <c r="AD45" s="180">
        <f>AC45-AB45</f>
        <v>43.8</v>
      </c>
      <c r="AE45" s="181">
        <f t="shared" si="14"/>
        <v>43.8</v>
      </c>
      <c r="AF45" s="249"/>
    </row>
    <row r="46" spans="1:32">
      <c r="A46" s="16" t="s">
        <v>169</v>
      </c>
      <c r="B46" s="182">
        <f t="shared" si="0"/>
        <v>0</v>
      </c>
      <c r="C46" s="180">
        <f t="shared" si="1"/>
        <v>0</v>
      </c>
      <c r="D46" s="180">
        <f t="shared" si="2"/>
        <v>639.99999999999989</v>
      </c>
      <c r="E46" s="186">
        <f t="shared" si="15"/>
        <v>639.99999999999989</v>
      </c>
      <c r="F46" s="181">
        <f t="shared" si="3"/>
        <v>639.99999999999989</v>
      </c>
      <c r="G46" s="171">
        <f>'[8]2210'!$B46</f>
        <v>0</v>
      </c>
      <c r="H46" s="172">
        <f>'[8]2210'!$BV46</f>
        <v>0</v>
      </c>
      <c r="I46" s="183">
        <f>'2210'!R47</f>
        <v>0</v>
      </c>
      <c r="J46" s="200">
        <f t="shared" si="4"/>
        <v>0</v>
      </c>
      <c r="K46" s="181">
        <f t="shared" si="5"/>
        <v>0</v>
      </c>
      <c r="L46" s="174">
        <f>'[8]2240всього'!$B46</f>
        <v>0</v>
      </c>
      <c r="M46" s="172">
        <f>'[8]2240всього'!$DK46</f>
        <v>0</v>
      </c>
      <c r="N46" s="172">
        <f t="shared" si="6"/>
        <v>596.19999999999993</v>
      </c>
      <c r="O46" s="186">
        <f t="shared" si="7"/>
        <v>596.19999999999993</v>
      </c>
      <c r="P46" s="189">
        <f t="shared" si="8"/>
        <v>596.19999999999993</v>
      </c>
      <c r="Q46" s="448">
        <f>'[8]2240 розповс.'!$B46</f>
        <v>0</v>
      </c>
      <c r="R46" s="172">
        <f>'[8]2240 розповс.'!$DR46</f>
        <v>0</v>
      </c>
      <c r="S46" s="180">
        <f>'2240 трансл.'!C46</f>
        <v>0</v>
      </c>
      <c r="T46" s="187">
        <f t="shared" si="9"/>
        <v>0</v>
      </c>
      <c r="U46" s="181">
        <f t="shared" si="10"/>
        <v>0</v>
      </c>
      <c r="V46" s="174">
        <f>'[8]2240 інш.'!$B46</f>
        <v>0</v>
      </c>
      <c r="W46" s="247">
        <f>'[8]2240 інш.'!$CL46</f>
        <v>0</v>
      </c>
      <c r="X46" s="180">
        <f>'2240 інш.'!R46</f>
        <v>596.19999999999993</v>
      </c>
      <c r="Y46" s="200">
        <f t="shared" si="11"/>
        <v>596.19999999999993</v>
      </c>
      <c r="Z46" s="228">
        <f t="shared" si="12"/>
        <v>596.19999999999993</v>
      </c>
      <c r="AA46" s="174">
        <f>'[8]2250'!$B46</f>
        <v>0</v>
      </c>
      <c r="AB46" s="172">
        <f>'[8]2250'!$BA46</f>
        <v>0</v>
      </c>
      <c r="AC46" s="180">
        <f>'2250'!P46</f>
        <v>43.8</v>
      </c>
      <c r="AD46" s="180">
        <f t="shared" si="13"/>
        <v>43.8</v>
      </c>
      <c r="AE46" s="181">
        <f t="shared" si="14"/>
        <v>43.8</v>
      </c>
    </row>
    <row r="47" spans="1:32">
      <c r="B47" s="182">
        <f t="shared" si="0"/>
        <v>0</v>
      </c>
      <c r="C47" s="180">
        <f t="shared" si="1"/>
        <v>0</v>
      </c>
      <c r="D47" s="180">
        <f t="shared" si="2"/>
        <v>0</v>
      </c>
      <c r="E47" s="186">
        <f t="shared" si="15"/>
        <v>0</v>
      </c>
      <c r="F47" s="181">
        <f t="shared" si="3"/>
        <v>0</v>
      </c>
      <c r="G47" s="171">
        <f>'[8]2210'!$B47</f>
        <v>0</v>
      </c>
      <c r="H47" s="172">
        <f>'[8]2210'!$BV47</f>
        <v>0</v>
      </c>
      <c r="I47" s="245">
        <f>'2210'!R48</f>
        <v>0</v>
      </c>
      <c r="J47" s="200">
        <f t="shared" si="4"/>
        <v>0</v>
      </c>
      <c r="K47" s="181">
        <f t="shared" si="5"/>
        <v>0</v>
      </c>
      <c r="L47" s="174">
        <f>'[8]2240всього'!$B47</f>
        <v>0</v>
      </c>
      <c r="M47" s="172">
        <f>'[8]2240всього'!$DK47</f>
        <v>0</v>
      </c>
      <c r="N47" s="172">
        <f t="shared" si="6"/>
        <v>0</v>
      </c>
      <c r="O47" s="186">
        <f t="shared" si="7"/>
        <v>0</v>
      </c>
      <c r="P47" s="189">
        <f t="shared" si="8"/>
        <v>0</v>
      </c>
      <c r="Q47" s="448">
        <f>'[8]2240 розповс.'!$B47</f>
        <v>0</v>
      </c>
      <c r="R47" s="172">
        <f>'[8]2240 розповс.'!$DR47</f>
        <v>0</v>
      </c>
      <c r="S47" s="245">
        <f>'2240 трансл.'!C47</f>
        <v>0</v>
      </c>
      <c r="T47" s="187">
        <f t="shared" si="9"/>
        <v>0</v>
      </c>
      <c r="U47" s="181">
        <f t="shared" si="10"/>
        <v>0</v>
      </c>
      <c r="V47" s="174">
        <f>'[8]2240 інш.'!$B47</f>
        <v>0</v>
      </c>
      <c r="W47" s="247">
        <f>'[8]2240 інш.'!$CL47</f>
        <v>0</v>
      </c>
      <c r="X47" s="245">
        <f>'2240 інш.'!R47</f>
        <v>0</v>
      </c>
      <c r="Y47" s="200">
        <f t="shared" si="11"/>
        <v>0</v>
      </c>
      <c r="Z47" s="228">
        <f t="shared" si="12"/>
        <v>0</v>
      </c>
      <c r="AA47" s="174">
        <f>'[8]2250'!$B47</f>
        <v>0</v>
      </c>
      <c r="AB47" s="172">
        <f>'[8]2250'!$BA47</f>
        <v>0</v>
      </c>
      <c r="AC47" s="245">
        <f>'2250'!P47</f>
        <v>0</v>
      </c>
      <c r="AD47" s="180">
        <f t="shared" si="13"/>
        <v>0</v>
      </c>
      <c r="AE47" s="181">
        <f t="shared" si="14"/>
        <v>0</v>
      </c>
    </row>
    <row r="48" spans="1:32" ht="15">
      <c r="A48" s="543" t="s">
        <v>216</v>
      </c>
      <c r="B48" s="182">
        <f t="shared" si="0"/>
        <v>0</v>
      </c>
      <c r="C48" s="180">
        <f t="shared" si="1"/>
        <v>0</v>
      </c>
      <c r="D48" s="180">
        <f t="shared" si="2"/>
        <v>0</v>
      </c>
      <c r="E48" s="186">
        <f t="shared" si="15"/>
        <v>0</v>
      </c>
      <c r="F48" s="181">
        <f t="shared" si="3"/>
        <v>0</v>
      </c>
      <c r="G48" s="171">
        <f>'[8]2210'!$B48</f>
        <v>0</v>
      </c>
      <c r="H48" s="172">
        <f>'[8]2210'!$BV48</f>
        <v>0</v>
      </c>
      <c r="I48" s="180">
        <f>'2210'!R49</f>
        <v>0</v>
      </c>
      <c r="J48" s="200">
        <f t="shared" si="4"/>
        <v>0</v>
      </c>
      <c r="K48" s="181">
        <f t="shared" si="5"/>
        <v>0</v>
      </c>
      <c r="L48" s="174">
        <f>'[8]2240всього'!$B48</f>
        <v>0</v>
      </c>
      <c r="M48" s="172">
        <f>'[8]2240всього'!$DK48</f>
        <v>0</v>
      </c>
      <c r="N48" s="172">
        <f t="shared" si="6"/>
        <v>0</v>
      </c>
      <c r="O48" s="186">
        <f t="shared" si="7"/>
        <v>0</v>
      </c>
      <c r="P48" s="189">
        <f t="shared" si="8"/>
        <v>0</v>
      </c>
      <c r="Q48" s="448">
        <f>'[8]2240 розповс.'!$B48</f>
        <v>0</v>
      </c>
      <c r="R48" s="172">
        <f>'[8]2240 розповс.'!$DR48</f>
        <v>0</v>
      </c>
      <c r="S48" s="180">
        <f>'2240 трансл.'!C48</f>
        <v>0</v>
      </c>
      <c r="T48" s="187">
        <f t="shared" si="9"/>
        <v>0</v>
      </c>
      <c r="U48" s="181">
        <f t="shared" si="10"/>
        <v>0</v>
      </c>
      <c r="V48" s="174">
        <f>'[8]2240 інш.'!$B48</f>
        <v>0</v>
      </c>
      <c r="W48" s="247">
        <f>'[8]2240 інш.'!$CL48</f>
        <v>0</v>
      </c>
      <c r="X48" s="180">
        <f>'2240 інш.'!R48</f>
        <v>0</v>
      </c>
      <c r="Y48" s="200">
        <f t="shared" si="11"/>
        <v>0</v>
      </c>
      <c r="Z48" s="228">
        <f t="shared" si="12"/>
        <v>0</v>
      </c>
      <c r="AA48" s="174">
        <f>'[8]2250'!$B48</f>
        <v>0</v>
      </c>
      <c r="AB48" s="172">
        <f>'[8]2250'!$BA48</f>
        <v>0</v>
      </c>
      <c r="AC48" s="180">
        <f>'2250'!P48</f>
        <v>0</v>
      </c>
      <c r="AD48" s="180">
        <f t="shared" si="13"/>
        <v>0</v>
      </c>
      <c r="AE48" s="181">
        <f t="shared" si="14"/>
        <v>0</v>
      </c>
    </row>
    <row r="49" spans="1:31">
      <c r="A49" s="16" t="s">
        <v>170</v>
      </c>
      <c r="B49" s="182" t="e">
        <f t="shared" si="0"/>
        <v>#REF!</v>
      </c>
      <c r="C49" s="180">
        <f t="shared" si="1"/>
        <v>0</v>
      </c>
      <c r="D49" s="180">
        <f t="shared" si="2"/>
        <v>0</v>
      </c>
      <c r="E49" s="186">
        <f t="shared" si="15"/>
        <v>0</v>
      </c>
      <c r="F49" s="181" t="e">
        <f t="shared" si="3"/>
        <v>#REF!</v>
      </c>
      <c r="G49" s="171" t="e">
        <f>'[8]2210'!$B49</f>
        <v>#REF!</v>
      </c>
      <c r="H49" s="172">
        <f>'[8]2210'!$BV49</f>
        <v>0</v>
      </c>
      <c r="I49" s="180">
        <f>'2210'!R50</f>
        <v>0</v>
      </c>
      <c r="J49" s="200">
        <f t="shared" si="4"/>
        <v>0</v>
      </c>
      <c r="K49" s="181" t="e">
        <f t="shared" si="5"/>
        <v>#REF!</v>
      </c>
      <c r="L49" s="174" t="e">
        <f>'[8]2240всього'!$B49</f>
        <v>#REF!</v>
      </c>
      <c r="M49" s="172">
        <f>'[8]2240всього'!$DK49</f>
        <v>0</v>
      </c>
      <c r="N49" s="172">
        <f t="shared" si="6"/>
        <v>0</v>
      </c>
      <c r="O49" s="186">
        <f t="shared" si="7"/>
        <v>0</v>
      </c>
      <c r="P49" s="189" t="e">
        <f t="shared" si="8"/>
        <v>#REF!</v>
      </c>
      <c r="Q49" s="448" t="e">
        <f>'[8]2240 розповс.'!$B49</f>
        <v>#REF!</v>
      </c>
      <c r="R49" s="172">
        <f>'[8]2240 розповс.'!$DR49</f>
        <v>0</v>
      </c>
      <c r="S49" s="180">
        <f>'2240 трансл.'!C49</f>
        <v>0</v>
      </c>
      <c r="T49" s="187">
        <f t="shared" si="9"/>
        <v>0</v>
      </c>
      <c r="U49" s="181" t="e">
        <f t="shared" si="10"/>
        <v>#REF!</v>
      </c>
      <c r="V49" s="174" t="e">
        <f>'[8]2240 інш.'!$B49</f>
        <v>#REF!</v>
      </c>
      <c r="W49" s="247">
        <f>'[8]2240 інш.'!$CL49</f>
        <v>0</v>
      </c>
      <c r="X49" s="180">
        <f>'2240 інш.'!R49</f>
        <v>0</v>
      </c>
      <c r="Y49" s="200">
        <f t="shared" si="11"/>
        <v>0</v>
      </c>
      <c r="Z49" s="228" t="e">
        <f t="shared" si="12"/>
        <v>#REF!</v>
      </c>
      <c r="AA49" s="174" t="e">
        <f>'[8]2250'!$B49</f>
        <v>#REF!</v>
      </c>
      <c r="AB49" s="172">
        <f>'[8]2250'!$BA49</f>
        <v>0</v>
      </c>
      <c r="AC49" s="180">
        <f>'2250'!P49</f>
        <v>0</v>
      </c>
      <c r="AD49" s="180">
        <f t="shared" si="13"/>
        <v>0</v>
      </c>
      <c r="AE49" s="181" t="e">
        <f t="shared" si="14"/>
        <v>#REF!</v>
      </c>
    </row>
    <row r="50" spans="1:31">
      <c r="A50" s="16" t="s">
        <v>171</v>
      </c>
      <c r="B50" s="182">
        <f t="shared" si="0"/>
        <v>0</v>
      </c>
      <c r="C50" s="180">
        <f t="shared" si="1"/>
        <v>0</v>
      </c>
      <c r="D50" s="180">
        <f t="shared" si="2"/>
        <v>0</v>
      </c>
      <c r="E50" s="186">
        <f t="shared" si="15"/>
        <v>0</v>
      </c>
      <c r="F50" s="181">
        <f t="shared" si="3"/>
        <v>0</v>
      </c>
      <c r="G50" s="171">
        <f>'[8]2210'!$B50</f>
        <v>0</v>
      </c>
      <c r="H50" s="172">
        <f>'[8]2210'!$BV50</f>
        <v>0</v>
      </c>
      <c r="I50" s="180">
        <f>'2210'!R51</f>
        <v>0</v>
      </c>
      <c r="J50" s="200">
        <f t="shared" si="4"/>
        <v>0</v>
      </c>
      <c r="K50" s="181">
        <f t="shared" si="5"/>
        <v>0</v>
      </c>
      <c r="L50" s="174">
        <f>'[8]2240всього'!$B50</f>
        <v>0</v>
      </c>
      <c r="M50" s="172">
        <f>'[8]2240всього'!$DK50</f>
        <v>0</v>
      </c>
      <c r="N50" s="172">
        <f t="shared" si="6"/>
        <v>0</v>
      </c>
      <c r="O50" s="186">
        <f t="shared" si="7"/>
        <v>0</v>
      </c>
      <c r="P50" s="189">
        <f t="shared" si="8"/>
        <v>0</v>
      </c>
      <c r="Q50" s="448">
        <f>'[8]2240 розповс.'!$B50</f>
        <v>0</v>
      </c>
      <c r="R50" s="172">
        <f>'[8]2240 розповс.'!$DR50</f>
        <v>0</v>
      </c>
      <c r="S50" s="180">
        <f>'2240 трансл.'!C50</f>
        <v>0</v>
      </c>
      <c r="T50" s="187">
        <f t="shared" si="9"/>
        <v>0</v>
      </c>
      <c r="U50" s="181">
        <f t="shared" si="10"/>
        <v>0</v>
      </c>
      <c r="V50" s="174">
        <f>'[8]2240 інш.'!$B50</f>
        <v>0</v>
      </c>
      <c r="W50" s="247">
        <f>'[8]2240 інш.'!$CL50</f>
        <v>0</v>
      </c>
      <c r="X50" s="180">
        <f>'2240 інш.'!R50</f>
        <v>0</v>
      </c>
      <c r="Y50" s="200">
        <f t="shared" si="11"/>
        <v>0</v>
      </c>
      <c r="Z50" s="228">
        <f t="shared" si="12"/>
        <v>0</v>
      </c>
      <c r="AA50" s="174">
        <f>'[8]2250'!$B50</f>
        <v>0</v>
      </c>
      <c r="AB50" s="172">
        <f>'[8]2250'!$BA50</f>
        <v>0</v>
      </c>
      <c r="AC50" s="180">
        <f>'2250'!P50</f>
        <v>0</v>
      </c>
      <c r="AD50" s="180">
        <f t="shared" si="13"/>
        <v>0</v>
      </c>
      <c r="AE50" s="181">
        <f t="shared" si="14"/>
        <v>0</v>
      </c>
    </row>
    <row r="51" spans="1:31">
      <c r="B51" s="182">
        <f t="shared" si="0"/>
        <v>0</v>
      </c>
      <c r="C51" s="180">
        <f t="shared" si="1"/>
        <v>0</v>
      </c>
      <c r="D51" s="180">
        <f>SUM(I51+N51+AC51)</f>
        <v>12</v>
      </c>
      <c r="E51" s="186">
        <f t="shared" si="15"/>
        <v>12</v>
      </c>
      <c r="F51" s="181">
        <f t="shared" si="3"/>
        <v>12</v>
      </c>
      <c r="G51" s="171">
        <f>'[8]2210'!$B51</f>
        <v>0</v>
      </c>
      <c r="H51" s="172">
        <f>'[8]2210'!$BV51</f>
        <v>0</v>
      </c>
      <c r="I51" s="180">
        <f>'2210'!R52</f>
        <v>12</v>
      </c>
      <c r="J51" s="200">
        <f t="shared" si="4"/>
        <v>12</v>
      </c>
      <c r="K51" s="210">
        <f t="shared" si="5"/>
        <v>12</v>
      </c>
      <c r="L51" s="174">
        <f>'[8]2240всього'!$B51</f>
        <v>0</v>
      </c>
      <c r="M51" s="172">
        <f>'[8]2240всього'!$DK51</f>
        <v>0</v>
      </c>
      <c r="N51" s="172">
        <f>SUM(S51+X51)</f>
        <v>0</v>
      </c>
      <c r="O51" s="186">
        <f t="shared" si="7"/>
        <v>0</v>
      </c>
      <c r="P51" s="189">
        <f t="shared" si="8"/>
        <v>0</v>
      </c>
      <c r="Q51" s="448">
        <f>'[8]2240 розповс.'!$B51</f>
        <v>0</v>
      </c>
      <c r="R51" s="172">
        <f>'[8]2240 розповс.'!$DR51</f>
        <v>0</v>
      </c>
      <c r="S51" s="180">
        <f>'2240 трансл.'!C51</f>
        <v>0</v>
      </c>
      <c r="T51" s="187">
        <f t="shared" si="9"/>
        <v>0</v>
      </c>
      <c r="U51" s="181">
        <f t="shared" si="10"/>
        <v>0</v>
      </c>
      <c r="V51" s="174">
        <f>'[8]2240 інш.'!$B51</f>
        <v>0</v>
      </c>
      <c r="W51" s="247">
        <f>'[8]2240 інш.'!$CL51</f>
        <v>0</v>
      </c>
      <c r="X51" s="180">
        <f>'2240 інш.'!R51</f>
        <v>0</v>
      </c>
      <c r="Y51" s="200">
        <f t="shared" si="11"/>
        <v>0</v>
      </c>
      <c r="Z51" s="228">
        <f t="shared" si="12"/>
        <v>0</v>
      </c>
      <c r="AA51" s="174">
        <f>'[8]2250'!$B51</f>
        <v>0</v>
      </c>
      <c r="AB51" s="172">
        <f>'[8]2250'!$BA51</f>
        <v>0</v>
      </c>
      <c r="AC51" s="180">
        <f>'2250'!P51</f>
        <v>0</v>
      </c>
      <c r="AD51" s="180">
        <f t="shared" si="13"/>
        <v>0</v>
      </c>
      <c r="AE51" s="181">
        <f t="shared" si="14"/>
        <v>0</v>
      </c>
    </row>
    <row r="52" spans="1:31" ht="15">
      <c r="A52" s="544" t="s">
        <v>214</v>
      </c>
      <c r="B52" s="182">
        <f t="shared" si="0"/>
        <v>0</v>
      </c>
      <c r="C52" s="180">
        <f t="shared" si="1"/>
        <v>0</v>
      </c>
      <c r="D52" s="180">
        <f t="shared" si="2"/>
        <v>20</v>
      </c>
      <c r="E52" s="186">
        <f t="shared" si="15"/>
        <v>20</v>
      </c>
      <c r="F52" s="181">
        <f t="shared" si="3"/>
        <v>20</v>
      </c>
      <c r="G52" s="171">
        <f>'[8]2210'!$B52</f>
        <v>0</v>
      </c>
      <c r="H52" s="172">
        <f>'[8]2210'!$BV52</f>
        <v>0</v>
      </c>
      <c r="I52" s="180">
        <f>'2210'!R53</f>
        <v>0</v>
      </c>
      <c r="J52" s="200">
        <f t="shared" si="4"/>
        <v>0</v>
      </c>
      <c r="K52" s="181">
        <f t="shared" si="5"/>
        <v>0</v>
      </c>
      <c r="L52" s="174">
        <f>'[8]2240всього'!$B52</f>
        <v>0</v>
      </c>
      <c r="M52" s="172">
        <f>'[8]2240всього'!$DK52</f>
        <v>0</v>
      </c>
      <c r="N52" s="172">
        <f t="shared" si="6"/>
        <v>20</v>
      </c>
      <c r="O52" s="186">
        <f t="shared" si="7"/>
        <v>20</v>
      </c>
      <c r="P52" s="189">
        <f t="shared" si="8"/>
        <v>20</v>
      </c>
      <c r="Q52" s="448">
        <f>'[8]2240 розповс.'!$B52</f>
        <v>0</v>
      </c>
      <c r="R52" s="172">
        <f>'[8]2240 розповс.'!$DR52</f>
        <v>0</v>
      </c>
      <c r="S52" s="180">
        <f>'2240 трансл.'!C52</f>
        <v>0</v>
      </c>
      <c r="T52" s="187">
        <f t="shared" si="9"/>
        <v>0</v>
      </c>
      <c r="U52" s="181">
        <f t="shared" si="10"/>
        <v>0</v>
      </c>
      <c r="V52" s="174">
        <f>'[8]2240 інш.'!$B52</f>
        <v>0</v>
      </c>
      <c r="W52" s="247">
        <f>'[8]2240 інш.'!$CL52</f>
        <v>0</v>
      </c>
      <c r="X52" s="180">
        <f>'2240 інш.'!R52</f>
        <v>20</v>
      </c>
      <c r="Y52" s="200">
        <f t="shared" si="11"/>
        <v>20</v>
      </c>
      <c r="Z52" s="228">
        <f t="shared" si="12"/>
        <v>20</v>
      </c>
      <c r="AA52" s="174">
        <f>'[8]2250'!$B52</f>
        <v>0</v>
      </c>
      <c r="AB52" s="172">
        <f>'[8]2250'!$BA52</f>
        <v>0</v>
      </c>
      <c r="AC52" s="180">
        <f>'2250'!P52</f>
        <v>0</v>
      </c>
      <c r="AD52" s="180">
        <f t="shared" si="13"/>
        <v>0</v>
      </c>
      <c r="AE52" s="181">
        <f t="shared" si="14"/>
        <v>0</v>
      </c>
    </row>
    <row r="53" spans="1:31" ht="15">
      <c r="A53" s="543" t="s">
        <v>215</v>
      </c>
      <c r="B53" s="182">
        <f t="shared" si="0"/>
        <v>0</v>
      </c>
      <c r="C53" s="180">
        <f t="shared" si="1"/>
        <v>0</v>
      </c>
      <c r="D53" s="180">
        <f t="shared" si="2"/>
        <v>0</v>
      </c>
      <c r="E53" s="186">
        <f t="shared" si="15"/>
        <v>0</v>
      </c>
      <c r="F53" s="181">
        <f t="shared" si="3"/>
        <v>0</v>
      </c>
      <c r="G53" s="171">
        <f>'[8]2210'!$B53</f>
        <v>0</v>
      </c>
      <c r="H53" s="172">
        <f>'[8]2210'!$BV53</f>
        <v>0</v>
      </c>
      <c r="I53" s="180">
        <f>'2210'!R54</f>
        <v>0</v>
      </c>
      <c r="J53" s="200">
        <f t="shared" si="4"/>
        <v>0</v>
      </c>
      <c r="K53" s="181">
        <f t="shared" si="5"/>
        <v>0</v>
      </c>
      <c r="L53" s="174">
        <f>'[8]2240всього'!$B53</f>
        <v>0</v>
      </c>
      <c r="M53" s="172">
        <f>'[8]2240всього'!$DK53</f>
        <v>0</v>
      </c>
      <c r="N53" s="172">
        <f t="shared" si="6"/>
        <v>0</v>
      </c>
      <c r="O53" s="186">
        <f t="shared" si="7"/>
        <v>0</v>
      </c>
      <c r="P53" s="189">
        <f t="shared" si="8"/>
        <v>0</v>
      </c>
      <c r="Q53" s="448">
        <f>'[8]2240 розповс.'!$B53</f>
        <v>0</v>
      </c>
      <c r="R53" s="172">
        <f>'[8]2240 розповс.'!$DR53</f>
        <v>0</v>
      </c>
      <c r="S53" s="180">
        <f>'2240 трансл.'!C53</f>
        <v>0</v>
      </c>
      <c r="T53" s="187">
        <f t="shared" si="9"/>
        <v>0</v>
      </c>
      <c r="U53" s="181">
        <f t="shared" si="10"/>
        <v>0</v>
      </c>
      <c r="V53" s="174">
        <f>'[8]2240 інш.'!$B53</f>
        <v>0</v>
      </c>
      <c r="W53" s="247">
        <f>'[8]2240 інш.'!$CL53</f>
        <v>0</v>
      </c>
      <c r="X53" s="180">
        <f>'2240 інш.'!R53</f>
        <v>0</v>
      </c>
      <c r="Y53" s="200">
        <f t="shared" si="11"/>
        <v>0</v>
      </c>
      <c r="Z53" s="228">
        <f t="shared" si="12"/>
        <v>0</v>
      </c>
      <c r="AA53" s="174">
        <f>'[8]2250'!$B53</f>
        <v>0</v>
      </c>
      <c r="AB53" s="172">
        <f>'[8]2250'!$BA53</f>
        <v>0</v>
      </c>
      <c r="AC53" s="180">
        <f>'2250'!P53</f>
        <v>0</v>
      </c>
      <c r="AD53" s="180">
        <f t="shared" si="13"/>
        <v>0</v>
      </c>
      <c r="AE53" s="181">
        <f t="shared" si="14"/>
        <v>0</v>
      </c>
    </row>
    <row r="54" spans="1:31">
      <c r="A54" s="16" t="s">
        <v>16</v>
      </c>
      <c r="B54" s="182">
        <f t="shared" si="0"/>
        <v>0</v>
      </c>
      <c r="C54" s="180">
        <f t="shared" si="1"/>
        <v>0</v>
      </c>
      <c r="D54" s="180">
        <f t="shared" si="2"/>
        <v>0</v>
      </c>
      <c r="E54" s="186">
        <f t="shared" si="15"/>
        <v>0</v>
      </c>
      <c r="F54" s="181">
        <f t="shared" si="3"/>
        <v>0</v>
      </c>
      <c r="G54" s="171">
        <f>'[8]2210'!$B54</f>
        <v>0</v>
      </c>
      <c r="H54" s="172">
        <f>'[8]2210'!$BV54</f>
        <v>0</v>
      </c>
      <c r="I54" s="180">
        <f>'2210'!R55</f>
        <v>0</v>
      </c>
      <c r="J54" s="200">
        <f t="shared" si="4"/>
        <v>0</v>
      </c>
      <c r="K54" s="181">
        <f t="shared" si="5"/>
        <v>0</v>
      </c>
      <c r="L54" s="174">
        <f>'[8]2240всього'!$B54</f>
        <v>0</v>
      </c>
      <c r="M54" s="172">
        <f>'[8]2240всього'!$DK54</f>
        <v>0</v>
      </c>
      <c r="N54" s="172">
        <f t="shared" si="6"/>
        <v>0</v>
      </c>
      <c r="O54" s="186">
        <f t="shared" si="7"/>
        <v>0</v>
      </c>
      <c r="P54" s="189">
        <f t="shared" si="8"/>
        <v>0</v>
      </c>
      <c r="Q54" s="448">
        <f>'[8]2240 розповс.'!$B54</f>
        <v>0</v>
      </c>
      <c r="R54" s="172">
        <f>'[8]2240 розповс.'!$DR54</f>
        <v>0</v>
      </c>
      <c r="S54" s="180">
        <f>'2240 трансл.'!C54</f>
        <v>0</v>
      </c>
      <c r="T54" s="187">
        <f t="shared" si="9"/>
        <v>0</v>
      </c>
      <c r="U54" s="181">
        <f t="shared" si="10"/>
        <v>0</v>
      </c>
      <c r="V54" s="174">
        <f>'[8]2240 інш.'!$B54</f>
        <v>0</v>
      </c>
      <c r="W54" s="247">
        <f>'[8]2240 інш.'!$CL54</f>
        <v>0</v>
      </c>
      <c r="X54" s="180">
        <f>'2240 інш.'!R54</f>
        <v>0</v>
      </c>
      <c r="Y54" s="200">
        <f t="shared" si="11"/>
        <v>0</v>
      </c>
      <c r="Z54" s="228">
        <f t="shared" si="12"/>
        <v>0</v>
      </c>
      <c r="AA54" s="174">
        <f>'[8]2250'!$B54</f>
        <v>0</v>
      </c>
      <c r="AB54" s="172">
        <f>'[8]2250'!$BA54</f>
        <v>0</v>
      </c>
      <c r="AC54" s="180">
        <f>'2250'!P54</f>
        <v>0</v>
      </c>
      <c r="AD54" s="180">
        <f t="shared" si="13"/>
        <v>0</v>
      </c>
      <c r="AE54" s="181">
        <f t="shared" si="14"/>
        <v>0</v>
      </c>
    </row>
    <row r="55" spans="1:31">
      <c r="A55" s="16" t="s">
        <v>174</v>
      </c>
      <c r="B55" s="182">
        <f t="shared" si="0"/>
        <v>0</v>
      </c>
      <c r="C55" s="180">
        <f t="shared" si="1"/>
        <v>0</v>
      </c>
      <c r="D55" s="180">
        <f t="shared" si="2"/>
        <v>0</v>
      </c>
      <c r="E55" s="186">
        <f t="shared" si="15"/>
        <v>0</v>
      </c>
      <c r="F55" s="181">
        <f t="shared" si="3"/>
        <v>0</v>
      </c>
      <c r="G55" s="171">
        <f>'[8]2210'!$B55</f>
        <v>0</v>
      </c>
      <c r="H55" s="172">
        <f>'[8]2210'!$BV55</f>
        <v>0</v>
      </c>
      <c r="I55" s="180">
        <f>'2210'!R56</f>
        <v>0</v>
      </c>
      <c r="J55" s="200">
        <f t="shared" si="4"/>
        <v>0</v>
      </c>
      <c r="K55" s="181">
        <f t="shared" si="5"/>
        <v>0</v>
      </c>
      <c r="L55" s="174">
        <f>'[8]2240всього'!$B55</f>
        <v>0</v>
      </c>
      <c r="M55" s="172">
        <f>'[8]2240всього'!$DK55</f>
        <v>0</v>
      </c>
      <c r="N55" s="172">
        <f t="shared" si="6"/>
        <v>0</v>
      </c>
      <c r="O55" s="186">
        <f t="shared" si="7"/>
        <v>0</v>
      </c>
      <c r="P55" s="189">
        <f t="shared" si="8"/>
        <v>0</v>
      </c>
      <c r="Q55" s="448">
        <f>'[8]2240 розповс.'!$B55</f>
        <v>0</v>
      </c>
      <c r="R55" s="172">
        <f>'[8]2240 розповс.'!$DR55</f>
        <v>0</v>
      </c>
      <c r="S55" s="180">
        <f>'2240 трансл.'!C55</f>
        <v>0</v>
      </c>
      <c r="T55" s="187">
        <f t="shared" si="9"/>
        <v>0</v>
      </c>
      <c r="U55" s="181">
        <f t="shared" si="10"/>
        <v>0</v>
      </c>
      <c r="V55" s="174">
        <f>'[8]2240 інш.'!$B55</f>
        <v>0</v>
      </c>
      <c r="W55" s="247">
        <f>'[8]2240 інш.'!$CL55</f>
        <v>0</v>
      </c>
      <c r="X55" s="180">
        <f>'2240 інш.'!R55</f>
        <v>0</v>
      </c>
      <c r="Y55" s="200">
        <f t="shared" si="11"/>
        <v>0</v>
      </c>
      <c r="Z55" s="228">
        <f t="shared" si="12"/>
        <v>0</v>
      </c>
      <c r="AA55" s="174">
        <f>'[8]2250'!$B55</f>
        <v>0</v>
      </c>
      <c r="AB55" s="172">
        <f>'[8]2250'!$BA55</f>
        <v>0</v>
      </c>
      <c r="AC55" s="180">
        <f>'2250'!P55</f>
        <v>0</v>
      </c>
      <c r="AD55" s="180">
        <f t="shared" si="13"/>
        <v>0</v>
      </c>
      <c r="AE55" s="181">
        <f t="shared" si="14"/>
        <v>0</v>
      </c>
    </row>
    <row r="56" spans="1:31">
      <c r="B56" s="182">
        <f t="shared" si="0"/>
        <v>0</v>
      </c>
      <c r="C56" s="180">
        <f t="shared" si="1"/>
        <v>0</v>
      </c>
      <c r="D56" s="180">
        <f t="shared" si="2"/>
        <v>0</v>
      </c>
      <c r="E56" s="186">
        <f t="shared" si="15"/>
        <v>0</v>
      </c>
      <c r="F56" s="181">
        <f t="shared" si="3"/>
        <v>0</v>
      </c>
      <c r="G56" s="171">
        <f>'[8]2210'!$B56</f>
        <v>0</v>
      </c>
      <c r="H56" s="172">
        <f>'[8]2210'!$BV56</f>
        <v>0</v>
      </c>
      <c r="I56" s="180">
        <f>'2210'!R57</f>
        <v>0</v>
      </c>
      <c r="J56" s="200">
        <f t="shared" si="4"/>
        <v>0</v>
      </c>
      <c r="K56" s="181">
        <f t="shared" si="5"/>
        <v>0</v>
      </c>
      <c r="L56" s="174">
        <f>'[8]2240всього'!$B56</f>
        <v>0</v>
      </c>
      <c r="M56" s="172">
        <f>'[8]2240всього'!$DK56</f>
        <v>0</v>
      </c>
      <c r="N56" s="172">
        <f t="shared" si="6"/>
        <v>0</v>
      </c>
      <c r="O56" s="186">
        <f t="shared" si="7"/>
        <v>0</v>
      </c>
      <c r="P56" s="189">
        <f t="shared" si="8"/>
        <v>0</v>
      </c>
      <c r="Q56" s="448">
        <f>'[8]2240 розповс.'!$B56</f>
        <v>0</v>
      </c>
      <c r="R56" s="172">
        <f>'[8]2240 розповс.'!$DR56</f>
        <v>0</v>
      </c>
      <c r="S56" s="180">
        <f>'2240 трансл.'!C56</f>
        <v>0</v>
      </c>
      <c r="T56" s="187">
        <f t="shared" si="9"/>
        <v>0</v>
      </c>
      <c r="U56" s="181">
        <f t="shared" si="10"/>
        <v>0</v>
      </c>
      <c r="V56" s="174">
        <f>'[8]2240 інш.'!$B56</f>
        <v>0</v>
      </c>
      <c r="W56" s="247">
        <f>'[8]2240 інш.'!$CL56</f>
        <v>0</v>
      </c>
      <c r="X56" s="180">
        <f>'2240 інш.'!R56</f>
        <v>0</v>
      </c>
      <c r="Y56" s="200">
        <f t="shared" si="11"/>
        <v>0</v>
      </c>
      <c r="Z56" s="228">
        <f t="shared" si="12"/>
        <v>0</v>
      </c>
      <c r="AA56" s="174">
        <f>'[8]2250'!$B56</f>
        <v>0</v>
      </c>
      <c r="AB56" s="172">
        <f>'[8]2250'!$BA56</f>
        <v>0</v>
      </c>
      <c r="AC56" s="180">
        <f>'2250'!P56</f>
        <v>0</v>
      </c>
      <c r="AD56" s="180">
        <f t="shared" si="13"/>
        <v>0</v>
      </c>
      <c r="AE56" s="181">
        <f t="shared" si="14"/>
        <v>0</v>
      </c>
    </row>
    <row r="57" spans="1:31">
      <c r="A57" s="545"/>
      <c r="B57" s="182">
        <f t="shared" si="0"/>
        <v>0</v>
      </c>
      <c r="C57" s="180">
        <f t="shared" si="1"/>
        <v>0</v>
      </c>
      <c r="D57" s="180">
        <f t="shared" si="2"/>
        <v>0</v>
      </c>
      <c r="E57" s="186">
        <f t="shared" si="15"/>
        <v>0</v>
      </c>
      <c r="F57" s="181">
        <f t="shared" si="3"/>
        <v>0</v>
      </c>
      <c r="G57" s="171">
        <f>'[8]2210'!$B57</f>
        <v>0</v>
      </c>
      <c r="H57" s="172">
        <f>'[8]2210'!$BV57</f>
        <v>0</v>
      </c>
      <c r="I57" s="180">
        <f>'2210'!R58</f>
        <v>0</v>
      </c>
      <c r="J57" s="200">
        <f t="shared" si="4"/>
        <v>0</v>
      </c>
      <c r="K57" s="181">
        <f t="shared" si="5"/>
        <v>0</v>
      </c>
      <c r="L57" s="174">
        <f>'[8]2240всього'!$B57</f>
        <v>0</v>
      </c>
      <c r="M57" s="172">
        <f>'[8]2240всього'!$DK57</f>
        <v>0</v>
      </c>
      <c r="N57" s="172">
        <f t="shared" si="6"/>
        <v>0</v>
      </c>
      <c r="O57" s="186">
        <f t="shared" si="7"/>
        <v>0</v>
      </c>
      <c r="P57" s="189">
        <f t="shared" si="8"/>
        <v>0</v>
      </c>
      <c r="Q57" s="448">
        <f>'[8]2240 розповс.'!$B57</f>
        <v>0</v>
      </c>
      <c r="R57" s="172">
        <f>'[8]2240 розповс.'!$DR57</f>
        <v>0</v>
      </c>
      <c r="S57" s="180">
        <f>'2240 трансл.'!C57</f>
        <v>0</v>
      </c>
      <c r="T57" s="187">
        <f t="shared" si="9"/>
        <v>0</v>
      </c>
      <c r="U57" s="181">
        <f t="shared" si="10"/>
        <v>0</v>
      </c>
      <c r="V57" s="174">
        <f>'[8]2240 інш.'!$B57</f>
        <v>0</v>
      </c>
      <c r="W57" s="247">
        <f>'[8]2240 інш.'!$CL57</f>
        <v>0</v>
      </c>
      <c r="X57" s="180">
        <f>'2240 інш.'!R57</f>
        <v>0</v>
      </c>
      <c r="Y57" s="200">
        <f t="shared" si="11"/>
        <v>0</v>
      </c>
      <c r="Z57" s="228">
        <f t="shared" si="12"/>
        <v>0</v>
      </c>
      <c r="AA57" s="174">
        <f>'[8]2250'!$B57</f>
        <v>0</v>
      </c>
      <c r="AB57" s="172">
        <f>'[8]2250'!$BA57</f>
        <v>0</v>
      </c>
      <c r="AC57" s="180">
        <f>'2250'!P57</f>
        <v>0</v>
      </c>
      <c r="AD57" s="180">
        <f t="shared" si="13"/>
        <v>0</v>
      </c>
      <c r="AE57" s="181">
        <f t="shared" si="14"/>
        <v>0</v>
      </c>
    </row>
    <row r="58" spans="1:31" ht="15">
      <c r="A58" s="230"/>
      <c r="B58" s="182">
        <f t="shared" si="0"/>
        <v>0</v>
      </c>
      <c r="C58" s="180">
        <f t="shared" si="1"/>
        <v>0</v>
      </c>
      <c r="D58" s="180">
        <f t="shared" si="2"/>
        <v>0</v>
      </c>
      <c r="E58" s="186">
        <f t="shared" si="15"/>
        <v>0</v>
      </c>
      <c r="F58" s="181">
        <f t="shared" si="3"/>
        <v>0</v>
      </c>
      <c r="G58" s="171">
        <f>'[8]2210'!$B58</f>
        <v>0</v>
      </c>
      <c r="H58" s="172">
        <f>'[8]2210'!$BV58</f>
        <v>0</v>
      </c>
      <c r="I58" s="180">
        <f>'2210'!R59</f>
        <v>0</v>
      </c>
      <c r="J58" s="200">
        <f t="shared" si="4"/>
        <v>0</v>
      </c>
      <c r="K58" s="181">
        <f t="shared" si="5"/>
        <v>0</v>
      </c>
      <c r="L58" s="174">
        <f>'[8]2240всього'!$B58</f>
        <v>0</v>
      </c>
      <c r="M58" s="172">
        <f>'[8]2240всього'!$DK58</f>
        <v>0</v>
      </c>
      <c r="N58" s="172">
        <f t="shared" si="6"/>
        <v>0</v>
      </c>
      <c r="O58" s="186">
        <f t="shared" si="7"/>
        <v>0</v>
      </c>
      <c r="P58" s="189">
        <f t="shared" si="8"/>
        <v>0</v>
      </c>
      <c r="Q58" s="448">
        <f>'[8]2240 розповс.'!$B58</f>
        <v>0</v>
      </c>
      <c r="R58" s="172">
        <f>'[8]2240 розповс.'!$DR58</f>
        <v>0</v>
      </c>
      <c r="S58" s="180">
        <f>'2240 трансл.'!C58</f>
        <v>0</v>
      </c>
      <c r="T58" s="187">
        <f t="shared" si="9"/>
        <v>0</v>
      </c>
      <c r="U58" s="181">
        <f t="shared" si="10"/>
        <v>0</v>
      </c>
      <c r="V58" s="174">
        <f>'[8]2240 інш.'!$B58</f>
        <v>0</v>
      </c>
      <c r="W58" s="247">
        <f>'[8]2240 інш.'!$CL58</f>
        <v>0</v>
      </c>
      <c r="X58" s="180">
        <f>'2240 інш.'!R58</f>
        <v>0</v>
      </c>
      <c r="Y58" s="200">
        <f t="shared" si="11"/>
        <v>0</v>
      </c>
      <c r="Z58" s="228">
        <f t="shared" si="12"/>
        <v>0</v>
      </c>
      <c r="AA58" s="174">
        <f>'[8]2250'!$B58</f>
        <v>0</v>
      </c>
      <c r="AB58" s="172">
        <f>'[8]2250'!$BA58</f>
        <v>0</v>
      </c>
      <c r="AC58" s="180">
        <f>'2250'!P58</f>
        <v>0</v>
      </c>
      <c r="AD58" s="180">
        <f t="shared" si="13"/>
        <v>0</v>
      </c>
      <c r="AE58" s="181">
        <f t="shared" si="14"/>
        <v>0</v>
      </c>
    </row>
    <row r="59" spans="1:31" ht="15">
      <c r="A59" s="543" t="s">
        <v>240</v>
      </c>
      <c r="B59" s="182">
        <f t="shared" si="0"/>
        <v>0</v>
      </c>
      <c r="C59" s="180">
        <f t="shared" si="1"/>
        <v>0</v>
      </c>
      <c r="D59" s="180">
        <f t="shared" si="2"/>
        <v>0</v>
      </c>
      <c r="E59" s="186">
        <f t="shared" si="15"/>
        <v>0</v>
      </c>
      <c r="F59" s="181">
        <f t="shared" si="3"/>
        <v>0</v>
      </c>
      <c r="G59" s="171">
        <f>'[8]2210'!$B59</f>
        <v>0</v>
      </c>
      <c r="H59" s="172">
        <f>'[8]2210'!$BV59</f>
        <v>0</v>
      </c>
      <c r="I59" s="180">
        <f>'2210'!R60</f>
        <v>0</v>
      </c>
      <c r="J59" s="200">
        <f t="shared" si="4"/>
        <v>0</v>
      </c>
      <c r="K59" s="181">
        <f t="shared" si="5"/>
        <v>0</v>
      </c>
      <c r="L59" s="174">
        <f>'[8]2240всього'!$B59</f>
        <v>0</v>
      </c>
      <c r="M59" s="172">
        <f>'[8]2240всього'!$DK59</f>
        <v>0</v>
      </c>
      <c r="N59" s="172">
        <f t="shared" si="6"/>
        <v>0</v>
      </c>
      <c r="O59" s="186">
        <f t="shared" si="7"/>
        <v>0</v>
      </c>
      <c r="P59" s="189">
        <f t="shared" si="8"/>
        <v>0</v>
      </c>
      <c r="Q59" s="448">
        <f>'[8]2240 розповс.'!$B59</f>
        <v>0</v>
      </c>
      <c r="R59" s="172">
        <f>'[8]2240 розповс.'!$DR59</f>
        <v>0</v>
      </c>
      <c r="S59" s="180">
        <f>'2240 трансл.'!C59</f>
        <v>0</v>
      </c>
      <c r="T59" s="187">
        <f t="shared" si="9"/>
        <v>0</v>
      </c>
      <c r="U59" s="181">
        <f t="shared" si="10"/>
        <v>0</v>
      </c>
      <c r="V59" s="174">
        <f>'[8]2240 інш.'!$B59</f>
        <v>0</v>
      </c>
      <c r="W59" s="247">
        <f>'[8]2240 інш.'!$CL59</f>
        <v>0</v>
      </c>
      <c r="X59" s="180">
        <f>'2240 інш.'!R59</f>
        <v>0</v>
      </c>
      <c r="Y59" s="200">
        <f t="shared" si="11"/>
        <v>0</v>
      </c>
      <c r="Z59" s="228">
        <f t="shared" si="12"/>
        <v>0</v>
      </c>
      <c r="AA59" s="174">
        <f>'[8]2250'!$B59</f>
        <v>0</v>
      </c>
      <c r="AB59" s="172">
        <f>'[8]2250'!$BA59</f>
        <v>0</v>
      </c>
      <c r="AC59" s="180">
        <f>'2250'!P59</f>
        <v>0</v>
      </c>
      <c r="AD59" s="180">
        <f t="shared" si="13"/>
        <v>0</v>
      </c>
      <c r="AE59" s="181">
        <f t="shared" si="14"/>
        <v>0</v>
      </c>
    </row>
    <row r="60" spans="1:31" ht="15">
      <c r="A60" s="543" t="s">
        <v>217</v>
      </c>
      <c r="B60" s="182">
        <f t="shared" si="0"/>
        <v>0</v>
      </c>
      <c r="C60" s="180">
        <f t="shared" si="1"/>
        <v>0</v>
      </c>
      <c r="D60" s="180">
        <f t="shared" si="2"/>
        <v>0</v>
      </c>
      <c r="E60" s="186">
        <f t="shared" si="15"/>
        <v>0</v>
      </c>
      <c r="F60" s="181">
        <f t="shared" si="3"/>
        <v>0</v>
      </c>
      <c r="G60" s="171">
        <f>'[8]2210'!$B60</f>
        <v>0</v>
      </c>
      <c r="H60" s="172">
        <f>'[8]2210'!$BV60</f>
        <v>0</v>
      </c>
      <c r="I60" s="180">
        <f>'2210'!R61</f>
        <v>0</v>
      </c>
      <c r="J60" s="200">
        <f t="shared" si="4"/>
        <v>0</v>
      </c>
      <c r="K60" s="181">
        <f t="shared" si="5"/>
        <v>0</v>
      </c>
      <c r="L60" s="174">
        <f>'[8]2240всього'!$B60</f>
        <v>0</v>
      </c>
      <c r="M60" s="172">
        <f>'[8]2240всього'!$DK60</f>
        <v>0</v>
      </c>
      <c r="N60" s="172">
        <f t="shared" si="6"/>
        <v>0</v>
      </c>
      <c r="O60" s="186">
        <f t="shared" si="7"/>
        <v>0</v>
      </c>
      <c r="P60" s="189">
        <f t="shared" si="8"/>
        <v>0</v>
      </c>
      <c r="Q60" s="448">
        <f>'[8]2240 розповс.'!$B60</f>
        <v>0</v>
      </c>
      <c r="R60" s="172">
        <f>'[8]2240 розповс.'!$DR60</f>
        <v>0</v>
      </c>
      <c r="S60" s="180">
        <f>'2240 трансл.'!C60</f>
        <v>0</v>
      </c>
      <c r="T60" s="187">
        <f t="shared" si="9"/>
        <v>0</v>
      </c>
      <c r="U60" s="181">
        <f t="shared" si="10"/>
        <v>0</v>
      </c>
      <c r="V60" s="174">
        <f>'[8]2240 інш.'!$B60</f>
        <v>0</v>
      </c>
      <c r="W60" s="247">
        <f>'[8]2240 інш.'!$CL60</f>
        <v>0</v>
      </c>
      <c r="X60" s="180">
        <f>'2240 інш.'!R60</f>
        <v>0</v>
      </c>
      <c r="Y60" s="200">
        <f t="shared" si="11"/>
        <v>0</v>
      </c>
      <c r="Z60" s="228">
        <f t="shared" si="12"/>
        <v>0</v>
      </c>
      <c r="AA60" s="174">
        <f>'[8]2250'!$B60</f>
        <v>0</v>
      </c>
      <c r="AB60" s="172">
        <f>'[8]2250'!$BA60</f>
        <v>0</v>
      </c>
      <c r="AC60" s="180">
        <f>'2250'!P60</f>
        <v>0</v>
      </c>
      <c r="AD60" s="180">
        <f t="shared" si="13"/>
        <v>0</v>
      </c>
      <c r="AE60" s="181">
        <f t="shared" si="14"/>
        <v>0</v>
      </c>
    </row>
    <row r="61" spans="1:31">
      <c r="A61" s="546"/>
      <c r="B61" s="182">
        <f t="shared" si="0"/>
        <v>0</v>
      </c>
      <c r="C61" s="180">
        <f t="shared" si="1"/>
        <v>0</v>
      </c>
      <c r="D61" s="180">
        <f t="shared" si="2"/>
        <v>0</v>
      </c>
      <c r="E61" s="186">
        <f t="shared" si="15"/>
        <v>0</v>
      </c>
      <c r="F61" s="181">
        <f t="shared" si="3"/>
        <v>0</v>
      </c>
      <c r="G61" s="171">
        <f>'[8]2210'!$B61</f>
        <v>0</v>
      </c>
      <c r="H61" s="172">
        <f>'[8]2210'!$BV61</f>
        <v>0</v>
      </c>
      <c r="I61" s="180">
        <f>'2210'!R62</f>
        <v>0</v>
      </c>
      <c r="J61" s="200">
        <f t="shared" si="4"/>
        <v>0</v>
      </c>
      <c r="K61" s="181">
        <f t="shared" si="5"/>
        <v>0</v>
      </c>
      <c r="L61" s="174">
        <f>'[8]2240всього'!$B61</f>
        <v>0</v>
      </c>
      <c r="M61" s="172">
        <f>'[8]2240всього'!$DK61</f>
        <v>0</v>
      </c>
      <c r="N61" s="172">
        <f t="shared" si="6"/>
        <v>0</v>
      </c>
      <c r="O61" s="186">
        <f t="shared" si="7"/>
        <v>0</v>
      </c>
      <c r="P61" s="189">
        <f t="shared" si="8"/>
        <v>0</v>
      </c>
      <c r="Q61" s="448">
        <f>'[8]2240 розповс.'!$B61</f>
        <v>0</v>
      </c>
      <c r="R61" s="172">
        <f>'[8]2240 розповс.'!$DR61</f>
        <v>0</v>
      </c>
      <c r="S61" s="180">
        <f>'2240 трансл.'!C61</f>
        <v>0</v>
      </c>
      <c r="T61" s="187">
        <f t="shared" si="9"/>
        <v>0</v>
      </c>
      <c r="U61" s="181">
        <f t="shared" si="10"/>
        <v>0</v>
      </c>
      <c r="V61" s="174">
        <f>'[8]2240 інш.'!$B61</f>
        <v>0</v>
      </c>
      <c r="W61" s="247">
        <f>'[8]2240 інш.'!$CL61</f>
        <v>0</v>
      </c>
      <c r="X61" s="180">
        <f>'2240 інш.'!R61</f>
        <v>0</v>
      </c>
      <c r="Y61" s="200">
        <f t="shared" si="11"/>
        <v>0</v>
      </c>
      <c r="Z61" s="228">
        <f t="shared" si="12"/>
        <v>0</v>
      </c>
      <c r="AA61" s="174">
        <f>'[8]2250'!$B61</f>
        <v>0</v>
      </c>
      <c r="AB61" s="172">
        <f>'[8]2250'!$BA61</f>
        <v>0</v>
      </c>
      <c r="AC61" s="180">
        <f>'2250'!P61</f>
        <v>0</v>
      </c>
      <c r="AD61" s="180">
        <f t="shared" si="13"/>
        <v>0</v>
      </c>
      <c r="AE61" s="181">
        <f t="shared" si="14"/>
        <v>0</v>
      </c>
    </row>
    <row r="62" spans="1:31">
      <c r="A62" s="546"/>
      <c r="B62" s="182">
        <f t="shared" si="0"/>
        <v>0</v>
      </c>
      <c r="C62" s="180">
        <f t="shared" si="1"/>
        <v>0</v>
      </c>
      <c r="D62" s="180">
        <f>SUM(I62+N62+AC62)</f>
        <v>0</v>
      </c>
      <c r="E62" s="186">
        <f t="shared" si="15"/>
        <v>0</v>
      </c>
      <c r="F62" s="181">
        <f t="shared" si="3"/>
        <v>0</v>
      </c>
      <c r="G62" s="171">
        <f>'[8]2210'!$B62</f>
        <v>0</v>
      </c>
      <c r="H62" s="172">
        <f>'[8]2210'!$BV62</f>
        <v>0</v>
      </c>
      <c r="I62" s="180">
        <f>'2210'!R63</f>
        <v>0</v>
      </c>
      <c r="J62" s="200">
        <f t="shared" si="4"/>
        <v>0</v>
      </c>
      <c r="K62" s="181">
        <f t="shared" si="5"/>
        <v>0</v>
      </c>
      <c r="L62" s="174">
        <f>'[8]2240всього'!$B62</f>
        <v>0</v>
      </c>
      <c r="M62" s="172">
        <f>'[8]2240всього'!$DK62</f>
        <v>0</v>
      </c>
      <c r="N62" s="172">
        <f t="shared" si="6"/>
        <v>0</v>
      </c>
      <c r="O62" s="186">
        <f t="shared" si="7"/>
        <v>0</v>
      </c>
      <c r="P62" s="189">
        <f t="shared" si="8"/>
        <v>0</v>
      </c>
      <c r="Q62" s="448" t="e">
        <f>'[8]2240 розповс.'!$B62</f>
        <v>#REF!</v>
      </c>
      <c r="R62" s="172">
        <f>'[8]2240 розповс.'!$DR62</f>
        <v>0</v>
      </c>
      <c r="S62" s="180">
        <f>'2240 трансл.'!C62</f>
        <v>0</v>
      </c>
      <c r="T62" s="187">
        <f t="shared" si="9"/>
        <v>0</v>
      </c>
      <c r="U62" s="181" t="e">
        <f t="shared" si="10"/>
        <v>#REF!</v>
      </c>
      <c r="V62" s="174">
        <f>'[8]2240 інш.'!$B62</f>
        <v>0</v>
      </c>
      <c r="W62" s="247">
        <f>'[8]2240 інш.'!$CL62</f>
        <v>0</v>
      </c>
      <c r="X62" s="180">
        <f>'2240 інш.'!R62</f>
        <v>0</v>
      </c>
      <c r="Y62" s="200">
        <f t="shared" si="11"/>
        <v>0</v>
      </c>
      <c r="Z62" s="228">
        <f t="shared" si="12"/>
        <v>0</v>
      </c>
      <c r="AA62" s="174">
        <f>'[8]2250'!$B62</f>
        <v>0</v>
      </c>
      <c r="AB62" s="172">
        <f>'[8]2250'!$BA62</f>
        <v>0</v>
      </c>
      <c r="AC62" s="180">
        <f>'2250'!P62</f>
        <v>0</v>
      </c>
      <c r="AD62" s="180">
        <f t="shared" si="13"/>
        <v>0</v>
      </c>
      <c r="AE62" s="181">
        <f t="shared" si="14"/>
        <v>0</v>
      </c>
    </row>
    <row r="63" spans="1:31">
      <c r="B63" s="182" t="e">
        <f t="shared" si="0"/>
        <v>#REF!</v>
      </c>
      <c r="C63" s="180">
        <f t="shared" si="1"/>
        <v>0</v>
      </c>
      <c r="D63" s="180">
        <f t="shared" si="2"/>
        <v>0</v>
      </c>
      <c r="E63" s="186">
        <f t="shared" si="15"/>
        <v>0</v>
      </c>
      <c r="F63" s="181" t="e">
        <f t="shared" si="3"/>
        <v>#REF!</v>
      </c>
      <c r="G63" s="171" t="e">
        <f>'[8]2210'!$B63</f>
        <v>#REF!</v>
      </c>
      <c r="H63" s="172">
        <f>'[8]2210'!$BV63</f>
        <v>0</v>
      </c>
      <c r="I63" s="180">
        <f>'2210'!R64</f>
        <v>0</v>
      </c>
      <c r="J63" s="200">
        <f t="shared" si="4"/>
        <v>0</v>
      </c>
      <c r="K63" s="181" t="e">
        <f t="shared" si="5"/>
        <v>#REF!</v>
      </c>
      <c r="L63" s="174" t="e">
        <f>'[8]2240всього'!$B63</f>
        <v>#REF!</v>
      </c>
      <c r="M63" s="172">
        <f>'[8]2240всього'!$DK63</f>
        <v>0</v>
      </c>
      <c r="N63" s="172">
        <f t="shared" si="6"/>
        <v>0</v>
      </c>
      <c r="O63" s="186">
        <f t="shared" si="7"/>
        <v>0</v>
      </c>
      <c r="P63" s="181" t="e">
        <f t="shared" si="8"/>
        <v>#REF!</v>
      </c>
      <c r="Q63" s="448" t="e">
        <f>'[8]2240 розповс.'!$B63</f>
        <v>#REF!</v>
      </c>
      <c r="R63" s="172">
        <f>'[8]2240 розповс.'!$DR63</f>
        <v>0</v>
      </c>
      <c r="S63" s="180">
        <f>'2240 трансл.'!C63</f>
        <v>0</v>
      </c>
      <c r="T63" s="187">
        <f t="shared" si="9"/>
        <v>0</v>
      </c>
      <c r="U63" s="181" t="e">
        <f t="shared" si="10"/>
        <v>#REF!</v>
      </c>
      <c r="V63" s="174" t="e">
        <f>'[8]2240 інш.'!$B63</f>
        <v>#REF!</v>
      </c>
      <c r="W63" s="247">
        <f>'[8]2240 інш.'!$CL63</f>
        <v>0</v>
      </c>
      <c r="X63" s="180">
        <f>'2240 інш.'!R63</f>
        <v>0</v>
      </c>
      <c r="Y63" s="200">
        <f t="shared" si="11"/>
        <v>0</v>
      </c>
      <c r="Z63" s="228" t="e">
        <f t="shared" si="12"/>
        <v>#REF!</v>
      </c>
      <c r="AA63" s="174" t="e">
        <f>'[8]2250'!$B63</f>
        <v>#REF!</v>
      </c>
      <c r="AB63" s="172">
        <f>'[8]2250'!$BA63</f>
        <v>0</v>
      </c>
      <c r="AC63" s="180">
        <f>'2250'!P63</f>
        <v>0</v>
      </c>
      <c r="AD63" s="180">
        <f t="shared" si="13"/>
        <v>0</v>
      </c>
      <c r="AE63" s="181" t="e">
        <f t="shared" si="14"/>
        <v>#REF!</v>
      </c>
    </row>
    <row r="64" spans="1:31">
      <c r="A64" s="197"/>
      <c r="B64" s="201" t="e">
        <f t="shared" si="0"/>
        <v>#REF!</v>
      </c>
      <c r="C64" s="202">
        <f t="shared" si="1"/>
        <v>0</v>
      </c>
      <c r="D64" s="202">
        <f t="shared" si="2"/>
        <v>0</v>
      </c>
      <c r="E64" s="260">
        <f t="shared" si="15"/>
        <v>0</v>
      </c>
      <c r="F64" s="203" t="e">
        <f t="shared" si="3"/>
        <v>#REF!</v>
      </c>
      <c r="G64" s="171">
        <f>'[8]2210'!$B64</f>
        <v>0</v>
      </c>
      <c r="H64" s="172">
        <f>'[8]2210'!$BV64</f>
        <v>0</v>
      </c>
      <c r="I64" s="202">
        <f>'2210'!R65</f>
        <v>0</v>
      </c>
      <c r="J64" s="258">
        <f t="shared" si="4"/>
        <v>0</v>
      </c>
      <c r="K64" s="203">
        <f t="shared" si="5"/>
        <v>0</v>
      </c>
      <c r="L64" s="174">
        <f>'[8]2240всього'!$B64</f>
        <v>0</v>
      </c>
      <c r="M64" s="172">
        <f>'[8]2240всього'!$DK64</f>
        <v>0</v>
      </c>
      <c r="N64" s="172">
        <f t="shared" si="6"/>
        <v>0</v>
      </c>
      <c r="O64" s="260">
        <f t="shared" si="7"/>
        <v>0</v>
      </c>
      <c r="P64" s="203">
        <f t="shared" si="8"/>
        <v>0</v>
      </c>
      <c r="Q64" s="448">
        <f>'[8]2240 розповс.'!$B64</f>
        <v>0</v>
      </c>
      <c r="R64" s="172">
        <f>'[8]2240 розповс.'!$DR64</f>
        <v>0</v>
      </c>
      <c r="S64" s="202">
        <f>'2240 трансл.'!C64</f>
        <v>0</v>
      </c>
      <c r="T64" s="261">
        <f t="shared" si="9"/>
        <v>0</v>
      </c>
      <c r="U64" s="203">
        <f t="shared" si="10"/>
        <v>0</v>
      </c>
      <c r="V64" s="174">
        <f>'[8]2240 інш.'!$B64</f>
        <v>0</v>
      </c>
      <c r="W64" s="247">
        <f>'[8]2240 інш.'!$CL64</f>
        <v>0</v>
      </c>
      <c r="X64" s="202">
        <f>'2240 інш.'!R64</f>
        <v>0</v>
      </c>
      <c r="Y64" s="258">
        <f t="shared" si="11"/>
        <v>0</v>
      </c>
      <c r="Z64" s="262">
        <f t="shared" si="12"/>
        <v>0</v>
      </c>
      <c r="AA64" s="174" t="e">
        <f>'[8]2250'!$B64</f>
        <v>#REF!</v>
      </c>
      <c r="AB64" s="172">
        <f>'[8]2250'!$BA64</f>
        <v>0</v>
      </c>
      <c r="AC64" s="202">
        <f>'2250'!P64</f>
        <v>0</v>
      </c>
      <c r="AD64" s="202">
        <f t="shared" si="13"/>
        <v>0</v>
      </c>
      <c r="AE64" s="203" t="e">
        <f t="shared" si="14"/>
        <v>#REF!</v>
      </c>
    </row>
    <row r="65" spans="1:31" ht="15">
      <c r="A65" s="229"/>
      <c r="B65" s="259"/>
      <c r="C65" s="256"/>
      <c r="D65" s="256"/>
      <c r="E65" s="305"/>
      <c r="F65" s="257"/>
      <c r="G65" s="171">
        <f>'[8]2210'!$B65</f>
        <v>0</v>
      </c>
      <c r="H65" s="172">
        <f>'[8]2210'!$BV65</f>
        <v>0</v>
      </c>
      <c r="I65" s="256"/>
      <c r="J65" s="256"/>
      <c r="K65" s="257"/>
      <c r="L65" s="174">
        <f>'[8]2240всього'!$B65</f>
        <v>0</v>
      </c>
      <c r="M65" s="172">
        <f>'[8]2240всього'!$DK65</f>
        <v>0</v>
      </c>
      <c r="N65" s="172">
        <f t="shared" si="6"/>
        <v>0</v>
      </c>
      <c r="O65" s="256"/>
      <c r="P65" s="257"/>
      <c r="Q65" s="448">
        <f>'[8]2240 розповс.'!$B65</f>
        <v>0</v>
      </c>
      <c r="R65" s="172">
        <f>'[8]2240 розповс.'!$DR65</f>
        <v>0</v>
      </c>
      <c r="V65" s="174">
        <f>'[8]2240 інш.'!$B65</f>
        <v>0</v>
      </c>
      <c r="W65" s="247">
        <f>'[8]2240 інш.'!$CL65</f>
        <v>0</v>
      </c>
      <c r="X65" s="256"/>
      <c r="Y65" s="256"/>
      <c r="Z65" s="257"/>
      <c r="AA65" s="174" t="e">
        <f>'[8]2250'!$B65</f>
        <v>#REF!</v>
      </c>
      <c r="AB65" s="172">
        <f>'[8]2250'!$BA65</f>
        <v>0</v>
      </c>
    </row>
    <row r="66" spans="1:31">
      <c r="B66" s="201"/>
      <c r="C66" s="202"/>
      <c r="D66" s="202"/>
      <c r="E66" s="260"/>
      <c r="F66" s="203"/>
      <c r="G66" s="171">
        <f>'[8]2210'!$B66</f>
        <v>0</v>
      </c>
      <c r="H66" s="172">
        <f>'[8]2210'!$BV66</f>
        <v>0</v>
      </c>
      <c r="I66" s="202"/>
      <c r="J66" s="202"/>
      <c r="K66" s="203"/>
      <c r="L66" s="174">
        <f>'[8]2240всього'!$B66</f>
        <v>0</v>
      </c>
      <c r="M66" s="172">
        <f>'[8]2240всього'!$DK66</f>
        <v>0</v>
      </c>
      <c r="N66" s="202"/>
      <c r="O66" s="202"/>
      <c r="P66" s="203"/>
      <c r="Q66" s="448">
        <f>'[8]2240 розповс.'!$B66</f>
        <v>0</v>
      </c>
      <c r="R66" s="172">
        <f>'[8]2240 розповс.'!$DR66</f>
        <v>0</v>
      </c>
      <c r="V66" s="174">
        <f>'[8]2240 інш.'!$B66</f>
        <v>0</v>
      </c>
      <c r="W66" s="247">
        <f>'[8]2240 інш.'!$CL66</f>
        <v>0</v>
      </c>
      <c r="X66" s="202"/>
      <c r="Y66" s="202"/>
      <c r="Z66" s="203"/>
      <c r="AA66" s="174" t="e">
        <f>'[8]2250'!$B66</f>
        <v>#REF!</v>
      </c>
      <c r="AB66" s="172">
        <f>'[8]2250'!$BA66</f>
        <v>0</v>
      </c>
    </row>
    <row r="67" spans="1:31">
      <c r="E67" s="255"/>
      <c r="G67" s="171">
        <f>'[8]2210'!$B67</f>
        <v>0</v>
      </c>
      <c r="H67" s="172">
        <f>'[8]2210'!$BV67</f>
        <v>0</v>
      </c>
      <c r="L67" s="174">
        <f>'[8]2240всього'!$B67</f>
        <v>0</v>
      </c>
      <c r="M67" s="172">
        <f>'[8]2240всього'!$DK67</f>
        <v>0</v>
      </c>
      <c r="Q67" s="448">
        <f>'[8]2240 розповс.'!$B67</f>
        <v>0</v>
      </c>
      <c r="R67" s="172">
        <f>'[8]2240 розповс.'!$DR67</f>
        <v>0</v>
      </c>
      <c r="V67" s="174">
        <f>'[8]2240 інш.'!$B67</f>
        <v>0</v>
      </c>
      <c r="W67" s="247">
        <f>'[8]2240 інш.'!$CL67</f>
        <v>0</v>
      </c>
      <c r="AA67" s="174">
        <f>'[8]2250'!$B67</f>
        <v>0</v>
      </c>
      <c r="AB67" s="172">
        <f>'[8]2250'!$BA67</f>
        <v>0</v>
      </c>
    </row>
    <row r="68" spans="1:31">
      <c r="A68" s="16" t="s">
        <v>144</v>
      </c>
      <c r="B68" s="246">
        <f>SUM(B42+B44+B47+B51+B52)</f>
        <v>0</v>
      </c>
      <c r="C68" s="246">
        <f t="shared" ref="C68:AE68" si="16">SUM(C42+C44+C47+C51+C52)</f>
        <v>0</v>
      </c>
      <c r="D68" s="246">
        <f t="shared" si="16"/>
        <v>226.89999999999998</v>
      </c>
      <c r="E68" s="306">
        <f t="shared" si="16"/>
        <v>226.89999999999998</v>
      </c>
      <c r="F68" s="246">
        <f t="shared" si="16"/>
        <v>226.89999999999998</v>
      </c>
      <c r="G68" s="171" t="e">
        <f>'[8]2210'!$B68</f>
        <v>#REF!</v>
      </c>
      <c r="H68" s="172">
        <f>'[8]2210'!$BV68</f>
        <v>0</v>
      </c>
      <c r="I68" s="246">
        <f t="shared" si="16"/>
        <v>206.89999999999998</v>
      </c>
      <c r="J68" s="246">
        <f t="shared" si="16"/>
        <v>206.89999999999998</v>
      </c>
      <c r="K68" s="246">
        <f t="shared" si="16"/>
        <v>206.89999999999998</v>
      </c>
      <c r="L68" s="174" t="e">
        <f>'[8]2240всього'!$B68</f>
        <v>#REF!</v>
      </c>
      <c r="M68" s="172" t="e">
        <f>'[8]2240всього'!$DK68</f>
        <v>#REF!</v>
      </c>
      <c r="N68" s="246">
        <f t="shared" si="16"/>
        <v>20</v>
      </c>
      <c r="O68" s="246">
        <f t="shared" si="16"/>
        <v>20</v>
      </c>
      <c r="P68" s="246">
        <f t="shared" si="16"/>
        <v>20</v>
      </c>
      <c r="Q68" s="448" t="e">
        <f>'[8]2240 розповс.'!$B68</f>
        <v>#REF!</v>
      </c>
      <c r="R68" s="172" t="e">
        <f>'[8]2240 розповс.'!$DR68</f>
        <v>#REF!</v>
      </c>
      <c r="S68" s="246">
        <f t="shared" si="16"/>
        <v>0</v>
      </c>
      <c r="T68" s="306">
        <f t="shared" si="16"/>
        <v>0</v>
      </c>
      <c r="U68" s="246">
        <f t="shared" si="16"/>
        <v>0</v>
      </c>
      <c r="V68" s="174" t="e">
        <f>'[8]2240 інш.'!$B68</f>
        <v>#REF!</v>
      </c>
      <c r="W68" s="247" t="e">
        <f>'[8]2240 інш.'!$CL68</f>
        <v>#REF!</v>
      </c>
      <c r="X68" s="246">
        <f t="shared" si="16"/>
        <v>20</v>
      </c>
      <c r="Y68" s="246">
        <f t="shared" si="16"/>
        <v>20</v>
      </c>
      <c r="Z68" s="246">
        <f t="shared" si="16"/>
        <v>20</v>
      </c>
      <c r="AA68" s="174" t="e">
        <f>'[8]2250'!$B68</f>
        <v>#REF!</v>
      </c>
      <c r="AB68" s="172" t="e">
        <f>'[8]2250'!$BA68</f>
        <v>#REF!</v>
      </c>
      <c r="AC68" s="246">
        <f t="shared" si="16"/>
        <v>0</v>
      </c>
      <c r="AD68" s="246">
        <f t="shared" si="16"/>
        <v>0</v>
      </c>
      <c r="AE68" s="246">
        <f t="shared" si="16"/>
        <v>0</v>
      </c>
    </row>
    <row r="69" spans="1:31">
      <c r="G69" s="171" t="e">
        <f>'[8]2210'!$B69</f>
        <v>#REF!</v>
      </c>
      <c r="H69" s="172" t="e">
        <f>'[8]2210'!$BV69</f>
        <v>#REF!</v>
      </c>
      <c r="L69" s="174" t="e">
        <f>'[8]2240всього'!$B69</f>
        <v>#REF!</v>
      </c>
      <c r="M69" s="172" t="e">
        <f>'[8]2240всього'!$DK69</f>
        <v>#REF!</v>
      </c>
      <c r="Q69" s="448" t="e">
        <f>'[8]2240 розповс.'!$B69</f>
        <v>#REF!</v>
      </c>
      <c r="R69" s="172" t="e">
        <f>'[8]2240 розповс.'!$DR69</f>
        <v>#REF!</v>
      </c>
      <c r="V69" s="174" t="e">
        <f>'[8]2240 інш.'!$B69</f>
        <v>#REF!</v>
      </c>
      <c r="W69" s="247" t="e">
        <f>'[8]2240 інш.'!$CL69</f>
        <v>#REF!</v>
      </c>
      <c r="AA69" s="174" t="e">
        <f>'[8]2250'!$B69</f>
        <v>#REF!</v>
      </c>
      <c r="AB69" s="172" t="e">
        <f>'[8]2250'!$BA69</f>
        <v>#REF!</v>
      </c>
    </row>
    <row r="70" spans="1:31">
      <c r="G70" s="171" t="e">
        <f>'[8]2210'!$B70</f>
        <v>#REF!</v>
      </c>
      <c r="H70" s="172" t="e">
        <f>'[8]2210'!$BV70</f>
        <v>#REF!</v>
      </c>
      <c r="L70" s="174" t="e">
        <f>'[8]2240всього'!$B70</f>
        <v>#REF!</v>
      </c>
      <c r="M70" s="172" t="e">
        <f>'[8]2240всього'!$DK70</f>
        <v>#REF!</v>
      </c>
      <c r="Q70" s="448" t="e">
        <f>'[8]2240 розповс.'!$B70</f>
        <v>#REF!</v>
      </c>
      <c r="R70" s="172" t="e">
        <f>'[8]2240 розповс.'!$DR70</f>
        <v>#REF!</v>
      </c>
      <c r="V70" s="174" t="e">
        <f>'[8]2240 інш.'!$B70</f>
        <v>#REF!</v>
      </c>
      <c r="W70" s="247" t="e">
        <f>'[8]2240 інш.'!$CL70</f>
        <v>#REF!</v>
      </c>
      <c r="AA70" s="174" t="e">
        <f>'[8]2250'!$B70</f>
        <v>#REF!</v>
      </c>
      <c r="AB70" s="172" t="e">
        <f>'[8]2250'!$BA70</f>
        <v>#REF!</v>
      </c>
    </row>
    <row r="71" spans="1:31">
      <c r="A71" s="432" t="s">
        <v>69</v>
      </c>
      <c r="B71" s="182" t="e">
        <f t="shared" ref="B71:D73" si="17">SUM(G71+L71+AA71)</f>
        <v>#REF!</v>
      </c>
      <c r="C71" s="180" t="e">
        <f t="shared" si="17"/>
        <v>#REF!</v>
      </c>
      <c r="D71" s="180">
        <f t="shared" si="17"/>
        <v>0</v>
      </c>
      <c r="E71" s="186" t="e">
        <f>SUM(D71-C71)</f>
        <v>#REF!</v>
      </c>
      <c r="F71" s="181" t="e">
        <f>SUM(D71-B71)</f>
        <v>#REF!</v>
      </c>
      <c r="G71" s="171" t="e">
        <f>'[8]2210'!$B71</f>
        <v>#REF!</v>
      </c>
      <c r="H71" s="172" t="e">
        <f>'[8]2210'!$BV71</f>
        <v>#REF!</v>
      </c>
      <c r="I71" s="180">
        <f>'2210'!R68</f>
        <v>0</v>
      </c>
      <c r="J71" s="200" t="e">
        <f>SUM(I71-H71)</f>
        <v>#REF!</v>
      </c>
      <c r="K71" s="181" t="e">
        <f>SUM(I71-G71)</f>
        <v>#REF!</v>
      </c>
      <c r="L71" s="174" t="e">
        <f>'[8]2240всього'!$B71</f>
        <v>#REF!</v>
      </c>
      <c r="M71" s="172" t="e">
        <f>'[8]2240всього'!$DK71</f>
        <v>#REF!</v>
      </c>
      <c r="N71" s="172">
        <f>SUM(S71+X71)</f>
        <v>0</v>
      </c>
      <c r="O71" s="186" t="e">
        <f>SUM(N71-M71)</f>
        <v>#REF!</v>
      </c>
      <c r="P71" s="189" t="e">
        <f>SUM(N71-L71)</f>
        <v>#REF!</v>
      </c>
      <c r="Q71" s="448" t="e">
        <f>'[8]2240 розповс.'!$B71</f>
        <v>#REF!</v>
      </c>
      <c r="R71" s="172" t="e">
        <f>'[8]2240 розповс.'!$DR71</f>
        <v>#REF!</v>
      </c>
      <c r="S71" s="180">
        <f>'2240 трансл.'!C67</f>
        <v>0</v>
      </c>
      <c r="T71" s="187" t="e">
        <f>SUM(S71-R71)</f>
        <v>#REF!</v>
      </c>
      <c r="U71" s="181" t="e">
        <f>SUM(S71-Q71)</f>
        <v>#REF!</v>
      </c>
      <c r="V71" s="174" t="e">
        <f>'[8]2240 інш.'!$B71</f>
        <v>#REF!</v>
      </c>
      <c r="W71" s="247" t="e">
        <f>'[8]2240 інш.'!$CL71</f>
        <v>#REF!</v>
      </c>
      <c r="X71" s="200">
        <f>'2240 інш.'!R67</f>
        <v>0</v>
      </c>
      <c r="Y71" s="200" t="e">
        <f>SUM(X71-W71)</f>
        <v>#REF!</v>
      </c>
      <c r="Z71" s="228" t="e">
        <f>SUM(X71-V71)</f>
        <v>#REF!</v>
      </c>
      <c r="AA71" s="174" t="e">
        <f>'[8]2250'!$B71</f>
        <v>#REF!</v>
      </c>
      <c r="AB71" s="172" t="e">
        <f>'[8]2250'!$BA71</f>
        <v>#REF!</v>
      </c>
      <c r="AC71" s="180">
        <f>'2250'!P71</f>
        <v>0</v>
      </c>
      <c r="AD71" s="180" t="e">
        <f>SUM(AC71-AB71)</f>
        <v>#REF!</v>
      </c>
      <c r="AE71" s="181" t="e">
        <f>SUM(AC71-AA71)</f>
        <v>#REF!</v>
      </c>
    </row>
    <row r="72" spans="1:31">
      <c r="A72" s="432" t="s">
        <v>70</v>
      </c>
      <c r="B72" s="182" t="e">
        <f t="shared" si="17"/>
        <v>#REF!</v>
      </c>
      <c r="C72" s="180" t="e">
        <f t="shared" si="17"/>
        <v>#REF!</v>
      </c>
      <c r="D72" s="180">
        <f t="shared" si="17"/>
        <v>0</v>
      </c>
      <c r="E72" s="186" t="e">
        <f>SUM(D72-C72)</f>
        <v>#REF!</v>
      </c>
      <c r="F72" s="181" t="e">
        <f>SUM(D72-B72)</f>
        <v>#REF!</v>
      </c>
      <c r="G72" s="171" t="e">
        <f>'[8]2210'!$B72</f>
        <v>#REF!</v>
      </c>
      <c r="H72" s="172" t="e">
        <f>'[8]2210'!$BV72</f>
        <v>#REF!</v>
      </c>
      <c r="I72" s="180">
        <f>'2210'!R69</f>
        <v>0</v>
      </c>
      <c r="J72" s="200" t="e">
        <f>SUM(I72-H72)</f>
        <v>#REF!</v>
      </c>
      <c r="K72" s="181" t="e">
        <f>SUM(I72-G72)</f>
        <v>#REF!</v>
      </c>
      <c r="L72" s="174" t="e">
        <f>'[8]2240всього'!$B72</f>
        <v>#REF!</v>
      </c>
      <c r="M72" s="172" t="e">
        <f>'[8]2240всього'!$DK72</f>
        <v>#REF!</v>
      </c>
      <c r="N72" s="172">
        <f>SUM(S72+X72)</f>
        <v>0</v>
      </c>
      <c r="O72" s="186" t="e">
        <f>SUM(N72-M72)</f>
        <v>#REF!</v>
      </c>
      <c r="P72" s="189" t="e">
        <f>SUM(N72-L72)</f>
        <v>#REF!</v>
      </c>
      <c r="Q72" s="448" t="e">
        <f>'[8]2240 розповс.'!$B72</f>
        <v>#REF!</v>
      </c>
      <c r="R72" s="172" t="e">
        <f>'[8]2240 розповс.'!$DR72</f>
        <v>#REF!</v>
      </c>
      <c r="S72" s="180">
        <f>'2240 трансл.'!C68</f>
        <v>0</v>
      </c>
      <c r="T72" s="187" t="e">
        <f>SUM(S72-R72)</f>
        <v>#REF!</v>
      </c>
      <c r="U72" s="181" t="e">
        <f>SUM(S72-Q72)</f>
        <v>#REF!</v>
      </c>
      <c r="V72" s="174" t="e">
        <f>'[8]2240 інш.'!$B72</f>
        <v>#REF!</v>
      </c>
      <c r="W72" s="247" t="e">
        <f>'[8]2240 інш.'!$CL72</f>
        <v>#REF!</v>
      </c>
      <c r="X72" s="200">
        <f>'2240 інш.'!R68</f>
        <v>0</v>
      </c>
      <c r="Y72" s="200" t="e">
        <f>SUM(X72-W72)</f>
        <v>#REF!</v>
      </c>
      <c r="Z72" s="228" t="e">
        <f>SUM(X72-V72)</f>
        <v>#REF!</v>
      </c>
      <c r="AA72" s="174" t="e">
        <f>'[8]2250'!$B72</f>
        <v>#REF!</v>
      </c>
      <c r="AB72" s="172" t="e">
        <f>'[8]2250'!$BA72</f>
        <v>#REF!</v>
      </c>
      <c r="AC72" s="180">
        <f>'2250'!P72</f>
        <v>0</v>
      </c>
      <c r="AD72" s="180" t="e">
        <f>SUM(AC72-AB72)</f>
        <v>#REF!</v>
      </c>
      <c r="AE72" s="181" t="e">
        <f>SUM(AC72-AA72)</f>
        <v>#REF!</v>
      </c>
    </row>
    <row r="73" spans="1:31">
      <c r="A73" s="432" t="s">
        <v>71</v>
      </c>
      <c r="B73" s="182" t="e">
        <f t="shared" si="17"/>
        <v>#REF!</v>
      </c>
      <c r="C73" s="180" t="e">
        <f t="shared" si="17"/>
        <v>#REF!</v>
      </c>
      <c r="D73" s="180">
        <f t="shared" si="17"/>
        <v>0</v>
      </c>
      <c r="E73" s="186" t="e">
        <f>SUM(D73-C73)</f>
        <v>#REF!</v>
      </c>
      <c r="F73" s="181" t="e">
        <f>SUM(D73-B73)</f>
        <v>#REF!</v>
      </c>
      <c r="G73" s="171" t="e">
        <f>'[8]2210'!$B73</f>
        <v>#REF!</v>
      </c>
      <c r="H73" s="172" t="e">
        <f>'[8]2210'!$BV73</f>
        <v>#REF!</v>
      </c>
      <c r="I73" s="180">
        <f>'2210'!R70</f>
        <v>0</v>
      </c>
      <c r="J73" s="200" t="e">
        <f>SUM(I73-H73)</f>
        <v>#REF!</v>
      </c>
      <c r="K73" s="181" t="e">
        <f>SUM(I73-G73)</f>
        <v>#REF!</v>
      </c>
      <c r="L73" s="174" t="e">
        <f>'[8]2240всього'!$B73</f>
        <v>#REF!</v>
      </c>
      <c r="M73" s="172" t="e">
        <f>'[8]2240всього'!$DK73</f>
        <v>#REF!</v>
      </c>
      <c r="N73" s="172">
        <f>SUM(S73+X73)</f>
        <v>0</v>
      </c>
      <c r="O73" s="186" t="e">
        <f>SUM(N73-M73)</f>
        <v>#REF!</v>
      </c>
      <c r="P73" s="189" t="e">
        <f>SUM(N73-L73)</f>
        <v>#REF!</v>
      </c>
      <c r="Q73" s="448" t="e">
        <f>'[8]2240 розповс.'!$B73</f>
        <v>#REF!</v>
      </c>
      <c r="R73" s="172" t="e">
        <f>'[8]2240 розповс.'!$DR73</f>
        <v>#REF!</v>
      </c>
      <c r="S73" s="180">
        <f>'2240 трансл.'!C69</f>
        <v>0</v>
      </c>
      <c r="T73" s="187" t="e">
        <f>SUM(S73-R73)</f>
        <v>#REF!</v>
      </c>
      <c r="U73" s="189" t="e">
        <f>SUM(S73-Q73)</f>
        <v>#REF!</v>
      </c>
      <c r="V73" s="174" t="e">
        <f>'[8]2240 інш.'!$B73</f>
        <v>#REF!</v>
      </c>
      <c r="W73" s="247" t="e">
        <f>'[8]2240 інш.'!$CL73</f>
        <v>#REF!</v>
      </c>
      <c r="X73" s="200">
        <f>'2240 інш.'!R69</f>
        <v>0</v>
      </c>
      <c r="Y73" s="200" t="e">
        <f>SUM(X73-W73)</f>
        <v>#REF!</v>
      </c>
      <c r="Z73" s="228" t="e">
        <f>SUM(X73-V73)</f>
        <v>#REF!</v>
      </c>
      <c r="AA73" s="174" t="e">
        <f>'[8]2250'!$B73</f>
        <v>#REF!</v>
      </c>
      <c r="AB73" s="172" t="e">
        <f>'[8]2250'!$BA73</f>
        <v>#REF!</v>
      </c>
      <c r="AC73" s="180">
        <f>'2250'!P73</f>
        <v>0</v>
      </c>
      <c r="AD73" s="180" t="e">
        <f>SUM(AC73-AB73)</f>
        <v>#REF!</v>
      </c>
      <c r="AE73" s="181" t="e">
        <f>SUM(AC73-AA73)</f>
        <v>#REF!</v>
      </c>
    </row>
    <row r="74" spans="1:31">
      <c r="A74" s="12" t="s">
        <v>193</v>
      </c>
      <c r="B74" s="182" t="e">
        <f>SUM(G74+L74+AA74)</f>
        <v>#REF!</v>
      </c>
      <c r="C74" s="180" t="e">
        <f>SUM(H74+M74+AB74)</f>
        <v>#REF!</v>
      </c>
      <c r="D74" s="180">
        <f>SUM(I74+N74+AC74)</f>
        <v>0</v>
      </c>
      <c r="E74" s="186" t="e">
        <f>SUM(D74-C74)</f>
        <v>#REF!</v>
      </c>
      <c r="F74" s="189" t="e">
        <f>SUM(D74-B74)</f>
        <v>#REF!</v>
      </c>
      <c r="G74" s="171" t="e">
        <f>'[8]2210'!$B74</f>
        <v>#REF!</v>
      </c>
      <c r="H74" s="172" t="e">
        <f>'[8]2210'!$BV74</f>
        <v>#REF!</v>
      </c>
      <c r="I74" s="180">
        <f>'2210'!R71</f>
        <v>0</v>
      </c>
      <c r="J74" s="244" t="e">
        <f>SUM(I74-H74)</f>
        <v>#REF!</v>
      </c>
      <c r="K74" s="181" t="e">
        <f>SUM(I74-G74)</f>
        <v>#REF!</v>
      </c>
      <c r="L74" s="174" t="e">
        <f>'[8]2240всього'!$B74</f>
        <v>#REF!</v>
      </c>
      <c r="M74" s="172" t="e">
        <f>'[8]2240всього'!$DK74</f>
        <v>#REF!</v>
      </c>
      <c r="N74" s="172">
        <f>SUM(S74+X74)</f>
        <v>0</v>
      </c>
      <c r="O74" s="186" t="e">
        <f>SUM(N74-M74)</f>
        <v>#REF!</v>
      </c>
      <c r="P74" s="189" t="e">
        <f>SUM(N74-L74)</f>
        <v>#REF!</v>
      </c>
      <c r="Q74" s="448" t="e">
        <f>'[8]2240 розповс.'!$B74</f>
        <v>#REF!</v>
      </c>
      <c r="R74" s="172" t="e">
        <f>'[8]2240 розповс.'!$DR74</f>
        <v>#REF!</v>
      </c>
      <c r="S74" s="180">
        <f>'2240 трансл.'!C70</f>
        <v>0</v>
      </c>
      <c r="T74" s="187" t="e">
        <f>SUM(S74-R74)</f>
        <v>#REF!</v>
      </c>
      <c r="U74" s="181" t="e">
        <f>SUM(S74-Q74)</f>
        <v>#REF!</v>
      </c>
      <c r="V74" s="174" t="e">
        <f>'[8]2240 інш.'!$B74</f>
        <v>#REF!</v>
      </c>
      <c r="W74" s="247" t="e">
        <f>'[8]2240 інш.'!$CL74</f>
        <v>#REF!</v>
      </c>
      <c r="X74" s="200">
        <f>'2240 інш.'!R70</f>
        <v>0</v>
      </c>
      <c r="Y74" s="200" t="e">
        <f>SUM(X74-W74)</f>
        <v>#REF!</v>
      </c>
      <c r="Z74" s="228" t="e">
        <f>SUM(X74-V74)</f>
        <v>#REF!</v>
      </c>
      <c r="AA74" s="174" t="e">
        <f>'[8]2250'!$B74</f>
        <v>#REF!</v>
      </c>
      <c r="AB74" s="172" t="e">
        <f>'[8]2250'!$BA74</f>
        <v>#REF!</v>
      </c>
      <c r="AC74" s="180">
        <f>'[4]2250'!$AU$67</f>
        <v>0</v>
      </c>
      <c r="AD74" s="180" t="e">
        <f>AA74-AC74</f>
        <v>#REF!</v>
      </c>
      <c r="AE74" s="181" t="e">
        <f>SUM(AC74-AA74)</f>
        <v>#REF!</v>
      </c>
    </row>
  </sheetData>
  <mergeCells count="7">
    <mergeCell ref="AD7:AE7"/>
    <mergeCell ref="Q5:Z5"/>
    <mergeCell ref="E7:F7"/>
    <mergeCell ref="J7:K7"/>
    <mergeCell ref="O7:P7"/>
    <mergeCell ref="T7:U7"/>
    <mergeCell ref="Y7:Z7"/>
  </mergeCells>
  <phoneticPr fontId="0" type="noConversion"/>
  <pageMargins left="0.39370078740157483" right="0.19685039370078741" top="0.39370078740157483" bottom="0.59055118110236227" header="0.51181102362204722" footer="0.51181102362204722"/>
  <pageSetup paperSize="9" scale="3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33</vt:i4>
      </vt:variant>
    </vt:vector>
  </HeadingPairs>
  <TitlesOfParts>
    <vt:vector size="33" baseType="lpstr">
      <vt:lpstr>зведен.фінанс.</vt:lpstr>
      <vt:lpstr>Викон.кошт.</vt:lpstr>
      <vt:lpstr>Всього</vt:lpstr>
      <vt:lpstr>трансл.</vt:lpstr>
      <vt:lpstr>2111,2120</vt:lpstr>
      <vt:lpstr>2111</vt:lpstr>
      <vt:lpstr>2120</vt:lpstr>
      <vt:lpstr>2210</vt:lpstr>
      <vt:lpstr>2210,2240</vt:lpstr>
      <vt:lpstr>всього 2240</vt:lpstr>
      <vt:lpstr>2240 інш.</vt:lpstr>
      <vt:lpstr>2240 трансл.</vt:lpstr>
      <vt:lpstr>2250</vt:lpstr>
      <vt:lpstr>2270</vt:lpstr>
      <vt:lpstr>2271</vt:lpstr>
      <vt:lpstr>2272</vt:lpstr>
      <vt:lpstr>2273</vt:lpstr>
      <vt:lpstr>2274</vt:lpstr>
      <vt:lpstr>2275</vt:lpstr>
      <vt:lpstr>2281</vt:lpstr>
      <vt:lpstr>2282</vt:lpstr>
      <vt:lpstr>2610</vt:lpstr>
      <vt:lpstr>2730</vt:lpstr>
      <vt:lpstr>2800</vt:lpstr>
      <vt:lpstr>2630</vt:lpstr>
      <vt:lpstr>3132</vt:lpstr>
      <vt:lpstr>3110</vt:lpstr>
      <vt:lpstr>3210</vt:lpstr>
      <vt:lpstr>фін-ня СЖУ</vt:lpstr>
      <vt:lpstr>Лист4</vt:lpstr>
      <vt:lpstr>Лист3</vt:lpstr>
      <vt:lpstr>Лист2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User</cp:lastModifiedBy>
  <cp:lastPrinted>2021-06-30T07:43:17Z</cp:lastPrinted>
  <dcterms:created xsi:type="dcterms:W3CDTF">1996-10-08T23:32:33Z</dcterms:created>
  <dcterms:modified xsi:type="dcterms:W3CDTF">2021-07-06T13:38:16Z</dcterms:modified>
</cp:coreProperties>
</file>