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інплан - зведені показники" sheetId="2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[2]GDP!#REF!</definedName>
    <definedName name="aa">'[3]1993'!$A$1:$IV$3,'[3]1993'!$A$1:$A$65536</definedName>
    <definedName name="ad">'[4]МТР Газ України'!$B$1</definedName>
    <definedName name="as">'[5]МТР Газ України'!$B$1</definedName>
    <definedName name="asdf">[6]Inform!$E$6</definedName>
    <definedName name="asdfg">[6]Inform!$F$2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[6]Inform!$E$5</definedName>
    <definedName name="qwert">[6]Inform!$G$2</definedName>
    <definedName name="qwerty">'[5]МТР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>#REF!</definedName>
    <definedName name="zx">'[5]МТР Газ України'!$F$1</definedName>
    <definedName name="zxc">[6]Inform!$E$38</definedName>
    <definedName name="а">'[14]7  Інші витрати'!#REF!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Д">'[16]МТР Газ України'!$B$4</definedName>
    <definedName name="е">#REF!</definedName>
    <definedName name="є">#REF!</definedName>
    <definedName name="_xlnm.Print_Titles" localSheetId="0">'фінплан - зведені показники'!$29:$29</definedName>
    <definedName name="Заголовки_для_печати_МИ">'[29]1993'!$A$1:$IV$3,'[29]1993'!$A$1:$A$65536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'фінплан - зведені показники'!$A$1:$G$81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ччч">'[36]БАЗА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2" l="1"/>
  <c r="F76" i="2"/>
  <c r="D76" i="2"/>
  <c r="D75" i="2"/>
  <c r="F75" i="2" s="1"/>
  <c r="E74" i="2"/>
  <c r="F74" i="2" s="1"/>
  <c r="E73" i="2"/>
  <c r="C73" i="2"/>
  <c r="D72" i="2"/>
  <c r="G72" i="2" s="1"/>
  <c r="E71" i="2"/>
  <c r="F71" i="2" s="1"/>
  <c r="G70" i="2"/>
  <c r="E70" i="2"/>
  <c r="D70" i="2"/>
  <c r="F70" i="2" s="1"/>
  <c r="C70" i="2"/>
  <c r="G69" i="2"/>
  <c r="D69" i="2"/>
  <c r="F69" i="2" s="1"/>
  <c r="G68" i="2"/>
  <c r="F68" i="2"/>
  <c r="D68" i="2"/>
  <c r="I67" i="2"/>
  <c r="G67" i="2"/>
  <c r="F67" i="2"/>
  <c r="D67" i="2"/>
  <c r="B65" i="2"/>
  <c r="B64" i="2"/>
  <c r="B63" i="2"/>
  <c r="G61" i="2"/>
  <c r="B61" i="2"/>
  <c r="G59" i="2"/>
  <c r="B59" i="2"/>
  <c r="F58" i="2"/>
  <c r="B58" i="2"/>
  <c r="G57" i="2"/>
  <c r="B57" i="2"/>
  <c r="G56" i="2"/>
  <c r="F56" i="2"/>
  <c r="B56" i="2"/>
  <c r="F55" i="2"/>
  <c r="G55" i="2"/>
  <c r="B55" i="2"/>
  <c r="G54" i="2"/>
  <c r="B54" i="2"/>
  <c r="G52" i="2"/>
  <c r="B52" i="2"/>
  <c r="G51" i="2"/>
  <c r="F51" i="2"/>
  <c r="B51" i="2"/>
  <c r="F50" i="2"/>
  <c r="G50" i="2"/>
  <c r="B50" i="2"/>
  <c r="G49" i="2"/>
  <c r="G48" i="2"/>
  <c r="F48" i="2"/>
  <c r="B48" i="2"/>
  <c r="F47" i="2"/>
  <c r="B47" i="2"/>
  <c r="B45" i="2"/>
  <c r="G44" i="2"/>
  <c r="B44" i="2"/>
  <c r="G43" i="2"/>
  <c r="F43" i="2"/>
  <c r="B43" i="2"/>
  <c r="F42" i="2"/>
  <c r="B42" i="2"/>
  <c r="F41" i="2"/>
  <c r="G41" i="2"/>
  <c r="B41" i="2"/>
  <c r="G40" i="2"/>
  <c r="B40" i="2"/>
  <c r="B39" i="2"/>
  <c r="F38" i="2"/>
  <c r="B38" i="2"/>
  <c r="F37" i="2"/>
  <c r="G37" i="2"/>
  <c r="B37" i="2"/>
  <c r="G36" i="2"/>
  <c r="B36" i="2"/>
  <c r="F35" i="2"/>
  <c r="B35" i="2"/>
  <c r="F34" i="2"/>
  <c r="G34" i="2"/>
  <c r="B34" i="2"/>
  <c r="G33" i="2"/>
  <c r="B33" i="2"/>
  <c r="G32" i="2"/>
  <c r="B32" i="2"/>
  <c r="G31" i="2"/>
  <c r="F31" i="2"/>
  <c r="B31" i="2"/>
  <c r="D63" i="2" l="1"/>
  <c r="G38" i="2"/>
  <c r="G42" i="2"/>
  <c r="G47" i="2"/>
  <c r="G73" i="2"/>
  <c r="F33" i="2"/>
  <c r="F49" i="2"/>
  <c r="F54" i="2"/>
  <c r="F61" i="2"/>
  <c r="D64" i="2"/>
  <c r="F72" i="2"/>
  <c r="F40" i="2"/>
  <c r="F44" i="2"/>
  <c r="F36" i="2"/>
  <c r="F32" i="2"/>
  <c r="F52" i="2"/>
  <c r="F57" i="2"/>
  <c r="F59" i="2"/>
  <c r="D73" i="2"/>
  <c r="D65" i="2" s="1"/>
  <c r="F45" i="2" l="1"/>
  <c r="G45" i="2"/>
  <c r="F39" i="2"/>
  <c r="G39" i="2"/>
  <c r="F73" i="2"/>
</calcChain>
</file>

<file path=xl/sharedStrings.xml><?xml version="1.0" encoding="utf-8"?>
<sst xmlns="http://schemas.openxmlformats.org/spreadsheetml/2006/main" count="112" uniqueCount="105">
  <si>
    <t>Додаток 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</si>
  <si>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</si>
  <si>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Коди</t>
  </si>
  <si>
    <t xml:space="preserve">Підприємство  </t>
  </si>
  <si>
    <t>Комунальне підприємство  "Управління по ремонту та експлуатації автошляхів" Дніпровської міської ради</t>
  </si>
  <si>
    <t xml:space="preserve">за ЄДРПОУ </t>
  </si>
  <si>
    <t>03341641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</si>
  <si>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</si>
  <si>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</si>
  <si>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</si>
  <si>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</si>
  <si>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м.Дніпро</t>
  </si>
  <si>
    <t>за КОАТУУ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</si>
  <si>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</si>
  <si>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Міські, районні у місті ради та їх виконавчі комітети</t>
  </si>
  <si>
    <t>за СПОДУ</t>
  </si>
  <si>
    <t>01009</t>
  </si>
  <si>
    <t xml:space="preserve">Галузь     </t>
  </si>
  <si>
    <t>Зовнішній благоустрій</t>
  </si>
  <si>
    <t>за ЗКГНГ</t>
  </si>
  <si>
    <t xml:space="preserve">Вид економічної діяльності    </t>
  </si>
  <si>
    <t>Надання в оренду транспортних засобів</t>
  </si>
  <si>
    <t xml:space="preserve">за  КВЕД  </t>
  </si>
  <si>
    <t>77.1</t>
  </si>
  <si>
    <t>Одиниця виміру, тис. гривень</t>
  </si>
  <si>
    <t>тис. гривень</t>
  </si>
  <si>
    <t>Стандарти звітності П(с)БОУ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</si>
  <si>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</si>
  <si>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</si>
  <si>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</si>
  <si>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</si>
  <si>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</si>
  <si>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м. Дніпро, пр. Праці,3</t>
  </si>
  <si>
    <t xml:space="preserve">Телефон </t>
  </si>
  <si>
    <t>(056) 765 47 40</t>
  </si>
  <si>
    <t xml:space="preserve">Прізвище та ініціали керівника  </t>
  </si>
  <si>
    <t xml:space="preserve">Должиков А.В. </t>
  </si>
  <si>
    <t>ЗВІТ</t>
  </si>
  <si>
    <t>ПРО ВИКОНАННЯ ФІНАНСОВОГО ПЛАНУ ПІДПРИЄМСТВА</t>
  </si>
  <si>
    <t>за півріччя 2020 року</t>
  </si>
  <si>
    <t>(І квартал, півріччя, 9 місяців, рік)</t>
  </si>
  <si>
    <t>Основні фінансові показники</t>
  </si>
  <si>
    <t>Найменування показника</t>
  </si>
  <si>
    <t xml:space="preserve">Код рядка </t>
  </si>
  <si>
    <t>Минулий рік (аналогічний період)</t>
  </si>
  <si>
    <t>Звітний період</t>
  </si>
  <si>
    <t xml:space="preserve"> 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</si>
  <si>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</si>
  <si>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</si>
  <si>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</si>
  <si>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</si>
  <si>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</si>
  <si>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</si>
  <si>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</si>
  <si>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</si>
  <si>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</si>
  <si>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</si>
  <si>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Інші операційні доходи/витрати</t>
  </si>
  <si>
    <t>Фінансовий результат від операційної діяльності</t>
  </si>
  <si>
    <t>EBITDA</t>
  </si>
  <si>
    <t>Рентабельність EBITDA</t>
  </si>
  <si>
    <t>Доходи/витрати від фінансової та інвестиційної діяльності</t>
  </si>
  <si>
    <t>Інші доходи/витрати</t>
  </si>
  <si>
    <t>Фінансовий результат до оподаткування</t>
  </si>
  <si>
    <t>Витрати (дохід) з податку на прибуток</t>
  </si>
  <si>
    <t>Чистий  фінансовий результат</t>
  </si>
  <si>
    <t>Коефіцієнт рентабельності діяльності</t>
  </si>
  <si>
    <t>IІ. Розрахунки з бюджетом</t>
  </si>
  <si>
    <t>Відрахування частини чистого прибутку</t>
  </si>
  <si>
    <t>Податок на прибуток підприємств</t>
  </si>
  <si>
    <t>Податок на додану вартість нарахований/до відшкодування                            (з мінусом)</t>
  </si>
  <si>
    <t>2120/2130</t>
  </si>
  <si>
    <t>Сплата інших податків, зборів, обов'язкових платежів до державного та місцевих бюджетів</t>
  </si>
  <si>
    <t xml:space="preserve">Єдиний внесок на загальнообов'язкове державне соціальне страхування                              </t>
  </si>
  <si>
    <t>Усього виплат на користь держави</t>
  </si>
  <si>
    <t>ІІІ. Рух грошових коштів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</si>
  <si>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</si>
  <si>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</si>
  <si>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інвестиційної діяльності</t>
  </si>
  <si>
    <t>Чистий рух грошових коштів від фінансової діяльності</t>
  </si>
  <si>
    <t xml:space="preserve">Вплив зміни валютних курсів на залишок коштів </t>
  </si>
  <si>
    <t>Грошові кошти на кінець періоду</t>
  </si>
  <si>
    <t>IV. Капітальні інвестиції</t>
  </si>
  <si>
    <t>Капітальні інвестиції</t>
  </si>
  <si>
    <t>V. Коефіцієнтний аналіз</t>
  </si>
  <si>
    <t>Коефіцієнт рентабельності активів</t>
  </si>
  <si>
    <t>x</t>
  </si>
  <si>
    <t>Коефіцієнт рентабельності власного капіталу</t>
  </si>
  <si>
    <t>Коефіцієнт фінансової стійкості</t>
  </si>
  <si>
    <t>VI. Звіт про фінансовий стан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</si>
  <si>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</si>
  <si>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</si>
  <si>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</si>
  <si>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</si>
  <si>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</si>
  <si>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</si>
  <si>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</si>
  <si>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</si>
  <si>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</si>
  <si>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</si>
  <si>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Начальник КП "УРЕА"</t>
  </si>
  <si>
    <t>А. В. Должиков</t>
  </si>
  <si>
    <t xml:space="preserve">                                               (посада)</t>
  </si>
  <si>
    <t>(підпис)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</si>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</sst>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2" borderId="0" applyNumberFormat="0" applyFill="0" applyAlignment="0">
      <alignment horizontal="center"/>
      <protection locked="0"/>
    </xf>
    <xf numFmtId="0" fontId="10" fillId="0" borderId="0"/>
  </cellStyleXfs>
  <cellXfs count="69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/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>
      <alignment vertical="center"/>
    </xf>
    <xf numFmtId="49" fontId="2" fillId="0" borderId="5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0" fontId="5" fillId="0" borderId="3" xfId="1" applyFont="1" applyFill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vertical="center" wrapText="1"/>
      <protection locked="0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left" vertical="center" wrapText="1"/>
      <protection locked="0"/>
    </xf>
    <xf numFmtId="3" fontId="2" fillId="0" borderId="5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 wrapText="1"/>
      <protection locked="0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5" xfId="4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5" fillId="0" borderId="0" xfId="1" quotePrefix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</cellXfs>
  <cellStyles count="5">
    <cellStyle name="Normal_GSE DCF_Model_31_07_09 final" xfId="3"/>
    <cellStyle name="Обычный" xfId="0" builtinId="0"/>
    <cellStyle name="Обычный 2" xfId="1"/>
    <cellStyle name="Обычный 2 2" xfId="2"/>
    <cellStyle name="Обычный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 noChangeShapeType="1"/>
        </xdr:cNvSpPr>
      </xdr:nvSpPr>
      <xdr:spPr bwMode="auto">
        <a:xfrm>
          <a:off x="1352550" y="295084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ShapeType="1"/>
        </xdr:cNvSpPr>
      </xdr:nvSpPr>
      <xdr:spPr bwMode="auto">
        <a:xfrm>
          <a:off x="6096000" y="295084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 noChangeShapeType="1"/>
        </xdr:cNvSpPr>
      </xdr:nvSpPr>
      <xdr:spPr bwMode="auto">
        <a:xfrm>
          <a:off x="10915650" y="295084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8;&#1080;&#1085;&#1072;%20&#1043;&#1088;&#1080;&#1075;&#1086;&#1088;&#1100;&#1077;&#1074;&#1085;&#1072;\&#1047;&#1072;&#1084;%20&#1087;&#1086;%20%20&#1077;&#1082;&#1086;&#1085;&#1086;&#1084;&#1080;&#1082;&#1077;\&#1060;&#1067;&#1053;&#1055;&#1051;&#1040;&#1053;%20%20&#1053;&#1086;&#1074;&#1072;&#1103;%20&#1087;&#1072;&#1087;&#1082;&#1072;\&#1047;&#1042;&#1067;&#1058;&#1048;%20&#1053;&#1086;&#1074;&#1072;&#1103;%20&#1087;&#1072;&#1087;&#1082;&#1072;\2020\&#1091;&#1088;&#1077;&#1072;%20&#1087;&#1110;&#1074;&#1088;&#1110;&#1095;&#1095;&#1103;%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план - зведені показники"/>
      <sheetName val="1. Фін результат"/>
      <sheetName val="2. Розрахунки з бюджетом"/>
      <sheetName val="3. Рух грошових коштів"/>
      <sheetName val="4. Кап. інвестиції"/>
      <sheetName val=" 5. Коефіцієнти"/>
      <sheetName val="6.1. Інша інфо_1 (2)"/>
      <sheetName val="6.2. Інша інфо_2"/>
    </sheetNames>
    <sheetDataSet>
      <sheetData sheetId="0"/>
      <sheetData sheetId="1">
        <row r="9">
          <cell r="B9">
            <v>1000</v>
          </cell>
        </row>
        <row r="15">
          <cell r="B15">
            <v>1010</v>
          </cell>
        </row>
        <row r="68">
          <cell r="B68">
            <v>1020</v>
          </cell>
        </row>
        <row r="75">
          <cell r="B75">
            <v>1040</v>
          </cell>
        </row>
        <row r="123">
          <cell r="B123">
            <v>1070</v>
          </cell>
        </row>
        <row r="148">
          <cell r="B148">
            <v>1100</v>
          </cell>
        </row>
        <row r="160">
          <cell r="B160">
            <v>1170</v>
          </cell>
        </row>
        <row r="161">
          <cell r="B161">
            <v>1180</v>
          </cell>
        </row>
        <row r="163">
          <cell r="B163">
            <v>1200</v>
          </cell>
        </row>
        <row r="168">
          <cell r="B168">
            <v>1300</v>
          </cell>
        </row>
        <row r="169">
          <cell r="B169">
            <v>1310</v>
          </cell>
        </row>
        <row r="170">
          <cell r="B170">
            <v>1320</v>
          </cell>
        </row>
        <row r="179">
          <cell r="B179">
            <v>1410</v>
          </cell>
        </row>
      </sheetData>
      <sheetData sheetId="2">
        <row r="20">
          <cell r="B20">
            <v>2100</v>
          </cell>
        </row>
        <row r="23">
          <cell r="B23">
            <v>2110</v>
          </cell>
        </row>
        <row r="26">
          <cell r="B26">
            <v>2140</v>
          </cell>
        </row>
        <row r="40">
          <cell r="B40">
            <v>2150</v>
          </cell>
        </row>
        <row r="41">
          <cell r="B41">
            <v>2200</v>
          </cell>
        </row>
      </sheetData>
      <sheetData sheetId="3">
        <row r="21">
          <cell r="B21">
            <v>3090</v>
          </cell>
        </row>
        <row r="40">
          <cell r="B40">
            <v>3320</v>
          </cell>
        </row>
        <row r="72">
          <cell r="B72">
            <v>3580</v>
          </cell>
        </row>
        <row r="74">
          <cell r="B74">
            <v>3600</v>
          </cell>
        </row>
        <row r="75">
          <cell r="B75">
            <v>3610</v>
          </cell>
        </row>
        <row r="76">
          <cell r="B76">
            <v>3620</v>
          </cell>
        </row>
      </sheetData>
      <sheetData sheetId="4">
        <row r="6">
          <cell r="B6">
            <v>4000</v>
          </cell>
        </row>
        <row r="10">
          <cell r="E10">
            <v>0</v>
          </cell>
        </row>
      </sheetData>
      <sheetData sheetId="5">
        <row r="8">
          <cell r="B8">
            <v>5010</v>
          </cell>
        </row>
        <row r="9">
          <cell r="B9">
            <v>5020</v>
          </cell>
        </row>
        <row r="10">
          <cell r="B10">
            <v>5030</v>
          </cell>
        </row>
        <row r="11">
          <cell r="B11">
            <v>5040</v>
          </cell>
        </row>
        <row r="14">
          <cell r="B14">
            <v>5110</v>
          </cell>
        </row>
      </sheetData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tabSelected="1" view="pageBreakPreview" topLeftCell="A8" zoomScale="80" zoomScaleNormal="60" zoomScaleSheetLayoutView="80" workbookViewId="0">
      <selection activeCell="A78" sqref="A78"/>
    </sheetView>
  </sheetViews>
  <sheetFormatPr defaultColWidth="9.140625" defaultRowHeight="23.25" x14ac:dyDescent="0.25"/>
  <cols>
    <col min="1" max="1" width="72.5703125" style="1" customWidth="1"/>
    <col min="2" max="2" width="17.140625" style="3" customWidth="1"/>
    <col min="3" max="4" width="25.28515625" style="3" customWidth="1"/>
    <col min="5" max="5" width="23.42578125" style="3" customWidth="1"/>
    <col min="6" max="6" width="23.85546875" style="3" customWidth="1"/>
    <col min="7" max="7" width="22.42578125" style="3" customWidth="1"/>
    <col min="8" max="8" width="26.28515625" style="1" customWidth="1"/>
    <col min="9" max="9" width="30.85546875" style="1" customWidth="1"/>
    <col min="10" max="16384" width="9.140625" style="1"/>
  </cols>
  <sheetData>
    <row r="1" spans="1:11" ht="23.25" customHeight="1" x14ac:dyDescent="0.35">
      <c r="B1" s="2"/>
      <c r="D1" s="1"/>
      <c r="E1" s="1" t="s">
        <v>0</v>
      </c>
      <c r="F1" s="1"/>
      <c r="G1" s="1"/>
      <c r="H1" s="4"/>
      <c r="I1" s="4"/>
      <c r="J1" s="4"/>
      <c r="K1" s="4"/>
    </row>
    <row r="2" spans="1:11" ht="18.75" customHeight="1" x14ac:dyDescent="0.35">
      <c r="A2" s="5"/>
      <c r="D2" s="6"/>
      <c r="E2" s="7" t="s">
        <v>1</v>
      </c>
      <c r="F2" s="7"/>
      <c r="G2" s="7"/>
      <c r="H2" s="4"/>
      <c r="I2" s="4"/>
      <c r="J2" s="4"/>
      <c r="K2" s="4"/>
    </row>
    <row r="3" spans="1:11" ht="18.75" customHeight="1" x14ac:dyDescent="0.35">
      <c r="A3" s="3"/>
      <c r="C3" s="6"/>
      <c r="D3" s="6"/>
      <c r="E3" s="7"/>
      <c r="F3" s="7"/>
      <c r="G3" s="7"/>
      <c r="H3" s="4"/>
      <c r="I3" s="4"/>
      <c r="J3" s="4"/>
      <c r="K3" s="4"/>
    </row>
    <row r="4" spans="1:11" ht="18.75" customHeight="1" x14ac:dyDescent="0.35">
      <c r="A4" s="3"/>
      <c r="C4" s="6"/>
      <c r="D4" s="6"/>
      <c r="E4" s="7"/>
      <c r="F4" s="7"/>
      <c r="G4" s="7"/>
      <c r="H4" s="4"/>
      <c r="I4" s="4"/>
      <c r="J4" s="4"/>
      <c r="K4" s="4"/>
    </row>
    <row r="5" spans="1:11" ht="84" customHeight="1" x14ac:dyDescent="0.25">
      <c r="B5" s="8"/>
      <c r="C5" s="8"/>
      <c r="E5" s="9"/>
      <c r="F5" s="9"/>
      <c r="G5" s="9"/>
    </row>
    <row r="6" spans="1:11" ht="25.5" customHeight="1" x14ac:dyDescent="0.25">
      <c r="A6" s="10"/>
      <c r="B6" s="11"/>
      <c r="C6" s="11"/>
      <c r="D6" s="11"/>
      <c r="E6" s="12"/>
      <c r="F6" s="13">
        <v>2020</v>
      </c>
      <c r="G6" s="14" t="s">
        <v>2</v>
      </c>
    </row>
    <row r="7" spans="1:11" ht="84" customHeight="1" x14ac:dyDescent="0.25">
      <c r="A7" s="15" t="s">
        <v>3</v>
      </c>
      <c r="B7" s="16" t="s">
        <v>4</v>
      </c>
      <c r="C7" s="17"/>
      <c r="D7" s="17"/>
      <c r="E7" s="18"/>
      <c r="F7" s="19" t="s">
        <v>5</v>
      </c>
      <c r="G7" s="20" t="s">
        <v>6</v>
      </c>
    </row>
    <row r="8" spans="1:11" ht="43.5" customHeight="1" x14ac:dyDescent="0.25">
      <c r="A8" s="10" t="s">
        <v>7</v>
      </c>
      <c r="B8" s="11" t="s">
        <v>8</v>
      </c>
      <c r="C8" s="11"/>
      <c r="D8" s="11"/>
      <c r="E8" s="12"/>
      <c r="F8" s="19" t="s">
        <v>9</v>
      </c>
      <c r="G8" s="14">
        <v>150</v>
      </c>
    </row>
    <row r="9" spans="1:11" ht="25.5" customHeight="1" x14ac:dyDescent="0.25">
      <c r="A9" s="10" t="s">
        <v>10</v>
      </c>
      <c r="B9" s="11" t="s">
        <v>11</v>
      </c>
      <c r="C9" s="11"/>
      <c r="D9" s="11"/>
      <c r="E9" s="12"/>
      <c r="F9" s="19" t="s">
        <v>12</v>
      </c>
      <c r="G9" s="14">
        <v>1210100000</v>
      </c>
    </row>
    <row r="10" spans="1:11" ht="51" customHeight="1" x14ac:dyDescent="0.25">
      <c r="A10" s="15" t="s">
        <v>13</v>
      </c>
      <c r="B10" s="11" t="s">
        <v>14</v>
      </c>
      <c r="C10" s="11"/>
      <c r="D10" s="11"/>
      <c r="E10" s="21"/>
      <c r="F10" s="19" t="s">
        <v>15</v>
      </c>
      <c r="G10" s="20" t="s">
        <v>16</v>
      </c>
    </row>
    <row r="11" spans="1:11" ht="25.5" customHeight="1" x14ac:dyDescent="0.25">
      <c r="A11" s="15" t="s">
        <v>17</v>
      </c>
      <c r="B11" s="11" t="s">
        <v>18</v>
      </c>
      <c r="C11" s="11"/>
      <c r="D11" s="11"/>
      <c r="E11" s="21"/>
      <c r="F11" s="19" t="s">
        <v>19</v>
      </c>
      <c r="G11" s="14">
        <v>90211</v>
      </c>
    </row>
    <row r="12" spans="1:11" ht="25.5" customHeight="1" x14ac:dyDescent="0.25">
      <c r="A12" s="15" t="s">
        <v>20</v>
      </c>
      <c r="B12" s="22" t="s">
        <v>21</v>
      </c>
      <c r="C12" s="22"/>
      <c r="D12" s="22"/>
      <c r="E12" s="22"/>
      <c r="F12" s="23" t="s">
        <v>22</v>
      </c>
      <c r="G12" s="24" t="s">
        <v>23</v>
      </c>
      <c r="H12" s="25"/>
      <c r="I12" s="23" t="s">
        <v>22</v>
      </c>
      <c r="J12" s="24" t="s">
        <v>23</v>
      </c>
    </row>
    <row r="13" spans="1:11" ht="25.5" customHeight="1" x14ac:dyDescent="0.25">
      <c r="A13" s="15" t="s">
        <v>24</v>
      </c>
      <c r="B13" s="11" t="s">
        <v>25</v>
      </c>
      <c r="C13" s="11"/>
      <c r="D13" s="11"/>
      <c r="E13" s="11" t="s">
        <v>26</v>
      </c>
      <c r="F13" s="26"/>
      <c r="G13" s="27"/>
    </row>
    <row r="14" spans="1:11" ht="25.5" customHeight="1" x14ac:dyDescent="0.25">
      <c r="A14" s="15" t="s">
        <v>27</v>
      </c>
      <c r="B14" s="11" t="s">
        <v>28</v>
      </c>
      <c r="C14" s="11"/>
      <c r="D14" s="11"/>
      <c r="E14" s="11" t="s">
        <v>29</v>
      </c>
      <c r="F14" s="28"/>
      <c r="G14" s="27"/>
    </row>
    <row r="15" spans="1:11" ht="25.5" customHeight="1" x14ac:dyDescent="0.25">
      <c r="A15" s="15" t="s">
        <v>30</v>
      </c>
      <c r="B15" s="11">
        <v>103</v>
      </c>
      <c r="C15" s="11"/>
      <c r="D15" s="11"/>
      <c r="E15" s="29"/>
      <c r="F15" s="29"/>
      <c r="G15" s="29"/>
    </row>
    <row r="16" spans="1:11" ht="25.5" customHeight="1" x14ac:dyDescent="0.25">
      <c r="A16" s="10" t="s">
        <v>31</v>
      </c>
      <c r="B16" s="11" t="s">
        <v>32</v>
      </c>
      <c r="C16" s="11"/>
      <c r="D16" s="11"/>
      <c r="E16" s="30"/>
      <c r="F16" s="30"/>
      <c r="G16" s="30"/>
    </row>
    <row r="17" spans="1:17" ht="25.5" customHeight="1" x14ac:dyDescent="0.25">
      <c r="A17" s="15" t="s">
        <v>33</v>
      </c>
      <c r="B17" s="11" t="s">
        <v>34</v>
      </c>
      <c r="C17" s="11"/>
      <c r="D17" s="11"/>
      <c r="E17" s="29"/>
      <c r="F17" s="29"/>
      <c r="G17" s="29"/>
    </row>
    <row r="18" spans="1:17" ht="25.5" customHeight="1" x14ac:dyDescent="0.25">
      <c r="A18" s="10" t="s">
        <v>35</v>
      </c>
      <c r="B18" s="11" t="s">
        <v>36</v>
      </c>
      <c r="C18" s="11"/>
      <c r="D18" s="11"/>
      <c r="E18" s="30"/>
      <c r="F18" s="30"/>
      <c r="G18" s="30"/>
    </row>
    <row r="19" spans="1:17" ht="13.5" customHeight="1" x14ac:dyDescent="0.25">
      <c r="A19" s="31"/>
      <c r="B19" s="1"/>
      <c r="C19" s="1"/>
      <c r="D19" s="1"/>
      <c r="E19" s="1"/>
      <c r="F19" s="1"/>
      <c r="G19" s="1"/>
    </row>
    <row r="20" spans="1:17" ht="46.5" customHeight="1" x14ac:dyDescent="0.25">
      <c r="A20" s="32" t="s">
        <v>37</v>
      </c>
      <c r="B20" s="32"/>
      <c r="C20" s="32"/>
      <c r="D20" s="32"/>
      <c r="E20" s="32"/>
      <c r="F20" s="32"/>
      <c r="G20" s="32"/>
    </row>
    <row r="21" spans="1:17" ht="27" x14ac:dyDescent="0.25">
      <c r="A21" s="32" t="s">
        <v>38</v>
      </c>
      <c r="B21" s="32"/>
      <c r="C21" s="32"/>
      <c r="D21" s="32"/>
      <c r="E21" s="32"/>
      <c r="F21" s="32"/>
      <c r="G21" s="32"/>
    </row>
    <row r="22" spans="1:17" x14ac:dyDescent="0.25">
      <c r="A22" s="33" t="s">
        <v>39</v>
      </c>
      <c r="B22" s="33"/>
      <c r="C22" s="33"/>
      <c r="D22" s="33"/>
      <c r="E22" s="33"/>
      <c r="F22" s="33"/>
      <c r="G22" s="33"/>
    </row>
    <row r="23" spans="1:17" x14ac:dyDescent="0.25">
      <c r="A23" s="34" t="s">
        <v>40</v>
      </c>
      <c r="B23" s="34"/>
      <c r="C23" s="34"/>
      <c r="D23" s="34"/>
      <c r="E23" s="34"/>
      <c r="F23" s="34"/>
      <c r="G23" s="34"/>
    </row>
    <row r="24" spans="1:17" ht="9" customHeight="1" x14ac:dyDescent="0.25">
      <c r="A24" s="35"/>
      <c r="B24" s="35"/>
      <c r="C24" s="35"/>
      <c r="D24" s="35"/>
      <c r="E24" s="35"/>
      <c r="F24" s="35"/>
      <c r="G24" s="35"/>
    </row>
    <row r="25" spans="1:17" x14ac:dyDescent="0.25">
      <c r="A25" s="33" t="s">
        <v>41</v>
      </c>
      <c r="B25" s="33"/>
      <c r="C25" s="33"/>
      <c r="D25" s="33"/>
      <c r="E25" s="33"/>
      <c r="F25" s="33"/>
      <c r="G25" s="33"/>
    </row>
    <row r="26" spans="1:17" ht="12" customHeight="1" x14ac:dyDescent="0.25">
      <c r="B26" s="36"/>
      <c r="C26" s="36"/>
      <c r="D26" s="36"/>
      <c r="E26" s="36"/>
      <c r="F26" s="36"/>
      <c r="G26" s="36"/>
    </row>
    <row r="27" spans="1:17" ht="43.5" customHeight="1" x14ac:dyDescent="0.25">
      <c r="A27" s="37" t="s">
        <v>42</v>
      </c>
      <c r="B27" s="38" t="s">
        <v>43</v>
      </c>
      <c r="C27" s="39" t="s">
        <v>44</v>
      </c>
      <c r="D27" s="40" t="s">
        <v>45</v>
      </c>
      <c r="E27" s="40"/>
      <c r="F27" s="40"/>
      <c r="G27" s="40"/>
      <c r="Q27" s="1" t="s">
        <v>46</v>
      </c>
    </row>
    <row r="28" spans="1:17" ht="44.25" customHeight="1" x14ac:dyDescent="0.25">
      <c r="A28" s="37"/>
      <c r="B28" s="38"/>
      <c r="C28" s="41"/>
      <c r="D28" s="42" t="s">
        <v>47</v>
      </c>
      <c r="E28" s="42" t="s">
        <v>48</v>
      </c>
      <c r="F28" s="42" t="s">
        <v>49</v>
      </c>
      <c r="G28" s="42" t="s">
        <v>50</v>
      </c>
    </row>
    <row r="29" spans="1:17" ht="30" customHeight="1" x14ac:dyDescent="0.25">
      <c r="A29" s="14">
        <v>1</v>
      </c>
      <c r="B29" s="43">
        <v>2</v>
      </c>
      <c r="C29" s="14">
        <v>3</v>
      </c>
      <c r="D29" s="14">
        <v>4</v>
      </c>
      <c r="E29" s="43">
        <v>5</v>
      </c>
      <c r="F29" s="14">
        <v>6</v>
      </c>
      <c r="G29" s="43">
        <v>7</v>
      </c>
    </row>
    <row r="30" spans="1:17" ht="24.95" customHeight="1" x14ac:dyDescent="0.25">
      <c r="A30" s="44" t="s">
        <v>51</v>
      </c>
      <c r="B30" s="44"/>
      <c r="C30" s="44"/>
      <c r="D30" s="44"/>
      <c r="E30" s="44"/>
      <c r="F30" s="44"/>
      <c r="G30" s="44"/>
    </row>
    <row r="31" spans="1:17" ht="46.5" x14ac:dyDescent="0.25">
      <c r="A31" s="45" t="s">
        <v>52</v>
      </c>
      <c r="B31" s="43">
        <f>'[1]1. Фін результат'!B9</f>
        <v>1000</v>
      </c>
      <c r="C31" s="46">
        <v>90522.7</v>
      </c>
      <c r="D31" s="46">
        <v>14361</v>
      </c>
      <c r="E31" s="46">
        <v>8489.1759999999995</v>
      </c>
      <c r="F31" s="46">
        <f>E31-D31</f>
        <v>-5871.8240000000005</v>
      </c>
      <c r="G31" s="47">
        <f>E31/D31*100</f>
        <v>59.112708028688807</v>
      </c>
    </row>
    <row r="32" spans="1:17" ht="46.5" x14ac:dyDescent="0.25">
      <c r="A32" s="45" t="s">
        <v>53</v>
      </c>
      <c r="B32" s="43">
        <f>'[1]1. Фін результат'!B15</f>
        <v>1010</v>
      </c>
      <c r="C32" s="46">
        <v>111990</v>
      </c>
      <c r="D32" s="46">
        <v>8043</v>
      </c>
      <c r="E32" s="46">
        <v>10823.930999999999</v>
      </c>
      <c r="F32" s="46">
        <f t="shared" ref="F32:F45" si="0">E32-D32</f>
        <v>2780.9309999999987</v>
      </c>
      <c r="G32" s="47">
        <f t="shared" ref="G32:G45" si="1">E32/D32*100</f>
        <v>134.57579261469598</v>
      </c>
    </row>
    <row r="33" spans="1:7" x14ac:dyDescent="0.25">
      <c r="A33" s="48" t="s">
        <v>54</v>
      </c>
      <c r="B33" s="43">
        <f>'[1]1. Фін результат'!B68</f>
        <v>1020</v>
      </c>
      <c r="C33" s="46">
        <v>-21467.300000000003</v>
      </c>
      <c r="D33" s="46">
        <v>6318</v>
      </c>
      <c r="E33" s="46">
        <v>-2334.7549999999992</v>
      </c>
      <c r="F33" s="46">
        <f t="shared" si="0"/>
        <v>-8652.7549999999992</v>
      </c>
      <c r="G33" s="47">
        <f t="shared" si="1"/>
        <v>-36.954020259575806</v>
      </c>
    </row>
    <row r="34" spans="1:7" x14ac:dyDescent="0.25">
      <c r="A34" s="45" t="s">
        <v>55</v>
      </c>
      <c r="B34" s="43">
        <f>'[1]1. Фін результат'!B75</f>
        <v>1040</v>
      </c>
      <c r="C34" s="46">
        <v>5156</v>
      </c>
      <c r="D34" s="46">
        <v>3248</v>
      </c>
      <c r="E34" s="46">
        <v>5139.9264766666674</v>
      </c>
      <c r="F34" s="46">
        <f t="shared" si="0"/>
        <v>1891.9264766666674</v>
      </c>
      <c r="G34" s="47">
        <f t="shared" si="1"/>
        <v>158.24896787766832</v>
      </c>
    </row>
    <row r="35" spans="1:7" x14ac:dyDescent="0.25">
      <c r="A35" s="45" t="s">
        <v>56</v>
      </c>
      <c r="B35" s="43">
        <f>'[1]1. Фін результат'!B123</f>
        <v>1070</v>
      </c>
      <c r="C35" s="46">
        <v>0</v>
      </c>
      <c r="D35" s="46">
        <v>0</v>
      </c>
      <c r="E35" s="46">
        <v>0</v>
      </c>
      <c r="F35" s="46">
        <f t="shared" si="0"/>
        <v>0</v>
      </c>
      <c r="G35" s="47"/>
    </row>
    <row r="36" spans="1:7" x14ac:dyDescent="0.25">
      <c r="A36" s="45" t="s">
        <v>57</v>
      </c>
      <c r="B36" s="43">
        <f>'[1]1. Фін результат'!B168</f>
        <v>1300</v>
      </c>
      <c r="C36" s="46">
        <v>-24806.100000000002</v>
      </c>
      <c r="D36" s="46">
        <v>-26309</v>
      </c>
      <c r="E36" s="46">
        <v>-23867.365333333328</v>
      </c>
      <c r="F36" s="46">
        <f t="shared" si="0"/>
        <v>2441.6346666666723</v>
      </c>
      <c r="G36" s="47">
        <f t="shared" si="1"/>
        <v>90.719393870285188</v>
      </c>
    </row>
    <row r="37" spans="1:7" ht="45" x14ac:dyDescent="0.25">
      <c r="A37" s="49" t="s">
        <v>58</v>
      </c>
      <c r="B37" s="43">
        <f>'[1]1. Фін результат'!B148</f>
        <v>1100</v>
      </c>
      <c r="C37" s="46">
        <v>-51428.400000000009</v>
      </c>
      <c r="D37" s="46">
        <v>-23239</v>
      </c>
      <c r="E37" s="46">
        <v>-31342.046809999996</v>
      </c>
      <c r="F37" s="46">
        <f t="shared" si="0"/>
        <v>-8103.0468099999962</v>
      </c>
      <c r="G37" s="47">
        <f t="shared" si="1"/>
        <v>134.86831107190497</v>
      </c>
    </row>
    <row r="38" spans="1:7" x14ac:dyDescent="0.25">
      <c r="A38" s="50" t="s">
        <v>59</v>
      </c>
      <c r="B38" s="43">
        <f>'[1]1. Фін результат'!B179</f>
        <v>1410</v>
      </c>
      <c r="C38" s="46">
        <v>-13419.400000000009</v>
      </c>
      <c r="D38" s="46">
        <v>2168</v>
      </c>
      <c r="E38" s="46">
        <v>-4649.3028099999974</v>
      </c>
      <c r="F38" s="46">
        <f t="shared" si="0"/>
        <v>-6817.3028099999974</v>
      </c>
      <c r="G38" s="47">
        <f t="shared" si="1"/>
        <v>-214.45123662361613</v>
      </c>
    </row>
    <row r="39" spans="1:7" x14ac:dyDescent="0.25">
      <c r="A39" s="51" t="s">
        <v>60</v>
      </c>
      <c r="B39" s="43">
        <f>'[1] 5. Коефіцієнти'!B8</f>
        <v>5010</v>
      </c>
      <c r="C39" s="46">
        <v>-0.14824347925989845</v>
      </c>
      <c r="D39" s="46">
        <v>0.15096441751967132</v>
      </c>
      <c r="E39" s="46">
        <v>-0.54767421596630783</v>
      </c>
      <c r="F39" s="46">
        <f t="shared" si="0"/>
        <v>-0.6986386334859791</v>
      </c>
      <c r="G39" s="47">
        <f t="shared" si="1"/>
        <v>-362.78364462602156</v>
      </c>
    </row>
    <row r="40" spans="1:7" ht="46.5" x14ac:dyDescent="0.25">
      <c r="A40" s="51" t="s">
        <v>61</v>
      </c>
      <c r="B40" s="43">
        <f>'[1]1. Фін результат'!B169</f>
        <v>1310</v>
      </c>
      <c r="C40" s="46">
        <v>-511</v>
      </c>
      <c r="D40" s="46">
        <v>50</v>
      </c>
      <c r="E40" s="46">
        <v>105.4</v>
      </c>
      <c r="F40" s="46">
        <f t="shared" si="0"/>
        <v>55.400000000000006</v>
      </c>
      <c r="G40" s="47">
        <f t="shared" si="1"/>
        <v>210.8</v>
      </c>
    </row>
    <row r="41" spans="1:7" x14ac:dyDescent="0.25">
      <c r="A41" s="45" t="s">
        <v>62</v>
      </c>
      <c r="B41" s="43">
        <f>'[1]1. Фін результат'!B170</f>
        <v>1320</v>
      </c>
      <c r="C41" s="46">
        <v>24086</v>
      </c>
      <c r="D41" s="46">
        <v>23266</v>
      </c>
      <c r="E41" s="46">
        <v>21368.581999999999</v>
      </c>
      <c r="F41" s="46">
        <f t="shared" si="0"/>
        <v>-1897.4180000000015</v>
      </c>
      <c r="G41" s="47">
        <f t="shared" si="1"/>
        <v>91.844674632510959</v>
      </c>
    </row>
    <row r="42" spans="1:7" x14ac:dyDescent="0.25">
      <c r="A42" s="50" t="s">
        <v>63</v>
      </c>
      <c r="B42" s="43">
        <f>'[1]1. Фін результат'!B160</f>
        <v>1170</v>
      </c>
      <c r="C42" s="46">
        <v>-27853.400000000009</v>
      </c>
      <c r="D42" s="46">
        <v>77</v>
      </c>
      <c r="E42" s="46">
        <v>-9868.0648099999962</v>
      </c>
      <c r="F42" s="46">
        <f t="shared" si="0"/>
        <v>-9945.0648099999962</v>
      </c>
      <c r="G42" s="47">
        <f t="shared" si="1"/>
        <v>-12815.668584415578</v>
      </c>
    </row>
    <row r="43" spans="1:7" x14ac:dyDescent="0.25">
      <c r="A43" s="52" t="s">
        <v>64</v>
      </c>
      <c r="B43" s="43">
        <f>'[1]1. Фін результат'!B161</f>
        <v>1180</v>
      </c>
      <c r="C43" s="46">
        <v>0</v>
      </c>
      <c r="D43" s="46">
        <v>14</v>
      </c>
      <c r="E43" s="46">
        <v>0</v>
      </c>
      <c r="F43" s="46">
        <f t="shared" si="0"/>
        <v>-14</v>
      </c>
      <c r="G43" s="47">
        <f t="shared" si="1"/>
        <v>0</v>
      </c>
    </row>
    <row r="44" spans="1:7" x14ac:dyDescent="0.25">
      <c r="A44" s="49" t="s">
        <v>65</v>
      </c>
      <c r="B44" s="43">
        <f>'[1]1. Фін результат'!B163</f>
        <v>1200</v>
      </c>
      <c r="C44" s="46">
        <v>-27853.400000000009</v>
      </c>
      <c r="D44" s="46">
        <v>63</v>
      </c>
      <c r="E44" s="46">
        <v>-9868.0648099999962</v>
      </c>
      <c r="F44" s="46">
        <f t="shared" si="0"/>
        <v>-9931.0648099999962</v>
      </c>
      <c r="G44" s="47">
        <f t="shared" si="1"/>
        <v>-15663.59493650793</v>
      </c>
    </row>
    <row r="45" spans="1:7" x14ac:dyDescent="0.25">
      <c r="A45" s="51" t="s">
        <v>66</v>
      </c>
      <c r="B45" s="43">
        <f>'[1] 5. Коефіцієнти'!B11</f>
        <v>5040</v>
      </c>
      <c r="C45" s="46">
        <v>-0.30769519689536445</v>
      </c>
      <c r="D45" s="46">
        <v>4.3868811364111138E-3</v>
      </c>
      <c r="E45" s="46">
        <v>-1.1624290520069318</v>
      </c>
      <c r="F45" s="46">
        <f t="shared" si="0"/>
        <v>-1.166815933143343</v>
      </c>
      <c r="G45" s="47">
        <f t="shared" si="1"/>
        <v>-26497.847009319914</v>
      </c>
    </row>
    <row r="46" spans="1:7" x14ac:dyDescent="0.25">
      <c r="A46" s="53" t="s">
        <v>67</v>
      </c>
      <c r="B46" s="54"/>
      <c r="C46" s="54"/>
      <c r="D46" s="54"/>
      <c r="E46" s="54"/>
      <c r="F46" s="54"/>
      <c r="G46" s="55"/>
    </row>
    <row r="47" spans="1:7" x14ac:dyDescent="0.25">
      <c r="A47" s="51" t="s">
        <v>68</v>
      </c>
      <c r="B47" s="43">
        <f>'[1]2. Розрахунки з бюджетом'!B20</f>
        <v>2100</v>
      </c>
      <c r="C47" s="46">
        <v>0</v>
      </c>
      <c r="D47" s="46">
        <v>41</v>
      </c>
      <c r="E47" s="46">
        <v>0</v>
      </c>
      <c r="F47" s="46">
        <f t="shared" ref="F47:F52" si="2">E47-D47</f>
        <v>-41</v>
      </c>
      <c r="G47" s="47">
        <f t="shared" ref="G47:G52" si="3">E47/D47*100</f>
        <v>0</v>
      </c>
    </row>
    <row r="48" spans="1:7" x14ac:dyDescent="0.25">
      <c r="A48" s="56" t="s">
        <v>69</v>
      </c>
      <c r="B48" s="43">
        <f>'[1]2. Розрахунки з бюджетом'!B23</f>
        <v>2110</v>
      </c>
      <c r="C48" s="46">
        <v>0</v>
      </c>
      <c r="D48" s="46">
        <v>14</v>
      </c>
      <c r="E48" s="46">
        <v>0</v>
      </c>
      <c r="F48" s="46">
        <f t="shared" si="2"/>
        <v>-14</v>
      </c>
      <c r="G48" s="47">
        <f t="shared" si="3"/>
        <v>0</v>
      </c>
    </row>
    <row r="49" spans="1:7" ht="46.5" x14ac:dyDescent="0.25">
      <c r="A49" s="56" t="s">
        <v>70</v>
      </c>
      <c r="B49" s="43" t="s">
        <v>71</v>
      </c>
      <c r="C49" s="46">
        <v>-23038.623240000001</v>
      </c>
      <c r="D49" s="46">
        <v>-14952</v>
      </c>
      <c r="E49" s="46">
        <v>-16644.36</v>
      </c>
      <c r="F49" s="46">
        <f t="shared" si="2"/>
        <v>-1692.3600000000006</v>
      </c>
      <c r="G49" s="47">
        <f t="shared" si="3"/>
        <v>111.31861958266454</v>
      </c>
    </row>
    <row r="50" spans="1:7" ht="46.5" x14ac:dyDescent="0.25">
      <c r="A50" s="51" t="s">
        <v>72</v>
      </c>
      <c r="B50" s="43">
        <f>'[1]2. Розрахунки з бюджетом'!B26</f>
        <v>2140</v>
      </c>
      <c r="C50" s="46">
        <v>6023.8777999999993</v>
      </c>
      <c r="D50" s="46">
        <v>1643</v>
      </c>
      <c r="E50" s="46">
        <v>2118.3009999999999</v>
      </c>
      <c r="F50" s="46">
        <f t="shared" si="2"/>
        <v>475.30099999999993</v>
      </c>
      <c r="G50" s="47">
        <f t="shared" si="3"/>
        <v>128.9288496652465</v>
      </c>
    </row>
    <row r="51" spans="1:7" ht="46.5" x14ac:dyDescent="0.25">
      <c r="A51" s="51" t="s">
        <v>73</v>
      </c>
      <c r="B51" s="43">
        <f>'[1]2. Розрахунки з бюджетом'!B40</f>
        <v>2150</v>
      </c>
      <c r="C51" s="46">
        <v>5736.8</v>
      </c>
      <c r="D51" s="46">
        <v>1151</v>
      </c>
      <c r="E51" s="46">
        <v>1916.8540000000003</v>
      </c>
      <c r="F51" s="46">
        <f t="shared" si="2"/>
        <v>765.85400000000027</v>
      </c>
      <c r="G51" s="47">
        <f t="shared" si="3"/>
        <v>166.53814074717639</v>
      </c>
    </row>
    <row r="52" spans="1:7" x14ac:dyDescent="0.25">
      <c r="A52" s="50" t="s">
        <v>74</v>
      </c>
      <c r="B52" s="43">
        <f>'[1]2. Розрахунки з бюджетом'!B41</f>
        <v>2200</v>
      </c>
      <c r="C52" s="46">
        <v>-11278.945440000003</v>
      </c>
      <c r="D52" s="46">
        <v>-12103</v>
      </c>
      <c r="E52" s="46">
        <v>-12609.205000000002</v>
      </c>
      <c r="F52" s="46">
        <f t="shared" si="2"/>
        <v>-506.20500000000175</v>
      </c>
      <c r="G52" s="47">
        <f t="shared" si="3"/>
        <v>104.18247541931753</v>
      </c>
    </row>
    <row r="53" spans="1:7" x14ac:dyDescent="0.25">
      <c r="A53" s="53" t="s">
        <v>75</v>
      </c>
      <c r="B53" s="54"/>
      <c r="C53" s="54"/>
      <c r="D53" s="54"/>
      <c r="E53" s="54"/>
      <c r="F53" s="54"/>
      <c r="G53" s="55"/>
    </row>
    <row r="54" spans="1:7" x14ac:dyDescent="0.25">
      <c r="A54" s="50" t="s">
        <v>76</v>
      </c>
      <c r="B54" s="43">
        <f>'[1]3. Рух грошових коштів'!B74</f>
        <v>3600</v>
      </c>
      <c r="C54" s="46">
        <v>15877</v>
      </c>
      <c r="D54" s="46">
        <v>8695</v>
      </c>
      <c r="E54" s="46">
        <v>8695</v>
      </c>
      <c r="F54" s="46">
        <f t="shared" ref="F54:F59" si="4">E54-D54</f>
        <v>0</v>
      </c>
      <c r="G54" s="47">
        <f t="shared" ref="G54:G59" si="5">E54/D54*100</f>
        <v>100</v>
      </c>
    </row>
    <row r="55" spans="1:7" ht="46.5" x14ac:dyDescent="0.25">
      <c r="A55" s="51" t="s">
        <v>77</v>
      </c>
      <c r="B55" s="43">
        <f>'[1]3. Рух грошових коштів'!B21</f>
        <v>3090</v>
      </c>
      <c r="C55" s="46">
        <v>8654.5999999999913</v>
      </c>
      <c r="D55" s="46">
        <v>21689</v>
      </c>
      <c r="E55" s="46">
        <v>-3938.6398099999969</v>
      </c>
      <c r="F55" s="46">
        <f t="shared" si="4"/>
        <v>-25627.639809999997</v>
      </c>
      <c r="G55" s="47">
        <f t="shared" si="5"/>
        <v>-18.159619207893389</v>
      </c>
    </row>
    <row r="56" spans="1:7" ht="46.5" x14ac:dyDescent="0.25">
      <c r="A56" s="51" t="s">
        <v>78</v>
      </c>
      <c r="B56" s="43">
        <f>'[1]3. Рух грошових коштів'!B40</f>
        <v>3320</v>
      </c>
      <c r="C56" s="46">
        <v>-13969</v>
      </c>
      <c r="D56" s="46">
        <v>0</v>
      </c>
      <c r="E56" s="46">
        <v>-2242</v>
      </c>
      <c r="F56" s="46">
        <f t="shared" si="4"/>
        <v>-2242</v>
      </c>
      <c r="G56" s="47" t="e">
        <f t="shared" si="5"/>
        <v>#DIV/0!</v>
      </c>
    </row>
    <row r="57" spans="1:7" ht="46.5" x14ac:dyDescent="0.25">
      <c r="A57" s="51" t="s">
        <v>79</v>
      </c>
      <c r="B57" s="43">
        <f>'[1]3. Рух грошових коштів'!B72</f>
        <v>3580</v>
      </c>
      <c r="C57" s="46">
        <v>-8734</v>
      </c>
      <c r="D57" s="46">
        <v>-41</v>
      </c>
      <c r="E57" s="46">
        <v>0</v>
      </c>
      <c r="F57" s="46">
        <f t="shared" si="4"/>
        <v>41</v>
      </c>
      <c r="G57" s="47">
        <f t="shared" si="5"/>
        <v>0</v>
      </c>
    </row>
    <row r="58" spans="1:7" ht="54" customHeight="1" x14ac:dyDescent="0.25">
      <c r="A58" s="51" t="s">
        <v>80</v>
      </c>
      <c r="B58" s="43">
        <f>'[1]3. Рух грошових коштів'!B75</f>
        <v>3610</v>
      </c>
      <c r="C58" s="46">
        <v>0</v>
      </c>
      <c r="D58" s="46">
        <v>0</v>
      </c>
      <c r="E58" s="46">
        <v>0</v>
      </c>
      <c r="F58" s="46">
        <f t="shared" si="4"/>
        <v>0</v>
      </c>
      <c r="G58" s="47">
        <v>0</v>
      </c>
    </row>
    <row r="59" spans="1:7" ht="38.25" customHeight="1" x14ac:dyDescent="0.25">
      <c r="A59" s="50" t="s">
        <v>81</v>
      </c>
      <c r="B59" s="43">
        <f>'[1]3. Рух грошових коштів'!B76</f>
        <v>3620</v>
      </c>
      <c r="C59" s="46">
        <v>1828.5999999999913</v>
      </c>
      <c r="D59" s="46">
        <v>30343</v>
      </c>
      <c r="E59" s="46">
        <v>2514.3601900000031</v>
      </c>
      <c r="F59" s="46">
        <f t="shared" si="4"/>
        <v>-27828.639809999997</v>
      </c>
      <c r="G59" s="47">
        <f t="shared" si="5"/>
        <v>8.2864587878588249</v>
      </c>
    </row>
    <row r="60" spans="1:7" ht="34.5" customHeight="1" x14ac:dyDescent="0.25">
      <c r="A60" s="57" t="s">
        <v>82</v>
      </c>
      <c r="B60" s="58"/>
      <c r="C60" s="58"/>
      <c r="D60" s="58"/>
      <c r="E60" s="58"/>
      <c r="F60" s="58"/>
      <c r="G60" s="58"/>
    </row>
    <row r="61" spans="1:7" x14ac:dyDescent="0.25">
      <c r="A61" s="51" t="s">
        <v>83</v>
      </c>
      <c r="B61" s="14">
        <f>'[1]4. Кап. інвестиції'!B6</f>
        <v>4000</v>
      </c>
      <c r="C61" s="46">
        <v>14091</v>
      </c>
      <c r="D61" s="46">
        <v>0</v>
      </c>
      <c r="E61" s="46">
        <v>2347</v>
      </c>
      <c r="F61" s="46">
        <f>E61-D61</f>
        <v>2347</v>
      </c>
      <c r="G61" s="47" t="e">
        <f>E61/D61*100</f>
        <v>#DIV/0!</v>
      </c>
    </row>
    <row r="62" spans="1:7" x14ac:dyDescent="0.25">
      <c r="A62" s="59" t="s">
        <v>84</v>
      </c>
      <c r="B62" s="59"/>
      <c r="C62" s="59"/>
      <c r="D62" s="59"/>
      <c r="E62" s="59"/>
      <c r="F62" s="59"/>
      <c r="G62" s="59"/>
    </row>
    <row r="63" spans="1:7" x14ac:dyDescent="0.25">
      <c r="A63" s="51" t="s">
        <v>85</v>
      </c>
      <c r="B63" s="14">
        <f>'[1] 5. Коефіцієнти'!B9</f>
        <v>5020</v>
      </c>
      <c r="C63" s="46">
        <v>-2.8310443804784449E-2</v>
      </c>
      <c r="D63" s="46">
        <f>D44/D70</f>
        <v>6.6589366629425951E-5</v>
      </c>
      <c r="E63" s="46">
        <v>-1.0430288659619464E-2</v>
      </c>
      <c r="F63" s="46" t="s">
        <v>86</v>
      </c>
      <c r="G63" s="47" t="s">
        <v>86</v>
      </c>
    </row>
    <row r="64" spans="1:7" x14ac:dyDescent="0.25">
      <c r="A64" s="51" t="s">
        <v>87</v>
      </c>
      <c r="B64" s="14">
        <f>'[1] 5. Коефіцієнти'!B10</f>
        <v>5030</v>
      </c>
      <c r="C64" s="46">
        <v>-2.8341295400316456E-2</v>
      </c>
      <c r="D64" s="46">
        <f>D44/D76</f>
        <v>6.6624858686559647E-5</v>
      </c>
      <c r="E64" s="46">
        <v>-1.0435847991683522E-2</v>
      </c>
      <c r="F64" s="46" t="s">
        <v>86</v>
      </c>
      <c r="G64" s="47" t="s">
        <v>86</v>
      </c>
    </row>
    <row r="65" spans="1:9" x14ac:dyDescent="0.25">
      <c r="A65" s="51" t="s">
        <v>88</v>
      </c>
      <c r="B65" s="14">
        <f>'[1] 5. Коефіцієнти'!B14</f>
        <v>5110</v>
      </c>
      <c r="C65" s="46">
        <v>917.63305322128849</v>
      </c>
      <c r="D65" s="46">
        <f>D76/D73</f>
        <v>1035.698795180723</v>
      </c>
      <c r="E65" s="46">
        <v>1035.698795180723</v>
      </c>
      <c r="F65" s="46" t="s">
        <v>86</v>
      </c>
      <c r="G65" s="47" t="s">
        <v>86</v>
      </c>
    </row>
    <row r="66" spans="1:9" x14ac:dyDescent="0.25">
      <c r="A66" s="53" t="s">
        <v>89</v>
      </c>
      <c r="B66" s="54"/>
      <c r="C66" s="54"/>
      <c r="D66" s="54"/>
      <c r="E66" s="54"/>
      <c r="F66" s="54"/>
      <c r="G66" s="55"/>
    </row>
    <row r="67" spans="1:9" x14ac:dyDescent="0.25">
      <c r="A67" s="51" t="s">
        <v>90</v>
      </c>
      <c r="B67" s="14">
        <v>6000</v>
      </c>
      <c r="C67" s="46">
        <v>916957</v>
      </c>
      <c r="D67" s="46">
        <f>E67</f>
        <v>881908</v>
      </c>
      <c r="E67" s="46">
        <v>881908</v>
      </c>
      <c r="F67" s="46">
        <f>E67-D67</f>
        <v>0</v>
      </c>
      <c r="G67" s="47">
        <f>E67/D67*100</f>
        <v>100</v>
      </c>
      <c r="H67" s="1">
        <v>998407</v>
      </c>
      <c r="I67" s="60">
        <f>H67+29522-426</f>
        <v>1027503</v>
      </c>
    </row>
    <row r="68" spans="1:9" x14ac:dyDescent="0.25">
      <c r="A68" s="51" t="s">
        <v>91</v>
      </c>
      <c r="B68" s="14">
        <v>6010</v>
      </c>
      <c r="C68" s="46">
        <v>66899</v>
      </c>
      <c r="D68" s="46">
        <f t="shared" ref="D68:D69" si="6">E68</f>
        <v>64189</v>
      </c>
      <c r="E68" s="46">
        <v>64189</v>
      </c>
      <c r="F68" s="46">
        <f t="shared" ref="F68:F76" si="7">E68-D68</f>
        <v>0</v>
      </c>
      <c r="G68" s="47">
        <f t="shared" ref="G68:G76" si="8">E68/D68*100</f>
        <v>100</v>
      </c>
      <c r="H68" s="1">
        <v>113561</v>
      </c>
    </row>
    <row r="69" spans="1:9" x14ac:dyDescent="0.25">
      <c r="A69" s="51" t="s">
        <v>92</v>
      </c>
      <c r="B69" s="14">
        <v>6020</v>
      </c>
      <c r="C69" s="46">
        <v>1829</v>
      </c>
      <c r="D69" s="46">
        <f t="shared" si="6"/>
        <v>2514</v>
      </c>
      <c r="E69" s="46">
        <v>2514</v>
      </c>
      <c r="F69" s="46">
        <f t="shared" si="7"/>
        <v>0</v>
      </c>
      <c r="G69" s="47">
        <f t="shared" si="8"/>
        <v>100</v>
      </c>
      <c r="H69" s="1">
        <v>8106</v>
      </c>
    </row>
    <row r="70" spans="1:9" s="61" customFormat="1" x14ac:dyDescent="0.25">
      <c r="A70" s="50" t="s">
        <v>93</v>
      </c>
      <c r="B70" s="14">
        <v>6030</v>
      </c>
      <c r="C70" s="46">
        <f>C67+C68</f>
        <v>983856</v>
      </c>
      <c r="D70" s="46">
        <f>D67+D68</f>
        <v>946097</v>
      </c>
      <c r="E70" s="46">
        <f>E67+E68</f>
        <v>946097</v>
      </c>
      <c r="F70" s="46">
        <f t="shared" si="7"/>
        <v>0</v>
      </c>
      <c r="G70" s="47">
        <f t="shared" si="8"/>
        <v>100</v>
      </c>
    </row>
    <row r="71" spans="1:9" x14ac:dyDescent="0.25">
      <c r="A71" s="51" t="s">
        <v>94</v>
      </c>
      <c r="B71" s="14">
        <v>6040</v>
      </c>
      <c r="C71" s="46">
        <v>0</v>
      </c>
      <c r="D71" s="46">
        <v>0</v>
      </c>
      <c r="E71" s="46">
        <f>D71-'[1]1. Фін результат'!E190+'[1]4. Кап. інвестиції'!E10</f>
        <v>0</v>
      </c>
      <c r="F71" s="46">
        <f t="shared" si="7"/>
        <v>0</v>
      </c>
      <c r="G71" s="47"/>
    </row>
    <row r="72" spans="1:9" x14ac:dyDescent="0.25">
      <c r="A72" s="51" t="s">
        <v>95</v>
      </c>
      <c r="B72" s="14">
        <v>6050</v>
      </c>
      <c r="C72" s="46">
        <v>1071</v>
      </c>
      <c r="D72" s="46">
        <f t="shared" ref="D72:D76" si="9">E72</f>
        <v>913</v>
      </c>
      <c r="E72" s="46">
        <v>913</v>
      </c>
      <c r="F72" s="46">
        <f t="shared" si="7"/>
        <v>0</v>
      </c>
      <c r="G72" s="47">
        <f t="shared" si="8"/>
        <v>100</v>
      </c>
      <c r="H72" s="1">
        <v>27254</v>
      </c>
    </row>
    <row r="73" spans="1:9" s="61" customFormat="1" x14ac:dyDescent="0.25">
      <c r="A73" s="50" t="s">
        <v>96</v>
      </c>
      <c r="B73" s="14">
        <v>6060</v>
      </c>
      <c r="C73" s="46">
        <f>C71+C72</f>
        <v>1071</v>
      </c>
      <c r="D73" s="46">
        <f t="shared" si="9"/>
        <v>913</v>
      </c>
      <c r="E73" s="46">
        <f>E71+E72</f>
        <v>913</v>
      </c>
      <c r="F73" s="46">
        <f t="shared" si="7"/>
        <v>0</v>
      </c>
      <c r="G73" s="47">
        <f t="shared" si="8"/>
        <v>100</v>
      </c>
    </row>
    <row r="74" spans="1:9" x14ac:dyDescent="0.25">
      <c r="A74" s="51" t="s">
        <v>97</v>
      </c>
      <c r="B74" s="14">
        <v>6070</v>
      </c>
      <c r="C74" s="46">
        <v>0</v>
      </c>
      <c r="D74" s="46">
        <v>0</v>
      </c>
      <c r="E74" s="46">
        <f>D74-'[1]1. Фін результат'!E193+'[1]4. Кап. інвестиції'!E13</f>
        <v>0</v>
      </c>
      <c r="F74" s="46">
        <f t="shared" si="7"/>
        <v>0</v>
      </c>
      <c r="G74" s="47"/>
    </row>
    <row r="75" spans="1:9" x14ac:dyDescent="0.25">
      <c r="A75" s="51" t="s">
        <v>98</v>
      </c>
      <c r="B75" s="14">
        <v>6080</v>
      </c>
      <c r="C75" s="46">
        <v>0</v>
      </c>
      <c r="D75" s="46">
        <f t="shared" si="9"/>
        <v>0</v>
      </c>
      <c r="E75" s="46">
        <v>0</v>
      </c>
      <c r="F75" s="46">
        <f t="shared" si="7"/>
        <v>0</v>
      </c>
      <c r="G75" s="47"/>
    </row>
    <row r="76" spans="1:9" s="61" customFormat="1" x14ac:dyDescent="0.25">
      <c r="A76" s="50" t="s">
        <v>99</v>
      </c>
      <c r="B76" s="14">
        <v>6090</v>
      </c>
      <c r="C76" s="46">
        <v>982785</v>
      </c>
      <c r="D76" s="46">
        <f t="shared" si="9"/>
        <v>945593</v>
      </c>
      <c r="E76" s="46">
        <v>945593</v>
      </c>
      <c r="F76" s="46">
        <f t="shared" si="7"/>
        <v>0</v>
      </c>
      <c r="G76" s="47">
        <f t="shared" si="8"/>
        <v>100</v>
      </c>
    </row>
    <row r="77" spans="1:9" x14ac:dyDescent="0.25">
      <c r="A77" s="62"/>
    </row>
    <row r="78" spans="1:9" ht="25.5" x14ac:dyDescent="0.25">
      <c r="A78" s="63" t="s">
        <v>100</v>
      </c>
      <c r="B78" s="64"/>
      <c r="C78" s="65"/>
      <c r="D78" s="65"/>
      <c r="E78" s="65"/>
      <c r="F78" s="66" t="s">
        <v>101</v>
      </c>
      <c r="G78" s="66"/>
    </row>
    <row r="79" spans="1:9" s="67" customFormat="1" x14ac:dyDescent="0.25">
      <c r="A79" s="31" t="s">
        <v>102</v>
      </c>
      <c r="C79" s="34" t="s">
        <v>103</v>
      </c>
      <c r="D79" s="34"/>
      <c r="E79" s="1"/>
      <c r="F79" s="67" t="s">
        <v>104</v>
      </c>
    </row>
    <row r="81" spans="1:7" ht="42.75" customHeight="1" x14ac:dyDescent="0.25">
      <c r="A81" s="6"/>
    </row>
    <row r="82" spans="1:7" ht="113.25" customHeight="1" x14ac:dyDescent="0.25">
      <c r="A82" s="68"/>
      <c r="B82" s="68"/>
      <c r="C82" s="68"/>
      <c r="D82" s="68"/>
      <c r="E82" s="68"/>
      <c r="F82" s="68"/>
      <c r="G82" s="68"/>
    </row>
    <row r="83" spans="1:7" x14ac:dyDescent="0.25">
      <c r="A83" s="6"/>
    </row>
    <row r="84" spans="1:7" x14ac:dyDescent="0.25">
      <c r="A84" s="6"/>
    </row>
    <row r="85" spans="1:7" x14ac:dyDescent="0.25">
      <c r="A85" s="6"/>
    </row>
    <row r="86" spans="1:7" x14ac:dyDescent="0.25">
      <c r="A86" s="6"/>
    </row>
    <row r="87" spans="1:7" x14ac:dyDescent="0.25">
      <c r="A87" s="6"/>
    </row>
    <row r="88" spans="1:7" x14ac:dyDescent="0.25">
      <c r="A88" s="6"/>
    </row>
    <row r="89" spans="1:7" x14ac:dyDescent="0.25">
      <c r="A89" s="6"/>
    </row>
    <row r="90" spans="1:7" x14ac:dyDescent="0.25">
      <c r="A90" s="6"/>
    </row>
    <row r="91" spans="1:7" x14ac:dyDescent="0.25">
      <c r="A91" s="6"/>
    </row>
    <row r="92" spans="1:7" x14ac:dyDescent="0.25">
      <c r="A92" s="6"/>
    </row>
    <row r="93" spans="1:7" x14ac:dyDescent="0.25">
      <c r="A93" s="6"/>
    </row>
    <row r="94" spans="1:7" x14ac:dyDescent="0.25">
      <c r="A94" s="6"/>
    </row>
    <row r="95" spans="1:7" x14ac:dyDescent="0.25">
      <c r="A95" s="6"/>
    </row>
    <row r="96" spans="1:7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</sheetData>
  <mergeCells count="34">
    <mergeCell ref="F78:G78"/>
    <mergeCell ref="C79:D79"/>
    <mergeCell ref="A82:G82"/>
    <mergeCell ref="A30:G30"/>
    <mergeCell ref="A46:G46"/>
    <mergeCell ref="A53:G53"/>
    <mergeCell ref="A60:G60"/>
    <mergeCell ref="A62:G62"/>
    <mergeCell ref="A66:G66"/>
    <mergeCell ref="A22:G22"/>
    <mergeCell ref="A23:G23"/>
    <mergeCell ref="A25:G25"/>
    <mergeCell ref="A27:A28"/>
    <mergeCell ref="B27:B28"/>
    <mergeCell ref="C27:C28"/>
    <mergeCell ref="D27:G27"/>
    <mergeCell ref="B15:D15"/>
    <mergeCell ref="B16:D16"/>
    <mergeCell ref="B17:D17"/>
    <mergeCell ref="B18:D18"/>
    <mergeCell ref="A20:G20"/>
    <mergeCell ref="A21:G21"/>
    <mergeCell ref="B11:D11"/>
    <mergeCell ref="B12:E12"/>
    <mergeCell ref="B13:D13"/>
    <mergeCell ref="E13:F13"/>
    <mergeCell ref="B14:D14"/>
    <mergeCell ref="E14:F14"/>
    <mergeCell ref="E2:G5"/>
    <mergeCell ref="B6:D6"/>
    <mergeCell ref="B7:E7"/>
    <mergeCell ref="B8:D8"/>
    <mergeCell ref="B9:D9"/>
    <mergeCell ref="B10:D10"/>
  </mergeCells>
  <pageMargins left="0.78740157480314965" right="0.39370078740157483" top="0.59055118110236227" bottom="0.59055118110236227" header="0.31496062992125984" footer="0.19685039370078741"/>
  <pageSetup paperSize="9" scale="41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фінплан - зведені показники</vt:lpstr>
      <vt:lpstr>Лист1</vt:lpstr>
      <vt:lpstr>'фінплан - зведені показники'!Заголовки_для_печати</vt:lpstr>
      <vt:lpstr>'фінплан - зведені показники'!Область_печати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2020-09-10T09:12:55Z</dcterms:modified>
</cp:coreProperties>
</file>