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/>
  </bookViews>
  <sheets>
    <sheet name="аналіз" sheetId="1" r:id="rId1"/>
  </sheets>
  <externalReferences>
    <externalReference r:id="rId2"/>
  </externalReferences>
  <definedNames>
    <definedName name="_xlnm.Print_Area" localSheetId="0">аналіз!$A$1:$L$25</definedName>
  </definedNames>
  <calcPr calcId="144525"/>
</workbook>
</file>

<file path=xl/calcChain.xml><?xml version="1.0" encoding="utf-8"?>
<calcChain xmlns="http://schemas.openxmlformats.org/spreadsheetml/2006/main">
  <c r="G15" i="1" l="1"/>
  <c r="G16" i="1"/>
  <c r="G17" i="1"/>
  <c r="G18" i="1"/>
  <c r="G14" i="1"/>
  <c r="G8" i="1"/>
  <c r="G9" i="1"/>
  <c r="G10" i="1"/>
  <c r="G11" i="1"/>
  <c r="G12" i="1"/>
  <c r="G7" i="1"/>
  <c r="L8" i="1"/>
  <c r="L9" i="1"/>
  <c r="L10" i="1"/>
  <c r="L11" i="1"/>
  <c r="L12" i="1"/>
  <c r="K8" i="1"/>
  <c r="K9" i="1"/>
  <c r="K10" i="1"/>
  <c r="K11" i="1"/>
  <c r="K12" i="1"/>
  <c r="J12" i="1"/>
  <c r="I12" i="1"/>
  <c r="C13" i="1"/>
  <c r="D13" i="1"/>
  <c r="E13" i="1"/>
  <c r="E19" i="1"/>
  <c r="H13" i="1"/>
  <c r="H19" i="1"/>
  <c r="F13" i="1"/>
  <c r="F19" i="1"/>
  <c r="C19" i="1"/>
  <c r="D19" i="1"/>
  <c r="L15" i="1"/>
  <c r="K15" i="1"/>
  <c r="J15" i="1"/>
  <c r="I15" i="1"/>
  <c r="I7" i="1"/>
  <c r="I17" i="1"/>
  <c r="J17" i="1"/>
  <c r="K17" i="1"/>
  <c r="L17" i="1"/>
  <c r="I18" i="1"/>
  <c r="J18" i="1"/>
  <c r="K18" i="1"/>
  <c r="L18" i="1"/>
  <c r="L14" i="1"/>
  <c r="K14" i="1"/>
  <c r="J14" i="1"/>
  <c r="I14" i="1"/>
  <c r="L7" i="1"/>
  <c r="K7" i="1"/>
  <c r="J7" i="1"/>
  <c r="J16" i="1"/>
  <c r="L16" i="1"/>
  <c r="I16" i="1"/>
  <c r="K16" i="1"/>
  <c r="K13" i="1"/>
  <c r="J13" i="1"/>
  <c r="I13" i="1"/>
  <c r="L13" i="1"/>
  <c r="G13" i="1"/>
  <c r="G19" i="1"/>
  <c r="J19" i="1"/>
  <c r="L19" i="1"/>
  <c r="I19" i="1"/>
  <c r="K19" i="1"/>
</calcChain>
</file>

<file path=xl/sharedStrings.xml><?xml version="1.0" encoding="utf-8"?>
<sst xmlns="http://schemas.openxmlformats.org/spreadsheetml/2006/main" count="33" uniqueCount="33">
  <si>
    <t>В И Д И 
 Д О Х О Д І В</t>
  </si>
  <si>
    <t>Інші надходження</t>
  </si>
  <si>
    <t>КБКД</t>
  </si>
  <si>
    <t>Податок на прибуток підприємств комунальної власності</t>
  </si>
  <si>
    <t>Податок на доходи фізичних осіб</t>
  </si>
  <si>
    <t xml:space="preserve">Аналіз </t>
  </si>
  <si>
    <t>Фактично надійшло</t>
  </si>
  <si>
    <t>% виконання до місяців</t>
  </si>
  <si>
    <t>% виконання до року</t>
  </si>
  <si>
    <t>Базова дотація</t>
  </si>
  <si>
    <t xml:space="preserve">Освітня субвенція </t>
  </si>
  <si>
    <t>Медична субвенція</t>
  </si>
  <si>
    <t xml:space="preserve">РАЗОМ </t>
  </si>
  <si>
    <t xml:space="preserve">   РАЗОМ   ДОХОДІВ</t>
  </si>
  <si>
    <t xml:space="preserve">доходної частини бюджету Гощанського районного  </t>
  </si>
  <si>
    <t>210800, 240600</t>
  </si>
  <si>
    <t>Адміністративний збір за державну реєстрацію речових прав на нерухоме майно</t>
  </si>
  <si>
    <t>Адміністративний збір за проведення державної реєстрації юридичних осіб, фізичних осіб</t>
  </si>
  <si>
    <t>Дотація з місцевого бюджету</t>
  </si>
  <si>
    <t>Відхилення (+,-) до планових на 2018 рік</t>
  </si>
  <si>
    <t xml:space="preserve">Начальник фінансового управління </t>
  </si>
  <si>
    <t>Затверджений план на 2019 рік</t>
  </si>
  <si>
    <t>План на 2019 рік з урахув. змін</t>
  </si>
  <si>
    <t>41050100, 41050200, 41050300, 41050700, 41051200, 41051500, 41052000, 41053900</t>
  </si>
  <si>
    <t>Субвенції з місцевого бюджету</t>
  </si>
  <si>
    <t>Рентна плата за спеціальне використання лісових ресурсів в частині деревини</t>
  </si>
  <si>
    <t>бюджету станом на 1 вереня 2019 року</t>
  </si>
  <si>
    <t>План на січень-серпень місяць</t>
  </si>
  <si>
    <t>на 01.09.2019</t>
  </si>
  <si>
    <t>в т.ч. серпень</t>
  </si>
  <si>
    <t>на 01.09.2018</t>
  </si>
  <si>
    <t>Відхилення (+,-) до планових за 8 міс.</t>
  </si>
  <si>
    <t>Людмила НАЗАРЧУК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</si>
</sst>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10">
    <font>
      <sz val="10"/>
      <name val="Arial"/>
      <family val="2"/>
      <charset val="204"/>
    </font>
    <font>
      <sz val="10"/>
      <name val="Peterburg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4" fillId="0" borderId="0" xfId="3" applyFont="1"/>
    <xf numFmtId="0" fontId="3" fillId="0" borderId="0" xfId="3" applyFont="1"/>
    <xf numFmtId="0" fontId="4" fillId="2" borderId="0" xfId="3" applyFont="1" applyFill="1"/>
    <xf numFmtId="0" fontId="5" fillId="0" borderId="0" xfId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6" fillId="3" borderId="4" xfId="1" applyFont="1" applyFill="1" applyBorder="1" applyAlignment="1">
      <alignment horizontal="left" vertical="top"/>
    </xf>
    <xf numFmtId="0" fontId="3" fillId="0" borderId="1" xfId="3" applyFont="1" applyBorder="1" applyAlignment="1">
      <alignment wrapText="1"/>
    </xf>
    <xf numFmtId="0" fontId="6" fillId="3" borderId="4" xfId="3" applyFont="1" applyFill="1" applyBorder="1"/>
    <xf numFmtId="0" fontId="5" fillId="0" borderId="0" xfId="3" applyFont="1"/>
    <xf numFmtId="0" fontId="6" fillId="0" borderId="0" xfId="3" applyFont="1"/>
    <xf numFmtId="188" fontId="6" fillId="0" borderId="0" xfId="3" applyNumberFormat="1" applyFont="1"/>
    <xf numFmtId="0" fontId="6" fillId="3" borderId="5" xfId="3" applyFont="1" applyFill="1" applyBorder="1" applyAlignment="1">
      <alignment horizontal="left" vertical="top"/>
    </xf>
    <xf numFmtId="0" fontId="6" fillId="3" borderId="5" xfId="3" applyFont="1" applyFill="1" applyBorder="1" applyAlignment="1">
      <alignment horizontal="left"/>
    </xf>
    <xf numFmtId="1" fontId="4" fillId="0" borderId="0" xfId="3" applyNumberFormat="1" applyFont="1"/>
    <xf numFmtId="0" fontId="4" fillId="0" borderId="6" xfId="2" applyFont="1" applyFill="1" applyBorder="1" applyAlignment="1">
      <alignment horizontal="center" vertical="center" wrapText="1"/>
    </xf>
    <xf numFmtId="1" fontId="4" fillId="2" borderId="7" xfId="3" applyNumberFormat="1" applyFont="1" applyFill="1" applyBorder="1" applyAlignment="1">
      <alignment horizontal="right" vertical="center"/>
    </xf>
    <xf numFmtId="1" fontId="6" fillId="3" borderId="4" xfId="3" applyNumberFormat="1" applyFont="1" applyFill="1" applyBorder="1" applyAlignment="1">
      <alignment horizontal="right" vertical="center"/>
    </xf>
    <xf numFmtId="188" fontId="6" fillId="3" borderId="4" xfId="3" applyNumberFormat="1" applyFont="1" applyFill="1" applyBorder="1" applyAlignment="1">
      <alignment horizontal="right" vertical="center"/>
    </xf>
    <xf numFmtId="1" fontId="6" fillId="3" borderId="8" xfId="3" applyNumberFormat="1" applyFont="1" applyFill="1" applyBorder="1" applyAlignment="1">
      <alignment horizontal="right" vertical="center"/>
    </xf>
    <xf numFmtId="1" fontId="4" fillId="0" borderId="7" xfId="3" applyNumberFormat="1" applyFont="1" applyBorder="1" applyAlignment="1">
      <alignment horizontal="right" vertical="center"/>
    </xf>
    <xf numFmtId="1" fontId="4" fillId="0" borderId="9" xfId="3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top" wrapText="1"/>
    </xf>
    <xf numFmtId="188" fontId="4" fillId="0" borderId="9" xfId="3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/>
    </xf>
    <xf numFmtId="0" fontId="4" fillId="0" borderId="9" xfId="3" applyFont="1" applyFill="1" applyBorder="1"/>
    <xf numFmtId="0" fontId="4" fillId="0" borderId="10" xfId="3" applyFont="1" applyFill="1" applyBorder="1"/>
    <xf numFmtId="0" fontId="4" fillId="0" borderId="6" xfId="3" applyFont="1" applyFill="1" applyBorder="1"/>
    <xf numFmtId="1" fontId="4" fillId="0" borderId="10" xfId="3" applyNumberFormat="1" applyFont="1" applyFill="1" applyBorder="1" applyAlignment="1">
      <alignment horizontal="right" vertical="center"/>
    </xf>
    <xf numFmtId="1" fontId="4" fillId="0" borderId="11" xfId="3" applyNumberFormat="1" applyFont="1" applyFill="1" applyBorder="1" applyAlignment="1">
      <alignment horizontal="right" vertical="center"/>
    </xf>
    <xf numFmtId="1" fontId="4" fillId="0" borderId="6" xfId="3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top" wrapText="1"/>
    </xf>
    <xf numFmtId="1" fontId="6" fillId="0" borderId="0" xfId="3" applyNumberFormat="1" applyFont="1"/>
    <xf numFmtId="1" fontId="4" fillId="0" borderId="0" xfId="3" applyNumberFormat="1" applyFont="1" applyFill="1" applyBorder="1" applyAlignment="1">
      <alignment horizontal="right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/>
    </xf>
    <xf numFmtId="0" fontId="4" fillId="0" borderId="16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</cellXfs>
  <cellStyles count="4">
    <cellStyle name="Обычный" xfId="0" builtinId="0"/>
    <cellStyle name="Обычный_Ан-1-01-01(р)" xfId="1"/>
    <cellStyle name="Обычный_Книга2_1" xfId="2"/>
    <cellStyle name="Обычный_Оч.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1;&#1088;&#1083;&#1080;&#1082;%20&#1076;&#1083;&#1103;%202019\&#1040;&#1085;&#1072;&#1083;&#1110;&#1079;%20&#1079;&#1074;&#1077;&#1076;&#1077;&#1085;&#1086;&#1075;&#1086;%20&#1090;&#1072;%20&#1088;&#1072;&#1081;&#1086;&#1085;&#1085;&#1086;&#1075;&#1086;%20&#1073;&#1102;&#1076;&#1078;&#1077;&#1090;&#1110;&#1074;\&#1040;&#1085;&#1072;&#1083;&#1044;&#1086;&#1093;01082019&#1056;&#1072;&#1081;&#1086;&#1085;&#1085;&#1086;&#107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</sheetNames>
    <sheetDataSet>
      <sheetData sheetId="0">
        <row r="7">
          <cell r="F7">
            <v>28091962</v>
          </cell>
        </row>
        <row r="8">
          <cell r="F8">
            <v>7029</v>
          </cell>
        </row>
        <row r="9">
          <cell r="F9">
            <v>12229</v>
          </cell>
        </row>
        <row r="10">
          <cell r="F10">
            <v>48397</v>
          </cell>
        </row>
        <row r="11">
          <cell r="F11">
            <v>10100</v>
          </cell>
        </row>
        <row r="12">
          <cell r="F12">
            <v>33690</v>
          </cell>
        </row>
        <row r="14">
          <cell r="F14">
            <v>4419800</v>
          </cell>
        </row>
        <row r="15">
          <cell r="F15">
            <v>6847512</v>
          </cell>
        </row>
        <row r="16">
          <cell r="F16">
            <v>92411890</v>
          </cell>
        </row>
        <row r="17">
          <cell r="F17">
            <v>40518700</v>
          </cell>
        </row>
        <row r="18">
          <cell r="F18">
            <v>10703200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29"/>
  <sheetViews>
    <sheetView tabSelected="1" view="pageBreakPreview" zoomScale="85" zoomScaleNormal="5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7" sqref="F17"/>
    </sheetView>
  </sheetViews>
  <sheetFormatPr defaultRowHeight="15.75"/>
  <cols>
    <col min="1" max="1" width="14.42578125" style="1" customWidth="1"/>
    <col min="2" max="2" width="45.42578125" style="1" customWidth="1"/>
    <col min="3" max="3" width="12.28515625" style="1" customWidth="1"/>
    <col min="4" max="4" width="11.5703125" style="1" customWidth="1"/>
    <col min="5" max="5" width="15" style="1" customWidth="1"/>
    <col min="6" max="6" width="12" style="1" customWidth="1"/>
    <col min="7" max="8" width="11.85546875" style="1" customWidth="1"/>
    <col min="9" max="9" width="13.28515625" style="1" customWidth="1"/>
    <col min="10" max="10" width="12.7109375" style="1" customWidth="1"/>
    <col min="11" max="11" width="13.85546875" style="1" customWidth="1"/>
    <col min="12" max="12" width="15.5703125" style="1" customWidth="1"/>
    <col min="13" max="16384" width="9.140625" style="1"/>
  </cols>
  <sheetData>
    <row r="1" spans="1:13" ht="20.25">
      <c r="B1" s="48" t="s">
        <v>5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20.25">
      <c r="B2" s="48" t="s">
        <v>14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20.25">
      <c r="B3" s="48" t="s">
        <v>26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9.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44" t="s">
        <v>2</v>
      </c>
      <c r="B5" s="56" t="s">
        <v>0</v>
      </c>
      <c r="C5" s="55" t="s">
        <v>21</v>
      </c>
      <c r="D5" s="51" t="s">
        <v>22</v>
      </c>
      <c r="E5" s="51" t="s">
        <v>27</v>
      </c>
      <c r="F5" s="49" t="s">
        <v>6</v>
      </c>
      <c r="G5" s="50"/>
      <c r="H5" s="50"/>
      <c r="I5" s="46" t="s">
        <v>7</v>
      </c>
      <c r="J5" s="46" t="s">
        <v>8</v>
      </c>
      <c r="K5" s="46" t="s">
        <v>31</v>
      </c>
      <c r="L5" s="53" t="s">
        <v>19</v>
      </c>
    </row>
    <row r="6" spans="1:13" s="2" customFormat="1" ht="53.25" customHeight="1" thickBot="1">
      <c r="A6" s="45"/>
      <c r="B6" s="52"/>
      <c r="C6" s="52"/>
      <c r="D6" s="52"/>
      <c r="E6" s="52"/>
      <c r="F6" s="17" t="s">
        <v>28</v>
      </c>
      <c r="G6" s="17" t="s">
        <v>29</v>
      </c>
      <c r="H6" s="17" t="s">
        <v>30</v>
      </c>
      <c r="I6" s="47"/>
      <c r="J6" s="47"/>
      <c r="K6" s="47"/>
      <c r="L6" s="54"/>
    </row>
    <row r="7" spans="1:13" s="3" customFormat="1" ht="22.15" customHeight="1">
      <c r="A7" s="35">
        <v>11010000</v>
      </c>
      <c r="B7" s="24" t="s">
        <v>4</v>
      </c>
      <c r="C7" s="23">
        <v>55990000</v>
      </c>
      <c r="D7" s="23">
        <v>55990000</v>
      </c>
      <c r="E7" s="23">
        <v>33451647</v>
      </c>
      <c r="F7" s="23">
        <v>32796723</v>
      </c>
      <c r="G7" s="23">
        <f>F7-[1]аналіз!F7</f>
        <v>4704761</v>
      </c>
      <c r="H7" s="23">
        <v>30509928</v>
      </c>
      <c r="I7" s="25">
        <f>F7/E7*100</f>
        <v>98.042177116122261</v>
      </c>
      <c r="J7" s="25">
        <f>F7/D7*100</f>
        <v>58.576036792284334</v>
      </c>
      <c r="K7" s="23">
        <f t="shared" ref="K7:K12" si="0">F7-E7</f>
        <v>-654924</v>
      </c>
      <c r="L7" s="18">
        <f t="shared" ref="L7:L12" si="1">F7-D7</f>
        <v>-23193277</v>
      </c>
    </row>
    <row r="8" spans="1:13" s="3" customFormat="1" ht="31.5">
      <c r="A8" s="36">
        <v>11020000</v>
      </c>
      <c r="B8" s="26" t="s">
        <v>3</v>
      </c>
      <c r="C8" s="31">
        <v>0</v>
      </c>
      <c r="D8" s="31">
        <v>0</v>
      </c>
      <c r="E8" s="31">
        <v>0</v>
      </c>
      <c r="F8" s="31">
        <v>7029</v>
      </c>
      <c r="G8" s="23">
        <f>F8-[1]аналіз!F8</f>
        <v>0</v>
      </c>
      <c r="H8" s="31">
        <v>15261</v>
      </c>
      <c r="I8" s="25"/>
      <c r="J8" s="25"/>
      <c r="K8" s="23">
        <f t="shared" si="0"/>
        <v>7029</v>
      </c>
      <c r="L8" s="18">
        <f t="shared" si="1"/>
        <v>7029</v>
      </c>
    </row>
    <row r="9" spans="1:13" s="3" customFormat="1" ht="31.5">
      <c r="A9" s="42">
        <v>1301010</v>
      </c>
      <c r="B9" s="39" t="s">
        <v>25</v>
      </c>
      <c r="C9" s="32">
        <v>0</v>
      </c>
      <c r="D9" s="32">
        <v>0</v>
      </c>
      <c r="E9" s="32">
        <v>0</v>
      </c>
      <c r="F9" s="32">
        <v>15756</v>
      </c>
      <c r="G9" s="23">
        <f>F9-[1]аналіз!F9</f>
        <v>3527</v>
      </c>
      <c r="H9" s="32">
        <v>0</v>
      </c>
      <c r="I9" s="25"/>
      <c r="J9" s="25"/>
      <c r="K9" s="23">
        <f t="shared" si="0"/>
        <v>15756</v>
      </c>
      <c r="L9" s="18">
        <f t="shared" si="1"/>
        <v>15756</v>
      </c>
    </row>
    <row r="10" spans="1:13" s="3" customFormat="1">
      <c r="A10" s="37" t="s">
        <v>15</v>
      </c>
      <c r="B10" s="27" t="s">
        <v>1</v>
      </c>
      <c r="C10" s="32">
        <v>0</v>
      </c>
      <c r="D10" s="32">
        <v>0</v>
      </c>
      <c r="E10" s="32">
        <v>0</v>
      </c>
      <c r="F10" s="32">
        <v>48397</v>
      </c>
      <c r="G10" s="23">
        <f>F10-[1]аналіз!F10</f>
        <v>0</v>
      </c>
      <c r="H10" s="32">
        <v>18000</v>
      </c>
      <c r="I10" s="25"/>
      <c r="J10" s="25"/>
      <c r="K10" s="23">
        <f t="shared" si="0"/>
        <v>48397</v>
      </c>
      <c r="L10" s="18">
        <f t="shared" si="1"/>
        <v>48397</v>
      </c>
    </row>
    <row r="11" spans="1:13" s="3" customFormat="1" ht="47.25">
      <c r="A11" s="37">
        <v>22010300</v>
      </c>
      <c r="B11" s="39" t="s">
        <v>17</v>
      </c>
      <c r="C11" s="32">
        <v>0</v>
      </c>
      <c r="D11" s="32">
        <v>0</v>
      </c>
      <c r="E11" s="32">
        <v>0</v>
      </c>
      <c r="F11" s="32">
        <v>10290</v>
      </c>
      <c r="G11" s="23">
        <f>F11-[1]аналіз!F11</f>
        <v>190</v>
      </c>
      <c r="H11" s="31">
        <v>8324</v>
      </c>
      <c r="I11" s="25"/>
      <c r="J11" s="25"/>
      <c r="K11" s="23">
        <f t="shared" si="0"/>
        <v>10290</v>
      </c>
      <c r="L11" s="18">
        <f t="shared" si="1"/>
        <v>10290</v>
      </c>
    </row>
    <row r="12" spans="1:13" s="3" customFormat="1" ht="33" customHeight="1" thickBot="1">
      <c r="A12" s="38">
        <v>22012600</v>
      </c>
      <c r="B12" s="34" t="s">
        <v>16</v>
      </c>
      <c r="C12" s="33">
        <v>95000</v>
      </c>
      <c r="D12" s="33">
        <v>95000</v>
      </c>
      <c r="E12" s="33">
        <v>56758</v>
      </c>
      <c r="F12" s="33">
        <v>33690</v>
      </c>
      <c r="G12" s="23">
        <f>F12-[1]аналіз!F12</f>
        <v>0</v>
      </c>
      <c r="H12" s="23">
        <v>67910</v>
      </c>
      <c r="I12" s="25">
        <f>F12/E12*100</f>
        <v>59.357271221677998</v>
      </c>
      <c r="J12" s="25">
        <f>F12/D12*100</f>
        <v>35.463157894736838</v>
      </c>
      <c r="K12" s="23">
        <f t="shared" si="0"/>
        <v>-23068</v>
      </c>
      <c r="L12" s="18">
        <f t="shared" si="1"/>
        <v>-61310</v>
      </c>
    </row>
    <row r="13" spans="1:13" ht="16.5" thickBot="1">
      <c r="A13" s="14"/>
      <c r="B13" s="8" t="s">
        <v>13</v>
      </c>
      <c r="C13" s="19">
        <f t="shared" ref="C13:H13" si="2">SUM(C7:C8,C10:C10)+C12+C11+C9</f>
        <v>56085000</v>
      </c>
      <c r="D13" s="19">
        <f t="shared" si="2"/>
        <v>56085000</v>
      </c>
      <c r="E13" s="19">
        <f t="shared" si="2"/>
        <v>33508405</v>
      </c>
      <c r="F13" s="19">
        <f t="shared" si="2"/>
        <v>32911885</v>
      </c>
      <c r="G13" s="19">
        <f t="shared" si="2"/>
        <v>4708478</v>
      </c>
      <c r="H13" s="19">
        <f t="shared" si="2"/>
        <v>30619423</v>
      </c>
      <c r="I13" s="20">
        <f t="shared" ref="I13:I19" si="3">F13/E13*100</f>
        <v>98.219789930317475</v>
      </c>
      <c r="J13" s="20">
        <f t="shared" ref="J13:J19" si="4">F13/D13*100</f>
        <v>58.6821520905768</v>
      </c>
      <c r="K13" s="19">
        <f t="shared" ref="K13:K19" si="5">F13-E13</f>
        <v>-596520</v>
      </c>
      <c r="L13" s="21">
        <f t="shared" ref="L13:L19" si="6">F13-D13</f>
        <v>-23173115</v>
      </c>
      <c r="M13" s="16"/>
    </row>
    <row r="14" spans="1:13">
      <c r="A14" s="7">
        <v>41020100</v>
      </c>
      <c r="B14" s="28" t="s">
        <v>9</v>
      </c>
      <c r="C14" s="23">
        <v>7577000</v>
      </c>
      <c r="D14" s="23">
        <v>7577000</v>
      </c>
      <c r="E14" s="23">
        <v>5051200</v>
      </c>
      <c r="F14" s="23">
        <v>5051200</v>
      </c>
      <c r="G14" s="23">
        <f>F14-[1]аналіз!F14</f>
        <v>631400</v>
      </c>
      <c r="H14" s="23">
        <v>5300800</v>
      </c>
      <c r="I14" s="25">
        <f t="shared" si="3"/>
        <v>100</v>
      </c>
      <c r="J14" s="25">
        <f t="shared" si="4"/>
        <v>66.66490695525934</v>
      </c>
      <c r="K14" s="23">
        <f t="shared" si="5"/>
        <v>0</v>
      </c>
      <c r="L14" s="22">
        <f t="shared" si="6"/>
        <v>-2525800</v>
      </c>
    </row>
    <row r="15" spans="1:13">
      <c r="A15" s="7">
        <v>41040200</v>
      </c>
      <c r="B15" s="28" t="s">
        <v>18</v>
      </c>
      <c r="C15" s="23">
        <v>11738600</v>
      </c>
      <c r="D15" s="23">
        <v>11738600</v>
      </c>
      <c r="E15" s="23">
        <v>7825728</v>
      </c>
      <c r="F15" s="23">
        <v>7825728</v>
      </c>
      <c r="G15" s="23">
        <f>F15-[1]аналіз!F15</f>
        <v>978216</v>
      </c>
      <c r="H15" s="23">
        <v>7714300</v>
      </c>
      <c r="I15" s="25">
        <f t="shared" si="3"/>
        <v>100</v>
      </c>
      <c r="J15" s="25">
        <f t="shared" si="4"/>
        <v>66.666621232514956</v>
      </c>
      <c r="K15" s="23">
        <f t="shared" si="5"/>
        <v>0</v>
      </c>
      <c r="L15" s="22">
        <f t="shared" si="6"/>
        <v>-3912872</v>
      </c>
    </row>
    <row r="16" spans="1:13" ht="99.75" customHeight="1">
      <c r="A16" s="9" t="s">
        <v>23</v>
      </c>
      <c r="B16" s="43" t="s">
        <v>24</v>
      </c>
      <c r="C16" s="31">
        <v>131621656</v>
      </c>
      <c r="D16" s="31">
        <v>146359836</v>
      </c>
      <c r="E16" s="31">
        <v>108213366</v>
      </c>
      <c r="F16" s="31">
        <v>101544310</v>
      </c>
      <c r="G16" s="23">
        <f>F16-[1]аналіз!F16</f>
        <v>9132420</v>
      </c>
      <c r="H16" s="31">
        <v>145477140</v>
      </c>
      <c r="I16" s="25">
        <f t="shared" si="3"/>
        <v>93.837123595249778</v>
      </c>
      <c r="J16" s="25">
        <f t="shared" si="4"/>
        <v>69.379901464224105</v>
      </c>
      <c r="K16" s="23">
        <f t="shared" si="5"/>
        <v>-6669056</v>
      </c>
      <c r="L16" s="22">
        <f t="shared" si="6"/>
        <v>-44815526</v>
      </c>
    </row>
    <row r="17" spans="1:12">
      <c r="A17" s="5">
        <v>41033900</v>
      </c>
      <c r="B17" s="29" t="s">
        <v>10</v>
      </c>
      <c r="C17" s="31">
        <v>61727500</v>
      </c>
      <c r="D17" s="31">
        <v>61727500</v>
      </c>
      <c r="E17" s="31">
        <v>44467600</v>
      </c>
      <c r="F17" s="31">
        <v>44467600</v>
      </c>
      <c r="G17" s="23">
        <f>F17-[1]аналіз!F17</f>
        <v>3948900</v>
      </c>
      <c r="H17" s="31">
        <v>39608200</v>
      </c>
      <c r="I17" s="25">
        <f t="shared" si="3"/>
        <v>100</v>
      </c>
      <c r="J17" s="25">
        <f t="shared" si="4"/>
        <v>72.038556559070116</v>
      </c>
      <c r="K17" s="23">
        <f t="shared" si="5"/>
        <v>0</v>
      </c>
      <c r="L17" s="22">
        <f t="shared" si="6"/>
        <v>-17259900</v>
      </c>
    </row>
    <row r="18" spans="1:12" ht="16.5" thickBot="1">
      <c r="A18" s="6">
        <v>41034200</v>
      </c>
      <c r="B18" s="30" t="s">
        <v>11</v>
      </c>
      <c r="C18" s="33">
        <v>18348700</v>
      </c>
      <c r="D18" s="33">
        <v>18348700</v>
      </c>
      <c r="E18" s="33">
        <v>12232300</v>
      </c>
      <c r="F18" s="33">
        <v>12232300</v>
      </c>
      <c r="G18" s="23">
        <f>F18-[1]аналіз!F18</f>
        <v>1529100</v>
      </c>
      <c r="H18" s="33">
        <v>14947500</v>
      </c>
      <c r="I18" s="25">
        <f t="shared" si="3"/>
        <v>100</v>
      </c>
      <c r="J18" s="25">
        <f t="shared" si="4"/>
        <v>66.665758337102901</v>
      </c>
      <c r="K18" s="23">
        <f t="shared" si="5"/>
        <v>0</v>
      </c>
      <c r="L18" s="22">
        <f t="shared" si="6"/>
        <v>-6116400</v>
      </c>
    </row>
    <row r="19" spans="1:12" ht="16.5" thickBot="1">
      <c r="A19" s="15"/>
      <c r="B19" s="10" t="s">
        <v>12</v>
      </c>
      <c r="C19" s="19">
        <f>SUM(C13:C18)</f>
        <v>287098456</v>
      </c>
      <c r="D19" s="19">
        <f>SUM(D13:D18)</f>
        <v>301836636</v>
      </c>
      <c r="E19" s="19">
        <f>SUM(E13:E18)</f>
        <v>211298599</v>
      </c>
      <c r="F19" s="19">
        <f>SUM(F13:F18)</f>
        <v>204033023</v>
      </c>
      <c r="G19" s="19">
        <f>SUM(G13:G18)</f>
        <v>20928514</v>
      </c>
      <c r="H19" s="19">
        <f>H14+H15+H16+H17+H18+H13</f>
        <v>243667363</v>
      </c>
      <c r="I19" s="20">
        <f t="shared" si="3"/>
        <v>96.561465133046156</v>
      </c>
      <c r="J19" s="20">
        <f t="shared" si="4"/>
        <v>67.597169682211799</v>
      </c>
      <c r="K19" s="19">
        <f t="shared" si="5"/>
        <v>-7265576</v>
      </c>
      <c r="L19" s="21">
        <f t="shared" si="6"/>
        <v>-97803613</v>
      </c>
    </row>
    <row r="21" spans="1:12">
      <c r="D21" s="16"/>
      <c r="E21" s="16"/>
      <c r="F21" s="16"/>
      <c r="G21" s="16"/>
      <c r="H21" s="16"/>
    </row>
    <row r="22" spans="1:12">
      <c r="D22" s="16"/>
      <c r="E22" s="16"/>
      <c r="F22" s="16"/>
      <c r="G22" s="16"/>
      <c r="H22" s="16"/>
    </row>
    <row r="23" spans="1:12">
      <c r="C23" s="16"/>
      <c r="D23" s="16"/>
      <c r="E23" s="16"/>
      <c r="F23" s="16"/>
      <c r="G23" s="16"/>
      <c r="H23" s="16"/>
    </row>
    <row r="24" spans="1:12" ht="18.75">
      <c r="A24" s="11" t="s">
        <v>20</v>
      </c>
      <c r="B24" s="12"/>
      <c r="C24" s="12"/>
      <c r="D24" s="40"/>
      <c r="E24" s="40"/>
      <c r="F24" s="41"/>
      <c r="G24" s="40"/>
      <c r="H24" s="40"/>
      <c r="I24" s="13"/>
      <c r="J24" s="11" t="s">
        <v>32</v>
      </c>
    </row>
    <row r="25" spans="1:12">
      <c r="D25" s="16"/>
    </row>
    <row r="26" spans="1:12">
      <c r="G26" s="16"/>
    </row>
    <row r="27" spans="1:12">
      <c r="G27" s="16"/>
    </row>
    <row r="28" spans="1:12">
      <c r="H28" s="16"/>
      <c r="K28" s="16"/>
    </row>
    <row r="29" spans="1:12">
      <c r="F29" s="16"/>
      <c r="H29" s="16"/>
    </row>
  </sheetData>
  <sheetProtection selectLockedCells="1" selectUnlockedCells="1"/>
  <mergeCells count="13">
    <mergeCell ref="L5:L6"/>
    <mergeCell ref="C5:C6"/>
    <mergeCell ref="B5:B6"/>
    <mergeCell ref="A5:A6"/>
    <mergeCell ref="I5:I6"/>
    <mergeCell ref="J5:J6"/>
    <mergeCell ref="K5:K6"/>
    <mergeCell ref="B1:L1"/>
    <mergeCell ref="B2:L2"/>
    <mergeCell ref="B3:L3"/>
    <mergeCell ref="F5:H5"/>
    <mergeCell ref="E5:E6"/>
    <mergeCell ref="D5:D6"/>
  </mergeCells>
  <phoneticPr fontId="7" type="noConversion"/>
  <printOptions horizontalCentered="1"/>
  <pageMargins left="0.23622047244094491" right="0.27559055118110237" top="1.0236220472440944" bottom="7.874015748031496E-2" header="0.23622047244094491" footer="7.874015748031496E-2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аналіз</vt:lpstr>
      <vt:lpstr>аналіз!Область_печати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XTreme.ws</cp:lastModifiedBy>
  <cp:lastPrinted>2019-05-07T07:26:08Z</cp:lastPrinted>
  <dcterms:created xsi:type="dcterms:W3CDTF">2015-03-02T13:56:53Z</dcterms:created>
  <dcterms:modified xsi:type="dcterms:W3CDTF">2019-09-05T06:44:20Z</dcterms:modified>
</cp:coreProperties>
</file>