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орма 1" sheetId="1" r:id="rId4"/>
    <sheet name="Форма 2 " sheetId="2" r:id="rId5"/>
  </sheets>
  <definedNames>
    <definedName name="_xlnm.Print_Area" localSheetId="0">'форма 1'!$A$1:$E$115</definedName>
    <definedName name="_xlnm.Print_Area" localSheetId="1">'Форма 2 '!$A$1:$BS$109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<sst xmlns="http://schemas.openxmlformats.org/spreadsheetml/2006/main" uniqueCount="192">
  <si>
    <t>Додаток 1</t>
  </si>
  <si>
    <t>до Національного положення (стандарту) бухгалтерського обліку 1 «Загальні вимоги до фінансової звітності»</t>
  </si>
  <si>
    <t>КОДИ</t>
  </si>
  <si>
    <t>Дата (рік, місяць, число)</t>
  </si>
  <si>
    <t>04          01</t>
  </si>
  <si>
    <r>
      <t xml:space="preserve">Підприємство    </t>
    </r>
    <r>
      <rPr>
        <rFont val="Times New Roman"/>
        <b val="true"/>
        <i val="false"/>
        <strike val="false"/>
        <color rgb="FF000000"/>
        <sz val="9"/>
        <u val="none"/>
      </rPr>
      <t xml:space="preserve"> КП "СПОРТ-ІНВЕСТ"</t>
    </r>
  </si>
  <si>
    <t>за ЄДРПОУ</t>
  </si>
  <si>
    <r>
      <t xml:space="preserve">Територія</t>
    </r>
    <r>
      <rPr>
        <rFont val="Times New Roman"/>
        <b val="true"/>
        <i val="false"/>
        <strike val="false"/>
        <color rgb="FF000000"/>
        <sz val="9"/>
        <u val="none"/>
      </rPr>
      <t xml:space="preserve"> 49000, м. Дніпро, Соборний р-н, пров. Добровольців, 15</t>
    </r>
  </si>
  <si>
    <t>за КОАТУУ</t>
  </si>
  <si>
    <r>
      <t xml:space="preserve">Організаційно-правова форма господарювання  </t>
    </r>
    <r>
      <rPr>
        <rFont val="Times New Roman"/>
        <b val="true"/>
        <i val="false"/>
        <strike val="false"/>
        <color rgb="FF000000"/>
        <sz val="9"/>
        <u val="none"/>
      </rPr>
      <t xml:space="preserve">Комунальне підприємство</t>
    </r>
  </si>
  <si>
    <t>за КОПФГ</t>
  </si>
  <si>
    <r>
      <t xml:space="preserve">Вид економічної діяльності </t>
    </r>
    <r>
      <rPr>
        <rFont val="Times New Roman"/>
        <b val="true"/>
        <i val="false"/>
        <strike val="false"/>
        <color rgb="FF000000"/>
        <sz val="9"/>
        <u val="none"/>
      </rPr>
      <t xml:space="preserve">Функціонування спортивних споруд</t>
    </r>
  </si>
  <si>
    <t>за КВЕД</t>
  </si>
  <si>
    <t>93.11</t>
  </si>
  <si>
    <r>
      <t xml:space="preserve">Середня кількість працівників</t>
    </r>
    <r>
      <rPr>
        <rFont val="Times New Roman"/>
        <b val="false"/>
        <i val="false"/>
        <vertAlign val="superscript"/>
        <strike val="false"/>
        <color rgb="FF000000"/>
        <sz val="9"/>
        <u val="none"/>
      </rPr>
      <t xml:space="preserve">1</t>
    </r>
    <r>
      <rPr>
        <rFont val="Times New Roman"/>
        <b val="false"/>
        <i val="false"/>
        <strike val="false"/>
        <color rgb="FF000000"/>
        <sz val="9"/>
        <u val="none"/>
      </rPr>
      <t xml:space="preserve">     </t>
    </r>
    <r>
      <rPr>
        <rFont val="Times New Roman"/>
        <b val="true"/>
        <i val="false"/>
        <strike val="false"/>
        <color rgb="FF000000"/>
        <sz val="9"/>
        <u val="none"/>
      </rPr>
      <t xml:space="preserve">30</t>
    </r>
  </si>
  <si>
    <r>
      <t xml:space="preserve">Адреса, телефон  </t>
    </r>
    <r>
      <rPr>
        <rFont val="Times New Roman"/>
        <b val="true"/>
        <i val="false"/>
        <strike val="false"/>
        <color rgb="FF000000"/>
        <sz val="9"/>
        <u val="none"/>
      </rPr>
      <t xml:space="preserve">49000, м. Дніпро, Соборний р-н, пров. Добровольців, 15       </t>
    </r>
    <r>
      <rPr>
        <rFont val="Times New Roman"/>
        <b val="false"/>
        <i val="false"/>
        <strike val="false"/>
        <color rgb="FF000000"/>
        <sz val="9"/>
        <u val="none"/>
      </rPr>
      <t xml:space="preserve">        </t>
    </r>
  </si>
  <si>
    <r>
      <t xml:space="preserve">Одиниця виміру: </t>
    </r>
    <r>
      <rPr>
        <rFont val="Times New Roman"/>
        <b val="true"/>
        <i val="true"/>
        <strike val="false"/>
        <color rgb="FF000000"/>
        <sz val="9"/>
        <u val="none"/>
      </rPr>
      <t xml:space="preserve">тис. грн. без десяткового знака</t>
    </r>
  </si>
  <si>
    <t xml:space="preserve"> Складено (зробити позначку «v» у відповідній клітинці):</t>
  </si>
  <si>
    <t>за положеннями (стандартами) бухгалтерського обліку</t>
  </si>
  <si>
    <t>V</t>
  </si>
  <si>
    <t>за міжнародними стандартами фінансової звітності</t>
  </si>
  <si>
    <t>Баланс (Звіт про фінансовий стан)</t>
  </si>
  <si>
    <t>на  31.03. 2019 р.</t>
  </si>
  <si>
    <t>Форма № 1</t>
  </si>
  <si>
    <t>Код за ДКУД</t>
  </si>
  <si>
    <t>Актив</t>
  </si>
  <si>
    <t>Код рядка</t>
  </si>
  <si>
    <t>На початок звітного періоду </t>
  </si>
  <si>
    <t>На кінець звітного періоду</t>
  </si>
  <si>
    <t>1 </t>
  </si>
  <si>
    <t>3 </t>
  </si>
  <si>
    <r>
      <t xml:space="preserve">I. Необоротні активи</t>
    </r>
    <r>
      <rPr>
        <rFont val="Times New Roman"/>
        <b val="false"/>
        <i val="false"/>
        <strike val="false"/>
        <color rgb="FF000000"/>
        <sz val="10"/>
        <u val="none"/>
      </rPr>
      <t xml:space="preserve"> </t>
    </r>
  </si>
  <si>
    <t>Нематеріальні активи</t>
  </si>
  <si>
    <t xml:space="preserve">    первісна вартість </t>
  </si>
  <si>
    <t xml:space="preserve">    накопичена амортизація </t>
  </si>
  <si>
    <t>Незавершені капітальні інвестиції</t>
  </si>
  <si>
    <t>Основні засоби</t>
  </si>
  <si>
    <t xml:space="preserve">    знос </t>
  </si>
  <si>
    <t>Інвестиційна нерухомість</t>
  </si>
  <si>
    <t>Довгострокові біологічні активи</t>
  </si>
  <si>
    <t>Довгострокові фінансові інвестиції:</t>
  </si>
  <si>
    <t>які обліковуються за методом участі в капіталі інших підприємств</t>
  </si>
  <si>
    <t>інші фінансові інвестиції </t>
  </si>
  <si>
    <t>Довгострокова дебіторська заборгованість </t>
  </si>
  <si>
    <t>Відстрочені податкові активи </t>
  </si>
  <si>
    <t>Інші необоротні активи </t>
  </si>
  <si>
    <r>
      <t xml:space="preserve">Усього за розділом I</t>
    </r>
    <r>
      <rPr>
        <rFont val="Times New Roman"/>
        <b val="false"/>
        <i val="true"/>
        <strike val="false"/>
        <color rgb="FF000000"/>
        <sz val="10"/>
        <u val="none"/>
      </rPr>
      <t xml:space="preserve"> </t>
    </r>
  </si>
  <si>
    <r>
      <t xml:space="preserve">II. Оборотні активи</t>
    </r>
    <r>
      <rPr>
        <rFont val="Times New Roman"/>
        <b val="false"/>
        <i val="false"/>
        <strike val="false"/>
        <color rgb="FF000000"/>
        <sz val="10"/>
        <u val="none"/>
      </rPr>
      <t xml:space="preserve"> </t>
    </r>
  </si>
  <si>
    <t>Запаси </t>
  </si>
  <si>
    <t>Виробничі запаси</t>
  </si>
  <si>
    <t xml:space="preserve">Незавершене виробництво </t>
  </si>
  <si>
    <t>Готова продукція</t>
  </si>
  <si>
    <t xml:space="preserve">Товари </t>
  </si>
  <si>
    <t>Поточні біологічні активи </t>
  </si>
  <si>
    <t>Дебіторська заборгованість за продукцію, товари, роботи, послуги</t>
  </si>
  <si>
    <t xml:space="preserve">    первинна вартість</t>
  </si>
  <si>
    <t xml:space="preserve">    резерв сумнівних боргів</t>
  </si>
  <si>
    <t>Дебіторська заборгованість за розрахунками:</t>
  </si>
  <si>
    <t>за виданими авансами</t>
  </si>
  <si>
    <t>з бюджетом</t>
  </si>
  <si>
    <t>у тому числі з податку на прибуток</t>
  </si>
  <si>
    <t>Дебіторська заборгованість за розрахунками із внутрішніх розрахунків</t>
  </si>
  <si>
    <t>Інша поточна дебіторська заборгованість </t>
  </si>
  <si>
    <t>Поточні фінансові інвестиції </t>
  </si>
  <si>
    <t xml:space="preserve">Гроші та їх еквіваленти </t>
  </si>
  <si>
    <t>Готівка</t>
  </si>
  <si>
    <t>Рахунки в банках</t>
  </si>
  <si>
    <t>Витрати майбутніх періодів</t>
  </si>
  <si>
    <t>Інші оборотні активи </t>
  </si>
  <si>
    <r>
      <t xml:space="preserve">Усього за розділом II</t>
    </r>
    <r>
      <rPr>
        <rFont val="Times New Roman"/>
        <b val="false"/>
        <i val="false"/>
        <strike val="false"/>
        <color rgb="FF000000"/>
        <sz val="10"/>
        <u val="none"/>
      </rPr>
      <t xml:space="preserve"> </t>
    </r>
  </si>
  <si>
    <r>
      <t xml:space="preserve">III. </t>
    </r>
    <r>
      <rPr>
        <rFont val="Times New Roman"/>
        <b val="true"/>
        <i val="false"/>
        <strike val="false"/>
        <color rgb="FF000000"/>
        <sz val="10"/>
        <u val="none"/>
      </rPr>
      <t xml:space="preserve">Необоротні активи, утримувані для продажу, та групи вибуття</t>
    </r>
  </si>
  <si>
    <t>Баланс </t>
  </si>
  <si>
    <t>Пасив</t>
  </si>
  <si>
    <t>Код</t>
  </si>
  <si>
    <t>рядка</t>
  </si>
  <si>
    <r>
      <t xml:space="preserve">I. Власний капітал</t>
    </r>
    <r>
      <rPr>
        <rFont val="Times New Roman"/>
        <b val="false"/>
        <i val="false"/>
        <strike val="false"/>
        <color rgb="FF000000"/>
        <sz val="10"/>
        <u val="none"/>
      </rPr>
      <t xml:space="preserve"> </t>
    </r>
  </si>
  <si>
    <t>Зареєстрований капітал </t>
  </si>
  <si>
    <t>Капітал у дооцінках</t>
  </si>
  <si>
    <t>Додатковий капітал </t>
  </si>
  <si>
    <t>Резервний капітал </t>
  </si>
  <si>
    <t>Нерозподілений прибуток (непокритий збиток) </t>
  </si>
  <si>
    <t>Неоплачений капітал </t>
  </si>
  <si>
    <t>Вилучений капітал </t>
  </si>
  <si>
    <t>Усього за розділом I</t>
  </si>
  <si>
    <t>II. Довгострокові зобов’язання і забезпечення</t>
  </si>
  <si>
    <t>  </t>
  </si>
  <si>
    <t>Відстрочені податкові зобов’язання</t>
  </si>
  <si>
    <t>Довгострокові кредити банків</t>
  </si>
  <si>
    <t>Інші довгострокові зобов’язання</t>
  </si>
  <si>
    <t>Довгострокові забезпечення</t>
  </si>
  <si>
    <t xml:space="preserve">Довгострокові забезпечення витрат персоналу </t>
  </si>
  <si>
    <t>Цільове фінансування </t>
  </si>
  <si>
    <t>Усього за розділом II</t>
  </si>
  <si>
    <r>
      <t xml:space="preserve">IІІ. Поточні зобов’язання</t>
    </r>
    <r>
      <rPr>
        <rFont val="Times New Roman"/>
        <b val="false"/>
        <i val="false"/>
        <strike val="false"/>
        <color rgb="FF000000"/>
        <sz val="10"/>
        <u val="none"/>
      </rPr>
      <t xml:space="preserve"> </t>
    </r>
    <r>
      <rPr>
        <rFont val="Times New Roman"/>
        <b val="true"/>
        <i val="false"/>
        <strike val="false"/>
        <color rgb="FF000000"/>
        <sz val="10"/>
        <u val="none"/>
      </rPr>
      <t xml:space="preserve">і забезпечення</t>
    </r>
  </si>
  <si>
    <t>Короткострокові кредити банків </t>
  </si>
  <si>
    <t>Поточна кредиторська заборгованість за:</t>
  </si>
  <si>
    <t xml:space="preserve">довгостроковими зобов’язаннями </t>
  </si>
  <si>
    <t>товари, роботи, послуги </t>
  </si>
  <si>
    <t>розрахунками з бюджетом</t>
  </si>
  <si>
    <t>розрахунками зі страхування</t>
  </si>
  <si>
    <t>розрахунками з оплати праці</t>
  </si>
  <si>
    <t xml:space="preserve">    за одержаними авансами</t>
  </si>
  <si>
    <t xml:space="preserve">    із внутрішніх розрахунків</t>
  </si>
  <si>
    <t>Поточні забезпечення</t>
  </si>
  <si>
    <t>Доходи майбутніх періодів</t>
  </si>
  <si>
    <t>Інші поточні зобов’язання</t>
  </si>
  <si>
    <t>Усього за розділом IІІ</t>
  </si>
  <si>
    <t xml:space="preserve">ІV. Зобов’язання, пов’язані з необоротними активами, </t>
  </si>
  <si>
    <t>утримуваними для продажу, та групами вибуття</t>
  </si>
  <si>
    <t>Баланс</t>
  </si>
  <si>
    <t>Керівник</t>
  </si>
  <si>
    <t>/ Шило В.В. /</t>
  </si>
  <si>
    <t>Головний бухгалтер</t>
  </si>
  <si>
    <t>/ Нємцева Н.В. /</t>
  </si>
  <si>
    <t>2019</t>
  </si>
  <si>
    <t>04</t>
  </si>
  <si>
    <t>01</t>
  </si>
  <si>
    <t>Підприємство</t>
  </si>
  <si>
    <t>КП "СПОРТ-ІНВЕСТ"</t>
  </si>
  <si>
    <t>37986975</t>
  </si>
  <si>
    <t>(найменування)</t>
  </si>
  <si>
    <t xml:space="preserve">Звіт про фінансові результати (Звіт про сукупний дохід)                </t>
  </si>
  <si>
    <t>за</t>
  </si>
  <si>
    <t xml:space="preserve"> 1 квартал 2019 року</t>
  </si>
  <si>
    <t>Форма N 2</t>
  </si>
  <si>
    <t>І. ФІНАНСОВІ РЕЗУЛЬТАТИ</t>
  </si>
  <si>
    <t>Стаття</t>
  </si>
  <si>
    <t>За звітний період</t>
  </si>
  <si>
    <t>За аналогічний період попереднього року</t>
  </si>
  <si>
    <t>Чистий дохід від реалізації продукції (товарів, робіт, послуг)</t>
  </si>
  <si>
    <t>Чисті зароблені страхові премії</t>
  </si>
  <si>
    <t>Премії підписані, валова сума</t>
  </si>
  <si>
    <t>Премії, передані у перестрахування</t>
  </si>
  <si>
    <t>Зміна резерву незароблених премій, валова сума</t>
  </si>
  <si>
    <t>Зміна частки перестраховиків у резерві незароблених премій</t>
  </si>
  <si>
    <t>Собівартість реалізованої продукції (товарів, робіт, послуг)</t>
  </si>
  <si>
    <t>(</t>
  </si>
  <si>
    <t>)</t>
  </si>
  <si>
    <t>Чисті понесені збитки за страховими виплатами</t>
  </si>
  <si>
    <t>Валовий:</t>
  </si>
  <si>
    <t>прибуток</t>
  </si>
  <si>
    <t>збиток</t>
  </si>
  <si>
    <t>Дохід (витрати) від зміни у резервах довгострокових зобов'язань</t>
  </si>
  <si>
    <t>Дохід (витрати) від зміни інших страхових резервів</t>
  </si>
  <si>
    <t>Зміна інших страхових резервів, валова сума</t>
  </si>
  <si>
    <t>Зміна частки перестраховиків в інших страхових резервах</t>
  </si>
  <si>
    <t>Інші операційні доходи</t>
  </si>
  <si>
    <t>Дохід від зміни вартості активів, які оцінюються за справедливою вартістю</t>
  </si>
  <si>
    <t>Дохід від первісного визнання біологічних активів і сільськогосподарської продукції</t>
  </si>
  <si>
    <t>Дохід від використання коштів, вивільнених від оподаткування</t>
  </si>
  <si>
    <t>Адміністративні витрати</t>
  </si>
  <si>
    <t>Витрати на збут</t>
  </si>
  <si>
    <t>Інші операційні витрати</t>
  </si>
  <si>
    <t>Витрат від зміни вартості активів, які оцінюються за справедливою вартістю</t>
  </si>
  <si>
    <t>Витрат від первісного визнання біологічних активів і сільськогосподарської продукції</t>
  </si>
  <si>
    <t>Фінансовий результат від операційної діяльності:</t>
  </si>
  <si>
    <t>Дохід від участі в капіталі</t>
  </si>
  <si>
    <t>Інші фінансові доходи</t>
  </si>
  <si>
    <t>Інші доходи</t>
  </si>
  <si>
    <t>Дохід від благодійної допомоги</t>
  </si>
  <si>
    <t>Фінансові витрати</t>
  </si>
  <si>
    <t>Втрати від участі в капіталі</t>
  </si>
  <si>
    <t>Інші витрати</t>
  </si>
  <si>
    <t>Прибуток (збиток) від впливу інфляції на монетарні статті</t>
  </si>
  <si>
    <t>Фінансовий результат до оподаткування:</t>
  </si>
  <si>
    <t>Витрати (дохід) з податку на прибуток</t>
  </si>
  <si>
    <t>Прибуток (збиток) від припиненої діяльності після оподаткування</t>
  </si>
  <si>
    <t>Чистий фінансовий результат:</t>
  </si>
  <si>
    <t>II. СУКУПНИЙ ДОХІД</t>
  </si>
  <si>
    <t>Дооцінка (уцінка) необоротних активів</t>
  </si>
  <si>
    <t>Дооцінка (уцінка) фінансових інструментів</t>
  </si>
  <si>
    <t>Накопичені курсові різниці</t>
  </si>
  <si>
    <t>Частка іншого сукупного доходу асоційованих та спільних підприємств</t>
  </si>
  <si>
    <t>Інший сукупний дохід</t>
  </si>
  <si>
    <t>Інший сукупний дохід до оподаткування</t>
  </si>
  <si>
    <t>Податок на прибуток, пов'язаний з іншим сукупним доходом</t>
  </si>
  <si>
    <t>Інший сукупний дохід після оподаткування</t>
  </si>
  <si>
    <t>Сукупний дохід (сума рядків 2350, 2355 та 2460)</t>
  </si>
  <si>
    <t>III. ЕЛЕМЕНТИ ОПЕРАЦІЙНИХ ВИТРАТ</t>
  </si>
  <si>
    <t>Назва статті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</si>
  <si>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</si>
  <si>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</si>
  <si>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</si>
  <si>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</si>
  <si>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</t>
  </si>
  <si>
    <t>ІV. РОЗРАХУНОК ПОКАЗНИКІВ ПРИБУТКОВОСТІ АКЦІЙ</t>
  </si>
  <si>
    <t>Середньорічна кількість простих акцій</t>
  </si>
  <si>
    <t>Скоригована середньорічна кількість простих акцій</t>
  </si>
  <si>
    <t>Чистий прибуток (збиток) на одну просту акцію</t>
  </si>
  <si>
    <t>Скоригований чистий прибуток (збиток) на одну просту акцію</t>
  </si>
  <si>
    <t>Дивіденди на одну просту акцію</t>
  </si>
  <si>
    <t xml:space="preserve">Керівник                                                                    </t>
  </si>
</sst>
</file>

<file path=xl/styles.xml><?xml version="1.0" encoding="utf-8"?>
<styleSheet xmlns="http://schemas.openxmlformats.org/spreadsheetml/2006/main" xml:space="preserve">
  <numFmts count="0"/>
  <fonts count="1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3"/>
      <color rgb="FF000000"/>
      <name val="Arial Cyr"/>
    </font>
    <font>
      <b val="0"/>
      <i val="0"/>
      <strike val="0"/>
      <u val="none"/>
      <sz val="14"/>
      <color rgb="FF000000"/>
      <name val="Journal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FF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8"/>
      <color rgb="FFFF0000"/>
      <name val="Times New Roman"/>
    </font>
    <font>
      <b val="0"/>
      <i val="0"/>
      <strike val="0"/>
      <u val="none"/>
      <sz val="8"/>
      <color rgb="FF000000"/>
      <name val="Arial Cyr"/>
    </font>
    <font>
      <b val="0"/>
      <i val="0"/>
      <strike val="0"/>
      <u val="none"/>
      <sz val="8"/>
      <color rgb="FFFF0000"/>
      <name val="Arial Cyr"/>
    </font>
    <font>
      <b val="0"/>
      <i val="0"/>
      <strike val="0"/>
      <u val="none"/>
      <sz val="10"/>
      <color rgb="FFFF0000"/>
      <name val="Arial Cyr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single"/>
      <sz val="12"/>
      <color rgb="FF000000"/>
      <name val="Times New Roman"/>
    </font>
    <font>
      <b val="0"/>
      <i val="0"/>
      <strike val="0"/>
      <u val="none"/>
      <sz val="7"/>
      <color rgb="FF000000"/>
      <name val="Times New Roman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000000"/>
      </patternFill>
    </fill>
  </fills>
  <borders count="1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27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5" numFmtId="0" fillId="2" borderId="3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9" numFmtId="0" fillId="2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6" numFmtId="0" fillId="2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6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6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2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0" fillId="2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7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3" borderId="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5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3" borderId="7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8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3" borderId="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4" applyFont="1" applyNumberFormat="0" applyFill="0" applyBorder="1" applyAlignment="1" applyProtection="true">
      <alignment horizontal="left" vertical="bottom" textRotation="0" wrapText="true" shrinkToFit="false" indent="1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3" borderId="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3" borderId="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5" numFmtId="0" fillId="2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3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1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left" vertical="bottom" textRotation="0" wrapText="true" shrinkToFit="false" indent="1"/>
      <protection hidden="false"/>
    </xf>
    <xf xfId="0" fontId="5" numFmtId="0" fillId="3" borderId="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justify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justify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6" numFmtId="49" fillId="2" borderId="0" applyFont="1" applyNumberFormat="1" applyFill="0" applyBorder="0" applyAlignment="1" applyProtection="true">
      <alignment horizontal="center" vertical="top" textRotation="0" wrapText="false" shrinkToFit="false"/>
      <protection hidden="false"/>
    </xf>
    <xf xfId="0" fontId="14" numFmtId="49" fillId="2" borderId="0" applyFont="1" applyNumberFormat="1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49" fillId="2" borderId="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0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2" borderId="3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49" fillId="2" borderId="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3" borderId="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6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3" borderId="6" applyFont="1" applyNumberFormat="0" applyFill="1" applyBorder="1" applyAlignment="1" applyProtection="true">
      <alignment horizontal="general" vertical="center" textRotation="0" wrapText="true" shrinkToFit="false"/>
      <protection hidden="false"/>
    </xf>
    <xf xfId="0" fontId="1" numFmtId="0" fillId="3" borderId="1" applyFont="1" applyNumberFormat="0" applyFill="1" applyBorder="1" applyAlignment="1" applyProtection="true">
      <alignment horizontal="general" vertical="center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justify" vertical="center" textRotation="0" wrapText="false" shrinkToFit="false"/>
      <protection hidden="false"/>
    </xf>
    <xf xfId="0" fontId="5" numFmtId="0" fillId="2" borderId="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5" numFmtId="0" fillId="2" borderId="13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5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5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6" numFmtId="0" fillId="2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5" numFmtId="0" fillId="2" borderId="1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5" numFmtId="0" fillId="2" borderId="7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6" numFmtId="0" fillId="2" borderId="1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6" numFmtId="0" fillId="2" borderId="12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15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5" numFmtId="0" fillId="2" borderId="6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6" numFmtId="0" fillId="2" borderId="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15" numFmtId="0" fillId="2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4" numFmtId="49" fillId="2" borderId="13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7" numFmtId="49" fillId="2" borderId="13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7" numFmtId="49" fillId="2" borderId="0" applyFont="1" applyNumberFormat="1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8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8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15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5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5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3" borderId="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12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5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49" fillId="2" borderId="4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4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49" fillId="2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true" shrinkToFit="false" indent="1"/>
      <protection hidden="false"/>
    </xf>
    <xf xfId="0" fontId="1" numFmtId="49" fillId="2" borderId="13" applyFont="1" applyNumberFormat="1" applyFill="0" applyBorder="1" applyAlignment="1" applyProtection="true">
      <alignment horizontal="left" vertical="center" textRotation="0" wrapText="true" shrinkToFit="false" indent="1"/>
      <protection hidden="false"/>
    </xf>
    <xf xfId="0" fontId="1" numFmtId="49" fillId="2" borderId="12" applyFont="1" applyNumberFormat="1" applyFill="0" applyBorder="1" applyAlignment="1" applyProtection="true">
      <alignment horizontal="left" vertical="center" textRotation="0" wrapText="true" shrinkToFit="false" indent="1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5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5" numFmtId="49" fillId="2" borderId="2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5" numFmtId="49" fillId="2" borderId="10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5" numFmtId="49" fillId="2" borderId="3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5" numFmtId="49" fillId="2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general" vertical="center" textRotation="0" wrapText="true" shrinkToFit="false"/>
      <protection hidden="false"/>
    </xf>
    <xf xfId="0" fontId="5" numFmtId="49" fillId="2" borderId="13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1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" numFmtId="49" fillId="2" borderId="1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1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3" borderId="6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0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3" borderId="1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4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1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49" fillId="2" borderId="8" applyFont="1" applyNumberFormat="1" applyFill="0" applyBorder="1" applyAlignment="1" applyProtection="true">
      <alignment horizontal="left" vertical="center" textRotation="0" wrapText="true" shrinkToFit="false" indent="1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3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3" borderId="1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justify" vertical="center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49" fillId="2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3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1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8" numFmtId="49" fillId="2" borderId="0" applyFont="1" applyNumberFormat="1" applyFill="0" applyBorder="0" applyAlignment="1" applyProtection="true">
      <alignment horizontal="justify" vertical="center" textRotation="0" wrapText="false" shrinkToFit="false"/>
      <protection hidden="false"/>
    </xf>
    <xf xfId="0" fontId="8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0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5" numFmtId="49" fillId="2" borderId="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15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4" numFmtId="49" fillId="2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49" fillId="2" borderId="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6" numFmtId="49" fillId="2" borderId="10" applyFont="1" applyNumberFormat="1" applyFill="0" applyBorder="1" applyAlignment="1" applyProtection="true">
      <alignment horizontal="center" vertical="top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114"/>
  <sheetViews>
    <sheetView tabSelected="1" workbookViewId="0" showGridLines="false" showRowColHeaders="1">
      <selection activeCell="K33" sqref="K33"/>
    </sheetView>
  </sheetViews>
  <sheetFormatPr customHeight="true" defaultRowHeight="12.75" defaultColWidth="8" outlineLevelRow="0" outlineLevelCol="0"/>
  <cols>
    <col min="1" max="1" width="59.28515625" customWidth="true" style="3"/>
    <col min="2" max="2" width="10.42578125" customWidth="true" style="3"/>
    <col min="3" max="3" width="13.5703125" customWidth="true" style="3"/>
    <col min="4" max="4" width="13" customWidth="true" style="3"/>
    <col min="5" max="5" width="0.140625" customWidth="true" style="3"/>
  </cols>
  <sheetData>
    <row r="1" spans="1:7" customHeight="1" ht="9.75">
      <c r="A1" s="2"/>
      <c r="B1" s="146" t="s">
        <v>0</v>
      </c>
      <c r="C1" s="146"/>
      <c r="D1" s="146"/>
      <c r="E1" s="2"/>
    </row>
    <row r="2" spans="1:7" customHeight="1" ht="16.5">
      <c r="A2" s="4"/>
      <c r="B2" s="147" t="s">
        <v>1</v>
      </c>
      <c r="C2" s="147"/>
      <c r="D2" s="147"/>
      <c r="E2" s="2"/>
    </row>
    <row r="3" spans="1:7" customHeight="1" ht="2.25">
      <c r="A3" s="2"/>
      <c r="B3" s="2"/>
      <c r="C3" s="2"/>
      <c r="D3" s="2"/>
      <c r="E3" s="2"/>
    </row>
    <row r="4" spans="1:7" customHeight="1" ht="15" hidden="true">
      <c r="A4" s="5"/>
      <c r="B4" s="5"/>
      <c r="C4" s="2"/>
      <c r="D4" s="2"/>
      <c r="E4" s="2"/>
    </row>
    <row r="5" spans="1:7" customHeight="1" ht="12">
      <c r="A5" s="148"/>
      <c r="B5" s="149"/>
      <c r="C5" s="6" t="s">
        <v>2</v>
      </c>
      <c r="D5" s="7"/>
      <c r="E5" s="2"/>
    </row>
    <row r="6" spans="1:7" customHeight="1" ht="12">
      <c r="A6" s="148" t="s">
        <v>3</v>
      </c>
      <c r="B6" s="149"/>
      <c r="C6" s="8">
        <v>2019</v>
      </c>
      <c r="D6" s="9" t="s">
        <v>4</v>
      </c>
      <c r="E6" s="10"/>
    </row>
    <row r="7" spans="1:7" customHeight="1" ht="12.75">
      <c r="A7" s="128" t="s">
        <v>5</v>
      </c>
      <c r="B7" s="129" t="s">
        <v>6</v>
      </c>
      <c r="C7" s="130">
        <v>37986975</v>
      </c>
      <c r="D7" s="131"/>
      <c r="E7" s="12"/>
    </row>
    <row r="8" spans="1:7" customHeight="1" ht="15.75">
      <c r="A8" s="132" t="s">
        <v>7</v>
      </c>
      <c r="B8" s="129" t="s">
        <v>8</v>
      </c>
      <c r="C8" s="133">
        <v>1210136900</v>
      </c>
      <c r="D8" s="134"/>
      <c r="E8" s="13"/>
    </row>
    <row r="9" spans="1:7" customHeight="1" ht="24">
      <c r="A9" s="132" t="s">
        <v>9</v>
      </c>
      <c r="B9" s="129" t="s">
        <v>10</v>
      </c>
      <c r="C9" s="133">
        <v>150</v>
      </c>
      <c r="D9" s="134"/>
      <c r="E9" s="14"/>
    </row>
    <row r="10" spans="1:7" customHeight="1" ht="12.95">
      <c r="A10" s="132" t="s">
        <v>11</v>
      </c>
      <c r="B10" s="129" t="s">
        <v>12</v>
      </c>
      <c r="C10" s="133"/>
      <c r="D10" s="135" t="s">
        <v>13</v>
      </c>
      <c r="E10" s="15"/>
    </row>
    <row r="11" spans="1:7" customHeight="1" ht="15">
      <c r="A11" s="132" t="s">
        <v>14</v>
      </c>
      <c r="B11" s="136"/>
      <c r="C11" s="136"/>
      <c r="D11" s="136"/>
      <c r="E11" s="14"/>
    </row>
    <row r="12" spans="1:7" customHeight="1" ht="12.95">
      <c r="A12" s="150" t="s">
        <v>15</v>
      </c>
      <c r="B12" s="150"/>
      <c r="C12" s="150"/>
      <c r="D12" s="129"/>
      <c r="E12" s="14"/>
    </row>
    <row r="13" spans="1:7" customHeight="1" ht="12.95">
      <c r="A13" s="132" t="s">
        <v>16</v>
      </c>
      <c r="B13" s="136"/>
      <c r="C13" s="136"/>
      <c r="D13" s="136"/>
      <c r="E13" s="14"/>
    </row>
    <row r="14" spans="1:7" customHeight="1" ht="12">
      <c r="A14" s="151" t="s">
        <v>17</v>
      </c>
      <c r="B14" s="151"/>
      <c r="C14" s="151"/>
      <c r="D14" s="151"/>
      <c r="E14" s="14"/>
    </row>
    <row r="15" spans="1:7" customHeight="1" ht="12">
      <c r="A15" s="151" t="s">
        <v>18</v>
      </c>
      <c r="B15" s="154"/>
      <c r="C15" s="137"/>
      <c r="D15" s="138" t="s">
        <v>19</v>
      </c>
      <c r="E15" s="14"/>
    </row>
    <row r="16" spans="1:7" customHeight="1" ht="12">
      <c r="A16" s="151" t="s">
        <v>20</v>
      </c>
      <c r="B16" s="154"/>
      <c r="C16" s="137"/>
      <c r="D16" s="139"/>
      <c r="E16" s="14"/>
    </row>
    <row r="17" spans="1:7" customHeight="1" ht="0.75">
      <c r="A17" s="11"/>
      <c r="B17" s="16"/>
      <c r="C17" s="14"/>
      <c r="D17" s="14"/>
      <c r="E17" s="14"/>
    </row>
    <row r="18" spans="1:7" customHeight="1" ht="15" hidden="true">
      <c r="A18" s="11"/>
      <c r="B18" s="16"/>
      <c r="C18" s="14"/>
      <c r="D18" s="14"/>
      <c r="E18" s="14"/>
    </row>
    <row r="19" spans="1:7" customHeight="1" ht="15">
      <c r="A19" s="127" t="s">
        <v>21</v>
      </c>
      <c r="B19" s="16"/>
      <c r="C19" s="14"/>
      <c r="D19" s="14"/>
      <c r="E19" s="14"/>
    </row>
    <row r="20" spans="1:7" customHeight="1" ht="11.25">
      <c r="A20" s="127" t="s">
        <v>22</v>
      </c>
      <c r="B20" s="16"/>
      <c r="C20" s="14"/>
      <c r="D20" s="14"/>
      <c r="E20" s="14"/>
    </row>
    <row r="21" spans="1:7" customHeight="1" ht="15" hidden="true">
      <c r="A21" s="11"/>
      <c r="B21" s="16"/>
      <c r="C21" s="14"/>
      <c r="D21" s="14"/>
      <c r="E21" s="14"/>
    </row>
    <row r="22" spans="1:7" customHeight="1" ht="12.75">
      <c r="A22" s="17" t="s">
        <v>23</v>
      </c>
      <c r="B22" s="149" t="s">
        <v>24</v>
      </c>
      <c r="C22" s="155"/>
      <c r="D22" s="18">
        <v>1801001</v>
      </c>
      <c r="E22" s="14"/>
    </row>
    <row r="23" spans="1:7" customHeight="1" ht="2.25">
      <c r="A23" s="11"/>
      <c r="B23" s="16"/>
      <c r="C23" s="14"/>
      <c r="D23" s="14"/>
      <c r="E23" s="14"/>
    </row>
    <row r="24" spans="1:7" customHeight="1" ht="15" hidden="true">
      <c r="A24" s="11"/>
      <c r="B24" s="16"/>
      <c r="C24" s="14"/>
      <c r="D24" s="14"/>
      <c r="E24" s="14"/>
    </row>
    <row r="25" spans="1:7" customHeight="1" ht="21">
      <c r="A25" s="19" t="s">
        <v>25</v>
      </c>
      <c r="B25" s="19" t="s">
        <v>26</v>
      </c>
      <c r="C25" s="19" t="s">
        <v>27</v>
      </c>
      <c r="D25" s="19" t="s">
        <v>28</v>
      </c>
      <c r="E25" s="14"/>
    </row>
    <row r="26" spans="1:7" customHeight="1" ht="9.75">
      <c r="A26" s="20" t="s">
        <v>29</v>
      </c>
      <c r="B26" s="20">
        <v>2</v>
      </c>
      <c r="C26" s="20" t="s">
        <v>30</v>
      </c>
      <c r="D26" s="22">
        <v>4</v>
      </c>
      <c r="E26" s="14"/>
    </row>
    <row r="27" spans="1:7" customHeight="1" ht="13.5">
      <c r="A27" s="23" t="s">
        <v>31</v>
      </c>
      <c r="B27" s="24"/>
      <c r="C27" s="156">
        <f>C29-C30</f>
        <v>0</v>
      </c>
      <c r="D27" s="156">
        <f>D29-D30</f>
        <v>0</v>
      </c>
      <c r="E27" s="14"/>
    </row>
    <row r="28" spans="1:7" customHeight="1" ht="12">
      <c r="A28" s="25" t="s">
        <v>32</v>
      </c>
      <c r="B28" s="26">
        <v>1000</v>
      </c>
      <c r="C28" s="157"/>
      <c r="D28" s="157"/>
      <c r="E28" s="14"/>
    </row>
    <row r="29" spans="1:7" customHeight="1" ht="13.5">
      <c r="A29" s="27" t="s">
        <v>33</v>
      </c>
      <c r="B29" s="28">
        <v>1001</v>
      </c>
      <c r="C29" s="29"/>
      <c r="D29" s="29"/>
      <c r="E29" s="14"/>
    </row>
    <row r="30" spans="1:7" customHeight="1" ht="13.5">
      <c r="A30" s="30" t="s">
        <v>34</v>
      </c>
      <c r="B30" s="31">
        <v>1002</v>
      </c>
      <c r="C30" s="29"/>
      <c r="D30" s="29"/>
      <c r="E30" s="14"/>
    </row>
    <row r="31" spans="1:7" customHeight="1" ht="13.5">
      <c r="A31" s="32" t="s">
        <v>35</v>
      </c>
      <c r="B31" s="33">
        <v>1005</v>
      </c>
      <c r="C31" s="29">
        <v>70843</v>
      </c>
      <c r="D31" s="144">
        <v>88041</v>
      </c>
      <c r="E31" s="14"/>
    </row>
    <row r="32" spans="1:7" customHeight="1" ht="13.5">
      <c r="A32" s="30" t="s">
        <v>36</v>
      </c>
      <c r="B32" s="31">
        <v>1010</v>
      </c>
      <c r="C32" s="34">
        <f>C33-C34</f>
        <v>5556</v>
      </c>
      <c r="D32" s="34">
        <f>D33-D34</f>
        <v>5553</v>
      </c>
      <c r="E32" s="14"/>
    </row>
    <row r="33" spans="1:7" customHeight="1" ht="13.5">
      <c r="A33" s="32" t="s">
        <v>33</v>
      </c>
      <c r="B33" s="31">
        <v>1011</v>
      </c>
      <c r="C33" s="29">
        <v>5602</v>
      </c>
      <c r="D33" s="144">
        <v>5602</v>
      </c>
      <c r="E33" s="14"/>
    </row>
    <row r="34" spans="1:7" customHeight="1" ht="13.5">
      <c r="A34" s="30" t="s">
        <v>37</v>
      </c>
      <c r="B34" s="31">
        <v>1012</v>
      </c>
      <c r="C34" s="144">
        <v>46</v>
      </c>
      <c r="D34" s="144">
        <v>49</v>
      </c>
      <c r="E34" s="14"/>
    </row>
    <row r="35" spans="1:7" customHeight="1" ht="13.5">
      <c r="A35" s="30" t="s">
        <v>38</v>
      </c>
      <c r="B35" s="33">
        <v>1015</v>
      </c>
      <c r="C35" s="30"/>
      <c r="D35" s="29"/>
      <c r="E35" s="14"/>
    </row>
    <row r="36" spans="1:7" customHeight="1" ht="13.5">
      <c r="A36" s="35" t="s">
        <v>39</v>
      </c>
      <c r="B36" s="33">
        <v>1020</v>
      </c>
      <c r="C36" s="30"/>
      <c r="D36" s="29"/>
      <c r="E36" s="14"/>
    </row>
    <row r="37" spans="1:7" customHeight="1" ht="13.5">
      <c r="A37" s="35" t="s">
        <v>40</v>
      </c>
      <c r="B37" s="158">
        <v>1030</v>
      </c>
      <c r="C37" s="159"/>
      <c r="D37" s="160"/>
      <c r="E37" s="14"/>
    </row>
    <row r="38" spans="1:7" customHeight="1" ht="13.5">
      <c r="A38" s="36" t="s">
        <v>41</v>
      </c>
      <c r="B38" s="158"/>
      <c r="C38" s="159"/>
      <c r="D38" s="160"/>
      <c r="E38" s="14"/>
    </row>
    <row r="39" spans="1:7" customHeight="1" ht="13.5">
      <c r="A39" s="36" t="s">
        <v>42</v>
      </c>
      <c r="B39" s="33">
        <v>1035</v>
      </c>
      <c r="C39" s="30"/>
      <c r="D39" s="29"/>
      <c r="E39" s="37"/>
    </row>
    <row r="40" spans="1:7" customHeight="1" ht="13.5">
      <c r="A40" s="30" t="s">
        <v>43</v>
      </c>
      <c r="B40" s="33">
        <v>1040</v>
      </c>
      <c r="C40" s="30"/>
      <c r="D40" s="29"/>
      <c r="E40" s="14"/>
    </row>
    <row r="41" spans="1:7" customHeight="1" ht="13.5">
      <c r="A41" s="30" t="s">
        <v>44</v>
      </c>
      <c r="B41" s="33">
        <v>1045</v>
      </c>
      <c r="C41" s="32"/>
      <c r="D41" s="30"/>
      <c r="E41" s="14"/>
    </row>
    <row r="42" spans="1:7" customHeight="1" ht="13.5">
      <c r="A42" s="30" t="s">
        <v>45</v>
      </c>
      <c r="B42" s="33">
        <v>1090</v>
      </c>
      <c r="C42" s="30"/>
      <c r="D42" s="29"/>
      <c r="E42" s="14"/>
    </row>
    <row r="43" spans="1:7" customHeight="1" ht="15">
      <c r="A43" s="38" t="s">
        <v>46</v>
      </c>
      <c r="B43" s="39">
        <v>1095</v>
      </c>
      <c r="C43" s="40">
        <f>C27+C31+C32+C35+C36+C37+C39+C40+C41+C42</f>
        <v>76399</v>
      </c>
      <c r="D43" s="40">
        <f>D27+D31+D32+D35+D36+D37+D39+D40+D41+D42</f>
        <v>93594</v>
      </c>
      <c r="E43" s="14"/>
    </row>
    <row r="44" spans="1:7" customHeight="1" ht="12">
      <c r="A44" s="41" t="s">
        <v>47</v>
      </c>
      <c r="B44" s="165">
        <v>1100</v>
      </c>
      <c r="C44" s="42"/>
      <c r="D44" s="43"/>
      <c r="E44" s="14"/>
    </row>
    <row r="45" spans="1:7" customHeight="1" ht="12">
      <c r="A45" s="36" t="s">
        <v>48</v>
      </c>
      <c r="B45" s="165"/>
      <c r="C45" s="44">
        <f>C46+C47+C48+C49</f>
        <v>190</v>
      </c>
      <c r="D45" s="45">
        <f>D46+D47+D48+D49</f>
        <v>144</v>
      </c>
      <c r="E45" s="47"/>
    </row>
    <row r="46" spans="1:7" customHeight="1" ht="13.5">
      <c r="A46" s="48" t="s">
        <v>49</v>
      </c>
      <c r="B46" s="49">
        <v>1101</v>
      </c>
      <c r="C46" s="50">
        <v>190</v>
      </c>
      <c r="D46" s="145">
        <v>144</v>
      </c>
      <c r="E46" s="47"/>
    </row>
    <row r="47" spans="1:7" customHeight="1" ht="13.5">
      <c r="A47" s="48" t="s">
        <v>50</v>
      </c>
      <c r="B47" s="49">
        <v>1102</v>
      </c>
      <c r="C47" s="29"/>
      <c r="D47" s="29"/>
      <c r="E47" s="47"/>
    </row>
    <row r="48" spans="1:7" customHeight="1" ht="13.5">
      <c r="A48" s="48" t="s">
        <v>51</v>
      </c>
      <c r="B48" s="49">
        <v>1103</v>
      </c>
      <c r="C48" s="29"/>
      <c r="D48" s="29"/>
      <c r="E48" s="47"/>
    </row>
    <row r="49" spans="1:7" customHeight="1" ht="13.5">
      <c r="A49" s="48" t="s">
        <v>52</v>
      </c>
      <c r="B49" s="49">
        <v>1104</v>
      </c>
      <c r="C49" s="29"/>
      <c r="D49" s="29"/>
      <c r="E49" s="47"/>
    </row>
    <row r="50" spans="1:7" customHeight="1" ht="13.5">
      <c r="A50" s="51" t="s">
        <v>53</v>
      </c>
      <c r="B50" s="52">
        <v>1110</v>
      </c>
      <c r="C50" s="53"/>
      <c r="D50" s="53"/>
      <c r="E50" s="47"/>
    </row>
    <row r="51" spans="1:7" customHeight="1" ht="13.5">
      <c r="A51" s="48" t="s">
        <v>54</v>
      </c>
      <c r="B51" s="54">
        <v>1125</v>
      </c>
      <c r="C51" s="55"/>
      <c r="D51" s="56"/>
      <c r="E51" s="47"/>
    </row>
    <row r="52" spans="1:7" customHeight="1" ht="13.5">
      <c r="A52" s="57" t="s">
        <v>55</v>
      </c>
      <c r="B52" s="58">
        <v>1126</v>
      </c>
      <c r="C52" s="59"/>
      <c r="D52" s="59"/>
      <c r="E52" s="47"/>
    </row>
    <row r="53" spans="1:7" customHeight="1" ht="13.5">
      <c r="A53" s="57" t="s">
        <v>56</v>
      </c>
      <c r="B53" s="58">
        <v>1127</v>
      </c>
      <c r="C53" s="59"/>
      <c r="D53" s="59"/>
      <c r="E53" s="47"/>
    </row>
    <row r="54" spans="1:7" customHeight="1" ht="13.5">
      <c r="A54" s="57" t="s">
        <v>57</v>
      </c>
      <c r="B54" s="166">
        <v>1130</v>
      </c>
      <c r="C54" s="59"/>
      <c r="D54" s="59"/>
      <c r="E54" s="61"/>
    </row>
    <row r="55" spans="1:7" customHeight="1" ht="13.5">
      <c r="A55" s="51" t="s">
        <v>58</v>
      </c>
      <c r="B55" s="167"/>
      <c r="C55" s="53"/>
      <c r="D55" s="53"/>
      <c r="E55" s="47"/>
    </row>
    <row r="56" spans="1:7" customHeight="1" ht="13.5">
      <c r="A56" s="62" t="s">
        <v>59</v>
      </c>
      <c r="B56" s="63">
        <v>1135</v>
      </c>
      <c r="C56" s="56"/>
      <c r="D56" s="56"/>
      <c r="E56" s="47"/>
    </row>
    <row r="57" spans="1:7" customHeight="1" ht="13.5">
      <c r="A57" s="62" t="s">
        <v>60</v>
      </c>
      <c r="B57" s="63">
        <v>1136</v>
      </c>
      <c r="C57" s="56"/>
      <c r="D57" s="56"/>
      <c r="E57" s="47"/>
    </row>
    <row r="58" spans="1:7" customHeight="1" ht="13.5">
      <c r="A58" s="64" t="s">
        <v>61</v>
      </c>
      <c r="B58" s="49">
        <v>1145</v>
      </c>
      <c r="C58" s="56"/>
      <c r="D58" s="56"/>
      <c r="E58" s="47"/>
    </row>
    <row r="59" spans="1:7" customHeight="1" ht="13.5">
      <c r="A59" s="48" t="s">
        <v>62</v>
      </c>
      <c r="B59" s="54">
        <v>1155</v>
      </c>
      <c r="C59" s="56"/>
      <c r="D59" s="56"/>
      <c r="E59" s="47"/>
    </row>
    <row r="60" spans="1:7" customHeight="1" ht="13.5">
      <c r="A60" s="48" t="s">
        <v>63</v>
      </c>
      <c r="B60" s="54">
        <v>1160</v>
      </c>
      <c r="C60" s="56"/>
      <c r="D60" s="56"/>
      <c r="E60" s="47"/>
    </row>
    <row r="61" spans="1:7" customHeight="1" ht="13.5">
      <c r="A61" s="48" t="s">
        <v>64</v>
      </c>
      <c r="B61" s="54">
        <v>1165</v>
      </c>
      <c r="C61" s="65">
        <f>C62+C63</f>
        <v>4561</v>
      </c>
      <c r="D61" s="65">
        <f>D62+D63</f>
        <v>4353</v>
      </c>
      <c r="E61" s="47"/>
    </row>
    <row r="62" spans="1:7" customHeight="1" ht="13.5">
      <c r="A62" s="48" t="s">
        <v>65</v>
      </c>
      <c r="B62" s="54">
        <v>1166</v>
      </c>
      <c r="C62" s="56"/>
      <c r="D62" s="56"/>
      <c r="E62" s="47"/>
    </row>
    <row r="63" spans="1:7" customHeight="1" ht="13.5">
      <c r="A63" s="48" t="s">
        <v>66</v>
      </c>
      <c r="B63" s="54">
        <v>1167</v>
      </c>
      <c r="C63" s="56">
        <v>4561</v>
      </c>
      <c r="D63" s="56">
        <v>4353</v>
      </c>
      <c r="E63" s="47"/>
    </row>
    <row r="64" spans="1:7" customHeight="1" ht="13.5">
      <c r="A64" s="48" t="s">
        <v>67</v>
      </c>
      <c r="B64" s="63">
        <v>1170</v>
      </c>
      <c r="C64" s="56"/>
      <c r="D64" s="56"/>
      <c r="E64" s="47"/>
    </row>
    <row r="65" spans="1:7" customHeight="1" ht="13.5">
      <c r="A65" s="48" t="s">
        <v>68</v>
      </c>
      <c r="B65" s="63">
        <v>1190</v>
      </c>
      <c r="C65" s="56"/>
      <c r="D65" s="56"/>
      <c r="E65" s="66"/>
    </row>
    <row r="66" spans="1:7" customHeight="1" ht="13.5">
      <c r="A66" s="67" t="s">
        <v>69</v>
      </c>
      <c r="B66" s="68">
        <v>1195</v>
      </c>
      <c r="C66" s="65">
        <f>C45+C51+C55+C56+C58+C59+C60+C61+C64+C65</f>
        <v>4751</v>
      </c>
      <c r="D66" s="65">
        <f>D45+D51+D55+D56+D58+D59+D60+D61+D64+D65</f>
        <v>4497</v>
      </c>
      <c r="E66" s="47"/>
    </row>
    <row r="67" spans="1:7" customHeight="1" ht="14.25">
      <c r="A67" s="124" t="s">
        <v>70</v>
      </c>
      <c r="B67" s="69">
        <v>1200</v>
      </c>
      <c r="C67" s="57"/>
      <c r="D67" s="59"/>
      <c r="E67" s="47"/>
    </row>
    <row r="68" spans="1:7" customHeight="1" ht="13.5">
      <c r="A68" s="70" t="s">
        <v>71</v>
      </c>
      <c r="B68" s="71">
        <v>1300</v>
      </c>
      <c r="C68" s="72">
        <f>C67+C66+C43</f>
        <v>81150</v>
      </c>
      <c r="D68" s="72">
        <f>D67+D66+D43</f>
        <v>98091</v>
      </c>
      <c r="E68" s="66"/>
      <c r="F68" s="3">
        <f>C68-C108</f>
        <v>0</v>
      </c>
      <c r="G68" s="3">
        <f>D68-D108</f>
        <v>0</v>
      </c>
    </row>
    <row r="69" spans="1:7" customHeight="1" ht="15">
      <c r="A69" s="73"/>
      <c r="B69" s="73"/>
      <c r="C69" s="66"/>
      <c r="D69" s="66"/>
      <c r="E69" s="66"/>
    </row>
    <row r="70" spans="1:7" customHeight="1" ht="15">
      <c r="A70" s="2"/>
      <c r="B70" s="2"/>
      <c r="C70" s="47"/>
      <c r="D70" s="47"/>
      <c r="E70" s="47">
        <f>D51+D55+D56+D58+D59</f>
        <v>0</v>
      </c>
    </row>
    <row r="71" spans="1:7" customHeight="1" ht="25.5">
      <c r="A71" s="166" t="s">
        <v>72</v>
      </c>
      <c r="B71" s="60" t="s">
        <v>73</v>
      </c>
      <c r="C71" s="166" t="s">
        <v>27</v>
      </c>
      <c r="D71" s="166" t="s">
        <v>28</v>
      </c>
      <c r="E71" s="2"/>
    </row>
    <row r="72" spans="1:7" customHeight="1" ht="12.75">
      <c r="A72" s="168"/>
      <c r="B72" s="75" t="s">
        <v>74</v>
      </c>
      <c r="C72" s="168"/>
      <c r="D72" s="168"/>
      <c r="E72" s="47"/>
    </row>
    <row r="73" spans="1:7" customHeight="1" ht="12.75">
      <c r="A73" s="76">
        <v>1</v>
      </c>
      <c r="B73" s="31">
        <v>2</v>
      </c>
      <c r="C73" s="77">
        <v>3</v>
      </c>
      <c r="D73" s="78">
        <v>4</v>
      </c>
      <c r="E73" s="2"/>
    </row>
    <row r="74" spans="1:7" customHeight="1" ht="18">
      <c r="A74" s="41" t="s">
        <v>75</v>
      </c>
      <c r="B74" s="24"/>
      <c r="C74" s="42"/>
      <c r="D74" s="43"/>
      <c r="E74" s="2"/>
    </row>
    <row r="75" spans="1:7" customHeight="1" ht="13.5">
      <c r="A75" s="36" t="s">
        <v>76</v>
      </c>
      <c r="B75" s="26">
        <v>1400</v>
      </c>
      <c r="C75" s="50">
        <v>5365</v>
      </c>
      <c r="D75" s="50">
        <v>5365</v>
      </c>
      <c r="E75" s="2"/>
    </row>
    <row r="76" spans="1:7" customHeight="1" ht="13.5">
      <c r="A76" s="51" t="s">
        <v>77</v>
      </c>
      <c r="B76" s="52">
        <v>1405</v>
      </c>
      <c r="C76" s="53"/>
      <c r="D76" s="53"/>
      <c r="E76" s="2"/>
    </row>
    <row r="77" spans="1:7" customHeight="1" ht="13.5">
      <c r="A77" s="48" t="s">
        <v>78</v>
      </c>
      <c r="B77" s="63">
        <v>1410</v>
      </c>
      <c r="C77" s="143">
        <f>76589-843-24</f>
        <v>75722</v>
      </c>
      <c r="D77" s="143">
        <v>92697</v>
      </c>
      <c r="E77" s="2"/>
    </row>
    <row r="78" spans="1:7" customHeight="1" ht="13.5">
      <c r="A78" s="48" t="s">
        <v>79</v>
      </c>
      <c r="B78" s="63">
        <v>1415</v>
      </c>
      <c r="C78" s="56"/>
      <c r="D78" s="56"/>
      <c r="E78" s="2"/>
    </row>
    <row r="79" spans="1:7" customHeight="1" ht="13.5">
      <c r="A79" s="48" t="s">
        <v>80</v>
      </c>
      <c r="B79" s="63">
        <v>1420</v>
      </c>
      <c r="C79" s="56">
        <v>21</v>
      </c>
      <c r="D79" s="56">
        <v>24</v>
      </c>
      <c r="E79" s="2"/>
    </row>
    <row r="80" spans="1:7" customHeight="1" ht="13.5">
      <c r="A80" s="48" t="s">
        <v>81</v>
      </c>
      <c r="B80" s="63">
        <v>1425</v>
      </c>
      <c r="C80" s="63"/>
      <c r="D80" s="63"/>
      <c r="E80" s="2"/>
    </row>
    <row r="81" spans="1:7" customHeight="1" ht="13.5">
      <c r="A81" s="48" t="s">
        <v>82</v>
      </c>
      <c r="B81" s="63">
        <v>1430</v>
      </c>
      <c r="C81" s="63"/>
      <c r="D81" s="63"/>
      <c r="E81" s="2"/>
    </row>
    <row r="82" spans="1:7" customHeight="1" ht="13.5">
      <c r="A82" s="67" t="s">
        <v>83</v>
      </c>
      <c r="B82" s="69">
        <v>1495</v>
      </c>
      <c r="C82" s="79">
        <f>C75+C76+C77+C78+C79+C80+C81+C74</f>
        <v>81108</v>
      </c>
      <c r="D82" s="79">
        <f>D75+D76+D77+D78+D79+D80+D81+D74</f>
        <v>98086</v>
      </c>
      <c r="E82" s="2"/>
    </row>
    <row r="83" spans="1:7" customHeight="1" ht="20.25">
      <c r="A83" s="80" t="s">
        <v>84</v>
      </c>
      <c r="B83" s="24"/>
      <c r="C83" s="35" t="s">
        <v>85</v>
      </c>
      <c r="D83" s="81"/>
      <c r="E83" s="2"/>
    </row>
    <row r="84" spans="1:7" customHeight="1" ht="13.5">
      <c r="A84" s="82" t="s">
        <v>86</v>
      </c>
      <c r="B84" s="26">
        <v>1500</v>
      </c>
      <c r="C84" s="36"/>
      <c r="D84" s="83"/>
      <c r="E84" s="2"/>
    </row>
    <row r="85" spans="1:7" customHeight="1" ht="13.5">
      <c r="A85" s="48" t="s">
        <v>87</v>
      </c>
      <c r="B85" s="52">
        <v>1510</v>
      </c>
      <c r="C85" s="51"/>
      <c r="D85" s="56"/>
      <c r="E85" s="2"/>
    </row>
    <row r="86" spans="1:7" customHeight="1" ht="13.5">
      <c r="A86" s="48" t="s">
        <v>88</v>
      </c>
      <c r="B86" s="63">
        <v>1515</v>
      </c>
      <c r="C86" s="56"/>
      <c r="D86" s="56"/>
      <c r="E86" s="2"/>
    </row>
    <row r="87" spans="1:7" customHeight="1" ht="13.5">
      <c r="A87" s="48" t="s">
        <v>89</v>
      </c>
      <c r="B87" s="63">
        <v>1520</v>
      </c>
      <c r="C87" s="56"/>
      <c r="D87" s="56"/>
      <c r="E87" s="2"/>
    </row>
    <row r="88" spans="1:7" customHeight="1" ht="13.5">
      <c r="A88" s="48" t="s">
        <v>90</v>
      </c>
      <c r="B88" s="49">
        <v>1521</v>
      </c>
      <c r="C88" s="56"/>
      <c r="D88" s="56"/>
      <c r="E88" s="2"/>
    </row>
    <row r="89" spans="1:7" customHeight="1" ht="13.5">
      <c r="A89" s="48" t="s">
        <v>91</v>
      </c>
      <c r="B89" s="63">
        <v>1525</v>
      </c>
      <c r="C89" s="56"/>
      <c r="D89" s="56"/>
      <c r="E89" s="2"/>
    </row>
    <row r="90" spans="1:7" customHeight="1" ht="13.5">
      <c r="A90" s="67" t="s">
        <v>92</v>
      </c>
      <c r="B90" s="69">
        <v>1595</v>
      </c>
      <c r="C90" s="79">
        <f>C84+C85+C86+C87+C89</f>
        <v>0</v>
      </c>
      <c r="D90" s="79">
        <f>D84+D85+D86+D87+D89</f>
        <v>0</v>
      </c>
      <c r="E90" s="2"/>
    </row>
    <row r="91" spans="1:7" customHeight="1" ht="18">
      <c r="A91" s="80" t="s">
        <v>93</v>
      </c>
      <c r="B91" s="24"/>
      <c r="C91" s="35" t="s">
        <v>85</v>
      </c>
      <c r="D91" s="81"/>
      <c r="E91" s="2"/>
    </row>
    <row r="92" spans="1:7" customHeight="1" ht="13.5">
      <c r="A92" s="82" t="s">
        <v>94</v>
      </c>
      <c r="B92" s="26">
        <v>1600</v>
      </c>
      <c r="C92" s="83"/>
      <c r="D92" s="83"/>
    </row>
    <row r="93" spans="1:7" customHeight="1" ht="13.5">
      <c r="A93" s="57" t="s">
        <v>95</v>
      </c>
      <c r="B93" s="168">
        <v>1610</v>
      </c>
      <c r="C93" s="152"/>
      <c r="D93" s="152"/>
    </row>
    <row r="94" spans="1:7" customHeight="1" ht="13.5">
      <c r="A94" s="84" t="s">
        <v>96</v>
      </c>
      <c r="B94" s="167"/>
      <c r="C94" s="153"/>
      <c r="D94" s="153"/>
    </row>
    <row r="95" spans="1:7" customHeight="1" ht="13.5">
      <c r="A95" s="62" t="s">
        <v>97</v>
      </c>
      <c r="B95" s="63">
        <v>1615</v>
      </c>
      <c r="C95" s="56"/>
      <c r="D95" s="56"/>
    </row>
    <row r="96" spans="1:7" customHeight="1" ht="13.5">
      <c r="A96" s="62" t="s">
        <v>98</v>
      </c>
      <c r="B96" s="63">
        <v>1620</v>
      </c>
      <c r="C96" s="56">
        <v>42</v>
      </c>
      <c r="D96" s="56">
        <v>5</v>
      </c>
      <c r="F96" s="126"/>
    </row>
    <row r="97" spans="1:7" customHeight="1" ht="13.5">
      <c r="A97" s="62" t="s">
        <v>60</v>
      </c>
      <c r="B97" s="63">
        <v>1621</v>
      </c>
      <c r="C97" s="56">
        <v>11</v>
      </c>
      <c r="D97" s="56">
        <v>1</v>
      </c>
      <c r="F97" s="126"/>
    </row>
    <row r="98" spans="1:7" customHeight="1" ht="13.5">
      <c r="A98" s="62" t="s">
        <v>99</v>
      </c>
      <c r="B98" s="63">
        <v>1625</v>
      </c>
      <c r="C98" s="56"/>
      <c r="D98" s="56"/>
      <c r="F98" s="126"/>
    </row>
    <row r="99" spans="1:7" customHeight="1" ht="13.5">
      <c r="A99" s="62" t="s">
        <v>100</v>
      </c>
      <c r="B99" s="63">
        <v>1630</v>
      </c>
      <c r="C99" s="56"/>
      <c r="D99" s="56"/>
    </row>
    <row r="100" spans="1:7" customHeight="1" ht="13.5">
      <c r="A100" s="48" t="s">
        <v>101</v>
      </c>
      <c r="B100" s="49">
        <v>1635</v>
      </c>
      <c r="C100" s="56"/>
      <c r="D100" s="56"/>
    </row>
    <row r="101" spans="1:7" customHeight="1" ht="13.5">
      <c r="A101" s="48" t="s">
        <v>102</v>
      </c>
      <c r="B101" s="49">
        <v>1645</v>
      </c>
      <c r="C101" s="56"/>
      <c r="D101" s="56"/>
    </row>
    <row r="102" spans="1:7" customHeight="1" ht="13.5">
      <c r="A102" s="48" t="s">
        <v>103</v>
      </c>
      <c r="B102" s="54">
        <v>1660</v>
      </c>
      <c r="C102" s="56"/>
      <c r="D102" s="56"/>
    </row>
    <row r="103" spans="1:7" customHeight="1" ht="13.5">
      <c r="A103" s="48" t="s">
        <v>104</v>
      </c>
      <c r="B103" s="63">
        <v>1665</v>
      </c>
      <c r="C103" s="56"/>
      <c r="D103" s="56"/>
    </row>
    <row r="104" spans="1:7" customHeight="1" ht="13.5">
      <c r="A104" s="48" t="s">
        <v>105</v>
      </c>
      <c r="B104" s="63">
        <v>1690</v>
      </c>
      <c r="C104" s="56"/>
      <c r="D104" s="56"/>
    </row>
    <row r="105" spans="1:7" customHeight="1" ht="13.5">
      <c r="A105" s="67" t="s">
        <v>106</v>
      </c>
      <c r="B105" s="68">
        <v>1695</v>
      </c>
      <c r="C105" s="65">
        <f>C92+C93+C95+C96+C98+C99+C102+C103+C104+C100+C101</f>
        <v>42</v>
      </c>
      <c r="D105" s="65">
        <f>D92+D93+D95+D96+D98+D99+D102+D103+D104+D100+D101</f>
        <v>5</v>
      </c>
    </row>
    <row r="106" spans="1:7" customHeight="1" ht="18.75">
      <c r="A106" s="124" t="s">
        <v>107</v>
      </c>
      <c r="B106" s="161">
        <v>1700</v>
      </c>
      <c r="C106" s="163"/>
      <c r="D106" s="152"/>
    </row>
    <row r="107" spans="1:7" customHeight="1" ht="13.5">
      <c r="A107" s="125" t="s">
        <v>108</v>
      </c>
      <c r="B107" s="162"/>
      <c r="C107" s="164"/>
      <c r="D107" s="153"/>
    </row>
    <row r="108" spans="1:7" customHeight="1" ht="13.5">
      <c r="A108" s="67" t="s">
        <v>109</v>
      </c>
      <c r="B108" s="68">
        <v>1900</v>
      </c>
      <c r="C108" s="85">
        <f>C106+C105+C90+C82</f>
        <v>81150</v>
      </c>
      <c r="D108" s="85">
        <f>D106+D105+D90+D82</f>
        <v>98091</v>
      </c>
    </row>
    <row r="109" spans="1:7" customHeight="1" ht="12.75">
      <c r="A109" s="86"/>
      <c r="C109" s="87"/>
      <c r="D109" s="88"/>
    </row>
    <row r="110" spans="1:7" customHeight="1" ht="12.75">
      <c r="A110" s="89"/>
      <c r="C110" s="87"/>
      <c r="D110" s="87"/>
    </row>
    <row r="111" spans="1:7" customHeight="1" ht="12.75">
      <c r="A111" s="89"/>
      <c r="B111" s="87"/>
      <c r="C111" s="87"/>
      <c r="D111" s="87"/>
    </row>
    <row r="112" spans="1:7" customHeight="1" ht="12.75">
      <c r="A112" s="90" t="s">
        <v>110</v>
      </c>
      <c r="B112" s="91"/>
      <c r="C112" s="87" t="s">
        <v>111</v>
      </c>
      <c r="D112" s="87"/>
    </row>
    <row r="113" spans="1:7" customHeight="1" ht="12.75">
      <c r="A113" s="87"/>
      <c r="B113" s="87"/>
      <c r="C113" s="87"/>
      <c r="D113" s="87"/>
    </row>
    <row r="114" spans="1:7" customHeight="1" ht="12.75">
      <c r="A114" s="90" t="s">
        <v>112</v>
      </c>
      <c r="B114" s="91"/>
      <c r="C114" s="87" t="s">
        <v>113</v>
      </c>
      <c r="D114" s="8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1:A72"/>
    <mergeCell ref="C71:C72"/>
    <mergeCell ref="B93:B94"/>
    <mergeCell ref="C93:C94"/>
    <mergeCell ref="B1:D1"/>
    <mergeCell ref="B2:D2"/>
    <mergeCell ref="C27:C28"/>
    <mergeCell ref="D27:D28"/>
    <mergeCell ref="B22:C22"/>
    <mergeCell ref="A5:B5"/>
    <mergeCell ref="B106:B107"/>
    <mergeCell ref="C106:C107"/>
    <mergeCell ref="D106:D107"/>
    <mergeCell ref="D93:D94"/>
    <mergeCell ref="D71:D72"/>
    <mergeCell ref="B37:B38"/>
    <mergeCell ref="C37:C38"/>
    <mergeCell ref="B54:B55"/>
    <mergeCell ref="A6:B6"/>
    <mergeCell ref="A14:D14"/>
    <mergeCell ref="A15:B15"/>
    <mergeCell ref="D37:D38"/>
    <mergeCell ref="B44:B45"/>
    <mergeCell ref="A16:B16"/>
    <mergeCell ref="A12:C12"/>
  </mergeCells>
  <printOptions gridLines="false" gridLinesSet="true"/>
  <pageMargins left="0.19685039370079" right="0.19685039370079" top="0.078740157480315" bottom="0.078740157480315" header="0.51181102362205" footer="0.5118110236220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U97"/>
  <sheetViews>
    <sheetView tabSelected="0" workbookViewId="0" showGridLines="false" showRowColHeaders="1">
      <selection activeCell="AY17" sqref="AY17:BG17"/>
    </sheetView>
  </sheetViews>
  <sheetFormatPr customHeight="true" defaultRowHeight="12.75" defaultColWidth="1.42578125" outlineLevelRow="0" outlineLevelCol="0"/>
  <cols>
    <col min="1" max="1" width="1.140625" customWidth="true" style="92"/>
    <col min="2" max="2" width="1.140625" customWidth="true" style="92"/>
    <col min="3" max="3" width="1.140625" customWidth="true" style="92"/>
    <col min="4" max="4" width="1.140625" customWidth="true" style="92"/>
    <col min="5" max="5" width="1.140625" customWidth="true" style="92"/>
    <col min="6" max="6" width="1.140625" customWidth="true" style="92"/>
    <col min="7" max="7" width="1.140625" customWidth="true" style="92"/>
    <col min="8" max="8" width="1.140625" customWidth="true" style="92"/>
    <col min="9" max="9" width="1.140625" customWidth="true" style="92"/>
    <col min="10" max="10" width="1.140625" customWidth="true" style="92"/>
    <col min="11" max="11" width="2.85546875" customWidth="true" style="92"/>
    <col min="12" max="12" width="1.140625" customWidth="true" style="92"/>
    <col min="13" max="13" width="1.140625" customWidth="true" style="92"/>
    <col min="14" max="14" width="1.140625" customWidth="true" style="92"/>
    <col min="15" max="15" width="1.140625" customWidth="true" style="92"/>
    <col min="16" max="16" width="1.140625" customWidth="true" style="92"/>
    <col min="17" max="17" width="1.140625" customWidth="true" style="92"/>
    <col min="18" max="18" width="1.140625" customWidth="true" style="92"/>
    <col min="19" max="19" width="1.140625" customWidth="true" style="92"/>
    <col min="20" max="20" width="1.140625" customWidth="true" style="92"/>
    <col min="21" max="21" width="1.140625" customWidth="true" style="92"/>
    <col min="22" max="22" width="1.140625" customWidth="true" style="92"/>
    <col min="23" max="23" width="1.140625" customWidth="true" style="92"/>
    <col min="24" max="24" width="1.140625" customWidth="true" style="92"/>
    <col min="25" max="25" width="1.140625" customWidth="true" style="92"/>
    <col min="26" max="26" width="1.140625" customWidth="true" style="92"/>
    <col min="27" max="27" width="1.140625" customWidth="true" style="92"/>
    <col min="28" max="28" width="1.140625" customWidth="true" style="92"/>
    <col min="29" max="29" width="1.140625" customWidth="true" style="92"/>
    <col min="30" max="30" width="1.140625" customWidth="true" style="92"/>
    <col min="31" max="31" width="1.140625" customWidth="true" style="92"/>
    <col min="32" max="32" width="1.140625" customWidth="true" style="92"/>
    <col min="33" max="33" width="1.140625" customWidth="true" style="92"/>
    <col min="34" max="34" width="1.140625" customWidth="true" style="92"/>
    <col min="35" max="35" width="1.140625" customWidth="true" style="92"/>
    <col min="36" max="36" width="1.140625" customWidth="true" style="92"/>
    <col min="37" max="37" width="1.140625" customWidth="true" style="92"/>
    <col min="38" max="38" width="1.140625" customWidth="true" style="92"/>
    <col min="39" max="39" width="1.140625" customWidth="true" style="92"/>
    <col min="40" max="40" width="1.140625" customWidth="true" style="92"/>
    <col min="41" max="41" width="1.140625" customWidth="true" style="92"/>
    <col min="42" max="42" width="1.140625" customWidth="true" style="92"/>
    <col min="43" max="43" width="1.140625" customWidth="true" style="92"/>
    <col min="44" max="44" width="1.140625" customWidth="true" style="92"/>
    <col min="45" max="45" width="2.42578125" customWidth="true" style="92"/>
    <col min="46" max="46" width="1.140625" customWidth="true" style="92"/>
    <col min="47" max="47" width="1.140625" customWidth="true" style="92"/>
    <col min="48" max="48" width="1.140625" customWidth="true" style="92"/>
    <col min="49" max="49" width="1.140625" customWidth="true" style="92"/>
    <col min="50" max="50" width="2" customWidth="true" style="92"/>
    <col min="51" max="51" width="1.140625" customWidth="true" style="92"/>
    <col min="52" max="52" width="1.140625" customWidth="true" style="92"/>
    <col min="53" max="53" width="1.140625" customWidth="true" style="92"/>
    <col min="54" max="54" width="1.140625" customWidth="true" style="92"/>
    <col min="55" max="55" width="1.140625" customWidth="true" style="92"/>
    <col min="56" max="56" width="1.140625" customWidth="true" style="92"/>
    <col min="57" max="57" width="1.140625" customWidth="true" style="92"/>
    <col min="58" max="58" width="1.140625" customWidth="true" style="92"/>
    <col min="59" max="59" width="1.140625" customWidth="true" style="92"/>
    <col min="60" max="60" width="1.140625" customWidth="true" style="92"/>
    <col min="61" max="61" width="1.140625" customWidth="true" style="92"/>
    <col min="62" max="62" width="1.140625" customWidth="true" style="92"/>
    <col min="63" max="63" width="1.140625" customWidth="true" style="92"/>
    <col min="64" max="64" width="2" customWidth="true" style="92"/>
    <col min="65" max="65" width="1.140625" customWidth="true" style="92"/>
    <col min="66" max="66" width="1.140625" customWidth="true" style="92"/>
    <col min="67" max="67" width="1.140625" customWidth="true" style="92"/>
    <col min="68" max="68" width="1.140625" customWidth="true" style="92"/>
    <col min="69" max="69" width="1.140625" customWidth="true" style="92"/>
    <col min="70" max="70" width="1.140625" customWidth="true" style="92"/>
    <col min="71" max="71" width="1.140625" customWidth="true" style="92"/>
    <col min="72" max="72" width="1.140625" customWidth="true" style="92"/>
    <col min="73" max="73" width="1.140625" customWidth="true" style="92"/>
    <col min="74" max="74" width="1.140625" customWidth="true" style="92"/>
    <col min="75" max="75" width="1.140625" customWidth="true" style="92"/>
    <col min="76" max="76" width="1.140625" customWidth="true" style="92"/>
    <col min="77" max="77" width="1.140625" customWidth="true" style="92"/>
    <col min="78" max="78" width="1.140625" customWidth="true" style="92"/>
    <col min="79" max="79" width="25.140625" customWidth="true" style="92"/>
    <col min="80" max="80" width="25.140625" customWidth="true" style="92"/>
    <col min="81" max="81" width="25.140625" customWidth="true" style="92"/>
    <col min="82" max="82" width="25.140625" customWidth="true" style="92"/>
    <col min="83" max="83" width="1.140625" customWidth="true" style="92"/>
    <col min="84" max="84" width="1.140625" customWidth="true" style="92"/>
    <col min="85" max="85" width="1.140625" customWidth="true" style="92"/>
    <col min="86" max="86" width="1.140625" customWidth="true" style="92"/>
    <col min="87" max="87" width="1.140625" customWidth="true" style="92"/>
    <col min="88" max="88" width="1.140625" customWidth="true" style="92"/>
    <col min="89" max="89" width="1.140625" customWidth="true" style="92"/>
    <col min="90" max="90" width="1.140625" customWidth="true" style="92"/>
    <col min="91" max="91" width="1.140625" customWidth="true" style="92"/>
    <col min="92" max="92" width="1.140625" customWidth="true" style="92"/>
    <col min="93" max="93" width="1.140625" customWidth="true" style="92"/>
    <col min="94" max="94" width="1.140625" customWidth="true" style="92"/>
    <col min="95" max="95" width="1.140625" customWidth="true" style="92"/>
    <col min="96" max="96" width="1.140625" customWidth="true" style="92"/>
    <col min="97" max="97" width="1.140625" customWidth="true" style="92"/>
    <col min="98" max="98" width="1.140625" customWidth="true" style="92"/>
    <col min="99" max="99" width="1.140625" customWidth="true" style="92"/>
    <col min="100" max="100" width="1.140625" customWidth="true" style="92"/>
    <col min="101" max="101" width="1.140625" customWidth="true" style="92"/>
    <col min="102" max="102" width="1.140625" customWidth="true" style="92"/>
    <col min="103" max="103" width="1.140625" customWidth="true" style="92"/>
    <col min="104" max="104" width="1.140625" customWidth="true" style="92"/>
    <col min="105" max="105" width="1.140625" customWidth="true" style="92"/>
    <col min="106" max="106" width="1.140625" customWidth="true" style="92"/>
    <col min="107" max="107" width="1.140625" customWidth="true" style="92"/>
    <col min="108" max="108" width="1.140625" customWidth="true" style="92"/>
    <col min="109" max="109" width="1.140625" customWidth="true" style="92"/>
    <col min="110" max="110" width="1.140625" customWidth="true" style="92"/>
    <col min="111" max="111" width="1.140625" customWidth="true" style="92"/>
    <col min="112" max="112" width="1.140625" customWidth="true" style="92"/>
    <col min="113" max="113" width="1.140625" customWidth="true" style="92"/>
    <col min="114" max="114" width="1.140625" customWidth="true" style="92"/>
    <col min="115" max="115" width="1.140625" customWidth="true" style="92"/>
    <col min="116" max="116" width="1.140625" customWidth="true" style="92"/>
    <col min="117" max="117" width="1.140625" customWidth="true" style="92"/>
    <col min="118" max="118" width="1.140625" customWidth="true" style="92"/>
    <col min="119" max="119" width="1.140625" customWidth="true" style="92"/>
    <col min="120" max="120" width="1.140625" customWidth="true" style="92"/>
    <col min="121" max="121" width="1.140625" customWidth="true" style="92"/>
    <col min="122" max="122" width="1.140625" customWidth="true" style="92"/>
    <col min="123" max="123" width="1.140625" customWidth="true" style="92"/>
    <col min="124" max="124" width="1.140625" customWidth="true" style="92"/>
    <col min="125" max="125" width="1.140625" customWidth="true" style="92"/>
  </cols>
  <sheetData>
    <row r="1" spans="1:125" customHeight="1" ht="6"/>
    <row r="2" spans="1:125" customHeight="1" ht="13.5">
      <c r="C2" s="93"/>
      <c r="D2" s="93"/>
      <c r="BJ2" s="190" t="s">
        <v>2</v>
      </c>
      <c r="BK2" s="191"/>
      <c r="BL2" s="191"/>
      <c r="BM2" s="191"/>
      <c r="BN2" s="191"/>
      <c r="BO2" s="191"/>
      <c r="BP2" s="191"/>
      <c r="BQ2" s="191"/>
      <c r="BR2" s="192"/>
    </row>
    <row r="3" spans="1:125" customHeight="1" ht="13.5">
      <c r="C3" s="260" t="s">
        <v>3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6" t="s">
        <v>114</v>
      </c>
      <c r="BK3" s="267"/>
      <c r="BL3" s="267"/>
      <c r="BM3" s="264" t="s">
        <v>115</v>
      </c>
      <c r="BN3" s="265"/>
      <c r="BO3" s="265"/>
      <c r="BP3" s="172" t="s">
        <v>116</v>
      </c>
      <c r="BQ3" s="172"/>
      <c r="BR3" s="172"/>
    </row>
    <row r="4" spans="1:125" customHeight="1" ht="13.5">
      <c r="C4" s="188" t="s">
        <v>117</v>
      </c>
      <c r="D4" s="188"/>
      <c r="E4" s="188"/>
      <c r="F4" s="188"/>
      <c r="G4" s="188"/>
      <c r="H4" s="188"/>
      <c r="I4" s="188"/>
      <c r="J4" s="188"/>
      <c r="K4" s="188"/>
      <c r="L4" s="189" t="s">
        <v>118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BA4" s="188" t="s">
        <v>6</v>
      </c>
      <c r="BB4" s="188"/>
      <c r="BC4" s="188"/>
      <c r="BD4" s="188"/>
      <c r="BE4" s="188"/>
      <c r="BF4" s="188"/>
      <c r="BG4" s="188"/>
      <c r="BH4" s="188"/>
      <c r="BI4" s="261"/>
      <c r="BJ4" s="257" t="s">
        <v>119</v>
      </c>
      <c r="BK4" s="258"/>
      <c r="BL4" s="258"/>
      <c r="BM4" s="258"/>
      <c r="BN4" s="258"/>
      <c r="BO4" s="258"/>
      <c r="BP4" s="258"/>
      <c r="BQ4" s="258"/>
      <c r="BR4" s="259"/>
    </row>
    <row r="5" spans="1:125" customHeight="1" ht="11.25">
      <c r="K5" s="94"/>
      <c r="L5" s="268" t="s">
        <v>120</v>
      </c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</row>
    <row r="6" spans="1:125" customHeight="1" ht="6"/>
    <row r="7" spans="1:125" customHeight="1" ht="18">
      <c r="C7" s="263" t="s">
        <v>121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</row>
    <row r="8" spans="1:125" customHeight="1" ht="15.75"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3" t="s">
        <v>122</v>
      </c>
      <c r="Z8" s="263"/>
      <c r="AA8" s="263"/>
      <c r="AB8" s="140" t="s">
        <v>123</v>
      </c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2"/>
      <c r="AQ8" s="142"/>
      <c r="AR8" s="142"/>
      <c r="AS8" s="141"/>
      <c r="AT8" s="141"/>
      <c r="AU8" s="141"/>
      <c r="AV8" s="263"/>
      <c r="AW8" s="263"/>
      <c r="AX8" s="263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</row>
    <row r="9" spans="1:125" customHeight="1" ht="8.25"/>
    <row r="10" spans="1:125" customHeight="1" ht="13.5">
      <c r="AP10" s="193" t="s">
        <v>124</v>
      </c>
      <c r="AQ10" s="193"/>
      <c r="AR10" s="193"/>
      <c r="AS10" s="193"/>
      <c r="AT10" s="193"/>
      <c r="AU10" s="193"/>
      <c r="AV10" s="193"/>
      <c r="AW10" s="193"/>
      <c r="AX10" s="194" t="s">
        <v>24</v>
      </c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5"/>
      <c r="BJ10" s="190">
        <v>1801003</v>
      </c>
      <c r="BK10" s="191"/>
      <c r="BL10" s="191"/>
      <c r="BM10" s="191"/>
      <c r="BN10" s="191"/>
      <c r="BO10" s="191"/>
      <c r="BP10" s="191"/>
      <c r="BQ10" s="191"/>
      <c r="BR10" s="192"/>
    </row>
    <row r="11" spans="1:125" customHeight="1" ht="8.25" hidden="true"/>
    <row r="12" spans="1:125" customHeight="1" ht="9">
      <c r="C12" s="181" t="s">
        <v>125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</row>
    <row r="13" spans="1:125" customHeight="1" ht="9"/>
    <row r="14" spans="1:125" customHeight="1" ht="55.5">
      <c r="C14" s="172" t="s">
        <v>126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 t="s">
        <v>26</v>
      </c>
      <c r="AV14" s="172"/>
      <c r="AW14" s="172"/>
      <c r="AX14" s="172"/>
      <c r="AY14" s="172" t="s">
        <v>127</v>
      </c>
      <c r="AZ14" s="172"/>
      <c r="BA14" s="172"/>
      <c r="BB14" s="172"/>
      <c r="BC14" s="172"/>
      <c r="BD14" s="172"/>
      <c r="BE14" s="172"/>
      <c r="BF14" s="172"/>
      <c r="BG14" s="172"/>
      <c r="BH14" s="172" t="s">
        <v>128</v>
      </c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</row>
    <row r="15" spans="1:125" customHeight="1" ht="13.5">
      <c r="C15" s="172">
        <v>1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>
        <v>2</v>
      </c>
      <c r="AV15" s="172"/>
      <c r="AW15" s="172"/>
      <c r="AX15" s="172"/>
      <c r="AY15" s="172">
        <v>3</v>
      </c>
      <c r="AZ15" s="172"/>
      <c r="BA15" s="172"/>
      <c r="BB15" s="172"/>
      <c r="BC15" s="172"/>
      <c r="BD15" s="172"/>
      <c r="BE15" s="172"/>
      <c r="BF15" s="172"/>
      <c r="BG15" s="172"/>
      <c r="BH15" s="172">
        <v>4</v>
      </c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</row>
    <row r="16" spans="1:125" customHeight="1" ht="13.5">
      <c r="C16" s="171" t="s">
        <v>129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0">
        <v>2000</v>
      </c>
      <c r="AV16" s="170"/>
      <c r="AW16" s="170"/>
      <c r="AX16" s="170"/>
      <c r="AY16" s="203">
        <v>8</v>
      </c>
      <c r="AZ16" s="203"/>
      <c r="BA16" s="203"/>
      <c r="BB16" s="203"/>
      <c r="BC16" s="203"/>
      <c r="BD16" s="203"/>
      <c r="BE16" s="203"/>
      <c r="BF16" s="203"/>
      <c r="BG16" s="203"/>
      <c r="BH16" s="202">
        <v>27</v>
      </c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</row>
    <row r="17" spans="1:125" customHeight="1" ht="13.5">
      <c r="C17" s="222" t="s">
        <v>130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4"/>
      <c r="AU17" s="185">
        <v>2010</v>
      </c>
      <c r="AV17" s="186"/>
      <c r="AW17" s="186"/>
      <c r="AX17" s="187"/>
      <c r="AY17" s="207">
        <f>AY18-AY19-AY20+AY21</f>
        <v>0</v>
      </c>
      <c r="AZ17" s="208"/>
      <c r="BA17" s="208"/>
      <c r="BB17" s="208"/>
      <c r="BC17" s="208"/>
      <c r="BD17" s="208"/>
      <c r="BE17" s="208"/>
      <c r="BF17" s="208"/>
      <c r="BG17" s="209"/>
      <c r="BH17" s="251">
        <f>BH18-BH19-BH20+BH21</f>
        <v>0</v>
      </c>
      <c r="BI17" s="252"/>
      <c r="BJ17" s="252"/>
      <c r="BK17" s="252"/>
      <c r="BL17" s="252"/>
      <c r="BM17" s="252"/>
      <c r="BN17" s="252"/>
      <c r="BO17" s="252"/>
      <c r="BP17" s="252"/>
      <c r="BQ17" s="252"/>
      <c r="BR17" s="253"/>
    </row>
    <row r="18" spans="1:125" customHeight="1" ht="13.5">
      <c r="C18" s="222" t="s">
        <v>131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4"/>
      <c r="AU18" s="185">
        <v>2011</v>
      </c>
      <c r="AV18" s="186"/>
      <c r="AW18" s="186"/>
      <c r="AX18" s="187"/>
      <c r="AY18" s="204"/>
      <c r="AZ18" s="205"/>
      <c r="BA18" s="205"/>
      <c r="BB18" s="205"/>
      <c r="BC18" s="205"/>
      <c r="BD18" s="205"/>
      <c r="BE18" s="205"/>
      <c r="BF18" s="205"/>
      <c r="BG18" s="206"/>
      <c r="BH18" s="182"/>
      <c r="BI18" s="183"/>
      <c r="BJ18" s="183"/>
      <c r="BK18" s="183"/>
      <c r="BL18" s="183"/>
      <c r="BM18" s="183"/>
      <c r="BN18" s="183"/>
      <c r="BO18" s="183"/>
      <c r="BP18" s="183"/>
      <c r="BQ18" s="183"/>
      <c r="BR18" s="184"/>
    </row>
    <row r="19" spans="1:125" customHeight="1" ht="13.5">
      <c r="C19" s="222" t="s">
        <v>132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4"/>
      <c r="AU19" s="185">
        <v>2012</v>
      </c>
      <c r="AV19" s="186"/>
      <c r="AW19" s="186"/>
      <c r="AX19" s="187"/>
      <c r="AY19" s="204"/>
      <c r="AZ19" s="205"/>
      <c r="BA19" s="205"/>
      <c r="BB19" s="205"/>
      <c r="BC19" s="205"/>
      <c r="BD19" s="205"/>
      <c r="BE19" s="205"/>
      <c r="BF19" s="205"/>
      <c r="BG19" s="206"/>
      <c r="BH19" s="182"/>
      <c r="BI19" s="183"/>
      <c r="BJ19" s="183"/>
      <c r="BK19" s="183"/>
      <c r="BL19" s="183"/>
      <c r="BM19" s="183"/>
      <c r="BN19" s="183"/>
      <c r="BO19" s="183"/>
      <c r="BP19" s="183"/>
      <c r="BQ19" s="183"/>
      <c r="BR19" s="184"/>
    </row>
    <row r="20" spans="1:125" customHeight="1" ht="13.5">
      <c r="C20" s="222" t="s">
        <v>133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4"/>
      <c r="AU20" s="185">
        <v>2013</v>
      </c>
      <c r="AV20" s="186"/>
      <c r="AW20" s="186"/>
      <c r="AX20" s="187"/>
      <c r="AY20" s="204"/>
      <c r="AZ20" s="205"/>
      <c r="BA20" s="205"/>
      <c r="BB20" s="205"/>
      <c r="BC20" s="205"/>
      <c r="BD20" s="205"/>
      <c r="BE20" s="205"/>
      <c r="BF20" s="205"/>
      <c r="BG20" s="206"/>
      <c r="BH20" s="182"/>
      <c r="BI20" s="183"/>
      <c r="BJ20" s="183"/>
      <c r="BK20" s="183"/>
      <c r="BL20" s="183"/>
      <c r="BM20" s="183"/>
      <c r="BN20" s="183"/>
      <c r="BO20" s="183"/>
      <c r="BP20" s="183"/>
      <c r="BQ20" s="183"/>
      <c r="BR20" s="184"/>
    </row>
    <row r="21" spans="1:125" customHeight="1" ht="13.5">
      <c r="C21" s="222" t="s">
        <v>134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4"/>
      <c r="AU21" s="185">
        <v>2014</v>
      </c>
      <c r="AV21" s="186"/>
      <c r="AW21" s="186"/>
      <c r="AX21" s="187"/>
      <c r="AY21" s="204"/>
      <c r="AZ21" s="205"/>
      <c r="BA21" s="205"/>
      <c r="BB21" s="205"/>
      <c r="BC21" s="205"/>
      <c r="BD21" s="205"/>
      <c r="BE21" s="205"/>
      <c r="BF21" s="205"/>
      <c r="BG21" s="206"/>
      <c r="BH21" s="182"/>
      <c r="BI21" s="183"/>
      <c r="BJ21" s="183"/>
      <c r="BK21" s="183"/>
      <c r="BL21" s="183"/>
      <c r="BM21" s="183"/>
      <c r="BN21" s="183"/>
      <c r="BO21" s="183"/>
      <c r="BP21" s="183"/>
      <c r="BQ21" s="183"/>
      <c r="BR21" s="184"/>
    </row>
    <row r="22" spans="1:125" customHeight="1" ht="13.5">
      <c r="C22" s="177" t="s">
        <v>135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235">
        <v>2050</v>
      </c>
      <c r="AV22" s="235"/>
      <c r="AW22" s="235"/>
      <c r="AX22" s="235"/>
      <c r="AY22" s="98" t="s">
        <v>136</v>
      </c>
      <c r="AZ22" s="205"/>
      <c r="BA22" s="205"/>
      <c r="BB22" s="205"/>
      <c r="BC22" s="205"/>
      <c r="BD22" s="205"/>
      <c r="BE22" s="205"/>
      <c r="BF22" s="205"/>
      <c r="BG22" s="99" t="s">
        <v>137</v>
      </c>
      <c r="BH22" s="98" t="s">
        <v>136</v>
      </c>
      <c r="BI22" s="205"/>
      <c r="BJ22" s="205"/>
      <c r="BK22" s="205"/>
      <c r="BL22" s="205"/>
      <c r="BM22" s="205"/>
      <c r="BN22" s="205"/>
      <c r="BO22" s="205"/>
      <c r="BP22" s="205"/>
      <c r="BQ22" s="205"/>
      <c r="BR22" s="99" t="s">
        <v>137</v>
      </c>
    </row>
    <row r="23" spans="1:125" customHeight="1" ht="13.5">
      <c r="C23" s="222" t="s">
        <v>138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4"/>
      <c r="AU23" s="185">
        <v>2070</v>
      </c>
      <c r="AV23" s="186"/>
      <c r="AW23" s="186"/>
      <c r="AX23" s="187"/>
      <c r="AY23" s="204"/>
      <c r="AZ23" s="205"/>
      <c r="BA23" s="205"/>
      <c r="BB23" s="205"/>
      <c r="BC23" s="205"/>
      <c r="BD23" s="205"/>
      <c r="BE23" s="205"/>
      <c r="BF23" s="205"/>
      <c r="BG23" s="206"/>
      <c r="BH23" s="204"/>
      <c r="BI23" s="205"/>
      <c r="BJ23" s="205"/>
      <c r="BK23" s="205"/>
      <c r="BL23" s="205"/>
      <c r="BM23" s="205"/>
      <c r="BN23" s="205"/>
      <c r="BO23" s="205"/>
      <c r="BP23" s="205"/>
      <c r="BQ23" s="205"/>
      <c r="BR23" s="206"/>
    </row>
    <row r="24" spans="1:125" customHeight="1" ht="13.5">
      <c r="C24" s="178" t="s">
        <v>139</v>
      </c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274">
        <v>2090</v>
      </c>
      <c r="AV24" s="274"/>
      <c r="AW24" s="274"/>
      <c r="AX24" s="274"/>
      <c r="AY24" s="210">
        <f>AY16</f>
        <v>8</v>
      </c>
      <c r="AZ24" s="210"/>
      <c r="BA24" s="210"/>
      <c r="BB24" s="210"/>
      <c r="BC24" s="210"/>
      <c r="BD24" s="210"/>
      <c r="BE24" s="210"/>
      <c r="BF24" s="210"/>
      <c r="BG24" s="210"/>
      <c r="BH24" s="196">
        <f>BH16</f>
        <v>27</v>
      </c>
      <c r="BI24" s="197"/>
      <c r="BJ24" s="197"/>
      <c r="BK24" s="197"/>
      <c r="BL24" s="197"/>
      <c r="BM24" s="197"/>
      <c r="BN24" s="197"/>
      <c r="BO24" s="197"/>
      <c r="BP24" s="197"/>
      <c r="BQ24" s="197"/>
      <c r="BR24" s="198"/>
    </row>
    <row r="25" spans="1:125" customHeight="1" ht="13.5">
      <c r="C25" s="173" t="s">
        <v>140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274"/>
      <c r="AV25" s="274"/>
      <c r="AW25" s="274"/>
      <c r="AX25" s="274"/>
      <c r="AY25" s="210"/>
      <c r="AZ25" s="210"/>
      <c r="BA25" s="210"/>
      <c r="BB25" s="210"/>
      <c r="BC25" s="210"/>
      <c r="BD25" s="210"/>
      <c r="BE25" s="210"/>
      <c r="BF25" s="210"/>
      <c r="BG25" s="210"/>
      <c r="BH25" s="199"/>
      <c r="BI25" s="200"/>
      <c r="BJ25" s="200"/>
      <c r="BK25" s="200"/>
      <c r="BL25" s="200"/>
      <c r="BM25" s="200"/>
      <c r="BN25" s="200"/>
      <c r="BO25" s="200"/>
      <c r="BP25" s="200"/>
      <c r="BQ25" s="200"/>
      <c r="BR25" s="201"/>
    </row>
    <row r="26" spans="1:125" customHeight="1" ht="13.5">
      <c r="C26" s="234" t="s">
        <v>141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72">
        <v>2095</v>
      </c>
      <c r="AV26" s="272"/>
      <c r="AW26" s="272"/>
      <c r="AX26" s="272"/>
      <c r="AY26" s="100" t="s">
        <v>136</v>
      </c>
      <c r="AZ26" s="211">
        <f>IF((AZ22+AY23)&gt;(AY16+AY17),AZ22+AY23-AY16-AY17,0)</f>
        <v>0</v>
      </c>
      <c r="BA26" s="211"/>
      <c r="BB26" s="211"/>
      <c r="BC26" s="211"/>
      <c r="BD26" s="211"/>
      <c r="BE26" s="211"/>
      <c r="BF26" s="211"/>
      <c r="BG26" s="101" t="s">
        <v>137</v>
      </c>
      <c r="BH26" s="102" t="s">
        <v>136</v>
      </c>
      <c r="BI26" s="256">
        <f>IF((BI22+BH23)&gt;(BH16+BH17),BI22+BH23-BH16-BH17,0)</f>
        <v>0</v>
      </c>
      <c r="BJ26" s="256"/>
      <c r="BK26" s="256"/>
      <c r="BL26" s="256"/>
      <c r="BM26" s="256"/>
      <c r="BN26" s="256"/>
      <c r="BO26" s="256"/>
      <c r="BP26" s="256"/>
      <c r="BQ26" s="256"/>
      <c r="BR26" s="103" t="s">
        <v>137</v>
      </c>
    </row>
    <row r="27" spans="1:125" customHeight="1" ht="13.5">
      <c r="C27" s="222" t="s">
        <v>142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4"/>
      <c r="AU27" s="185">
        <v>2105</v>
      </c>
      <c r="AV27" s="186"/>
      <c r="AW27" s="186"/>
      <c r="AX27" s="186"/>
      <c r="AY27" s="104"/>
      <c r="AZ27" s="273"/>
      <c r="BA27" s="273"/>
      <c r="BB27" s="273"/>
      <c r="BC27" s="273"/>
      <c r="BD27" s="273"/>
      <c r="BE27" s="273"/>
      <c r="BF27" s="273"/>
      <c r="BG27" s="105"/>
      <c r="BH27" s="104"/>
      <c r="BI27" s="271"/>
      <c r="BJ27" s="271"/>
      <c r="BK27" s="271"/>
      <c r="BL27" s="271"/>
      <c r="BM27" s="271"/>
      <c r="BN27" s="271"/>
      <c r="BO27" s="271"/>
      <c r="BP27" s="271"/>
      <c r="BQ27" s="271"/>
      <c r="BR27" s="106"/>
    </row>
    <row r="28" spans="1:125" customHeight="1" ht="13.5">
      <c r="C28" s="222" t="s">
        <v>143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4"/>
      <c r="AU28" s="185">
        <v>2110</v>
      </c>
      <c r="AV28" s="186"/>
      <c r="AW28" s="186"/>
      <c r="AX28" s="186"/>
      <c r="AY28" s="107"/>
      <c r="AZ28" s="213"/>
      <c r="BA28" s="213"/>
      <c r="BB28" s="213"/>
      <c r="BC28" s="213"/>
      <c r="BD28" s="213"/>
      <c r="BE28" s="213"/>
      <c r="BF28" s="213"/>
      <c r="BG28" s="108"/>
      <c r="BH28" s="107"/>
      <c r="BI28" s="176"/>
      <c r="BJ28" s="176"/>
      <c r="BK28" s="176"/>
      <c r="BL28" s="176"/>
      <c r="BM28" s="176"/>
      <c r="BN28" s="176"/>
      <c r="BO28" s="176"/>
      <c r="BP28" s="176"/>
      <c r="BQ28" s="176"/>
      <c r="BR28" s="109"/>
    </row>
    <row r="29" spans="1:125" customHeight="1" ht="13.5">
      <c r="C29" s="222" t="s">
        <v>144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4"/>
      <c r="AU29" s="185">
        <v>2111</v>
      </c>
      <c r="AV29" s="186"/>
      <c r="AW29" s="186"/>
      <c r="AX29" s="187"/>
      <c r="AY29" s="228"/>
      <c r="AZ29" s="229"/>
      <c r="BA29" s="229"/>
      <c r="BB29" s="229"/>
      <c r="BC29" s="229"/>
      <c r="BD29" s="229"/>
      <c r="BE29" s="229"/>
      <c r="BF29" s="229"/>
      <c r="BG29" s="230"/>
      <c r="BH29" s="225"/>
      <c r="BI29" s="226"/>
      <c r="BJ29" s="226"/>
      <c r="BK29" s="226"/>
      <c r="BL29" s="226"/>
      <c r="BM29" s="226"/>
      <c r="BN29" s="226"/>
      <c r="BO29" s="226"/>
      <c r="BP29" s="226"/>
      <c r="BQ29" s="226"/>
      <c r="BR29" s="227"/>
    </row>
    <row r="30" spans="1:125" customHeight="1" ht="13.5">
      <c r="C30" s="222" t="s">
        <v>145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4"/>
      <c r="AU30" s="185">
        <v>2112</v>
      </c>
      <c r="AV30" s="186"/>
      <c r="AW30" s="186"/>
      <c r="AX30" s="187"/>
      <c r="AY30" s="212"/>
      <c r="AZ30" s="213"/>
      <c r="BA30" s="213"/>
      <c r="BB30" s="213"/>
      <c r="BC30" s="213"/>
      <c r="BD30" s="213"/>
      <c r="BE30" s="213"/>
      <c r="BF30" s="213"/>
      <c r="BG30" s="214"/>
      <c r="BH30" s="269"/>
      <c r="BI30" s="176"/>
      <c r="BJ30" s="176"/>
      <c r="BK30" s="176"/>
      <c r="BL30" s="176"/>
      <c r="BM30" s="176"/>
      <c r="BN30" s="176"/>
      <c r="BO30" s="176"/>
      <c r="BP30" s="176"/>
      <c r="BQ30" s="176"/>
      <c r="BR30" s="270"/>
    </row>
    <row r="31" spans="1:125" customHeight="1" ht="13.5">
      <c r="C31" s="171" t="s">
        <v>146</v>
      </c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0">
        <v>2120</v>
      </c>
      <c r="AV31" s="170"/>
      <c r="AW31" s="170"/>
      <c r="AX31" s="170"/>
      <c r="AY31" s="170">
        <v>691</v>
      </c>
      <c r="AZ31" s="170"/>
      <c r="BA31" s="170"/>
      <c r="BB31" s="170"/>
      <c r="BC31" s="170"/>
      <c r="BD31" s="170"/>
      <c r="BE31" s="170"/>
      <c r="BF31" s="170"/>
      <c r="BG31" s="170"/>
      <c r="BH31" s="202">
        <v>528</v>
      </c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</row>
    <row r="32" spans="1:125" customHeight="1" ht="26.25">
      <c r="C32" s="222" t="s">
        <v>147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4"/>
      <c r="AU32" s="185">
        <v>2121</v>
      </c>
      <c r="AV32" s="186"/>
      <c r="AW32" s="186"/>
      <c r="AX32" s="187"/>
      <c r="AY32" s="185"/>
      <c r="AZ32" s="186"/>
      <c r="BA32" s="186"/>
      <c r="BB32" s="186"/>
      <c r="BC32" s="186"/>
      <c r="BD32" s="186"/>
      <c r="BE32" s="186"/>
      <c r="BF32" s="186"/>
      <c r="BG32" s="187"/>
      <c r="BH32" s="182"/>
      <c r="BI32" s="183"/>
      <c r="BJ32" s="183"/>
      <c r="BK32" s="183"/>
      <c r="BL32" s="183"/>
      <c r="BM32" s="183"/>
      <c r="BN32" s="183"/>
      <c r="BO32" s="183"/>
      <c r="BP32" s="183"/>
      <c r="BQ32" s="183"/>
      <c r="BR32" s="184"/>
    </row>
    <row r="33" spans="1:125" customHeight="1" ht="26.25">
      <c r="C33" s="222" t="s">
        <v>148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4"/>
      <c r="AU33" s="185">
        <v>2122</v>
      </c>
      <c r="AV33" s="186"/>
      <c r="AW33" s="186"/>
      <c r="AX33" s="187"/>
      <c r="AY33" s="185"/>
      <c r="AZ33" s="186"/>
      <c r="BA33" s="186"/>
      <c r="BB33" s="186"/>
      <c r="BC33" s="186"/>
      <c r="BD33" s="186"/>
      <c r="BE33" s="186"/>
      <c r="BF33" s="186"/>
      <c r="BG33" s="187"/>
      <c r="BH33" s="182"/>
      <c r="BI33" s="183"/>
      <c r="BJ33" s="183"/>
      <c r="BK33" s="183"/>
      <c r="BL33" s="183"/>
      <c r="BM33" s="183"/>
      <c r="BN33" s="183"/>
      <c r="BO33" s="183"/>
      <c r="BP33" s="183"/>
      <c r="BQ33" s="183"/>
      <c r="BR33" s="184"/>
    </row>
    <row r="34" spans="1:125" customHeight="1" ht="12.75">
      <c r="C34" s="222" t="s">
        <v>149</v>
      </c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4"/>
      <c r="AU34" s="185">
        <v>2123</v>
      </c>
      <c r="AV34" s="186"/>
      <c r="AW34" s="186"/>
      <c r="AX34" s="187"/>
      <c r="AY34" s="185"/>
      <c r="AZ34" s="186"/>
      <c r="BA34" s="186"/>
      <c r="BB34" s="186"/>
      <c r="BC34" s="186"/>
      <c r="BD34" s="186"/>
      <c r="BE34" s="186"/>
      <c r="BF34" s="186"/>
      <c r="BG34" s="187"/>
      <c r="BH34" s="182"/>
      <c r="BI34" s="183"/>
      <c r="BJ34" s="183"/>
      <c r="BK34" s="183"/>
      <c r="BL34" s="183"/>
      <c r="BM34" s="183"/>
      <c r="BN34" s="183"/>
      <c r="BO34" s="183"/>
      <c r="BP34" s="183"/>
      <c r="BQ34" s="183"/>
      <c r="BR34" s="184"/>
    </row>
    <row r="35" spans="1:125" customHeight="1" ht="13.5">
      <c r="C35" s="171" t="s">
        <v>150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0">
        <v>2130</v>
      </c>
      <c r="AV35" s="170"/>
      <c r="AW35" s="170"/>
      <c r="AX35" s="170"/>
      <c r="AY35" s="21" t="s">
        <v>136</v>
      </c>
      <c r="AZ35" s="186">
        <f>AY31</f>
        <v>691</v>
      </c>
      <c r="BA35" s="186"/>
      <c r="BB35" s="186"/>
      <c r="BC35" s="186"/>
      <c r="BD35" s="186"/>
      <c r="BE35" s="186"/>
      <c r="BF35" s="186"/>
      <c r="BG35" s="1" t="s">
        <v>137</v>
      </c>
      <c r="BH35" s="98" t="s">
        <v>136</v>
      </c>
      <c r="BI35" s="205">
        <f>BH31</f>
        <v>528</v>
      </c>
      <c r="BJ35" s="205"/>
      <c r="BK35" s="205"/>
      <c r="BL35" s="205"/>
      <c r="BM35" s="205"/>
      <c r="BN35" s="205"/>
      <c r="BO35" s="205"/>
      <c r="BP35" s="205"/>
      <c r="BQ35" s="205"/>
      <c r="BR35" s="99" t="s">
        <v>137</v>
      </c>
    </row>
    <row r="36" spans="1:125" customHeight="1" ht="13.5">
      <c r="C36" s="171" t="s">
        <v>151</v>
      </c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0">
        <v>2150</v>
      </c>
      <c r="AV36" s="170"/>
      <c r="AW36" s="170"/>
      <c r="AX36" s="170"/>
      <c r="AY36" s="21" t="s">
        <v>136</v>
      </c>
      <c r="AZ36" s="186"/>
      <c r="BA36" s="186"/>
      <c r="BB36" s="186"/>
      <c r="BC36" s="186"/>
      <c r="BD36" s="186"/>
      <c r="BE36" s="186"/>
      <c r="BF36" s="186"/>
      <c r="BG36" s="1" t="s">
        <v>137</v>
      </c>
      <c r="BH36" s="98" t="s">
        <v>136</v>
      </c>
      <c r="BI36" s="205"/>
      <c r="BJ36" s="205"/>
      <c r="BK36" s="205"/>
      <c r="BL36" s="205"/>
      <c r="BM36" s="205"/>
      <c r="BN36" s="205"/>
      <c r="BO36" s="205"/>
      <c r="BP36" s="205"/>
      <c r="BQ36" s="205"/>
      <c r="BR36" s="99" t="s">
        <v>137</v>
      </c>
    </row>
    <row r="37" spans="1:125" customHeight="1" ht="13.5">
      <c r="C37" s="177" t="s">
        <v>152</v>
      </c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0">
        <v>2180</v>
      </c>
      <c r="AV37" s="170"/>
      <c r="AW37" s="170"/>
      <c r="AX37" s="170"/>
      <c r="AY37" s="21" t="s">
        <v>136</v>
      </c>
      <c r="AZ37" s="213">
        <v>1</v>
      </c>
      <c r="BA37" s="213"/>
      <c r="BB37" s="213"/>
      <c r="BC37" s="213"/>
      <c r="BD37" s="213"/>
      <c r="BE37" s="213"/>
      <c r="BF37" s="213"/>
      <c r="BG37" s="1" t="s">
        <v>137</v>
      </c>
      <c r="BH37" s="98" t="s">
        <v>136</v>
      </c>
      <c r="BI37" s="205">
        <v>1</v>
      </c>
      <c r="BJ37" s="205"/>
      <c r="BK37" s="205"/>
      <c r="BL37" s="205"/>
      <c r="BM37" s="205"/>
      <c r="BN37" s="205"/>
      <c r="BO37" s="205"/>
      <c r="BP37" s="205"/>
      <c r="BQ37" s="205"/>
      <c r="BR37" s="99" t="s">
        <v>137</v>
      </c>
    </row>
    <row r="38" spans="1:125" customHeight="1" ht="27">
      <c r="C38" s="222" t="s">
        <v>153</v>
      </c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4"/>
      <c r="AU38" s="185">
        <v>2181</v>
      </c>
      <c r="AV38" s="186"/>
      <c r="AW38" s="186"/>
      <c r="AX38" s="187"/>
      <c r="AY38" s="185"/>
      <c r="AZ38" s="186"/>
      <c r="BA38" s="186"/>
      <c r="BB38" s="186"/>
      <c r="BC38" s="186"/>
      <c r="BD38" s="186"/>
      <c r="BE38" s="186"/>
      <c r="BF38" s="186"/>
      <c r="BG38" s="187"/>
      <c r="BH38" s="204"/>
      <c r="BI38" s="205"/>
      <c r="BJ38" s="205"/>
      <c r="BK38" s="205"/>
      <c r="BL38" s="205"/>
      <c r="BM38" s="205"/>
      <c r="BN38" s="205"/>
      <c r="BO38" s="205"/>
      <c r="BP38" s="205"/>
      <c r="BQ38" s="205"/>
      <c r="BR38" s="206"/>
    </row>
    <row r="39" spans="1:125" customHeight="1" ht="26.25">
      <c r="C39" s="222" t="s">
        <v>154</v>
      </c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4"/>
      <c r="AU39" s="185">
        <v>2182</v>
      </c>
      <c r="AV39" s="186"/>
      <c r="AW39" s="186"/>
      <c r="AX39" s="187"/>
      <c r="AY39" s="185"/>
      <c r="AZ39" s="186"/>
      <c r="BA39" s="186"/>
      <c r="BB39" s="186"/>
      <c r="BC39" s="186"/>
      <c r="BD39" s="186"/>
      <c r="BE39" s="186"/>
      <c r="BF39" s="186"/>
      <c r="BG39" s="187"/>
      <c r="BH39" s="204"/>
      <c r="BI39" s="205"/>
      <c r="BJ39" s="205"/>
      <c r="BK39" s="205"/>
      <c r="BL39" s="205"/>
      <c r="BM39" s="205"/>
      <c r="BN39" s="205"/>
      <c r="BO39" s="205"/>
      <c r="BP39" s="205"/>
      <c r="BQ39" s="205"/>
      <c r="BR39" s="206"/>
    </row>
    <row r="40" spans="1:125" customHeight="1" ht="13.5">
      <c r="C40" s="178" t="s">
        <v>155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80"/>
      <c r="AU40" s="215">
        <v>2190</v>
      </c>
      <c r="AV40" s="216"/>
      <c r="AW40" s="216"/>
      <c r="AX40" s="217"/>
      <c r="AY40" s="240">
        <f>IF((AY24-AZ26+AY31+AZ27+AZ28-AZ35-AZ36-AZ37)&gt;0,AY24-AZ26+AY31+AZ27+AZ28-AZ35-AZ36-AZ37,0)</f>
        <v>7</v>
      </c>
      <c r="AZ40" s="211"/>
      <c r="BA40" s="211"/>
      <c r="BB40" s="211"/>
      <c r="BC40" s="211"/>
      <c r="BD40" s="211"/>
      <c r="BE40" s="211"/>
      <c r="BF40" s="211"/>
      <c r="BG40" s="241"/>
      <c r="BH40" s="196">
        <f>IF((BH24+BH31+BI27+BI28-BI35-BI36-BI37)&gt;0,BH24+BH31+BI27+BI28-BI35-BI36-BI37,0)</f>
        <v>26</v>
      </c>
      <c r="BI40" s="197"/>
      <c r="BJ40" s="197"/>
      <c r="BK40" s="197"/>
      <c r="BL40" s="197"/>
      <c r="BM40" s="197"/>
      <c r="BN40" s="197"/>
      <c r="BO40" s="197"/>
      <c r="BP40" s="197"/>
      <c r="BQ40" s="197"/>
      <c r="BR40" s="198"/>
    </row>
    <row r="41" spans="1:125" customHeight="1" ht="13.5">
      <c r="C41" s="173" t="s">
        <v>140</v>
      </c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5"/>
      <c r="AU41" s="218"/>
      <c r="AV41" s="219"/>
      <c r="AW41" s="219"/>
      <c r="AX41" s="220"/>
      <c r="AY41" s="242"/>
      <c r="AZ41" s="243"/>
      <c r="BA41" s="243"/>
      <c r="BB41" s="243"/>
      <c r="BC41" s="243"/>
      <c r="BD41" s="243"/>
      <c r="BE41" s="243"/>
      <c r="BF41" s="243"/>
      <c r="BG41" s="244"/>
      <c r="BH41" s="199"/>
      <c r="BI41" s="200"/>
      <c r="BJ41" s="200"/>
      <c r="BK41" s="200"/>
      <c r="BL41" s="200"/>
      <c r="BM41" s="200"/>
      <c r="BN41" s="200"/>
      <c r="BO41" s="200"/>
      <c r="BP41" s="200"/>
      <c r="BQ41" s="200"/>
      <c r="BR41" s="201"/>
    </row>
    <row r="42" spans="1:125" customHeight="1" ht="13.5">
      <c r="C42" s="234" t="s">
        <v>141</v>
      </c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170">
        <v>2195</v>
      </c>
      <c r="AV42" s="170"/>
      <c r="AW42" s="170"/>
      <c r="AX42" s="170"/>
      <c r="AY42" s="110" t="s">
        <v>136</v>
      </c>
      <c r="AZ42" s="221">
        <f>IF((AY24-AZ26+AY31+AZ27+AZ28-AZ35-AZ36-AZ37)&lt;0,-AY24+AZ26-AY31-AZ27-AZ28+AZ35+AZ36+AZ37,0)</f>
        <v>0</v>
      </c>
      <c r="BA42" s="221"/>
      <c r="BB42" s="221"/>
      <c r="BC42" s="221"/>
      <c r="BD42" s="221"/>
      <c r="BE42" s="221"/>
      <c r="BF42" s="221"/>
      <c r="BG42" s="111" t="s">
        <v>137</v>
      </c>
      <c r="BH42" s="96" t="s">
        <v>136</v>
      </c>
      <c r="BI42" s="208">
        <f>IF((BH24-BI26+BH31+BI27+BI28-BI35-BI36-BI37)&lt;0,-BH24+BI26-BH31-BI27-BI28+BI35+BI36+BI37,0)</f>
        <v>0</v>
      </c>
      <c r="BJ42" s="208"/>
      <c r="BK42" s="208"/>
      <c r="BL42" s="208"/>
      <c r="BM42" s="208"/>
      <c r="BN42" s="208"/>
      <c r="BO42" s="208"/>
      <c r="BP42" s="208"/>
      <c r="BQ42" s="208"/>
      <c r="BR42" s="97" t="s">
        <v>137</v>
      </c>
    </row>
    <row r="43" spans="1:125" customHeight="1" ht="13.5">
      <c r="C43" s="171" t="s">
        <v>156</v>
      </c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0">
        <v>2200</v>
      </c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</row>
    <row r="44" spans="1:125" customHeight="1" ht="13.5">
      <c r="C44" s="171" t="s">
        <v>157</v>
      </c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0">
        <v>2220</v>
      </c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</row>
    <row r="45" spans="1:125" customHeight="1" ht="13.5">
      <c r="C45" s="171" t="s">
        <v>158</v>
      </c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0">
        <v>2240</v>
      </c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</row>
    <row r="46" spans="1:125" customHeight="1" ht="13.5">
      <c r="C46" s="222" t="s">
        <v>159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4"/>
      <c r="AU46" s="185">
        <v>2241</v>
      </c>
      <c r="AV46" s="186"/>
      <c r="AW46" s="186"/>
      <c r="AX46" s="187"/>
      <c r="AY46" s="185"/>
      <c r="AZ46" s="186"/>
      <c r="BA46" s="186"/>
      <c r="BB46" s="186"/>
      <c r="BC46" s="186"/>
      <c r="BD46" s="186"/>
      <c r="BE46" s="186"/>
      <c r="BF46" s="186"/>
      <c r="BG46" s="187"/>
      <c r="BH46" s="182"/>
      <c r="BI46" s="183"/>
      <c r="BJ46" s="183"/>
      <c r="BK46" s="183"/>
      <c r="BL46" s="183"/>
      <c r="BM46" s="183"/>
      <c r="BN46" s="183"/>
      <c r="BO46" s="183"/>
      <c r="BP46" s="183"/>
      <c r="BQ46" s="183"/>
      <c r="BR46" s="184"/>
    </row>
    <row r="47" spans="1:125" customHeight="1" ht="13.5">
      <c r="C47" s="171" t="s">
        <v>160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0">
        <v>2250</v>
      </c>
      <c r="AV47" s="170"/>
      <c r="AW47" s="170"/>
      <c r="AX47" s="170"/>
      <c r="AY47" s="21" t="s">
        <v>136</v>
      </c>
      <c r="AZ47" s="186"/>
      <c r="BA47" s="186"/>
      <c r="BB47" s="186"/>
      <c r="BC47" s="186"/>
      <c r="BD47" s="186"/>
      <c r="BE47" s="186"/>
      <c r="BF47" s="186"/>
      <c r="BG47" s="1" t="s">
        <v>137</v>
      </c>
      <c r="BH47" s="98" t="s">
        <v>136</v>
      </c>
      <c r="BI47" s="205"/>
      <c r="BJ47" s="205"/>
      <c r="BK47" s="205"/>
      <c r="BL47" s="205"/>
      <c r="BM47" s="205"/>
      <c r="BN47" s="205"/>
      <c r="BO47" s="205"/>
      <c r="BP47" s="205"/>
      <c r="BQ47" s="205"/>
      <c r="BR47" s="99" t="s">
        <v>137</v>
      </c>
    </row>
    <row r="48" spans="1:125" customHeight="1" ht="13.5">
      <c r="C48" s="171" t="s">
        <v>161</v>
      </c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0">
        <v>2255</v>
      </c>
      <c r="AV48" s="170"/>
      <c r="AW48" s="170"/>
      <c r="AX48" s="170"/>
      <c r="AY48" s="21" t="s">
        <v>136</v>
      </c>
      <c r="AZ48" s="186"/>
      <c r="BA48" s="186"/>
      <c r="BB48" s="186"/>
      <c r="BC48" s="186"/>
      <c r="BD48" s="186"/>
      <c r="BE48" s="186"/>
      <c r="BF48" s="186"/>
      <c r="BG48" s="1" t="s">
        <v>137</v>
      </c>
      <c r="BH48" s="98" t="s">
        <v>136</v>
      </c>
      <c r="BI48" s="205"/>
      <c r="BJ48" s="205"/>
      <c r="BK48" s="205"/>
      <c r="BL48" s="205"/>
      <c r="BM48" s="205"/>
      <c r="BN48" s="205"/>
      <c r="BO48" s="205"/>
      <c r="BP48" s="205"/>
      <c r="BQ48" s="205"/>
      <c r="BR48" s="99" t="s">
        <v>137</v>
      </c>
    </row>
    <row r="49" spans="1:125" customHeight="1" ht="13.5">
      <c r="C49" s="177" t="s">
        <v>162</v>
      </c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0">
        <v>2270</v>
      </c>
      <c r="AV49" s="170"/>
      <c r="AW49" s="170"/>
      <c r="AX49" s="170"/>
      <c r="AY49" s="21" t="s">
        <v>136</v>
      </c>
      <c r="AZ49" s="186"/>
      <c r="BA49" s="186"/>
      <c r="BB49" s="186"/>
      <c r="BC49" s="186"/>
      <c r="BD49" s="186"/>
      <c r="BE49" s="186"/>
      <c r="BF49" s="186"/>
      <c r="BG49" s="1" t="s">
        <v>137</v>
      </c>
      <c r="BH49" s="98" t="s">
        <v>136</v>
      </c>
      <c r="BI49" s="205"/>
      <c r="BJ49" s="205"/>
      <c r="BK49" s="205"/>
      <c r="BL49" s="205"/>
      <c r="BM49" s="205"/>
      <c r="BN49" s="205"/>
      <c r="BO49" s="205"/>
      <c r="BP49" s="205"/>
      <c r="BQ49" s="205"/>
      <c r="BR49" s="99" t="s">
        <v>137</v>
      </c>
    </row>
    <row r="50" spans="1:125" customHeight="1" ht="13.5" s="115" customFormat="1">
      <c r="A50" s="112"/>
      <c r="B50" s="112"/>
      <c r="C50" s="231" t="s">
        <v>163</v>
      </c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3"/>
      <c r="AU50" s="237">
        <v>2275</v>
      </c>
      <c r="AV50" s="238"/>
      <c r="AW50" s="238"/>
      <c r="AX50" s="239"/>
      <c r="AY50" s="113"/>
      <c r="AZ50" s="236"/>
      <c r="BA50" s="236"/>
      <c r="BB50" s="236"/>
      <c r="BC50" s="236"/>
      <c r="BD50" s="236"/>
      <c r="BE50" s="236"/>
      <c r="BF50" s="236"/>
      <c r="BG50" s="114"/>
      <c r="BH50" s="113"/>
      <c r="BI50" s="236"/>
      <c r="BJ50" s="236"/>
      <c r="BK50" s="236"/>
      <c r="BL50" s="236"/>
      <c r="BM50" s="236"/>
      <c r="BN50" s="236"/>
      <c r="BO50" s="236"/>
      <c r="BP50" s="236"/>
      <c r="BQ50" s="236"/>
      <c r="BR50" s="114"/>
      <c r="BS50" s="112"/>
    </row>
    <row r="51" spans="1:125" customHeight="1" ht="13.5">
      <c r="C51" s="178" t="s">
        <v>164</v>
      </c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80"/>
      <c r="AU51" s="215">
        <v>2290</v>
      </c>
      <c r="AV51" s="216"/>
      <c r="AW51" s="216"/>
      <c r="AX51" s="217"/>
      <c r="AY51" s="240">
        <f>IF((AY40-AZ42+AY43+AY44+AY45-AZ47-AZ48-AZ49+AZ50)&gt;0,AY40-AZ42+AY43+AY44+AY45-AZ47-AZ48-AZ49+AZ50,0)</f>
        <v>7</v>
      </c>
      <c r="AZ51" s="211"/>
      <c r="BA51" s="211"/>
      <c r="BB51" s="211"/>
      <c r="BC51" s="211"/>
      <c r="BD51" s="211"/>
      <c r="BE51" s="211"/>
      <c r="BF51" s="211"/>
      <c r="BG51" s="241"/>
      <c r="BH51" s="196">
        <f>IF((BH40-BI42+BH43+BH44+BH45-BI47-BI48-BI49+BI50)&gt;0,BH40-BI42+BH43+BH44+BH45-BI47-BI48-BI49+BI50,0)</f>
        <v>26</v>
      </c>
      <c r="BI51" s="197"/>
      <c r="BJ51" s="197"/>
      <c r="BK51" s="197"/>
      <c r="BL51" s="197"/>
      <c r="BM51" s="197"/>
      <c r="BN51" s="197"/>
      <c r="BO51" s="197"/>
      <c r="BP51" s="197"/>
      <c r="BQ51" s="197"/>
      <c r="BR51" s="198"/>
    </row>
    <row r="52" spans="1:125" customHeight="1" ht="13.5">
      <c r="C52" s="173" t="s">
        <v>140</v>
      </c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5"/>
      <c r="AU52" s="218"/>
      <c r="AV52" s="219"/>
      <c r="AW52" s="219"/>
      <c r="AX52" s="220"/>
      <c r="AY52" s="242"/>
      <c r="AZ52" s="243"/>
      <c r="BA52" s="243"/>
      <c r="BB52" s="243"/>
      <c r="BC52" s="243"/>
      <c r="BD52" s="243"/>
      <c r="BE52" s="243"/>
      <c r="BF52" s="243"/>
      <c r="BG52" s="244"/>
      <c r="BH52" s="199"/>
      <c r="BI52" s="200"/>
      <c r="BJ52" s="200"/>
      <c r="BK52" s="200"/>
      <c r="BL52" s="200"/>
      <c r="BM52" s="200"/>
      <c r="BN52" s="200"/>
      <c r="BO52" s="200"/>
      <c r="BP52" s="200"/>
      <c r="BQ52" s="200"/>
      <c r="BR52" s="201"/>
    </row>
    <row r="53" spans="1:125" customHeight="1" ht="13.5">
      <c r="C53" s="234" t="s">
        <v>141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170">
        <v>2295</v>
      </c>
      <c r="AV53" s="170"/>
      <c r="AW53" s="170"/>
      <c r="AX53" s="170"/>
      <c r="AY53" s="100" t="s">
        <v>136</v>
      </c>
      <c r="AZ53" s="211">
        <f>IF((AY40-AZ42+AY43+AY44+AY45-AZ47-AZ48-AZ49+AZ50)&lt;0,-AY40+AZ42-AY43-AY44-AY45+AZ47+AZ48+AZ49-AZ50,0)</f>
        <v>0</v>
      </c>
      <c r="BA53" s="211"/>
      <c r="BB53" s="211"/>
      <c r="BC53" s="211"/>
      <c r="BD53" s="211"/>
      <c r="BE53" s="211"/>
      <c r="BF53" s="211"/>
      <c r="BG53" s="101" t="s">
        <v>137</v>
      </c>
      <c r="BH53" s="96" t="s">
        <v>136</v>
      </c>
      <c r="BI53" s="208">
        <f>IF((BH40-BI42+BH43+BH44+BH45-BI47-BI48-BI49+BI50)&lt;0,-BH40+BI42-BH43-BH44-BH45+BI47+BI48+BI49-BI50,0)</f>
        <v>0</v>
      </c>
      <c r="BJ53" s="208"/>
      <c r="BK53" s="208"/>
      <c r="BL53" s="208"/>
      <c r="BM53" s="208"/>
      <c r="BN53" s="208"/>
      <c r="BO53" s="208"/>
      <c r="BP53" s="208"/>
      <c r="BQ53" s="208"/>
      <c r="BR53" s="97" t="s">
        <v>137</v>
      </c>
    </row>
    <row r="54" spans="1:125" customHeight="1" ht="13.5">
      <c r="C54" s="171" t="s">
        <v>165</v>
      </c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0">
        <v>2300</v>
      </c>
      <c r="AV54" s="170"/>
      <c r="AW54" s="170"/>
      <c r="AX54" s="185"/>
      <c r="AY54" s="74"/>
      <c r="AZ54" s="245">
        <v>-1</v>
      </c>
      <c r="BA54" s="245"/>
      <c r="BB54" s="245"/>
      <c r="BC54" s="245"/>
      <c r="BD54" s="245"/>
      <c r="BE54" s="245"/>
      <c r="BF54" s="245"/>
      <c r="BG54" s="99"/>
      <c r="BH54" s="74"/>
      <c r="BI54" s="183">
        <v>-4</v>
      </c>
      <c r="BJ54" s="183"/>
      <c r="BK54" s="183"/>
      <c r="BL54" s="183"/>
      <c r="BM54" s="183"/>
      <c r="BN54" s="183"/>
      <c r="BO54" s="183"/>
      <c r="BP54" s="183"/>
      <c r="BQ54" s="183"/>
      <c r="BR54" s="46"/>
    </row>
    <row r="55" spans="1:125" customHeight="1" ht="13.5">
      <c r="C55" s="246" t="s">
        <v>166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170">
        <v>2305</v>
      </c>
      <c r="AV55" s="170"/>
      <c r="AW55" s="170"/>
      <c r="AX55" s="170"/>
      <c r="AY55" s="116"/>
      <c r="AZ55" s="183"/>
      <c r="BA55" s="183"/>
      <c r="BB55" s="183"/>
      <c r="BC55" s="183"/>
      <c r="BD55" s="183"/>
      <c r="BE55" s="183"/>
      <c r="BF55" s="183"/>
      <c r="BG55" s="116"/>
      <c r="BH55" s="74"/>
      <c r="BI55" s="183"/>
      <c r="BJ55" s="183"/>
      <c r="BK55" s="183"/>
      <c r="BL55" s="183"/>
      <c r="BM55" s="183"/>
      <c r="BN55" s="183"/>
      <c r="BO55" s="183"/>
      <c r="BP55" s="183"/>
      <c r="BQ55" s="183"/>
      <c r="BR55" s="46"/>
    </row>
    <row r="56" spans="1:125" customHeight="1" ht="13.5">
      <c r="C56" s="178" t="s">
        <v>167</v>
      </c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80"/>
      <c r="AU56" s="215">
        <v>2350</v>
      </c>
      <c r="AV56" s="216"/>
      <c r="AW56" s="216"/>
      <c r="AX56" s="217"/>
      <c r="AY56" s="240">
        <f>IF((AY51-AZ53+AZ54+AZ55)&gt;0, AY51-AZ53+AZ54+AZ55,0)</f>
        <v>6</v>
      </c>
      <c r="AZ56" s="211"/>
      <c r="BA56" s="211"/>
      <c r="BB56" s="211"/>
      <c r="BC56" s="211"/>
      <c r="BD56" s="211"/>
      <c r="BE56" s="211"/>
      <c r="BF56" s="211"/>
      <c r="BG56" s="241"/>
      <c r="BH56" s="196">
        <f>IF((BH51-BI53+BI54+BI55)&gt;0,BH51-BI53+BI54+BI55,0)</f>
        <v>22</v>
      </c>
      <c r="BI56" s="197"/>
      <c r="BJ56" s="197"/>
      <c r="BK56" s="197"/>
      <c r="BL56" s="197"/>
      <c r="BM56" s="197"/>
      <c r="BN56" s="197"/>
      <c r="BO56" s="197"/>
      <c r="BP56" s="197"/>
      <c r="BQ56" s="197"/>
      <c r="BR56" s="198"/>
    </row>
    <row r="57" spans="1:125" customHeight="1" ht="13.5">
      <c r="C57" s="173" t="s">
        <v>140</v>
      </c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5"/>
      <c r="AU57" s="218"/>
      <c r="AV57" s="219"/>
      <c r="AW57" s="219"/>
      <c r="AX57" s="220"/>
      <c r="AY57" s="242"/>
      <c r="AZ57" s="243"/>
      <c r="BA57" s="243"/>
      <c r="BB57" s="243"/>
      <c r="BC57" s="243"/>
      <c r="BD57" s="243"/>
      <c r="BE57" s="243"/>
      <c r="BF57" s="243"/>
      <c r="BG57" s="244"/>
      <c r="BH57" s="199"/>
      <c r="BI57" s="200"/>
      <c r="BJ57" s="200"/>
      <c r="BK57" s="200"/>
      <c r="BL57" s="200"/>
      <c r="BM57" s="200"/>
      <c r="BN57" s="200"/>
      <c r="BO57" s="200"/>
      <c r="BP57" s="200"/>
      <c r="BQ57" s="200"/>
      <c r="BR57" s="201"/>
    </row>
    <row r="58" spans="1:125" customHeight="1" ht="13.5">
      <c r="C58" s="234" t="s">
        <v>141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170">
        <v>2355</v>
      </c>
      <c r="AV58" s="170"/>
      <c r="AW58" s="170"/>
      <c r="AX58" s="170"/>
      <c r="AY58" s="110" t="s">
        <v>136</v>
      </c>
      <c r="AZ58" s="221">
        <f>IF((AY51-AZ53+AZ54+AZ55)&lt;0,ABS(AY51-AZ53+AZ54+AZ55),0)</f>
        <v>0</v>
      </c>
      <c r="BA58" s="221"/>
      <c r="BB58" s="221"/>
      <c r="BC58" s="221"/>
      <c r="BD58" s="221"/>
      <c r="BE58" s="221"/>
      <c r="BF58" s="221"/>
      <c r="BG58" s="111" t="s">
        <v>137</v>
      </c>
      <c r="BH58" s="96" t="s">
        <v>136</v>
      </c>
      <c r="BI58" s="208">
        <f>IF((BH51-BI53+BI54+BI55)&lt;0,ABS(BH51-BI53+BI54+BI55),0)</f>
        <v>0</v>
      </c>
      <c r="BJ58" s="208"/>
      <c r="BK58" s="208"/>
      <c r="BL58" s="208"/>
      <c r="BM58" s="208"/>
      <c r="BN58" s="208"/>
      <c r="BO58" s="208"/>
      <c r="BP58" s="208"/>
      <c r="BQ58" s="208"/>
      <c r="BR58" s="97" t="s">
        <v>137</v>
      </c>
    </row>
    <row r="60" spans="1:125" customHeight="1" ht="12.75">
      <c r="C60" s="181" t="s">
        <v>168</v>
      </c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</row>
    <row r="62" spans="1:125" customHeight="1" ht="51">
      <c r="C62" s="172" t="s">
        <v>126</v>
      </c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 t="s">
        <v>26</v>
      </c>
      <c r="AV62" s="172"/>
      <c r="AW62" s="172"/>
      <c r="AX62" s="172"/>
      <c r="AY62" s="172" t="s">
        <v>127</v>
      </c>
      <c r="AZ62" s="172"/>
      <c r="BA62" s="172"/>
      <c r="BB62" s="172"/>
      <c r="BC62" s="172"/>
      <c r="BD62" s="172"/>
      <c r="BE62" s="172"/>
      <c r="BF62" s="172"/>
      <c r="BG62" s="172"/>
      <c r="BH62" s="172" t="s">
        <v>128</v>
      </c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</row>
    <row r="63" spans="1:125" customHeight="1" ht="13.5">
      <c r="C63" s="172">
        <v>1</v>
      </c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>
        <v>2</v>
      </c>
      <c r="AV63" s="172"/>
      <c r="AW63" s="172"/>
      <c r="AX63" s="172"/>
      <c r="AY63" s="172">
        <v>3</v>
      </c>
      <c r="AZ63" s="172"/>
      <c r="BA63" s="172"/>
      <c r="BB63" s="172"/>
      <c r="BC63" s="172"/>
      <c r="BD63" s="172"/>
      <c r="BE63" s="172"/>
      <c r="BF63" s="172"/>
      <c r="BG63" s="172"/>
      <c r="BH63" s="172">
        <v>4</v>
      </c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</row>
    <row r="64" spans="1:125" customHeight="1" ht="13.5">
      <c r="C64" s="171" t="s">
        <v>169</v>
      </c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0">
        <v>2400</v>
      </c>
      <c r="AV64" s="170"/>
      <c r="AW64" s="170"/>
      <c r="AX64" s="170"/>
      <c r="AY64" s="117"/>
      <c r="AZ64" s="186"/>
      <c r="BA64" s="186"/>
      <c r="BB64" s="186"/>
      <c r="BC64" s="186"/>
      <c r="BD64" s="186"/>
      <c r="BE64" s="186"/>
      <c r="BF64" s="186"/>
      <c r="BG64" s="1"/>
      <c r="BH64" s="21"/>
      <c r="BI64" s="186"/>
      <c r="BJ64" s="186"/>
      <c r="BK64" s="186"/>
      <c r="BL64" s="186"/>
      <c r="BM64" s="186"/>
      <c r="BN64" s="186"/>
      <c r="BO64" s="186"/>
      <c r="BP64" s="186"/>
      <c r="BQ64" s="186"/>
      <c r="BR64" s="118"/>
    </row>
    <row r="65" spans="1:125" customHeight="1" ht="13.5">
      <c r="C65" s="171" t="s">
        <v>170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0">
        <v>2405</v>
      </c>
      <c r="AV65" s="170"/>
      <c r="AW65" s="170"/>
      <c r="AX65" s="170"/>
      <c r="AY65" s="117"/>
      <c r="AZ65" s="186"/>
      <c r="BA65" s="186"/>
      <c r="BB65" s="186"/>
      <c r="BC65" s="186"/>
      <c r="BD65" s="186"/>
      <c r="BE65" s="186"/>
      <c r="BF65" s="186"/>
      <c r="BG65" s="1"/>
      <c r="BH65" s="21"/>
      <c r="BI65" s="186"/>
      <c r="BJ65" s="186"/>
      <c r="BK65" s="186"/>
      <c r="BL65" s="186"/>
      <c r="BM65" s="186"/>
      <c r="BN65" s="186"/>
      <c r="BO65" s="186"/>
      <c r="BP65" s="186"/>
      <c r="BQ65" s="186"/>
      <c r="BR65" s="118"/>
    </row>
    <row r="66" spans="1:125" customHeight="1" ht="13.5">
      <c r="C66" s="171" t="s">
        <v>171</v>
      </c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0">
        <v>2410</v>
      </c>
      <c r="AV66" s="170"/>
      <c r="AW66" s="170"/>
      <c r="AX66" s="170"/>
      <c r="AY66" s="117"/>
      <c r="AZ66" s="186"/>
      <c r="BA66" s="186"/>
      <c r="BB66" s="186"/>
      <c r="BC66" s="186"/>
      <c r="BD66" s="186"/>
      <c r="BE66" s="186"/>
      <c r="BF66" s="186"/>
      <c r="BG66" s="1"/>
      <c r="BH66" s="21"/>
      <c r="BI66" s="186"/>
      <c r="BJ66" s="186"/>
      <c r="BK66" s="186"/>
      <c r="BL66" s="186"/>
      <c r="BM66" s="186"/>
      <c r="BN66" s="186"/>
      <c r="BO66" s="186"/>
      <c r="BP66" s="186"/>
      <c r="BQ66" s="186"/>
      <c r="BR66" s="118"/>
    </row>
    <row r="67" spans="1:125" customHeight="1" ht="13.5">
      <c r="C67" s="171" t="s">
        <v>172</v>
      </c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0">
        <v>2415</v>
      </c>
      <c r="AV67" s="170"/>
      <c r="AW67" s="170"/>
      <c r="AX67" s="170"/>
      <c r="AY67" s="117"/>
      <c r="AZ67" s="186"/>
      <c r="BA67" s="186"/>
      <c r="BB67" s="186"/>
      <c r="BC67" s="186"/>
      <c r="BD67" s="186"/>
      <c r="BE67" s="186"/>
      <c r="BF67" s="186"/>
      <c r="BG67" s="1"/>
      <c r="BH67" s="21"/>
      <c r="BI67" s="186"/>
      <c r="BJ67" s="186"/>
      <c r="BK67" s="186"/>
      <c r="BL67" s="186"/>
      <c r="BM67" s="186"/>
      <c r="BN67" s="186"/>
      <c r="BO67" s="186"/>
      <c r="BP67" s="186"/>
      <c r="BQ67" s="186"/>
      <c r="BR67" s="118"/>
    </row>
    <row r="68" spans="1:125" customHeight="1" ht="13.5">
      <c r="C68" s="171" t="s">
        <v>173</v>
      </c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0">
        <v>2445</v>
      </c>
      <c r="AV68" s="170"/>
      <c r="AW68" s="170"/>
      <c r="AX68" s="170"/>
      <c r="AY68" s="117"/>
      <c r="AZ68" s="186"/>
      <c r="BA68" s="186"/>
      <c r="BB68" s="186"/>
      <c r="BC68" s="186"/>
      <c r="BD68" s="186"/>
      <c r="BE68" s="186"/>
      <c r="BF68" s="186"/>
      <c r="BG68" s="1"/>
      <c r="BH68" s="21"/>
      <c r="BI68" s="186"/>
      <c r="BJ68" s="186"/>
      <c r="BK68" s="186"/>
      <c r="BL68" s="186"/>
      <c r="BM68" s="186"/>
      <c r="BN68" s="186"/>
      <c r="BO68" s="186"/>
      <c r="BP68" s="186"/>
      <c r="BQ68" s="186"/>
      <c r="BR68" s="118"/>
    </row>
    <row r="69" spans="1:125" customHeight="1" ht="13.5">
      <c r="C69" s="169" t="s">
        <v>174</v>
      </c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248">
        <v>2450</v>
      </c>
      <c r="AV69" s="248"/>
      <c r="AW69" s="248"/>
      <c r="AX69" s="248"/>
      <c r="AY69" s="119"/>
      <c r="AZ69" s="221">
        <f>SUM(AZ64:BF68)</f>
        <v>0</v>
      </c>
      <c r="BA69" s="221"/>
      <c r="BB69" s="221"/>
      <c r="BC69" s="221"/>
      <c r="BD69" s="221"/>
      <c r="BE69" s="221"/>
      <c r="BF69" s="221"/>
      <c r="BG69" s="111"/>
      <c r="BH69" s="110"/>
      <c r="BI69" s="221">
        <f>SUM(BH64:BR68)</f>
        <v>0</v>
      </c>
      <c r="BJ69" s="221"/>
      <c r="BK69" s="221"/>
      <c r="BL69" s="221"/>
      <c r="BM69" s="221"/>
      <c r="BN69" s="221"/>
      <c r="BO69" s="221"/>
      <c r="BP69" s="221"/>
      <c r="BQ69" s="221"/>
      <c r="BR69" s="120"/>
    </row>
    <row r="70" spans="1:125" customHeight="1" ht="13.5">
      <c r="C70" s="171" t="s">
        <v>175</v>
      </c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0">
        <v>2455</v>
      </c>
      <c r="AV70" s="170"/>
      <c r="AW70" s="170"/>
      <c r="AX70" s="170"/>
      <c r="AY70" s="117"/>
      <c r="AZ70" s="186"/>
      <c r="BA70" s="186"/>
      <c r="BB70" s="186"/>
      <c r="BC70" s="186"/>
      <c r="BD70" s="186"/>
      <c r="BE70" s="186"/>
      <c r="BF70" s="186"/>
      <c r="BG70" s="1"/>
      <c r="BH70" s="21"/>
      <c r="BI70" s="186"/>
      <c r="BJ70" s="186"/>
      <c r="BK70" s="186"/>
      <c r="BL70" s="186"/>
      <c r="BM70" s="186"/>
      <c r="BN70" s="186"/>
      <c r="BO70" s="186"/>
      <c r="BP70" s="186"/>
      <c r="BQ70" s="186"/>
      <c r="BR70" s="118"/>
    </row>
    <row r="71" spans="1:125" customHeight="1" ht="13.5">
      <c r="C71" s="169" t="s">
        <v>176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248">
        <v>2460</v>
      </c>
      <c r="AV71" s="248"/>
      <c r="AW71" s="248"/>
      <c r="AX71" s="248"/>
      <c r="AY71" s="119"/>
      <c r="AZ71" s="221">
        <f>AZ69+AZ70</f>
        <v>0</v>
      </c>
      <c r="BA71" s="221"/>
      <c r="BB71" s="221"/>
      <c r="BC71" s="221"/>
      <c r="BD71" s="221"/>
      <c r="BE71" s="221"/>
      <c r="BF71" s="221"/>
      <c r="BG71" s="111"/>
      <c r="BH71" s="110"/>
      <c r="BI71" s="221">
        <f>BI69+BI70</f>
        <v>0</v>
      </c>
      <c r="BJ71" s="221"/>
      <c r="BK71" s="221"/>
      <c r="BL71" s="221"/>
      <c r="BM71" s="221"/>
      <c r="BN71" s="221"/>
      <c r="BO71" s="221"/>
      <c r="BP71" s="221"/>
      <c r="BQ71" s="221"/>
      <c r="BR71" s="120"/>
    </row>
    <row r="72" spans="1:125" customHeight="1" ht="13.5">
      <c r="C72" s="169" t="s">
        <v>177</v>
      </c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248">
        <v>2465</v>
      </c>
      <c r="AV72" s="248"/>
      <c r="AW72" s="248"/>
      <c r="AX72" s="248"/>
      <c r="AY72" s="119"/>
      <c r="AZ72" s="221">
        <f>AZ71+AY56-AZ58</f>
        <v>6</v>
      </c>
      <c r="BA72" s="221"/>
      <c r="BB72" s="221"/>
      <c r="BC72" s="221"/>
      <c r="BD72" s="221"/>
      <c r="BE72" s="221"/>
      <c r="BF72" s="221"/>
      <c r="BG72" s="111"/>
      <c r="BH72" s="110">
        <f>BH71+BH56-BI58</f>
        <v>22</v>
      </c>
      <c r="BI72" s="221">
        <f>BI71+BH56-BI58</f>
        <v>22</v>
      </c>
      <c r="BJ72" s="221"/>
      <c r="BK72" s="221"/>
      <c r="BL72" s="221"/>
      <c r="BM72" s="221"/>
      <c r="BN72" s="221"/>
      <c r="BO72" s="221"/>
      <c r="BP72" s="221"/>
      <c r="BQ72" s="221"/>
      <c r="BR72" s="120"/>
    </row>
    <row r="74" spans="1:125" customHeight="1" ht="12.75">
      <c r="C74" s="181" t="s">
        <v>178</v>
      </c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</row>
    <row r="76" spans="1:125" customHeight="1" ht="51.75">
      <c r="C76" s="172" t="s">
        <v>179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 t="s">
        <v>26</v>
      </c>
      <c r="AV76" s="172"/>
      <c r="AW76" s="172"/>
      <c r="AX76" s="172"/>
      <c r="AY76" s="170" t="s">
        <v>127</v>
      </c>
      <c r="AZ76" s="170"/>
      <c r="BA76" s="170"/>
      <c r="BB76" s="170"/>
      <c r="BC76" s="170"/>
      <c r="BD76" s="170"/>
      <c r="BE76" s="170"/>
      <c r="BF76" s="170"/>
      <c r="BG76" s="170"/>
      <c r="BH76" s="170" t="s">
        <v>128</v>
      </c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</row>
    <row r="77" spans="1:125" customHeight="1" ht="13.5">
      <c r="C77" s="172">
        <v>1</v>
      </c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>
        <v>2</v>
      </c>
      <c r="AV77" s="172"/>
      <c r="AW77" s="172"/>
      <c r="AX77" s="172"/>
      <c r="AY77" s="170">
        <v>3</v>
      </c>
      <c r="AZ77" s="170"/>
      <c r="BA77" s="170"/>
      <c r="BB77" s="170"/>
      <c r="BC77" s="170"/>
      <c r="BD77" s="170"/>
      <c r="BE77" s="170"/>
      <c r="BF77" s="170"/>
      <c r="BG77" s="170"/>
      <c r="BH77" s="170">
        <v>4</v>
      </c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</row>
    <row r="78" spans="1:125" customHeight="1" ht="13.5">
      <c r="C78" s="171" t="s">
        <v>180</v>
      </c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2">
        <v>2500</v>
      </c>
      <c r="AV78" s="172"/>
      <c r="AW78" s="172"/>
      <c r="AX78" s="172"/>
      <c r="AY78" s="202">
        <v>149</v>
      </c>
      <c r="AZ78" s="202"/>
      <c r="BA78" s="202"/>
      <c r="BB78" s="202"/>
      <c r="BC78" s="202"/>
      <c r="BD78" s="202"/>
      <c r="BE78" s="202"/>
      <c r="BF78" s="202"/>
      <c r="BG78" s="202"/>
      <c r="BH78" s="247">
        <v>42</v>
      </c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</row>
    <row r="79" spans="1:125" customHeight="1" ht="13.5">
      <c r="C79" s="171" t="s">
        <v>181</v>
      </c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2">
        <v>2505</v>
      </c>
      <c r="AV79" s="172"/>
      <c r="AW79" s="172"/>
      <c r="AX79" s="172"/>
      <c r="AY79" s="202">
        <v>438</v>
      </c>
      <c r="AZ79" s="202"/>
      <c r="BA79" s="202"/>
      <c r="BB79" s="202"/>
      <c r="BC79" s="202"/>
      <c r="BD79" s="202"/>
      <c r="BE79" s="202"/>
      <c r="BF79" s="202"/>
      <c r="BG79" s="202"/>
      <c r="BH79" s="247">
        <v>392</v>
      </c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</row>
    <row r="80" spans="1:125" customHeight="1" ht="13.5">
      <c r="C80" s="171" t="s">
        <v>182</v>
      </c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2">
        <v>2510</v>
      </c>
      <c r="AV80" s="172"/>
      <c r="AW80" s="172"/>
      <c r="AX80" s="172"/>
      <c r="AY80" s="202">
        <v>102</v>
      </c>
      <c r="AZ80" s="202"/>
      <c r="BA80" s="202"/>
      <c r="BB80" s="202"/>
      <c r="BC80" s="202"/>
      <c r="BD80" s="202"/>
      <c r="BE80" s="202"/>
      <c r="BF80" s="202"/>
      <c r="BG80" s="202"/>
      <c r="BH80" s="247">
        <v>90</v>
      </c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</row>
    <row r="81" spans="1:125" customHeight="1" ht="13.5">
      <c r="C81" s="171" t="s">
        <v>183</v>
      </c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2">
        <v>2515</v>
      </c>
      <c r="AV81" s="172"/>
      <c r="AW81" s="172"/>
      <c r="AX81" s="172"/>
      <c r="AY81" s="202"/>
      <c r="AZ81" s="202"/>
      <c r="BA81" s="202"/>
      <c r="BB81" s="202"/>
      <c r="BC81" s="202"/>
      <c r="BD81" s="202"/>
      <c r="BE81" s="202"/>
      <c r="BF81" s="202"/>
      <c r="BG81" s="202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</row>
    <row r="82" spans="1:125" customHeight="1" ht="13.5">
      <c r="C82" s="171" t="s">
        <v>152</v>
      </c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2">
        <v>2520</v>
      </c>
      <c r="AV82" s="172"/>
      <c r="AW82" s="172"/>
      <c r="AX82" s="172"/>
      <c r="AY82" s="202">
        <v>3</v>
      </c>
      <c r="AZ82" s="202"/>
      <c r="BA82" s="202"/>
      <c r="BB82" s="202"/>
      <c r="BC82" s="202"/>
      <c r="BD82" s="202"/>
      <c r="BE82" s="202"/>
      <c r="BF82" s="202"/>
      <c r="BG82" s="202"/>
      <c r="BH82" s="247">
        <v>5</v>
      </c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</row>
    <row r="83" spans="1:125" customHeight="1" ht="13.5">
      <c r="C83" s="169" t="s">
        <v>184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249">
        <v>2550</v>
      </c>
      <c r="AV83" s="249"/>
      <c r="AW83" s="249"/>
      <c r="AX83" s="249"/>
      <c r="AY83" s="251">
        <f>SUM(AY78:BG82)</f>
        <v>692</v>
      </c>
      <c r="AZ83" s="252"/>
      <c r="BA83" s="252"/>
      <c r="BB83" s="252"/>
      <c r="BC83" s="252"/>
      <c r="BD83" s="252"/>
      <c r="BE83" s="252"/>
      <c r="BF83" s="252"/>
      <c r="BG83" s="253"/>
      <c r="BH83" s="210">
        <f>SUM(BH78:BR82)</f>
        <v>529</v>
      </c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</row>
    <row r="85" spans="1:125" customHeight="1" ht="12.75">
      <c r="C85" s="181" t="s">
        <v>185</v>
      </c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</row>
    <row r="87" spans="1:125" customHeight="1" ht="53.25">
      <c r="C87" s="170" t="s">
        <v>179</v>
      </c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 t="s">
        <v>26</v>
      </c>
      <c r="AV87" s="170"/>
      <c r="AW87" s="170"/>
      <c r="AX87" s="170"/>
      <c r="AY87" s="170" t="s">
        <v>127</v>
      </c>
      <c r="AZ87" s="170"/>
      <c r="BA87" s="170"/>
      <c r="BB87" s="170"/>
      <c r="BC87" s="170"/>
      <c r="BD87" s="170"/>
      <c r="BE87" s="170"/>
      <c r="BF87" s="170"/>
      <c r="BG87" s="170"/>
      <c r="BH87" s="170" t="s">
        <v>128</v>
      </c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</row>
    <row r="88" spans="1:125" customHeight="1" ht="13.5">
      <c r="C88" s="170">
        <v>1</v>
      </c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>
        <v>2</v>
      </c>
      <c r="AV88" s="170"/>
      <c r="AW88" s="170"/>
      <c r="AX88" s="170"/>
      <c r="AY88" s="170">
        <v>3</v>
      </c>
      <c r="AZ88" s="170"/>
      <c r="BA88" s="170"/>
      <c r="BB88" s="170"/>
      <c r="BC88" s="170"/>
      <c r="BD88" s="170"/>
      <c r="BE88" s="170"/>
      <c r="BF88" s="170"/>
      <c r="BG88" s="170"/>
      <c r="BH88" s="170">
        <v>4</v>
      </c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</row>
    <row r="89" spans="1:125" customHeight="1" ht="13.5">
      <c r="C89" s="250" t="s">
        <v>186</v>
      </c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0"/>
      <c r="AL89" s="250"/>
      <c r="AM89" s="250"/>
      <c r="AN89" s="250"/>
      <c r="AO89" s="250"/>
      <c r="AP89" s="250"/>
      <c r="AQ89" s="250"/>
      <c r="AR89" s="250"/>
      <c r="AS89" s="250"/>
      <c r="AT89" s="250"/>
      <c r="AU89" s="170">
        <v>2600</v>
      </c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0"/>
      <c r="BR89" s="170"/>
    </row>
    <row r="90" spans="1:125" customHeight="1" ht="13.5">
      <c r="C90" s="250" t="s">
        <v>187</v>
      </c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  <c r="AI90" s="250"/>
      <c r="AJ90" s="250"/>
      <c r="AK90" s="250"/>
      <c r="AL90" s="250"/>
      <c r="AM90" s="250"/>
      <c r="AN90" s="250"/>
      <c r="AO90" s="250"/>
      <c r="AP90" s="250"/>
      <c r="AQ90" s="250"/>
      <c r="AR90" s="250"/>
      <c r="AS90" s="250"/>
      <c r="AT90" s="250"/>
      <c r="AU90" s="170">
        <v>2605</v>
      </c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70"/>
      <c r="BR90" s="170"/>
    </row>
    <row r="91" spans="1:125" customHeight="1" ht="13.5">
      <c r="C91" s="250" t="s">
        <v>188</v>
      </c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0"/>
      <c r="AS91" s="250"/>
      <c r="AT91" s="250"/>
      <c r="AU91" s="170">
        <v>2610</v>
      </c>
      <c r="AV91" s="170"/>
      <c r="AW91" s="170"/>
      <c r="AX91" s="170"/>
      <c r="AY91" s="21"/>
      <c r="AZ91" s="186"/>
      <c r="BA91" s="186"/>
      <c r="BB91" s="186"/>
      <c r="BC91" s="186"/>
      <c r="BD91" s="186"/>
      <c r="BE91" s="186"/>
      <c r="BF91" s="186"/>
      <c r="BG91" s="1"/>
      <c r="BH91" s="21"/>
      <c r="BI91" s="186"/>
      <c r="BJ91" s="186"/>
      <c r="BK91" s="186"/>
      <c r="BL91" s="186"/>
      <c r="BM91" s="186"/>
      <c r="BN91" s="186"/>
      <c r="BO91" s="186"/>
      <c r="BP91" s="186"/>
      <c r="BQ91" s="186"/>
      <c r="BR91" s="1"/>
    </row>
    <row r="92" spans="1:125" customHeight="1" ht="13.5">
      <c r="C92" s="250" t="s">
        <v>189</v>
      </c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  <c r="AI92" s="250"/>
      <c r="AJ92" s="250"/>
      <c r="AK92" s="250"/>
      <c r="AL92" s="250"/>
      <c r="AM92" s="250"/>
      <c r="AN92" s="250"/>
      <c r="AO92" s="250"/>
      <c r="AP92" s="250"/>
      <c r="AQ92" s="250"/>
      <c r="AR92" s="250"/>
      <c r="AS92" s="250"/>
      <c r="AT92" s="250"/>
      <c r="AU92" s="170">
        <v>2615</v>
      </c>
      <c r="AV92" s="170"/>
      <c r="AW92" s="170"/>
      <c r="AX92" s="170"/>
      <c r="AY92" s="21"/>
      <c r="AZ92" s="186"/>
      <c r="BA92" s="186"/>
      <c r="BB92" s="186"/>
      <c r="BC92" s="186"/>
      <c r="BD92" s="186"/>
      <c r="BE92" s="186"/>
      <c r="BF92" s="186"/>
      <c r="BG92" s="1"/>
      <c r="BH92" s="21"/>
      <c r="BI92" s="186"/>
      <c r="BJ92" s="186"/>
      <c r="BK92" s="186"/>
      <c r="BL92" s="186"/>
      <c r="BM92" s="186"/>
      <c r="BN92" s="186"/>
      <c r="BO92" s="186"/>
      <c r="BP92" s="186"/>
      <c r="BQ92" s="186"/>
      <c r="BR92" s="1"/>
    </row>
    <row r="93" spans="1:125" customHeight="1" ht="13.5">
      <c r="C93" s="250" t="s">
        <v>190</v>
      </c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  <c r="AJ93" s="250"/>
      <c r="AK93" s="250"/>
      <c r="AL93" s="250"/>
      <c r="AM93" s="250"/>
      <c r="AN93" s="250"/>
      <c r="AO93" s="250"/>
      <c r="AP93" s="250"/>
      <c r="AQ93" s="250"/>
      <c r="AR93" s="250"/>
      <c r="AS93" s="250"/>
      <c r="AT93" s="250"/>
      <c r="AU93" s="170">
        <v>2650</v>
      </c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</row>
    <row r="95" spans="1:125" customHeight="1" ht="13.5">
      <c r="C95" s="254" t="s">
        <v>191</v>
      </c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AM95" s="121" t="str">
        <f>'форма 1'!C112</f>
        <v>/ Шило В.В. /</v>
      </c>
      <c r="AN95" s="122"/>
    </row>
    <row r="96" spans="1:125" customHeight="1" ht="9.75">
      <c r="C96" s="123"/>
    </row>
    <row r="97" spans="1:125" customHeight="1" ht="13.5">
      <c r="C97" s="255" t="s">
        <v>112</v>
      </c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AM97" s="121" t="str">
        <f>'форма 1'!C114</f>
        <v>/ Нємцева Н.В. /</v>
      </c>
      <c r="AN97" s="12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U40:AX41"/>
    <mergeCell ref="AZ42:BF42"/>
    <mergeCell ref="AY45:BG45"/>
    <mergeCell ref="BH44:BR44"/>
    <mergeCell ref="AY40:BG41"/>
    <mergeCell ref="AU42:AX42"/>
    <mergeCell ref="BH45:BR45"/>
    <mergeCell ref="AY34:BG34"/>
    <mergeCell ref="BH38:BR38"/>
    <mergeCell ref="AY38:BG38"/>
    <mergeCell ref="AU32:AX32"/>
    <mergeCell ref="C32:AT32"/>
    <mergeCell ref="C33:AT33"/>
    <mergeCell ref="AU33:AX33"/>
    <mergeCell ref="C35:AT35"/>
    <mergeCell ref="AU36:AX36"/>
    <mergeCell ref="AZ37:BF37"/>
    <mergeCell ref="AU30:AX30"/>
    <mergeCell ref="C30:AT30"/>
    <mergeCell ref="AZ28:BF28"/>
    <mergeCell ref="AU29:AX29"/>
    <mergeCell ref="AU28:AX28"/>
    <mergeCell ref="C31:AT31"/>
    <mergeCell ref="C29:AT29"/>
    <mergeCell ref="AU31:AX31"/>
    <mergeCell ref="C23:AT23"/>
    <mergeCell ref="C24:AT24"/>
    <mergeCell ref="AU26:AX26"/>
    <mergeCell ref="BI22:BQ22"/>
    <mergeCell ref="C28:AT28"/>
    <mergeCell ref="AU27:AX27"/>
    <mergeCell ref="C27:AT27"/>
    <mergeCell ref="AZ27:BF27"/>
    <mergeCell ref="C25:AT25"/>
    <mergeCell ref="AU24:AX25"/>
    <mergeCell ref="C26:AT26"/>
    <mergeCell ref="BH17:BR17"/>
    <mergeCell ref="AY21:BG21"/>
    <mergeCell ref="AU18:AX18"/>
    <mergeCell ref="AU20:AX20"/>
    <mergeCell ref="AU19:AX19"/>
    <mergeCell ref="AY20:BG20"/>
    <mergeCell ref="AY19:BG19"/>
    <mergeCell ref="AU23:AX23"/>
    <mergeCell ref="BH19:BR19"/>
    <mergeCell ref="BH18:BR18"/>
    <mergeCell ref="BI91:BQ91"/>
    <mergeCell ref="BI68:BQ68"/>
    <mergeCell ref="BI69:BQ69"/>
    <mergeCell ref="BI70:BQ70"/>
    <mergeCell ref="BI72:BQ72"/>
    <mergeCell ref="BI27:BQ27"/>
    <mergeCell ref="BH23:BR23"/>
    <mergeCell ref="BH40:BR41"/>
    <mergeCell ref="BI67:BQ67"/>
    <mergeCell ref="C72:AT72"/>
    <mergeCell ref="AU71:AX71"/>
    <mergeCell ref="C68:AT68"/>
    <mergeCell ref="BH90:BR90"/>
    <mergeCell ref="BH88:BR88"/>
    <mergeCell ref="BH89:BR89"/>
    <mergeCell ref="BH83:BR83"/>
    <mergeCell ref="BH78:BR78"/>
    <mergeCell ref="BH81:BR81"/>
    <mergeCell ref="C87:AT87"/>
    <mergeCell ref="BI64:BQ64"/>
    <mergeCell ref="Y8:AA8"/>
    <mergeCell ref="L5:AX5"/>
    <mergeCell ref="C71:AT71"/>
    <mergeCell ref="BH30:BR30"/>
    <mergeCell ref="AU21:AX21"/>
    <mergeCell ref="BH21:BR21"/>
    <mergeCell ref="BH20:BR20"/>
    <mergeCell ref="AY63:BG63"/>
    <mergeCell ref="AU63:AX63"/>
    <mergeCell ref="BJ2:BR2"/>
    <mergeCell ref="BJ4:BR4"/>
    <mergeCell ref="C3:BI3"/>
    <mergeCell ref="BA4:BI4"/>
    <mergeCell ref="B8:X8"/>
    <mergeCell ref="AV8:AX8"/>
    <mergeCell ref="BP3:BR3"/>
    <mergeCell ref="BM3:BO3"/>
    <mergeCell ref="BJ3:BL3"/>
    <mergeCell ref="C7:BR7"/>
    <mergeCell ref="C95:R95"/>
    <mergeCell ref="C97:R97"/>
    <mergeCell ref="BI26:BQ26"/>
    <mergeCell ref="AZ35:BF35"/>
    <mergeCell ref="BI35:BQ35"/>
    <mergeCell ref="AZ36:BF36"/>
    <mergeCell ref="BI36:BQ36"/>
    <mergeCell ref="AY31:BG31"/>
    <mergeCell ref="BH31:BR31"/>
    <mergeCell ref="C90:AT90"/>
    <mergeCell ref="C91:AT91"/>
    <mergeCell ref="C92:AT92"/>
    <mergeCell ref="C93:AT93"/>
    <mergeCell ref="AU90:AX90"/>
    <mergeCell ref="AU91:AX91"/>
    <mergeCell ref="AU92:AX92"/>
    <mergeCell ref="AU93:AX93"/>
    <mergeCell ref="BH93:BR93"/>
    <mergeCell ref="AY87:BG87"/>
    <mergeCell ref="AY88:BG88"/>
    <mergeCell ref="AY89:BG89"/>
    <mergeCell ref="AY90:BG90"/>
    <mergeCell ref="AY93:BG93"/>
    <mergeCell ref="BI92:BQ92"/>
    <mergeCell ref="AZ92:BF92"/>
    <mergeCell ref="AZ91:BF91"/>
    <mergeCell ref="BH87:BR87"/>
    <mergeCell ref="C88:AT88"/>
    <mergeCell ref="C89:AT89"/>
    <mergeCell ref="AU87:AX87"/>
    <mergeCell ref="AU88:AX88"/>
    <mergeCell ref="AU89:AX89"/>
    <mergeCell ref="C81:AT81"/>
    <mergeCell ref="C82:AT82"/>
    <mergeCell ref="C83:AT83"/>
    <mergeCell ref="C85:BR85"/>
    <mergeCell ref="AY83:BG83"/>
    <mergeCell ref="AU82:AX82"/>
    <mergeCell ref="AU83:AX83"/>
    <mergeCell ref="AY81:BG81"/>
    <mergeCell ref="AY82:BG82"/>
    <mergeCell ref="BH82:BR82"/>
    <mergeCell ref="C77:AT77"/>
    <mergeCell ref="C78:AT78"/>
    <mergeCell ref="C79:AT79"/>
    <mergeCell ref="C80:AT80"/>
    <mergeCell ref="AU81:AX81"/>
    <mergeCell ref="AZ65:BF65"/>
    <mergeCell ref="AZ64:BF64"/>
    <mergeCell ref="AY77:BG77"/>
    <mergeCell ref="AY78:BG78"/>
    <mergeCell ref="AU67:AX67"/>
    <mergeCell ref="AU65:AX65"/>
    <mergeCell ref="AZ68:BF68"/>
    <mergeCell ref="AU64:AX64"/>
    <mergeCell ref="AZ66:BF66"/>
    <mergeCell ref="AU69:AX69"/>
    <mergeCell ref="AU79:AX79"/>
    <mergeCell ref="AU80:AX80"/>
    <mergeCell ref="AU72:AX72"/>
    <mergeCell ref="AU77:AX77"/>
    <mergeCell ref="AU78:AX78"/>
    <mergeCell ref="AU76:AX76"/>
    <mergeCell ref="BH76:BR76"/>
    <mergeCell ref="AY79:BG79"/>
    <mergeCell ref="AY80:BG80"/>
    <mergeCell ref="AZ72:BF72"/>
    <mergeCell ref="BH80:BR80"/>
    <mergeCell ref="BH77:BR77"/>
    <mergeCell ref="AY76:BG76"/>
    <mergeCell ref="C74:BR74"/>
    <mergeCell ref="C76:AT76"/>
    <mergeCell ref="BH79:BR79"/>
    <mergeCell ref="AZ67:BF67"/>
    <mergeCell ref="AZ69:BF69"/>
    <mergeCell ref="C67:AT67"/>
    <mergeCell ref="C66:AT66"/>
    <mergeCell ref="BI66:BQ66"/>
    <mergeCell ref="AU54:AX54"/>
    <mergeCell ref="BI55:BQ55"/>
    <mergeCell ref="BI58:BQ58"/>
    <mergeCell ref="BH62:BR62"/>
    <mergeCell ref="BH63:BR63"/>
    <mergeCell ref="AZ70:BF70"/>
    <mergeCell ref="AZ71:BF71"/>
    <mergeCell ref="BI71:BQ71"/>
    <mergeCell ref="BI65:BQ65"/>
    <mergeCell ref="AY51:BG52"/>
    <mergeCell ref="BI54:BQ54"/>
    <mergeCell ref="AY62:BG62"/>
    <mergeCell ref="C60:BR60"/>
    <mergeCell ref="C55:AT55"/>
    <mergeCell ref="C54:AT54"/>
    <mergeCell ref="C58:AT58"/>
    <mergeCell ref="C56:AT56"/>
    <mergeCell ref="AY56:BG57"/>
    <mergeCell ref="BH56:BR57"/>
    <mergeCell ref="BI53:BQ53"/>
    <mergeCell ref="BI47:BQ47"/>
    <mergeCell ref="C53:AT53"/>
    <mergeCell ref="C49:AT49"/>
    <mergeCell ref="C48:AT48"/>
    <mergeCell ref="AZ54:BF54"/>
    <mergeCell ref="AZ47:BF47"/>
    <mergeCell ref="AU50:AX50"/>
    <mergeCell ref="BI48:BQ48"/>
    <mergeCell ref="BI49:BQ49"/>
    <mergeCell ref="C43:AT43"/>
    <mergeCell ref="C44:AT44"/>
    <mergeCell ref="C47:AT47"/>
    <mergeCell ref="AU45:AX45"/>
    <mergeCell ref="AU43:AX43"/>
    <mergeCell ref="C45:AT45"/>
    <mergeCell ref="AU46:AX46"/>
    <mergeCell ref="C14:AT14"/>
    <mergeCell ref="C15:AT15"/>
    <mergeCell ref="C16:AT16"/>
    <mergeCell ref="C22:AT22"/>
    <mergeCell ref="C18:AT18"/>
    <mergeCell ref="C19:AT19"/>
    <mergeCell ref="C20:AT20"/>
    <mergeCell ref="C21:AT21"/>
    <mergeCell ref="C17:AT17"/>
    <mergeCell ref="AU38:AX38"/>
    <mergeCell ref="BH51:BR52"/>
    <mergeCell ref="BH46:BR46"/>
    <mergeCell ref="AY46:BG46"/>
    <mergeCell ref="BI42:BQ42"/>
    <mergeCell ref="AU49:AX49"/>
    <mergeCell ref="AY39:BG39"/>
    <mergeCell ref="BI50:BQ50"/>
    <mergeCell ref="BH43:BR43"/>
    <mergeCell ref="AU51:AX52"/>
    <mergeCell ref="AU14:AX14"/>
    <mergeCell ref="AU15:AX15"/>
    <mergeCell ref="AU16:AX16"/>
    <mergeCell ref="AU22:AX22"/>
    <mergeCell ref="AU17:AX17"/>
    <mergeCell ref="AZ50:BF50"/>
    <mergeCell ref="AZ48:BF48"/>
    <mergeCell ref="AY43:BG43"/>
    <mergeCell ref="AY44:BG44"/>
    <mergeCell ref="AZ49:BF49"/>
    <mergeCell ref="C38:AT38"/>
    <mergeCell ref="C39:AT39"/>
    <mergeCell ref="C52:AT52"/>
    <mergeCell ref="AU48:AX48"/>
    <mergeCell ref="AZ55:BF55"/>
    <mergeCell ref="C51:AT51"/>
    <mergeCell ref="C50:AT50"/>
    <mergeCell ref="C42:AT42"/>
    <mergeCell ref="C46:AT46"/>
    <mergeCell ref="AU39:AX39"/>
    <mergeCell ref="BH29:BR29"/>
    <mergeCell ref="AY29:BG29"/>
    <mergeCell ref="BH32:BR32"/>
    <mergeCell ref="C65:AT65"/>
    <mergeCell ref="AU66:AX66"/>
    <mergeCell ref="BI37:BQ37"/>
    <mergeCell ref="BH39:BR39"/>
    <mergeCell ref="BH33:BR33"/>
    <mergeCell ref="AY33:BG33"/>
    <mergeCell ref="AU35:AX35"/>
    <mergeCell ref="C63:AT63"/>
    <mergeCell ref="C64:AT64"/>
    <mergeCell ref="AZ22:BF22"/>
    <mergeCell ref="AU56:AX57"/>
    <mergeCell ref="AU62:AX62"/>
    <mergeCell ref="AZ58:BF58"/>
    <mergeCell ref="AU44:AX44"/>
    <mergeCell ref="AZ53:BF53"/>
    <mergeCell ref="C34:AT34"/>
    <mergeCell ref="C41:AT41"/>
    <mergeCell ref="AY18:BG18"/>
    <mergeCell ref="AY17:BG17"/>
    <mergeCell ref="AY32:BG32"/>
    <mergeCell ref="AY24:BG25"/>
    <mergeCell ref="AY23:BG23"/>
    <mergeCell ref="AZ26:BF26"/>
    <mergeCell ref="AY30:BG30"/>
    <mergeCell ref="C4:K4"/>
    <mergeCell ref="L4:AX4"/>
    <mergeCell ref="BJ10:BR10"/>
    <mergeCell ref="AP10:AW10"/>
    <mergeCell ref="AX10:BI10"/>
    <mergeCell ref="BH24:BR25"/>
    <mergeCell ref="BH16:BR16"/>
    <mergeCell ref="AY14:BG14"/>
    <mergeCell ref="AY15:BG15"/>
    <mergeCell ref="AY16:BG16"/>
    <mergeCell ref="BI28:BQ28"/>
    <mergeCell ref="C36:AT36"/>
    <mergeCell ref="C37:AT37"/>
    <mergeCell ref="C40:AT40"/>
    <mergeCell ref="AU55:AX55"/>
    <mergeCell ref="C12:BS12"/>
    <mergeCell ref="BH34:BR34"/>
    <mergeCell ref="BH14:BR14"/>
    <mergeCell ref="BH15:BR15"/>
    <mergeCell ref="AU34:AX34"/>
    <mergeCell ref="C69:AT69"/>
    <mergeCell ref="AU68:AX68"/>
    <mergeCell ref="AU70:AX70"/>
    <mergeCell ref="C70:AT70"/>
    <mergeCell ref="C62:AT62"/>
    <mergeCell ref="AU37:AX37"/>
    <mergeCell ref="C57:AT57"/>
    <mergeCell ref="AU53:AX53"/>
    <mergeCell ref="AU58:AX58"/>
    <mergeCell ref="AU47:AX47"/>
  </mergeCells>
  <printOptions gridLines="false" gridLinesSet="true"/>
  <pageMargins left="0.39370078740157" right="0.39370078740157" top="0.39370078740157" bottom="0.39370078740157" header="0.11811023622047" footer="0.11811023622047"/>
  <pageSetup paperSize="9" orientation="portrait" scale="94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5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форма 1</vt:lpstr>
      <vt:lpstr>Форма 2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2010-07-15T09:28:02+03:00</dcterms:created>
  <dcterms:modified xsi:type="dcterms:W3CDTF">2019-11-26T10:57:01+02:00</dcterms:modified>
  <dc:title>Баланс (Звіт про фінансовий стан)</dc:title>
  <dc:description/>
  <dc:subject/>
  <cp:keywords/>
  <cp:category/>
</cp:coreProperties>
</file>