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1075" windowHeight="10035" firstSheet="5" activeTab="14"/>
  </bookViews>
  <sheets>
    <sheet name="0210160" sheetId="1" r:id="rId1"/>
    <sheet name="0210170" sheetId="2" r:id="rId2"/>
    <sheet name="0213112" sheetId="3" r:id="rId3"/>
    <sheet name="0213122" sheetId="4" r:id="rId4"/>
    <sheet name="0213123" sheetId="5" r:id="rId5"/>
    <sheet name="0213131" sheetId="6" r:id="rId6"/>
    <sheet name="0213140" sheetId="7" r:id="rId7"/>
    <sheet name="0213210" sheetId="8" r:id="rId8"/>
    <sheet name="0213242" sheetId="9" r:id="rId9"/>
    <sheet name="0214082" sheetId="10" r:id="rId10"/>
    <sheet name="0215061" sheetId="11" r:id="rId11"/>
    <sheet name="0216030" sheetId="12" r:id="rId12"/>
    <sheet name="0216086" sheetId="13" r:id="rId13"/>
    <sheet name="0216090" sheetId="14" r:id="rId14"/>
    <sheet name="0217363" sheetId="15" r:id="rId15"/>
  </sheets>
  <calcPr calcId="125725"/>
</workbook>
</file>

<file path=xl/calcChain.xml><?xml version="1.0" encoding="utf-8"?>
<calcChain xmlns="http://schemas.openxmlformats.org/spreadsheetml/2006/main">
  <c r="G73" i="15"/>
  <c r="F73"/>
  <c r="G72"/>
  <c r="F72"/>
  <c r="G70"/>
  <c r="G68"/>
  <c r="G67"/>
  <c r="D58"/>
  <c r="C58"/>
  <c r="E56"/>
  <c r="E58" s="1"/>
  <c r="D47"/>
  <c r="C47"/>
  <c r="E45"/>
  <c r="E47" s="1"/>
  <c r="G74" i="14"/>
  <c r="E74"/>
  <c r="G72"/>
  <c r="E72"/>
  <c r="G71"/>
  <c r="E71"/>
  <c r="G69"/>
  <c r="G68"/>
  <c r="G66"/>
  <c r="D58"/>
  <c r="C58"/>
  <c r="E56"/>
  <c r="E58" s="1"/>
  <c r="D47"/>
  <c r="C47"/>
  <c r="E45"/>
  <c r="E47" s="1"/>
  <c r="F73" i="13"/>
  <c r="F71"/>
  <c r="G71" s="1"/>
  <c r="G66"/>
  <c r="D58"/>
  <c r="C58"/>
  <c r="E56"/>
  <c r="E58" s="1"/>
  <c r="D47"/>
  <c r="C47"/>
  <c r="E45"/>
  <c r="E47" s="1"/>
  <c r="G263" i="12"/>
  <c r="E263"/>
  <c r="G257"/>
  <c r="G256"/>
  <c r="G253"/>
  <c r="E253"/>
  <c r="G251"/>
  <c r="G249"/>
  <c r="G247"/>
  <c r="G246"/>
  <c r="G245"/>
  <c r="G244"/>
  <c r="G241"/>
  <c r="E239"/>
  <c r="G239" s="1"/>
  <c r="G237"/>
  <c r="G235"/>
  <c r="G234"/>
  <c r="G231"/>
  <c r="G229"/>
  <c r="F229"/>
  <c r="G227"/>
  <c r="G225"/>
  <c r="G224"/>
  <c r="E221"/>
  <c r="G221" s="1"/>
  <c r="E219"/>
  <c r="G219" s="1"/>
  <c r="G217"/>
  <c r="G215"/>
  <c r="G214"/>
  <c r="F211"/>
  <c r="G211" s="1"/>
  <c r="F209"/>
  <c r="G209" s="1"/>
  <c r="G207"/>
  <c r="G205"/>
  <c r="G204"/>
  <c r="E201"/>
  <c r="G201" s="1"/>
  <c r="E199"/>
  <c r="G199" s="1"/>
  <c r="G197"/>
  <c r="G195"/>
  <c r="G194"/>
  <c r="E191"/>
  <c r="G191" s="1"/>
  <c r="E189"/>
  <c r="G189" s="1"/>
  <c r="G187"/>
  <c r="G185"/>
  <c r="G184"/>
  <c r="E181"/>
  <c r="G181" s="1"/>
  <c r="E179"/>
  <c r="G179" s="1"/>
  <c r="G177"/>
  <c r="G175"/>
  <c r="G174"/>
  <c r="G171"/>
  <c r="E171"/>
  <c r="E169"/>
  <c r="G169" s="1"/>
  <c r="G167"/>
  <c r="G165"/>
  <c r="G164"/>
  <c r="E161"/>
  <c r="G161" s="1"/>
  <c r="E159"/>
  <c r="G159" s="1"/>
  <c r="G157"/>
  <c r="G155"/>
  <c r="G154"/>
  <c r="G151"/>
  <c r="E151"/>
  <c r="G149"/>
  <c r="E149"/>
  <c r="G147"/>
  <c r="G145"/>
  <c r="G144"/>
  <c r="E141"/>
  <c r="G141" s="1"/>
  <c r="E139"/>
  <c r="G139" s="1"/>
  <c r="G137"/>
  <c r="G135"/>
  <c r="G134"/>
  <c r="E131"/>
  <c r="G131" s="1"/>
  <c r="E129"/>
  <c r="G129" s="1"/>
  <c r="G127"/>
  <c r="G125"/>
  <c r="G124"/>
  <c r="E121"/>
  <c r="G121" s="1"/>
  <c r="E119"/>
  <c r="G119" s="1"/>
  <c r="G117"/>
  <c r="G115"/>
  <c r="G114"/>
  <c r="G111"/>
  <c r="E111"/>
  <c r="E109"/>
  <c r="G109" s="1"/>
  <c r="G107"/>
  <c r="G105"/>
  <c r="G104"/>
  <c r="E101"/>
  <c r="G101" s="1"/>
  <c r="E99"/>
  <c r="G99" s="1"/>
  <c r="G97"/>
  <c r="G95"/>
  <c r="G94"/>
  <c r="E91"/>
  <c r="G91" s="1"/>
  <c r="E89"/>
  <c r="G89" s="1"/>
  <c r="G87"/>
  <c r="G85"/>
  <c r="G84"/>
  <c r="G81"/>
  <c r="E81"/>
  <c r="E79"/>
  <c r="G79" s="1"/>
  <c r="G77"/>
  <c r="G75"/>
  <c r="G74"/>
  <c r="D59"/>
  <c r="D65" s="1"/>
  <c r="D66" s="1"/>
  <c r="C59"/>
  <c r="E59" s="1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D18"/>
  <c r="C65" l="1"/>
  <c r="C66" l="1"/>
  <c r="E65"/>
  <c r="E66" s="1"/>
  <c r="E74" i="11" l="1"/>
  <c r="G74" s="1"/>
  <c r="E73"/>
  <c r="G73" s="1"/>
  <c r="E71"/>
  <c r="G71" s="1"/>
  <c r="E70"/>
  <c r="G70" s="1"/>
  <c r="G68"/>
  <c r="G66"/>
  <c r="D58"/>
  <c r="C58"/>
  <c r="E56"/>
  <c r="E58" s="1"/>
  <c r="D47"/>
  <c r="C47"/>
  <c r="E45"/>
  <c r="E47" s="1"/>
  <c r="E73" i="10"/>
  <c r="G73" s="1"/>
  <c r="E71"/>
  <c r="G71" s="1"/>
  <c r="G69"/>
  <c r="G68"/>
  <c r="G66"/>
  <c r="D58"/>
  <c r="C58"/>
  <c r="E56"/>
  <c r="E58" s="1"/>
  <c r="D47"/>
  <c r="C47"/>
  <c r="E45"/>
  <c r="E47" s="1"/>
  <c r="E131" i="9"/>
  <c r="G131" s="1"/>
  <c r="G129"/>
  <c r="G127"/>
  <c r="E125"/>
  <c r="G125" s="1"/>
  <c r="E123"/>
  <c r="G123" s="1"/>
  <c r="G121"/>
  <c r="G119"/>
  <c r="E117"/>
  <c r="G117" s="1"/>
  <c r="E115"/>
  <c r="G115" s="1"/>
  <c r="E114"/>
  <c r="G114" s="1"/>
  <c r="G112"/>
  <c r="G111"/>
  <c r="G110"/>
  <c r="G108"/>
  <c r="G107"/>
  <c r="E105"/>
  <c r="G105" s="1"/>
  <c r="G103"/>
  <c r="E103"/>
  <c r="G97"/>
  <c r="E97"/>
  <c r="G95"/>
  <c r="E95"/>
  <c r="E89"/>
  <c r="G89" s="1"/>
  <c r="E87"/>
  <c r="G87" s="1"/>
  <c r="G85"/>
  <c r="G83"/>
  <c r="G81"/>
  <c r="E81"/>
  <c r="E79"/>
  <c r="G79" s="1"/>
  <c r="G77"/>
  <c r="G75"/>
  <c r="D66"/>
  <c r="D56"/>
  <c r="C56"/>
  <c r="C65" s="1"/>
  <c r="E55"/>
  <c r="E54"/>
  <c r="E53"/>
  <c r="E52"/>
  <c r="E51"/>
  <c r="E50"/>
  <c r="E49"/>
  <c r="E56" s="1"/>
  <c r="G69" i="8"/>
  <c r="E69"/>
  <c r="G65"/>
  <c r="E58"/>
  <c r="D58"/>
  <c r="C58"/>
  <c r="E47"/>
  <c r="D47"/>
  <c r="C47"/>
  <c r="E45"/>
  <c r="G72" i="7"/>
  <c r="E71"/>
  <c r="G71" s="1"/>
  <c r="E69"/>
  <c r="G69" s="1"/>
  <c r="E58"/>
  <c r="D58"/>
  <c r="C58"/>
  <c r="E47"/>
  <c r="D47"/>
  <c r="C47"/>
  <c r="E45"/>
  <c r="G79" i="6"/>
  <c r="G78"/>
  <c r="G77"/>
  <c r="E76"/>
  <c r="G76" s="1"/>
  <c r="E75"/>
  <c r="G75" s="1"/>
  <c r="E74"/>
  <c r="G74" s="1"/>
  <c r="E72"/>
  <c r="G72" s="1"/>
  <c r="E71"/>
  <c r="G71" s="1"/>
  <c r="G69"/>
  <c r="G68"/>
  <c r="G66"/>
  <c r="E58"/>
  <c r="D58"/>
  <c r="C58"/>
  <c r="E56"/>
  <c r="E47"/>
  <c r="D47"/>
  <c r="C47"/>
  <c r="E45"/>
  <c r="G72" i="5"/>
  <c r="E72"/>
  <c r="G70"/>
  <c r="E70"/>
  <c r="G69"/>
  <c r="E69"/>
  <c r="E58"/>
  <c r="D58"/>
  <c r="C58"/>
  <c r="E56"/>
  <c r="D47"/>
  <c r="C47"/>
  <c r="E45"/>
  <c r="E47" s="1"/>
  <c r="G72" i="4"/>
  <c r="E72"/>
  <c r="G70"/>
  <c r="E70"/>
  <c r="G69"/>
  <c r="E69"/>
  <c r="E58"/>
  <c r="D58"/>
  <c r="C58"/>
  <c r="E56"/>
  <c r="E47"/>
  <c r="D47"/>
  <c r="C47"/>
  <c r="E45"/>
  <c r="G75" i="3"/>
  <c r="G74"/>
  <c r="E73"/>
  <c r="G73" s="1"/>
  <c r="E71"/>
  <c r="G71" s="1"/>
  <c r="E70"/>
  <c r="G70" s="1"/>
  <c r="D58"/>
  <c r="C58"/>
  <c r="E56"/>
  <c r="E58" s="1"/>
  <c r="D47"/>
  <c r="C47"/>
  <c r="E45"/>
  <c r="E47" s="1"/>
  <c r="G71" i="2"/>
  <c r="E71"/>
  <c r="G67"/>
  <c r="C65"/>
  <c r="E58"/>
  <c r="D58"/>
  <c r="C58"/>
  <c r="D47"/>
  <c r="C47"/>
  <c r="E46"/>
  <c r="E47" s="1"/>
  <c r="G77" i="1"/>
  <c r="G76"/>
  <c r="E76"/>
  <c r="G75"/>
  <c r="E75"/>
  <c r="G73"/>
  <c r="G72"/>
  <c r="E62"/>
  <c r="D62"/>
  <c r="C62"/>
  <c r="D51"/>
  <c r="C51"/>
  <c r="E50"/>
  <c r="E49"/>
  <c r="E48"/>
  <c r="E47"/>
  <c r="E46"/>
  <c r="E45"/>
  <c r="E51" s="1"/>
  <c r="C66" i="9" l="1"/>
  <c r="E65"/>
  <c r="E66" s="1"/>
</calcChain>
</file>

<file path=xl/sharedStrings.xml><?xml version="1.0" encoding="utf-8"?>
<sst xmlns="http://schemas.openxmlformats.org/spreadsheetml/2006/main" count="2083" uniqueCount="600">
  <si>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</si>
  <si>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ЗАТВЕРДЖЕНО</t>
  </si>
  <si>
    <t>Наказ / розпорядчий документ</t>
  </si>
  <si>
    <t>Виконавчий комітет Металургійної районної у місті ради</t>
  </si>
  <si>
    <t>(найменування головного розпорядника коштів місцевого бюджету)</t>
  </si>
  <si>
    <t>Розпорядження голови районної у місті ради</t>
  </si>
  <si>
    <r>
      <t>_</t>
    </r>
    <r>
      <rPr>
        <u/>
        <sz val="12"/>
        <color indexed="8"/>
        <rFont val="Times New Roman"/>
        <family val="1"/>
        <charset val="204"/>
      </rPr>
      <t>від 21.12.2019___________</t>
    </r>
    <r>
      <rPr>
        <sz val="12"/>
        <color indexed="8"/>
        <rFont val="Times New Roman"/>
        <family val="1"/>
        <charset val="204"/>
      </rPr>
      <t xml:space="preserve"> N </t>
    </r>
    <r>
      <rPr>
        <u/>
        <sz val="12"/>
        <color indexed="8"/>
        <rFont val="Times New Roman"/>
        <family val="1"/>
        <charset val="204"/>
      </rPr>
      <t>_273-р___</t>
    </r>
    <r>
      <rPr>
        <sz val="12"/>
        <color indexed="8"/>
        <rFont val="Times New Roman"/>
        <family val="1"/>
        <charset val="204"/>
      </rPr>
      <t>__</t>
    </r>
  </si>
  <si>
    <t>Паспорт</t>
  </si>
  <si>
    <r>
      <t>бюджетної програми місцевого бюджету на</t>
    </r>
    <r>
      <rPr>
        <b/>
        <u/>
        <sz val="12"/>
        <color indexed="8"/>
        <rFont val="Times New Roman"/>
        <family val="1"/>
        <charset val="204"/>
      </rPr>
      <t xml:space="preserve">  2019</t>
    </r>
    <r>
      <rPr>
        <b/>
        <sz val="12"/>
        <color indexed="8"/>
        <rFont val="Times New Roman"/>
        <family val="1"/>
        <charset val="204"/>
      </rPr>
      <t>____ рік</t>
    </r>
  </si>
  <si>
    <t>1.</t>
  </si>
  <si>
    <t>0200000</t>
  </si>
  <si>
    <t>(код)</t>
  </si>
  <si>
    <t>(найменування головного розпорядника)</t>
  </si>
  <si>
    <t>2.</t>
  </si>
  <si>
    <t>0210000</t>
  </si>
  <si>
    <t>(найменування відповідального виконавця)</t>
  </si>
  <si>
    <t>3.</t>
  </si>
  <si>
    <t>0210160</t>
  </si>
  <si>
    <t>0111</t>
  </si>
  <si>
    <t>Керівництво і управління у відповідній сфері у містах (місті Києві), селищах, селах, об"єднаних територіальних громадах</t>
  </si>
  <si>
    <t>(КФКВК)</t>
  </si>
  <si>
    <t>(найменування бюджетної програми)</t>
  </si>
  <si>
    <t>4.</t>
  </si>
  <si>
    <r>
      <t>Обсяг бюджетних призначень / бюджетних асигнувань - __</t>
    </r>
    <r>
      <rPr>
        <u/>
        <sz val="12"/>
        <rFont val="Times New Roman"/>
        <family val="1"/>
        <charset val="204"/>
      </rPr>
      <t>30871851,97</t>
    </r>
    <r>
      <rPr>
        <sz val="12"/>
        <color indexed="10"/>
        <rFont val="Times New Roman"/>
        <family val="1"/>
        <charset val="204"/>
      </rPr>
      <t>_</t>
    </r>
    <r>
      <rPr>
        <sz val="12"/>
        <color indexed="8"/>
        <rFont val="Times New Roman"/>
        <family val="1"/>
        <charset val="204"/>
      </rPr>
      <t xml:space="preserve">___ гривень, у тому числі загального фонду - </t>
    </r>
    <r>
      <rPr>
        <u/>
        <sz val="12"/>
        <color indexed="8"/>
        <rFont val="Times New Roman"/>
        <family val="1"/>
        <charset val="204"/>
      </rPr>
      <t>30531121,97</t>
    </r>
    <r>
      <rPr>
        <sz val="12"/>
        <color indexed="8"/>
        <rFont val="Times New Roman"/>
        <family val="1"/>
        <charset val="204"/>
      </rPr>
      <t xml:space="preserve"> гривень та спеціального фонду 340730,00</t>
    </r>
    <r>
      <rPr>
        <u/>
        <sz val="12"/>
        <color indexed="10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 гривень.</t>
    </r>
  </si>
  <si>
    <t>5.</t>
  </si>
  <si>
    <r>
      <t xml:space="preserve">Підстави для виконання бюджетної програми: </t>
    </r>
    <r>
      <rPr>
        <sz val="12"/>
        <color indexed="8"/>
        <rFont val="Times New Roman"/>
        <family val="1"/>
        <charset val="204"/>
      </rPr>
      <t xml:space="preserve"> Конституція України (Закон від 28.06.1996 №254/96) зі змінами; Бюджетний кодекс України (Закон від 08.07.2010 №2456-VІ) зі змінами; ЗУ  "Про Державний бюджет України на 2019 рік", Закони України "Про місцеве самоврядування в Україні" від 21.05.1997 №280/97-ВР зі змінами; наказ міністерства фінансів України від 26.08.2014 №836 «Про деякі питання запровадження програмно-цільового методу складання та виконання місцевих бюджетів" зі змінами; рішення  Криворізької міської ради від 31.03.2016№381 «Про обсяг і межі повноважень районних у місті рад  та їх виконавчих органів" зі змінами; рішення районної у місті ради від 26.12.2018 №277 «Про районний у місті бюджет на 2019 рік» зі змінами.</t>
    </r>
  </si>
  <si>
    <t>6.</t>
  </si>
  <si>
    <t>Цілі державної політики, на досягнення яких спрямована реалізація бюджетної програми</t>
  </si>
  <si>
    <t>N з/п</t>
  </si>
  <si>
    <t>Ціль державної політики</t>
  </si>
  <si>
    <t>Створення умов для реалізації функцій і повноважень територіальних громад, органу і посадових осіб місцевого самоврядування</t>
  </si>
  <si>
    <t>7.</t>
  </si>
  <si>
    <t>Мета бюджетної програми  Керівництво і управління у відповідній сфері.</t>
  </si>
  <si>
    <t>8.</t>
  </si>
  <si>
    <t>Завдання бюджетної програми</t>
  </si>
  <si>
    <t>Завдання</t>
  </si>
  <si>
    <t>Здійснення виконавчими органами районних у місті рад наданих законодавством повноважень у відповідній сфері</t>
  </si>
  <si>
    <t>9.</t>
  </si>
  <si>
    <t>Напрями використання бюджетних коштів</t>
  </si>
  <si>
    <t>гривень</t>
  </si>
  <si>
    <t>Загальний фонд</t>
  </si>
  <si>
    <t>Спеціальний фонд</t>
  </si>
  <si>
    <t>Усього</t>
  </si>
  <si>
    <t>Заробітна плата</t>
  </si>
  <si>
    <t>Нарахування на заробітну плату</t>
  </si>
  <si>
    <t>Оплата енергоносіїв</t>
  </si>
  <si>
    <t>Інші видатки</t>
  </si>
  <si>
    <t>Придбання обладнання і предметів довгострокового користування (комп"ютерна та оргтехніка)</t>
  </si>
  <si>
    <t>Плата за оренду майна бюджетних установ</t>
  </si>
  <si>
    <t>10.</t>
  </si>
  <si>
    <t>Перелік місцевих / регіональних програм, що виконуються у складі бюджетної програми:</t>
  </si>
  <si>
    <t>(грн)</t>
  </si>
  <si>
    <t>Найменування місцевої / регіональної програми</t>
  </si>
  <si>
    <t>11.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</si>
  <si>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</si>
  <si>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</si>
  <si>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</si>
  <si>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</si>
  <si>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</si>
  <si>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</si>
  <si>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</si>
  <si>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</si>
  <si>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</si>
  <si>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</si>
  <si>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прогнозні показники загального відділу, УПСЗН, відділу реєстрації місця проживання громадян</t>
  </si>
  <si>
    <t>кількість прийнятих нормативно-правових актів (рішень, розпоряджень)</t>
  </si>
  <si>
    <t>ефективності</t>
  </si>
  <si>
    <t>кількість виконаних листів, звернень, заяв, скарг на одного працівника</t>
  </si>
  <si>
    <t>розрахунок (49752/141)</t>
  </si>
  <si>
    <t>кількість прийнятих нормативно-правових актів (рішень, розпоряджень) на одного працівника</t>
  </si>
  <si>
    <t>розрахунок (706/141)</t>
  </si>
  <si>
    <t>витрати на утримання однієї штатної одиниці</t>
  </si>
  <si>
    <t>тис.грн</t>
  </si>
  <si>
    <t>розрахунок (у витрати на утримання однієї штатної одиниці (30531121,97/141=216532,78) -216,5 -це загальний фонд  + (340730/141=241652)-2,4 -спеціальний фонд всю суму 216,5+2,4=218,9 показую по загальному фонду)</t>
  </si>
  <si>
    <t xml:space="preserve">                     </t>
  </si>
  <si>
    <t xml:space="preserve">Голова районної у місті ради                                                    </t>
  </si>
  <si>
    <t>Г.А. Шаповалов</t>
  </si>
  <si>
    <t>С.О. Носик</t>
  </si>
  <si>
    <t>(підпис)</t>
  </si>
  <si>
    <t>(ініціали/ініціал, прізвище)</t>
  </si>
  <si>
    <t>ПОГОДЖЕНО:</t>
  </si>
  <si>
    <t>Начальник самостійного фінансового відділу</t>
  </si>
  <si>
    <t>О.І. Николайчук</t>
  </si>
  <si>
    <t>Дата погодження</t>
  </si>
  <si>
    <t>М. П.</t>
  </si>
  <si>
    <t>0210170</t>
  </si>
  <si>
    <t>0131</t>
  </si>
  <si>
    <t>Підвищення кваліфікації депутатів місцевих рад та посадових осіб місцевого самоврядування</t>
  </si>
  <si>
    <r>
      <t>Обсяг бюджетних призначень / бюджетних асигнувань - __</t>
    </r>
    <r>
      <rPr>
        <u/>
        <sz val="12"/>
        <rFont val="Times New Roman"/>
        <family val="1"/>
        <charset val="204"/>
      </rPr>
      <t>3359,27</t>
    </r>
    <r>
      <rPr>
        <sz val="12"/>
        <color indexed="10"/>
        <rFont val="Times New Roman"/>
        <family val="1"/>
        <charset val="204"/>
      </rPr>
      <t>_</t>
    </r>
    <r>
      <rPr>
        <sz val="12"/>
        <color indexed="8"/>
        <rFont val="Times New Roman"/>
        <family val="1"/>
        <charset val="204"/>
      </rPr>
      <t xml:space="preserve">___ гривень, у тому числі загального фонду - </t>
    </r>
    <r>
      <rPr>
        <u/>
        <sz val="12"/>
        <color indexed="8"/>
        <rFont val="Times New Roman"/>
        <family val="1"/>
        <charset val="204"/>
      </rPr>
      <t>3359,27</t>
    </r>
    <r>
      <rPr>
        <sz val="12"/>
        <color indexed="8"/>
        <rFont val="Times New Roman"/>
        <family val="1"/>
        <charset val="204"/>
      </rPr>
      <t xml:space="preserve"> гривень та спеціального фонду 0,00</t>
    </r>
    <r>
      <rPr>
        <u/>
        <sz val="12"/>
        <color indexed="10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 гривень.</t>
    </r>
  </si>
  <si>
    <r>
      <t xml:space="preserve">Підстави для виконання бюджетної програми: </t>
    </r>
    <r>
      <rPr>
        <sz val="12"/>
        <color indexed="8"/>
        <rFont val="Times New Roman"/>
        <family val="1"/>
        <charset val="204"/>
      </rPr>
      <t xml:space="preserve"> Конституція України (закон від 28.06.1996 №254/96) зі змінами, Бюджетний кодекс України (закон від 08.07.2010 №2456-VI) зі змінами, ЗУ  "Про Державний бюджет України на 2019 рік", наказ міністерства фінансів України від 26.08.2014 №836 "Про деякі питання запровадження програмно-цільового методу складання місцевих бюджетів" зі змінами; рішення Криворізької міської ради від 31.03.2016 №381 "Про обсяг і межі повноважень районних у місті рад та їх виконавчих органів" зі змінами, рішення районної у місті ради від 26.12.2018 №277 «Про районний у місті бюджет на 2019 рік» </t>
    </r>
  </si>
  <si>
    <r>
      <t>Мета бюджетної програми: _</t>
    </r>
    <r>
      <rPr>
        <u/>
        <sz val="11"/>
        <color indexed="8"/>
        <rFont val="Times New Roman"/>
        <family val="1"/>
        <charset val="204"/>
      </rPr>
      <t xml:space="preserve">Забезпечення потреб виконавчих органів районної ради у кваліфікованих фахівцях, створення умов для подальшого зростання інтелектуального, морального </t>
    </r>
  </si>
  <si>
    <t>та культурного потенціалу кожного працівника</t>
  </si>
  <si>
    <t>Забезпечення виконання наданих законодавством повноважень</t>
  </si>
  <si>
    <t>Підвищення кваліфікації за професійною програмою</t>
  </si>
  <si>
    <t>Завдання 1</t>
  </si>
  <si>
    <t>Витрати на  навчання  та підвищення кваліфікації посадових осіб виконавчих органів</t>
  </si>
  <si>
    <t>грн.</t>
  </si>
  <si>
    <t>Кощторис на 2019 рік</t>
  </si>
  <si>
    <t>Кількість осіб, направлених на навчання</t>
  </si>
  <si>
    <t>осіб</t>
  </si>
  <si>
    <t>розрахунок до кошторису</t>
  </si>
  <si>
    <t>Середня вартість навчання</t>
  </si>
  <si>
    <t>розрахунок (3359,27/3)</t>
  </si>
  <si>
    <t>якості</t>
  </si>
  <si>
    <t>Забезпечення навчання працівників, створення ефективної системи безперервного професійного навчання</t>
  </si>
  <si>
    <t>%</t>
  </si>
  <si>
    <t>розрахунок</t>
  </si>
  <si>
    <t>0213112</t>
  </si>
  <si>
    <t>Заходи державної політики з питань дітей та їх соціального захисту</t>
  </si>
  <si>
    <r>
      <t>Обсяг бюджетних призначень / бюджетних асигнувань - ___</t>
    </r>
    <r>
      <rPr>
        <u/>
        <sz val="12"/>
        <color indexed="8"/>
        <rFont val="Times New Roman"/>
        <family val="1"/>
        <charset val="204"/>
      </rPr>
      <t>3000,00</t>
    </r>
    <r>
      <rPr>
        <sz val="12"/>
        <color indexed="8"/>
        <rFont val="Times New Roman"/>
        <family val="1"/>
        <charset val="204"/>
      </rPr>
      <t xml:space="preserve">________ гривень, у тому числі загального фонду - </t>
    </r>
    <r>
      <rPr>
        <u/>
        <sz val="12"/>
        <color indexed="8"/>
        <rFont val="Times New Roman"/>
        <family val="1"/>
        <charset val="204"/>
      </rPr>
      <t>3000,00</t>
    </r>
    <r>
      <rPr>
        <sz val="12"/>
        <color indexed="8"/>
        <rFont val="Times New Roman"/>
        <family val="1"/>
        <charset val="204"/>
      </rPr>
      <t xml:space="preserve"> гривень та спеціального фонду - </t>
    </r>
    <r>
      <rPr>
        <u/>
        <sz val="12"/>
        <color indexed="8"/>
        <rFont val="Times New Roman"/>
        <family val="1"/>
        <charset val="204"/>
      </rPr>
      <t xml:space="preserve">0,00 </t>
    </r>
    <r>
      <rPr>
        <sz val="12"/>
        <color indexed="8"/>
        <rFont val="Times New Roman"/>
        <family val="1"/>
        <charset val="204"/>
      </rPr>
      <t xml:space="preserve"> гривень.</t>
    </r>
  </si>
  <si>
    <r>
      <t xml:space="preserve">Підстави для виконання бюджетної програми: </t>
    </r>
    <r>
      <rPr>
        <sz val="12"/>
        <color indexed="8"/>
        <rFont val="Times New Roman"/>
        <family val="1"/>
        <charset val="204"/>
      </rPr>
      <t xml:space="preserve"> Конституція України (закон від 28.06.1996 №254/96), Бюджетний кодекс України (закон від 08.07.2010 №2456-VI), ЗУ  "Про державний бюджет України на 2019 рік", Закон України "Про місцеве самоврядування",  Закон України "Про соціальну роботу  з сім"ями, дітьми та молоддю"; наказ міністерства фінансів України від 26.08.2014 №836 "Про деякі питання запровадження програмно-цільового методу складання місцевих бюджетів" зі змінами, наказ Міністерства соціальної політики  від 14.05.2018 №688 "Про затвердження Типового переліку бюджетних програм і результативних показників їх виконання для місцвих бюджетів у галузі "Соціальний захист та соціальне забезпечення"; рішення районної у місті ради від 26.12.2018 №277 "Про районний у місті бюджет на 2019 рік", рішення районної у місті ради від 23.12.2016 №109 "Про затвердження програми  реалізації місцевоїї політики щодо поліпшення становища дітей у Металургійному районі на 2017-2019роки" (зі змінами) </t>
    </r>
  </si>
  <si>
    <t>Надання соціальних послуг дітям, які опинились у складних життєвих обставинах та забезпечення соціально-правового захисту дітей</t>
  </si>
  <si>
    <t>Мета бюджетної програми  Забезпечення надання соціальних послуг дітям, які опинились у складних життєвих обставинах та забезпечення соціально-правового захисту дітей</t>
  </si>
  <si>
    <t>Створення умов для забезпечення прав дітей, у тому числі тих, які виховуються в сім"ях, які неспроможні або не бажають виконувати виховні функції</t>
  </si>
  <si>
    <t>"Програма реалізації місцевої політики щодо поліпшення становища дітей  у Металургійному районі на 2017-2019 роки" (зі змінами)</t>
  </si>
  <si>
    <t>Кількість регіональних заходів державної політики з питань дітей</t>
  </si>
  <si>
    <t>рішення районної у місті ради "Про затвердження програми реалвзації місцевої політики щодо поліпшення становища дітей  у Металургійному районі на 2017-2019 роки"" №109 від 23.12.2016р. (зі змінами), розрахунок до кошторису на 2019 рік</t>
  </si>
  <si>
    <t>кількість дітей-сиріт та дітей,позбавлених батьківського піклування , влаштованих у прийомні сім"ї та дитячі будинки сімейного типу</t>
  </si>
  <si>
    <t>Інфориація відділу з питань дітей</t>
  </si>
  <si>
    <t>кількість учасників регіональних заходів державної політики з питань дітей</t>
  </si>
  <si>
    <t xml:space="preserve"> середні витрати  на проведення одного регіонального заходу державної політики  з питань дітей</t>
  </si>
  <si>
    <t>розрахунок (3000,00/1)</t>
  </si>
  <si>
    <t xml:space="preserve"> середні витрати  на забезпечення участі   у регіональних заходах державної політики  з питань дітей одного учасника</t>
  </si>
  <si>
    <t>розрахунок (3000,00/50)</t>
  </si>
  <si>
    <t>динаміка кількості дітей, охоплених регіональними заходами державної політики з питань дітей, порівняно з минулим роком</t>
  </si>
  <si>
    <t>розрахунок (50/58*100-100)</t>
  </si>
  <si>
    <t>динаміка кількості безпритульних та бездоглядних дітей, у адміністративно-територіальній одиниці, порівняно з минулим роком</t>
  </si>
  <si>
    <t>Х</t>
  </si>
  <si>
    <t>питома вага дітей, охоплених заходами, до кількості дітей, що перебувають на обліку служби у справах дітей</t>
  </si>
  <si>
    <r>
      <t>_</t>
    </r>
    <r>
      <rPr>
        <u/>
        <sz val="12"/>
        <color indexed="8"/>
        <rFont val="Times New Roman"/>
        <family val="1"/>
        <charset val="204"/>
      </rPr>
      <t>від 21.12.2019___________</t>
    </r>
    <r>
      <rPr>
        <sz val="12"/>
        <color indexed="8"/>
        <rFont val="Times New Roman"/>
        <family val="1"/>
        <charset val="204"/>
      </rPr>
      <t xml:space="preserve"> N </t>
    </r>
    <r>
      <rPr>
        <u/>
        <sz val="12"/>
        <color indexed="8"/>
        <rFont val="Times New Roman"/>
        <family val="1"/>
        <charset val="204"/>
      </rPr>
      <t>_273р___</t>
    </r>
    <r>
      <rPr>
        <sz val="12"/>
        <color indexed="8"/>
        <rFont val="Times New Roman"/>
        <family val="1"/>
        <charset val="204"/>
      </rPr>
      <t>__</t>
    </r>
  </si>
  <si>
    <t>0213122</t>
  </si>
  <si>
    <t>Заходи державної політики із забезпечення рівних прав та можливостей жінок та чоловіків</t>
  </si>
  <si>
    <r>
      <t>Обсяг бюджетних призначень / бюджетних асигнувань - ___</t>
    </r>
    <r>
      <rPr>
        <u/>
        <sz val="12"/>
        <color indexed="8"/>
        <rFont val="Times New Roman"/>
        <family val="1"/>
        <charset val="204"/>
      </rPr>
      <t>12500,00</t>
    </r>
    <r>
      <rPr>
        <sz val="12"/>
        <color indexed="8"/>
        <rFont val="Times New Roman"/>
        <family val="1"/>
        <charset val="204"/>
      </rPr>
      <t xml:space="preserve">________ гривень, у тому числі загального фонду - </t>
    </r>
    <r>
      <rPr>
        <u/>
        <sz val="12"/>
        <color indexed="8"/>
        <rFont val="Times New Roman"/>
        <family val="1"/>
        <charset val="204"/>
      </rPr>
      <t xml:space="preserve">12500,00 </t>
    </r>
    <r>
      <rPr>
        <sz val="12"/>
        <color indexed="8"/>
        <rFont val="Times New Roman"/>
        <family val="1"/>
        <charset val="204"/>
      </rPr>
      <t xml:space="preserve">гривень та спеціального фонду - </t>
    </r>
    <r>
      <rPr>
        <u/>
        <sz val="12"/>
        <color indexed="8"/>
        <rFont val="Times New Roman"/>
        <family val="1"/>
        <charset val="204"/>
      </rPr>
      <t xml:space="preserve">0,00 </t>
    </r>
    <r>
      <rPr>
        <sz val="12"/>
        <color indexed="8"/>
        <rFont val="Times New Roman"/>
        <family val="1"/>
        <charset val="204"/>
      </rPr>
      <t xml:space="preserve"> гривень.</t>
    </r>
  </si>
  <si>
    <r>
      <t xml:space="preserve">Підстави для виконання бюджетної програми: </t>
    </r>
    <r>
      <rPr>
        <sz val="12"/>
        <color indexed="8"/>
        <rFont val="Times New Roman"/>
        <family val="1"/>
        <charset val="204"/>
      </rPr>
      <t xml:space="preserve"> Конституція України (Закон від 28.06.1996 №254/96), зі змінами; Бюджетний кодекс України (Закон від 08.07.2010 №2456-VI), зі змінами; ЗУ  "Про державний бюджет України на 2019 рік", Закони України "Про соціальну роботу з сім"ями, дітьми та молоддю", "Про оздоровлення та відпочинок дітей" за видатками, що враховуються при визначенні обсягу міжбюджетних трансфертів"; Закон України  "Про місцеве самоврядування в Україні"від 21.05.1997 №280/97ВР(зі змінами), наказ Міністерства фінансів України від 26.08.2014 №836 «Про деякі питання запровадження програмно-цільового методу складання та виконання місцевих бюджетів(зі змінами), , рішення районної у місті ради від 26.12.2018 №277 «Про районний у місті бюджет на 2019 рік» ; рішення районної у місті ради від 23.12.2016р №108 "Про затвердження програми реалізації державної політики з питань поліпшення становища дітей, молоді, жінок та сімей у Металургійному районі на 2017-2019 роки" (зі змінами)</t>
    </r>
  </si>
  <si>
    <t xml:space="preserve"> Забезпечення гендерної рівності в суспільстві</t>
  </si>
  <si>
    <t>Мета бюджетної програми  Реалізація заходів державної політики із забезпечення рівних прав та можливостей жінок та чоловіків</t>
  </si>
  <si>
    <t>Проведення регіональних заходів спрямованих на забезпечення гендерної рівності в суспільстві</t>
  </si>
  <si>
    <t>Забезпечення проведення регіональних заходів спрямованих на забезпечення гендерної рівності в суспільстві</t>
  </si>
  <si>
    <t>Програма реалізації державної політики з питань поліпшення становища дітей, молоді, жінокта сімей у Металургійному районі на 2017-2019 роки (зі змінами)</t>
  </si>
  <si>
    <t>кількість регіональних заходів державної політики із забезпечення рівних прав та можливостей жінок та чоловіків</t>
  </si>
  <si>
    <t>рішення районної у місті ради від 23.12.2016р №108 "Про затвердження програми реалізації державної політики з питань поліпшення становища дітей, молоді, жінок та сімей у Металургійному районі на 2017-2019 роки" (зі змінами)</t>
  </si>
  <si>
    <t>кількість  учасників регіональних заходів державної політики із забезпечення рівних прав та можливостей жінок та чоловіків</t>
  </si>
  <si>
    <t>інформація віддцлу у справах сім"ї та молоді</t>
  </si>
  <si>
    <t>середні витрати на проведення одного регіонального заходу державної політики із забезпечення рівних прав та можливостей жінок та чоловіків</t>
  </si>
  <si>
    <t>розрахунок (12500,00/2)</t>
  </si>
  <si>
    <t>середні витрати на забезпечення участі одного учасника в регіональних заходах державної політики із забезпечення рівних прав та можливостей жінок та чоловіків</t>
  </si>
  <si>
    <t>розрахунок (12500,00/80)</t>
  </si>
  <si>
    <t>динаміка кількості людей, охоплених регіональними заходами державної політики із забезпечення рівних прав та можливостей жінок та чоловіків (порівняно з минулим роком)</t>
  </si>
  <si>
    <t>розрахунок (80/160*100-100)</t>
  </si>
  <si>
    <t>0213123</t>
  </si>
  <si>
    <t>Заходи державної політики з питань сім"ї</t>
  </si>
  <si>
    <r>
      <t>Обсяг бюджетних призначень / бюджетних асигнувань - ___</t>
    </r>
    <r>
      <rPr>
        <u/>
        <sz val="12"/>
        <color indexed="8"/>
        <rFont val="Times New Roman"/>
        <family val="1"/>
        <charset val="204"/>
      </rPr>
      <t>46809,89</t>
    </r>
    <r>
      <rPr>
        <sz val="12"/>
        <color indexed="8"/>
        <rFont val="Times New Roman"/>
        <family val="1"/>
        <charset val="204"/>
      </rPr>
      <t xml:space="preserve">________ гривень, у тому числі загального фонду - </t>
    </r>
    <r>
      <rPr>
        <u/>
        <sz val="12"/>
        <color indexed="8"/>
        <rFont val="Times New Roman"/>
        <family val="1"/>
        <charset val="204"/>
      </rPr>
      <t xml:space="preserve">46809,89 </t>
    </r>
    <r>
      <rPr>
        <sz val="12"/>
        <color indexed="8"/>
        <rFont val="Times New Roman"/>
        <family val="1"/>
        <charset val="204"/>
      </rPr>
      <t xml:space="preserve">гривень та спеціального фонду - </t>
    </r>
    <r>
      <rPr>
        <u/>
        <sz val="12"/>
        <color indexed="8"/>
        <rFont val="Times New Roman"/>
        <family val="1"/>
        <charset val="204"/>
      </rPr>
      <t xml:space="preserve">0,00 </t>
    </r>
    <r>
      <rPr>
        <sz val="12"/>
        <color indexed="8"/>
        <rFont val="Times New Roman"/>
        <family val="1"/>
        <charset val="204"/>
      </rPr>
      <t xml:space="preserve"> гривень.</t>
    </r>
  </si>
  <si>
    <t>Надання підтримки  сім"ям пільгових категорій,  реалізація правової освіти  сімей.</t>
  </si>
  <si>
    <t>Мета бюджетної програми Реалізація заходів державної політики з питань сім"ї</t>
  </si>
  <si>
    <t>Проведення регіональних заходів спрямованих на підтримку сім"ї, демографічний розвиток</t>
  </si>
  <si>
    <t>Забезпечення проведення регіональних заходів спрямованих на підтримку сім"ї, демографічний розвиток</t>
  </si>
  <si>
    <t>кількість регіональних заходів державної політики з питань сім"ї</t>
  </si>
  <si>
    <t>кількість  учасників регіональних заходів державної політики з питань сім"ї</t>
  </si>
  <si>
    <t xml:space="preserve"> показники відділу у справах сім"ї та молоді</t>
  </si>
  <si>
    <t>середні витрати на проведення одного регіонального заходу державної політики з питань сім"ї</t>
  </si>
  <si>
    <t>розрахунок  (46809,89/5)</t>
  </si>
  <si>
    <t>середні витрати на забезпечення участі одного учасника  в регіональних заходах  державної політики з питань сім"ї</t>
  </si>
  <si>
    <t>розрахунок (46809,89/546</t>
  </si>
  <si>
    <t>динаміка кількості людей, охоплених регіональними заходами державної політики з питань сім"ї (порівняно з минулим роком)</t>
  </si>
  <si>
    <t>розрахунок (546/568*100-100)</t>
  </si>
  <si>
    <t>0213131</t>
  </si>
  <si>
    <t>1040</t>
  </si>
  <si>
    <t>Здійснення заходів та реалізація проектів на виконання Державної цільової програми "Молодь України"</t>
  </si>
  <si>
    <r>
      <t>Обсяг бюджетних призначень / бюджетних асигнувань - ___</t>
    </r>
    <r>
      <rPr>
        <u/>
        <sz val="12"/>
        <color indexed="8"/>
        <rFont val="Times New Roman"/>
        <family val="1"/>
        <charset val="204"/>
      </rPr>
      <t>7500,00</t>
    </r>
    <r>
      <rPr>
        <sz val="12"/>
        <color indexed="8"/>
        <rFont val="Times New Roman"/>
        <family val="1"/>
        <charset val="204"/>
      </rPr>
      <t xml:space="preserve">________ гривень, у тому числі загального фонду - </t>
    </r>
    <r>
      <rPr>
        <u/>
        <sz val="12"/>
        <color indexed="8"/>
        <rFont val="Times New Roman"/>
        <family val="1"/>
        <charset val="204"/>
      </rPr>
      <t>7500,00</t>
    </r>
    <r>
      <rPr>
        <sz val="12"/>
        <color indexed="8"/>
        <rFont val="Times New Roman"/>
        <family val="1"/>
        <charset val="204"/>
      </rPr>
      <t xml:space="preserve"> гривень та спеціального фонду - </t>
    </r>
    <r>
      <rPr>
        <u/>
        <sz val="12"/>
        <color indexed="8"/>
        <rFont val="Times New Roman"/>
        <family val="1"/>
        <charset val="204"/>
      </rPr>
      <t xml:space="preserve">0,00 </t>
    </r>
    <r>
      <rPr>
        <sz val="12"/>
        <color indexed="8"/>
        <rFont val="Times New Roman"/>
        <family val="1"/>
        <charset val="204"/>
      </rPr>
      <t xml:space="preserve"> гривень.</t>
    </r>
  </si>
  <si>
    <r>
      <t xml:space="preserve">Підстави для виконання бюджетної програми: </t>
    </r>
    <r>
      <rPr>
        <sz val="12"/>
        <color indexed="8"/>
        <rFont val="Times New Roman"/>
        <family val="1"/>
        <charset val="204"/>
      </rPr>
      <t xml:space="preserve">  Конституція України (Закон від 28.06.1996 №254/96), зі змінами; Бюджетний кодекс України (Закон від 08.07.2010 №2456-VI), зі змінами; ЗУ  "Про державний бюджет України на 2019 рік", Закони України "Про соціальну роботу з сім"ями, дітьми та молоддю", "Про оздоровлення та відпочинок дітей" за видатками, що враховуються при визначенні обсягу міжбюджетних трансфертів"; Закон України  "Про місцеве самоврядування в Україні"від 21.05.1997 №280/97ВР(зі змінами), наказ Міністерства фінансів України від 26.08.2014 №836 «Про деякі питання запровадження програмно-цільового методу складання та виконання місцевих бюджетів(зі змінами),наказ міністерства молоді та спорту України від 24.11.2016 №4408 "Про затвердження Типового переліку бюджетних програм та результативних показників їх виконання для місцевих бюджетів у молодіжній сфері", рішення районної у місті ради від 26.12.2018 №277 «Про районний у місті бюджет на 2019 рік» ; рішення районної у місті ради від 23.12.2016р №108 "Про затвердження програми реалізації державної політики з питань поліпшення становища дітей, молоді, жінок та сімей у Металургійному районі на 2017-2019 роки" (зі змінами)</t>
    </r>
  </si>
  <si>
    <t>Забезпечення участі молоді у формуванні та реалізації державної молодіжної політики,  формування національної самосвідомості, утвердження патріотизму, духовності, моральності та формування загальнолюдських цінностей, підтримка обдарованої та талановитої молоді.</t>
  </si>
  <si>
    <t>Мета бюджетної програми  Забезпечення реалізації політики у молодіжній сфері на регіональному рівні.</t>
  </si>
  <si>
    <t>Створення сприятливих умов для соціального становлення та розвитку молоді.</t>
  </si>
  <si>
    <t>Проведення заходів та реалізація проектів на виконання Державної цільової соціальної програми "Молодь України"</t>
  </si>
  <si>
    <t>кількість регіональних заходів державної політики  у молодіжній сфері</t>
  </si>
  <si>
    <t>кількість  учасників регіональних заходів державної політики у молодіжній сфері</t>
  </si>
  <si>
    <t>інформація відділу у справах сім"ї та молоді</t>
  </si>
  <si>
    <t>в тому числі жінок (дівчат)</t>
  </si>
  <si>
    <t>середні витрати на проведення одного регіонального заходу державної політики у молодіжній сфері</t>
  </si>
  <si>
    <t xml:space="preserve">розрахунок  (7500,00/3)        </t>
  </si>
  <si>
    <t>середні витрати на забезпечення участі у регіональних заходах державної політики у молодіжній сфері одного учасника</t>
  </si>
  <si>
    <t xml:space="preserve">розрахунок  (7500,00/1600)        </t>
  </si>
  <si>
    <t>збільшення кількості молоді, охопленої регіональними заходами державної політики у молодіжній сфері, порівняно з минулим роком</t>
  </si>
  <si>
    <t>розрахунок (1600/2460*100-100)</t>
  </si>
  <si>
    <t>з них жінок (дівчат)</t>
  </si>
  <si>
    <t>розрахунок  (780/1620*100-100)</t>
  </si>
  <si>
    <t>збільшення кількості молоді,з якою проведено роботу з відповідного напряму діяльності, порівняно з минулим роком</t>
  </si>
  <si>
    <t>кількість молоді, охопленої регіональними заходами державної політики у молодіжній сфері, від загальної кількості молоді у регіоні</t>
  </si>
  <si>
    <t>з них жінок (дівчат),від загальної кількості жінок (дівчат) в регіоні</t>
  </si>
  <si>
    <t>з них чоловіків (хлопців), від загальної кількості чоловіків (хлопців) в регіоні)</t>
  </si>
  <si>
    <t>0213140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</si>
  <si>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</si>
  <si>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r>
      <t>Обсяг бюджетних призначень / бюджетних асигнувань - ___</t>
    </r>
    <r>
      <rPr>
        <u/>
        <sz val="12"/>
        <color indexed="8"/>
        <rFont val="Times New Roman"/>
        <family val="1"/>
        <charset val="204"/>
      </rPr>
      <t>20250,00</t>
    </r>
    <r>
      <rPr>
        <sz val="12"/>
        <color indexed="8"/>
        <rFont val="Times New Roman"/>
        <family val="1"/>
        <charset val="204"/>
      </rPr>
      <t xml:space="preserve">________ гривень, у тому числі загального фонду - </t>
    </r>
    <r>
      <rPr>
        <u/>
        <sz val="12"/>
        <color indexed="8"/>
        <rFont val="Times New Roman"/>
        <family val="1"/>
        <charset val="204"/>
      </rPr>
      <t>20250,00</t>
    </r>
    <r>
      <rPr>
        <sz val="12"/>
        <color indexed="8"/>
        <rFont val="Times New Roman"/>
        <family val="1"/>
        <charset val="204"/>
      </rPr>
      <t xml:space="preserve"> гривень та спеціального фонду - </t>
    </r>
    <r>
      <rPr>
        <u/>
        <sz val="12"/>
        <color indexed="8"/>
        <rFont val="Times New Roman"/>
        <family val="1"/>
        <charset val="204"/>
      </rPr>
      <t xml:space="preserve">0,00 </t>
    </r>
    <r>
      <rPr>
        <sz val="12"/>
        <color indexed="8"/>
        <rFont val="Times New Roman"/>
        <family val="1"/>
        <charset val="204"/>
      </rPr>
      <t xml:space="preserve"> гривень.</t>
    </r>
  </si>
  <si>
    <r>
      <t xml:space="preserve">Підстави для виконання бюджетної програми: </t>
    </r>
    <r>
      <rPr>
        <sz val="12"/>
        <color indexed="8"/>
        <rFont val="Times New Roman"/>
        <family val="1"/>
        <charset val="204"/>
      </rPr>
      <t xml:space="preserve"> Конституція України (закон від 28.06.1996 №254/96), Бюджетний кодекс України (закон від 08.07.2010 №2456-VI), ЗУ  "Про державний бюджет України на 2019 рік", Закон України "Про місцеве самоврядування",  Закон України "Про соціальну роботу  з сім"ями, дітьми та молоддю"; наказ міністерства фінансів України від 26.08.2014 №836 "Про деякі питання запровадження програмно-цільового методу складання місцевих бюджетів" зі змінами, наказ Міністерства соціальної політики  від 14.05.2018 №688 "Про затвердження Типового переліку бюджетних програм і результативних показників їх виконання для місцвих бюджетів у галузі "Соціальний захист та соціальне забезпечення"; рішення районної у місті ради від 26.12.2018 №277 "Про районний у місті бюджет на 2019 рік", рішення районної у місті ради від 23.12.2016 №109 "Про затвердження програми  реалізації місцевоїї політики щодо поліпшення становища дітей у Металургійному районі на 2017-2019 роки" (зі змінами) </t>
    </r>
  </si>
  <si>
    <t>Проведення регіональних заходів спрямованих на оздоровлення дітей, які потребують особливої уваги та підтримки.</t>
  </si>
  <si>
    <t>Мета бюджетної програми  Забезпечення оздоровлення та відпочинку дітей, які потребують особливої соціальної уваги та підтримки</t>
  </si>
  <si>
    <t>Організація та забезпечення оздоровлення дітей, які потребують особливої соціальної уваги та підтримки</t>
  </si>
  <si>
    <t>Забезпечення безкоштовним харчуванням дітей, які опинились у складних життєвих обставинах та дітей інших пільгових категорій у дитячих закладах відпочинку під час літніх канікул.</t>
  </si>
  <si>
    <t>Кількість  дітей, яким надані послуги з оздоровлення</t>
  </si>
  <si>
    <t>кількість заходів з оздоровлення</t>
  </si>
  <si>
    <t>од</t>
  </si>
  <si>
    <t xml:space="preserve"> середні витрати  оздоровлення однієї дитини</t>
  </si>
  <si>
    <t>розрахунок (20250,00/45)</t>
  </si>
  <si>
    <t>динаміка кількості дітей, охоплених регіональними заходами з оздоровлення, порівняно з минулим роком</t>
  </si>
  <si>
    <t>розрахунок (45//46*100-100)</t>
  </si>
  <si>
    <t>питома вага дітей, охоплених оздоровленням, у загальній кількості дітей, які опинилися у складних життєвих обставинах</t>
  </si>
  <si>
    <t>інформація відділу</t>
  </si>
  <si>
    <t>0213210</t>
  </si>
  <si>
    <t>Організація та проведення громадських робіт</t>
  </si>
  <si>
    <r>
      <t>Обсяг бюджетних призначень / бюджетних асигнувань - ___</t>
    </r>
    <r>
      <rPr>
        <u/>
        <sz val="12"/>
        <color indexed="8"/>
        <rFont val="Times New Roman"/>
        <family val="1"/>
        <charset val="204"/>
      </rPr>
      <t>60430,79</t>
    </r>
    <r>
      <rPr>
        <sz val="12"/>
        <color indexed="8"/>
        <rFont val="Times New Roman"/>
        <family val="1"/>
        <charset val="204"/>
      </rPr>
      <t xml:space="preserve">________ гривень, у тому числі загального фонду - 60430,79 гривень та спеціального фонду - </t>
    </r>
    <r>
      <rPr>
        <u/>
        <sz val="12"/>
        <color indexed="8"/>
        <rFont val="Times New Roman"/>
        <family val="1"/>
        <charset val="204"/>
      </rPr>
      <t xml:space="preserve">0,00 </t>
    </r>
    <r>
      <rPr>
        <sz val="12"/>
        <color indexed="8"/>
        <rFont val="Times New Roman"/>
        <family val="1"/>
        <charset val="204"/>
      </rPr>
      <t xml:space="preserve"> гривень.</t>
    </r>
  </si>
  <si>
    <r>
      <t xml:space="preserve">Підстави для виконання бюджетної програми: </t>
    </r>
    <r>
      <rPr>
        <sz val="12"/>
        <color indexed="8"/>
        <rFont val="Times New Roman"/>
        <family val="1"/>
        <charset val="204"/>
      </rPr>
      <t xml:space="preserve"> Конституція України (закон від 28.06.1996 №254/96), Бюджетний кодекс України (закон від 08.07.2010 №2456-VI), ЗУ  "Про державний бюджет України на 2019 рік", Закон України "Про місцеве самоврядування",  Закон України "Зайнятість населення"; порядку організації громадських та інших робіт тимчасового характеру; наказ міністерства фінансів України від 26.08.2014 №836 "Про деякі питання запровадження програмно-цільового методу складання місцевих бюджетів" зі змінами, наказ Міністерства соціальної політики  від 14.05.2018 №688 "Про затвердження Типового переліку бюджетних програм і результативних показників їх виконання для місцвих бюджетів у галузі "Соціальний захист та соціальне забезпечення"; рішення районної у місті ради від 26.12.2018 №277 "Про районний у місті бюджет на 2019 рік", рішення районної у місті ради від 23.12.2016 №105 "Про затвердження програми  соціального захисту окремих категорій мешканців району на 2017-2019 роки" (зі змінами) </t>
    </r>
  </si>
  <si>
    <t>Організація  громадських робіт  тимчасового характеру</t>
  </si>
  <si>
    <t>Мета бюджетної програми  Організація та проведення громадських робіт</t>
  </si>
  <si>
    <t>Забезпечення організації та проведення громадських робіт</t>
  </si>
  <si>
    <t>Виплата заробітної плати безробітним громадянам, які задіяні в громадських роботах та перебувають на обліку в центрі зайнятості</t>
  </si>
  <si>
    <t>"Програма соціального захисту окремих категорій мешканців району на 2017-2019 роки" (зі змінами)</t>
  </si>
  <si>
    <t>обсяг видатків на проведення громадських робіт</t>
  </si>
  <si>
    <t>рішення районної у місті ради "Про затвердження програми соціального захисту окремих категорій мешканців району на 2017-2019 роки"" №105 від 23.12.2016р. (зі змінами), кошторис  на 2019 рік</t>
  </si>
  <si>
    <t>кількість працівників</t>
  </si>
  <si>
    <t>кточнений розрахунк до кошторису на 2019 рік</t>
  </si>
  <si>
    <t>29</t>
  </si>
  <si>
    <t>0</t>
  </si>
  <si>
    <t xml:space="preserve"> середні витрати  на одного працівника</t>
  </si>
  <si>
    <t>розрахунок (60430,79/29)</t>
  </si>
  <si>
    <t>0213242</t>
  </si>
  <si>
    <t>Інші заходи у сфері соціального захисту і соціального забезпечення</t>
  </si>
  <si>
    <r>
      <t>Обсяг бюджетних призначень / бюджетних асигнувань - ___</t>
    </r>
    <r>
      <rPr>
        <u/>
        <sz val="12"/>
        <color indexed="8"/>
        <rFont val="Times New Roman"/>
        <family val="1"/>
        <charset val="204"/>
      </rPr>
      <t>200495,65</t>
    </r>
    <r>
      <rPr>
        <sz val="12"/>
        <color indexed="8"/>
        <rFont val="Times New Roman"/>
        <family val="1"/>
        <charset val="204"/>
      </rPr>
      <t xml:space="preserve">________ гривень, у тому числі загального фонду - </t>
    </r>
    <r>
      <rPr>
        <u/>
        <sz val="12"/>
        <color indexed="8"/>
        <rFont val="Times New Roman"/>
        <family val="1"/>
        <charset val="204"/>
      </rPr>
      <t>200495,65</t>
    </r>
    <r>
      <rPr>
        <sz val="12"/>
        <color indexed="8"/>
        <rFont val="Times New Roman"/>
        <family val="1"/>
        <charset val="204"/>
      </rPr>
      <t xml:space="preserve"> гривень та спеціального фонду - </t>
    </r>
    <r>
      <rPr>
        <u/>
        <sz val="12"/>
        <color indexed="8"/>
        <rFont val="Times New Roman"/>
        <family val="1"/>
        <charset val="204"/>
      </rPr>
      <t xml:space="preserve">0,00 </t>
    </r>
    <r>
      <rPr>
        <sz val="12"/>
        <color indexed="8"/>
        <rFont val="Times New Roman"/>
        <family val="1"/>
        <charset val="204"/>
      </rPr>
      <t xml:space="preserve"> гривень.</t>
    </r>
  </si>
  <si>
    <r>
      <t>Підстави для виконання бюджетної програми  Конституція України (закон від 28.06.1996 №254/96), Бюджетний кодекс України (закон від 08.07.2010 №2456-VI), ЗУ  "Про державний бюджет України на 2019 рік", Закон України "Про місцеве самоврядування в Україні" від 11.07.2002 №93-ІV,  "Про звернення громадян"; "Про статус ветеранів війни, гарантії їх соціального захисту"; "Про статус і соціальний захист громадян, які постраждали внаслідок Чорнобильської катастрофи"; "Про органи самоорганізації населення"; постанова КМУ " Про затвердження Порядку надання допомоги на поховання деяких категорій осіб виконавцю волевиявлення померлого, або особі, яка зобов"язалася поховати померлого"; наказ міністерства фінансів України від 26.08.2014 №836 "Про деякі питання запровадження програмно-цільового методу складання місцевих бюджетів" зі змінами, наказ Міністерства соціальної політики  від 14.05.2018 №688 "Про затвердження Типового переліку бюджетних програм і результативних показників їх виконання для місцвих бюджетів у галузі "Соціальний захист та соціальне забезпечення"; рішення районної у місті ради від 26.12.2018 №</t>
    </r>
    <r>
      <rPr>
        <sz val="12"/>
        <rFont val="Times New Roman"/>
        <family val="1"/>
        <charset val="204"/>
      </rPr>
      <t>277</t>
    </r>
    <r>
      <rPr>
        <sz val="12"/>
        <color indexed="8"/>
        <rFont val="Times New Roman"/>
        <family val="1"/>
        <charset val="204"/>
      </rPr>
      <t xml:space="preserve"> "Про районний у місті бюджет на 2019 рік", рішення районної у місті ради від 23.12.2016 №109 "Про затвердження програми  соціального захисту окремих категорій мешканців району на 2017-2019 роки" (зі змінами) </t>
    </r>
  </si>
  <si>
    <t>Забезпечення надання додаткової соціальної допомоги, соціальних гарантій та належного рівня життя незахищеним верствам населення, підтримка найбільш соціально-вразливих верств населення та інших пільгових категорій громадян</t>
  </si>
  <si>
    <t>Мета бюджетної програми  Соціальна допомога та підтримка окремих категорій населення</t>
  </si>
  <si>
    <t>Забезпечення надання одноразової матеріальної допомоги мешканцям району</t>
  </si>
  <si>
    <t>Забезпечення надання одноразової матеріальної допомоги на поховання</t>
  </si>
  <si>
    <t>Забезпечення надання матеріальної допомоги дітям,хворим на злоякісні новоутворення</t>
  </si>
  <si>
    <t>Щоквартальне заохочення представників органів самоорганізації населення за здійснення ними делегованих і власних повноважень, визначених чинним законодавством</t>
  </si>
  <si>
    <t>Придбання подарунків та призів для дітей-інвалідів до новорічних свят</t>
  </si>
  <si>
    <t>Надання компенсації вартості передплати міської комунальної газети "Червоний гірник" окремим категоріям мешканців району</t>
  </si>
  <si>
    <t>Видатки на поштове обслуговування  програми</t>
  </si>
  <si>
    <t>Надання одноразової матеріальної допомоги мешканцям району</t>
  </si>
  <si>
    <t>Надання материальної допоіоги на поховання</t>
  </si>
  <si>
    <t>Надання матеріальної допомоги дітям,хворим на злоякісні новоутворення</t>
  </si>
  <si>
    <t>Надання щоквартального заохочення представникам органів самоорганізації населення за здійснення ними делегованих і власних повноважень, визначених чинним законодавством</t>
  </si>
  <si>
    <t>Забезпечення подарунками та призами дітей-інвалідів до новорічних свят</t>
  </si>
  <si>
    <t>Компенсація вартості передплати міської комунальної газети "Червоний гірник" окремим категоріям мешканців району</t>
  </si>
  <si>
    <t>Інші видатки на обслуговування  програми</t>
  </si>
  <si>
    <t>Завдання1</t>
  </si>
  <si>
    <t>Забезпечення надання одноразової  материальної допомоги мешканцям району</t>
  </si>
  <si>
    <t>витрати пов"язані  з виплатою  одноразової матеріальної допомоги</t>
  </si>
  <si>
    <t>розрахунок до кошторису на 2019 рік</t>
  </si>
  <si>
    <t>кількість одержувачів одноразової матеріальної  допомоги</t>
  </si>
  <si>
    <t>, розрахунок до кошторису на 2019 рік</t>
  </si>
  <si>
    <t>середньомісячний розмір одноразової матеріальної допомоги</t>
  </si>
  <si>
    <t>розрахунок (29500,00/42)</t>
  </si>
  <si>
    <t>динаміка кількості осіб, яким протягом року надано одноразову матеріальну допомогу (порівняно з минулим роком)</t>
  </si>
  <si>
    <t>розрахунок (42/59*100)</t>
  </si>
  <si>
    <t>Завдання 2</t>
  </si>
  <si>
    <t>Забезпечення надання материальної допомоги на поховання</t>
  </si>
  <si>
    <t>витрати пов"язані з виплатою  допомоги на поховання</t>
  </si>
  <si>
    <t>кількість одержувачів одноразової матеріальної допомоги на поховання</t>
  </si>
  <si>
    <t xml:space="preserve"> розрахунок до кошторису на 2019 рік</t>
  </si>
  <si>
    <t>середньомісячний розмір одноразової матеріальної допомоги на поховання</t>
  </si>
  <si>
    <t>розрахунок (4670,78/14)</t>
  </si>
  <si>
    <t>динаміка кількості осіб, яким протягом року надано одноразову матеріальну допомогу на поховання (порівняно з минулим роком)</t>
  </si>
  <si>
    <t>розрахунок (14/7*100-100)</t>
  </si>
  <si>
    <t>Завдання 3</t>
  </si>
  <si>
    <t xml:space="preserve">Забезпечення надання материальної допомоги дітям, хворим на злоякісні новоутворення </t>
  </si>
  <si>
    <t>витрати пов"язані з виплатою материальної допомоги хворим на злоякісні новоутворення</t>
  </si>
  <si>
    <t>кількість дітей,хворих на злоякісні новоутворення, що отримують матеріальну допомогу</t>
  </si>
  <si>
    <t>середній розмір  допомоги  на місяць на одну дитину, хвору на злоякісні новоутворення</t>
  </si>
  <si>
    <t>розрахунок (60000,00/5/12)</t>
  </si>
  <si>
    <t>динаміка кількості громадян, яким протягом року надано матеріальну допомогу на дітей, хворих на злоякісні новоутворення (порівняно з минулим роком)</t>
  </si>
  <si>
    <t>розрахунок (5/5*100)</t>
  </si>
  <si>
    <t>Завдання 4</t>
  </si>
  <si>
    <t>витрати  з проведенням витрат  представникам органів самоорганізації населення, які здійснюють делеговані і власні повноваження, визначені чинним законодавством</t>
  </si>
  <si>
    <t>кількість представників органів самоорганізації населення, які отримують матеріальне заохочення</t>
  </si>
  <si>
    <t>прогнозний показник, розрахунок до кошторису на 2019 рік</t>
  </si>
  <si>
    <t>середній розмір щоквартального матеріального заохочення представників органів самоорганізації населення, які здійснюють делеговані і власні повноваження, визначені чинним законодавством</t>
  </si>
  <si>
    <t>розрахунок (61600,00/29/4)</t>
  </si>
  <si>
    <t>динаміка кількості представників органів самоорганізації населення, які протягом року отримують матеріальне заохочення (порівняно з минулим роком)</t>
  </si>
  <si>
    <t>розрахунок (29/29*100)</t>
  </si>
  <si>
    <t>Завдання 5</t>
  </si>
  <si>
    <t>привітання дітей солодкими подарунками з нагоди новорічних та різдвяних свят</t>
  </si>
  <si>
    <t>витрати для придбання новорічних іграшок для приавтання дітей-інвалідів,хворих на фенілкетонурію</t>
  </si>
  <si>
    <t>кількість регіональних заходів</t>
  </si>
  <si>
    <t>кількість дітей, яким  надано  солодкий подарунок</t>
  </si>
  <si>
    <t>кількість дітей-інвалідів,хворих на фенілкетонурію, яким надано новорічні іграшки</t>
  </si>
  <si>
    <t>середня вартість одного солодкого подарунку</t>
  </si>
  <si>
    <t>розрахунок (24552,00/248)</t>
  </si>
  <si>
    <t>середня вартість однієї новорічної іграшки для дітей, хворих на фенілкетонурію</t>
  </si>
  <si>
    <t>розрахунок (198,00/2)</t>
  </si>
  <si>
    <t>динаміка кількості дітей які отримали подарунки (порівняно з минулим роком)</t>
  </si>
  <si>
    <t>розрахунок (250/225*100-100)</t>
  </si>
  <si>
    <t>Завдання 6</t>
  </si>
  <si>
    <t>Надання  компенсації вартості  передплати міської комунальної газети "Червоний гірник" окремим категоріям мешканців району</t>
  </si>
  <si>
    <t>витрати пов"язані з наданням  компенсації вартості  на передплату міської комунальної газети "Червоний гірник"</t>
  </si>
  <si>
    <t>кількість громадян, яким надана   компенсація вартості  передплати  міської комунальної газети "Червоний гірник"</t>
  </si>
  <si>
    <t>середній розмір компенсації вартості на одну особу</t>
  </si>
  <si>
    <t>розрахунок 19729,36/98)</t>
  </si>
  <si>
    <t>динаміка кількості громадян, яким надана   компенсація вартості  передплати  міської комунальної газети "Червоний гірник" (порівняно з минулим роком)</t>
  </si>
  <si>
    <t>розрахунок 98/201*100-100)</t>
  </si>
  <si>
    <t>Завдання 7</t>
  </si>
  <si>
    <t>Видатки на поштове обслуговування   програми</t>
  </si>
  <si>
    <t>заплановані видатки на поштове обслуговування</t>
  </si>
  <si>
    <t>касові видатки на поштове обслуговування</t>
  </si>
  <si>
    <t>відсоток виконання касових видатків від планових на поштове обслуговування</t>
  </si>
  <si>
    <t>розрахунок (245,51/245,51*100)</t>
  </si>
  <si>
    <t>0214082</t>
  </si>
  <si>
    <t>0829</t>
  </si>
  <si>
    <t>Інші заходи в галузі культури і мистецтва</t>
  </si>
  <si>
    <r>
      <t>Обсяг бюджетних призначень / бюджетних асигнувань - ___</t>
    </r>
    <r>
      <rPr>
        <u/>
        <sz val="12"/>
        <color indexed="8"/>
        <rFont val="Times New Roman"/>
        <family val="1"/>
        <charset val="204"/>
      </rPr>
      <t>70626,65</t>
    </r>
    <r>
      <rPr>
        <sz val="12"/>
        <color indexed="8"/>
        <rFont val="Times New Roman"/>
        <family val="1"/>
        <charset val="204"/>
      </rPr>
      <t xml:space="preserve">________ гривень, у тому числі загального фонду - </t>
    </r>
    <r>
      <rPr>
        <u/>
        <sz val="12"/>
        <color indexed="8"/>
        <rFont val="Times New Roman"/>
        <family val="1"/>
        <charset val="204"/>
      </rPr>
      <t>70626,65</t>
    </r>
    <r>
      <rPr>
        <sz val="12"/>
        <color indexed="8"/>
        <rFont val="Times New Roman"/>
        <family val="1"/>
        <charset val="204"/>
      </rPr>
      <t xml:space="preserve"> гривень та спеціального фонду - </t>
    </r>
    <r>
      <rPr>
        <u/>
        <sz val="12"/>
        <color indexed="8"/>
        <rFont val="Times New Roman"/>
        <family val="1"/>
        <charset val="204"/>
      </rPr>
      <t xml:space="preserve">0,00 </t>
    </r>
    <r>
      <rPr>
        <sz val="12"/>
        <color indexed="8"/>
        <rFont val="Times New Roman"/>
        <family val="1"/>
        <charset val="204"/>
      </rPr>
      <t xml:space="preserve"> гривень.</t>
    </r>
  </si>
  <si>
    <r>
      <t xml:space="preserve">Підстави для виконання бюджетної програми: </t>
    </r>
    <r>
      <rPr>
        <sz val="12"/>
        <color indexed="8"/>
        <rFont val="Times New Roman"/>
        <family val="1"/>
        <charset val="204"/>
      </rPr>
      <t xml:space="preserve"> Конституція України (закон від 28.06.1996 №254/96), Бюджетний кодекс України (закон від 08.07.2010 №2456-VI), ЗУ  "Про державний бюджет України на 2019 рік", Закон України "Про місцеве самоврядування",  наказ міністерства фінансів України від 26.08.2014 №836 "Про деякі питання запровадження програмно-цільового методу складання місцевих бюджетів" зі змінами, наказ Міністерства фінансів України та Міністерства культури і туризму України від 01.10.2010 року №1150/41 "Про затвердження Типового переліку бюджетних програм та результативних показників їх виконання для місцвих бюджетів у галузі "Культура"; Указ Президента України від 14.05.1998 №471/98 "Про встановлення Всеукраїнського Дня бібліотек", Указ Президента України від 30.12.2011 №1209/2011 (зі змінами); "Про відзначення в Україні деяких пам"ятних дат та професійних свят";рішення районної у місті ради від 26.12.2018 №277 "Про районний у місті бюджет на 2019 рік", рішення районної у місті ради від 23.12.2016 №110 "Про програму реалізації державної політики розвитку культури в Металургійному районі на 2017-2019роки" (зі змінами) </t>
    </r>
  </si>
  <si>
    <t>Створення єдиного українського культурного простору, доступність послуг у сфері культури, збереження культурної спадщини</t>
  </si>
  <si>
    <t>Мета бюджетної програми: _Реалізація заходів з надання належних послуг у галузі культури і мистецтва</t>
  </si>
  <si>
    <t>Надання фінансової підтримки на розвиток культури і мистецтва</t>
  </si>
  <si>
    <t>Забезпечення фінансової підтримки для розвитку культури і мистецтва</t>
  </si>
  <si>
    <t>"Програма реалізації державної політики розвитку культури  у Металургійному районі на 2017-2019 роки"(зі змінами)</t>
  </si>
  <si>
    <t>Кількість місцевих програм розвитку культури і мистецтва</t>
  </si>
  <si>
    <t>рішення районної у місті ради "Про програму  реалвзації державної політики розвитку культури у Металургійному районі на 2017-2019 роки" №110 від 23.12.2016р. (зі змінами), розрахунок до кошторису на 2019 рік</t>
  </si>
  <si>
    <t>видатки на місцеві програми розвитку культури і мистецтва</t>
  </si>
  <si>
    <t>рішення районної у місті ради "Про програму  реалвзації державної політики розвитку культури у Металургійному районі на 2017-2019 роки" №110 від 23.12.2016р. (зі змінами), кошторис на 2019 рік</t>
  </si>
  <si>
    <t>кількість заходів, спрямованих на реалізацію місцевих програм розвитку культури і мистецтва</t>
  </si>
  <si>
    <t>витрати на реалізацію одного заходу місцевого значення</t>
  </si>
  <si>
    <t>розрахунок (70626,65/24)</t>
  </si>
  <si>
    <t>динаміка збільшення кількості заходів у плановому періоді відповідно до фактичного показника попереднього року</t>
  </si>
  <si>
    <t>розрахунок (24/21*100-100)</t>
  </si>
  <si>
    <t>0215061</t>
  </si>
  <si>
    <t>0810</t>
  </si>
  <si>
    <t>Забезпечення діяльності місцевих центрів фізичного здоров"я населення "Спорт для всіх" та проведення фізкультурно-масових заходів серед населення регіону</t>
  </si>
  <si>
    <r>
      <t>Обсяг бюджетних призначень / бюджетних асигнувань - ___</t>
    </r>
    <r>
      <rPr>
        <u/>
        <sz val="12"/>
        <color indexed="8"/>
        <rFont val="Times New Roman"/>
        <family val="1"/>
        <charset val="204"/>
      </rPr>
      <t>30800,00</t>
    </r>
    <r>
      <rPr>
        <sz val="12"/>
        <color indexed="8"/>
        <rFont val="Times New Roman"/>
        <family val="1"/>
        <charset val="204"/>
      </rPr>
      <t xml:space="preserve">_______ гривень, у тому числі загального фонду - </t>
    </r>
    <r>
      <rPr>
        <u/>
        <sz val="12"/>
        <color indexed="8"/>
        <rFont val="Times New Roman"/>
        <family val="1"/>
        <charset val="204"/>
      </rPr>
      <t>30800,00</t>
    </r>
    <r>
      <rPr>
        <sz val="12"/>
        <color indexed="8"/>
        <rFont val="Times New Roman"/>
        <family val="1"/>
        <charset val="204"/>
      </rPr>
      <t xml:space="preserve"> гривень та спеціального фонду - </t>
    </r>
    <r>
      <rPr>
        <u/>
        <sz val="12"/>
        <color indexed="8"/>
        <rFont val="Times New Roman"/>
        <family val="1"/>
        <charset val="204"/>
      </rPr>
      <t xml:space="preserve">0,00 </t>
    </r>
    <r>
      <rPr>
        <sz val="12"/>
        <color indexed="8"/>
        <rFont val="Times New Roman"/>
        <family val="1"/>
        <charset val="204"/>
      </rPr>
      <t xml:space="preserve"> гривень.</t>
    </r>
  </si>
  <si>
    <r>
      <t xml:space="preserve">Підстави для виконання бюджетної програми: </t>
    </r>
    <r>
      <rPr>
        <sz val="12"/>
        <color indexed="8"/>
        <rFont val="Times New Roman"/>
        <family val="1"/>
        <charset val="204"/>
      </rPr>
      <t xml:space="preserve"> Конституція України (закон від 28.06.1996 №254/96), Бюджетний кодекс України (закон від 08.07.2010 №2456-VI), ЗУ  "Про державний бюджет України на 2019 рік", наказ Міністерства молоді та спорту України від 23.11.2016 №4393 "Про затвердження типового переліку бюджетних програм та результативних показників їх виконання для місцевих бюджетів у сфері фізичної культури і спорту ";рішення районної у місті ради від 26.12.2018 №277 "Про районний у місті бюджет на 2019 рік", рішення районної у місті ради  "Про затвердження програми реалізації цільової комплексної програми "Фізичне виховання - здоров"я нації  у Металургійному районі на 2017-2019роки" №111 від 23.12.2016р (зі змінами) </t>
    </r>
  </si>
  <si>
    <t>Заохочення кращих спортсменів, тренерів, ветеранів, активістів фізичної культури і спорту, розвиток духовності, моральності, виховання патріотизму та національної свідомості, популяризація здорового способу життя.</t>
  </si>
  <si>
    <t>Мета бюджетної програми: _Забезпечення фізкультурно-масової роботи серед населення, заходи з регіонального розвитку фізичної культури та спорту.</t>
  </si>
  <si>
    <t>Організація фізкультурно-оздоровчої діяльності, проведення масових фізкультурно-оздоровчих і спортивних заходів</t>
  </si>
  <si>
    <t>Проведення масових фізкультурно-оздоровчих і спортивних заходів</t>
  </si>
  <si>
    <t>Програма реалізації Цільової комплексної програми  "Фізичне виховання-здоров"я нації" у Металургійному районі на 2017-2019 роки" (зі змінами)</t>
  </si>
  <si>
    <t>Кількість фізкультурно-масових заходів</t>
  </si>
  <si>
    <t>рішення районної у місті ради "Про програму  реалізації Цільової комплексної програми  "Фізичне виховання-здоров"я нації" у Металургійному районі на 2017-2019 роки" №110 від 23.12.2016р. (зі змінами), розрахунок до кошторису на 2019 рік</t>
  </si>
  <si>
    <t>кількість людино-днів проведення фізкультурно-масових заходів</t>
  </si>
  <si>
    <t>людино-день</t>
  </si>
  <si>
    <t>рішення районної у місті ради "Про програму  реалізації Цільової комплексної програми  "Фізичне виховання-здоров"я нації" у Металургійному районі на 2017-2019 роки" №110 від 23.12.2016р. (зі змінами), показники відділу</t>
  </si>
  <si>
    <t xml:space="preserve">середні витрати на проведення одного фізкультурно-масового заходу </t>
  </si>
  <si>
    <t>розрахунок (30800,00/11)</t>
  </si>
  <si>
    <t xml:space="preserve">середні витрати на один людино-день проведення одного фізкультурно-масового заходу </t>
  </si>
  <si>
    <t>розрахунок (30800,00/500)</t>
  </si>
  <si>
    <t>динаміка кількості населення району, охоплених фізкультурно-масовими заходами  порівняно з минулим роком</t>
  </si>
  <si>
    <t>розрахунок (500/456*100-100)</t>
  </si>
  <si>
    <t>динаміка кількості фізкультурно-масових заходів, проведених серед населення, порівняно з минулим роком</t>
  </si>
  <si>
    <t>розрахунково (11/11*100-100)</t>
  </si>
  <si>
    <t xml:space="preserve">   Затверджено</t>
  </si>
  <si>
    <t xml:space="preserve">   Наказ Міністерства</t>
  </si>
  <si>
    <t xml:space="preserve">   фінансів України</t>
  </si>
  <si>
    <t xml:space="preserve">   26 серпня 2014  № 836</t>
  </si>
  <si>
    <t>(у редакції наказу Міністерства фінансів України</t>
  </si>
  <si>
    <t>від  29 грудня  2018 року №1209)</t>
  </si>
  <si>
    <r>
      <t xml:space="preserve">Розпорядження голови районної у місті ради від </t>
    </r>
    <r>
      <rPr>
        <sz val="12"/>
        <rFont val="Times New Roman"/>
        <family val="1"/>
        <charset val="204"/>
      </rPr>
      <t>21.12.2019                   №273-р</t>
    </r>
  </si>
  <si>
    <r>
      <t>бюджетної програми місцевого бюджету на _</t>
    </r>
    <r>
      <rPr>
        <b/>
        <u/>
        <sz val="12"/>
        <color indexed="8"/>
        <rFont val="Times New Roman"/>
        <family val="1"/>
        <charset val="204"/>
      </rPr>
      <t>2019</t>
    </r>
    <r>
      <rPr>
        <b/>
        <sz val="12"/>
        <color indexed="8"/>
        <rFont val="Times New Roman"/>
        <family val="1"/>
        <charset val="204"/>
      </rPr>
      <t>___ рік</t>
    </r>
  </si>
  <si>
    <t>(КТПКВК МБ)</t>
  </si>
  <si>
    <t>0216030</t>
  </si>
  <si>
    <t>0620</t>
  </si>
  <si>
    <t>Організація благоустрою населених пунктів</t>
  </si>
  <si>
    <r>
      <t>Обсяг бюджетних призначень / бюджетних асигнувань - _</t>
    </r>
    <r>
      <rPr>
        <u/>
        <sz val="12"/>
        <color indexed="8"/>
        <rFont val="Times New Roman"/>
        <family val="1"/>
        <charset val="204"/>
      </rPr>
      <t>2276812,27</t>
    </r>
    <r>
      <rPr>
        <sz val="12"/>
        <color indexed="8"/>
        <rFont val="Times New Roman"/>
        <family val="1"/>
        <charset val="204"/>
      </rPr>
      <t>_ гривень, у тому числі загального фонду - _</t>
    </r>
    <r>
      <rPr>
        <u/>
        <sz val="12"/>
        <color indexed="8"/>
        <rFont val="Times New Roman"/>
        <family val="1"/>
        <charset val="204"/>
      </rPr>
      <t>2106618,24</t>
    </r>
    <r>
      <rPr>
        <sz val="12"/>
        <color indexed="8"/>
        <rFont val="Times New Roman"/>
        <family val="1"/>
        <charset val="204"/>
      </rPr>
      <t>_ гривень та спеціального фонду - _</t>
    </r>
    <r>
      <rPr>
        <u/>
        <sz val="12"/>
        <color indexed="8"/>
        <rFont val="Times New Roman"/>
        <family val="1"/>
        <charset val="204"/>
      </rPr>
      <t>170194,03</t>
    </r>
    <r>
      <rPr>
        <sz val="12"/>
        <color indexed="8"/>
        <rFont val="Times New Roman"/>
        <family val="1"/>
        <charset val="204"/>
      </rPr>
      <t>_ гривень.</t>
    </r>
  </si>
  <si>
    <r>
      <t>Підстави для виконання бюджетної програми  Конституція України (закон від 28.06.1996 №254/96), Бюджетний кодекс України (закон від 08.07.2010 №2456-VI), ЗУ  "Про державний бюджет України на 2019 рік", Закон України "Про місцеве самоврядування",  наказ міністерства фінансів України від 26.08.2014 №836 "Про деякі питання запровадження програмно-цільового методу складання місцевих бюджетів", рішення районної у місті ради від 26.12.2018 №</t>
    </r>
    <r>
      <rPr>
        <sz val="12"/>
        <rFont val="Times New Roman"/>
        <family val="1"/>
        <charset val="204"/>
      </rPr>
      <t>277</t>
    </r>
    <r>
      <rPr>
        <sz val="12"/>
        <color indexed="8"/>
        <rFont val="Times New Roman"/>
        <family val="1"/>
        <charset val="204"/>
      </rPr>
      <t xml:space="preserve"> "Про районний у місті бюджет на 2019 рік"  (зі змінами), рішення районної у місті ради від 23.12.2016 №114 "Про затвердження програми утримання об"єктів благоустрою на 2017-2019роки" (зі змінами) </t>
    </r>
  </si>
  <si>
    <t>Виконання принципів Програми, її мети, напрямів та інструментів впливу на сферу благоустрою району</t>
  </si>
  <si>
    <t>Мета бюджетної програми: _Підвищення рівня благоустрою району</t>
  </si>
  <si>
    <t>Завдання бюджетної програми:</t>
  </si>
  <si>
    <t>Організація утримання об"єктів благоустрою, забезпечення належного санітарного стану об"єктів благоустрою, організація своєчасного огляду та вжиття захлдів щодо усунення виявлених недоліків у технічному стані об"єктів.</t>
  </si>
  <si>
    <t>Напрями використання бюджетних коштів:</t>
  </si>
  <si>
    <t xml:space="preserve">                      гривень</t>
  </si>
  <si>
    <t>Забезпечення придбання вуличних дорожніх знаків</t>
  </si>
  <si>
    <t>Забезпечення встановлення дорожніх знаків</t>
  </si>
  <si>
    <t>Здійснення поточного ремонту пам"ятників</t>
  </si>
  <si>
    <t>Забезпечення утримання в належному стані дитячих майданчиків</t>
  </si>
  <si>
    <t>Здійснення поточного ремонту дитячих майданчиків</t>
  </si>
  <si>
    <t>Здійснення поточного ремонту зупинок</t>
  </si>
  <si>
    <t>Забезпечення утримання в належному стані зупинок</t>
  </si>
  <si>
    <t>Технічна інвентаризація, технічний огляд та паспортизація об"єктів благоустрою</t>
  </si>
  <si>
    <t>Виготовлення схем організації дорожнього руху</t>
  </si>
  <si>
    <t>Забезпечення придбання природного газу для вічних вогнів</t>
  </si>
  <si>
    <t>Відновлення та припинення подачі природного газу для вічних вогнів</t>
  </si>
  <si>
    <t>Придбання елементів благоустрою з монтажем</t>
  </si>
  <si>
    <t>Придбання піску з доставкою для дитячих майданчиків</t>
  </si>
  <si>
    <t>Поточний ремонт громадської вбиральні</t>
  </si>
  <si>
    <t>Демонтаж зупинок</t>
  </si>
  <si>
    <t>Придбання предметів довгострокового користування: зупиночних павільйонів з видатками на монтаж</t>
  </si>
  <si>
    <t>Утримання територій загального користування, що перебувають у межах району</t>
  </si>
  <si>
    <t>Заходи з благоустрою</t>
  </si>
  <si>
    <t>Послуги з прибирання вулиць</t>
  </si>
  <si>
    <t>Про затвердження Програми утримання об"єктів благоустрою на 2017-2019 роки (зі зміними)</t>
  </si>
  <si>
    <t>Обсяг видатків для забезпечення придбання вуличних дорожніх знаків</t>
  </si>
  <si>
    <t>Кошторис на 2019 рік</t>
  </si>
  <si>
    <t>кількість дорожніх знаків, які плануються придбати</t>
  </si>
  <si>
    <t>шт</t>
  </si>
  <si>
    <t>Кошторис на 2019 рік, розрахунок до кошторису</t>
  </si>
  <si>
    <t>кількість дорожніх знаків, які заплановано придбати</t>
  </si>
  <si>
    <t>середня сума видатків на придбання одного об"єкту дорожнього господарства</t>
  </si>
  <si>
    <t>розрахунок (1121526,80/92</t>
  </si>
  <si>
    <t>Відсоток виконання придбання об"єктів дорожнього господарства , до запланованих</t>
  </si>
  <si>
    <t>розрахунок (92/92*100)</t>
  </si>
  <si>
    <t>Обсяг видатків для забезпечення встановлення дорожніх знаків</t>
  </si>
  <si>
    <t>кількість дорожніх знаків, які плануються встановити</t>
  </si>
  <si>
    <t>кількість дорожніх знаків, які заплановано встановити</t>
  </si>
  <si>
    <t>середня сума видатків на встановлення одного об"єкту дорожнього господарства</t>
  </si>
  <si>
    <t>розрахунок (198529,23/177)</t>
  </si>
  <si>
    <t>Відсоток виконання встановлення об"єктів дорожнього господарства , до запланованих</t>
  </si>
  <si>
    <t>розрахунок (177/177*100)</t>
  </si>
  <si>
    <t>Обсяг видатків для забезпечення поточного ремонту пам"ятників</t>
  </si>
  <si>
    <t>кількість пам"ятників на які плануються витрати</t>
  </si>
  <si>
    <t>кількість пам"ятників які плануються відремонтувати</t>
  </si>
  <si>
    <t>середня сума видатків на ремонт одного пам"ятника</t>
  </si>
  <si>
    <t>розрахунок (69777,11/2)</t>
  </si>
  <si>
    <t>відсоток виконання ремонту пам"ятників , до запланованих</t>
  </si>
  <si>
    <t>розрахунок(2/2*100)</t>
  </si>
  <si>
    <t>Обсяг видатків для забезпечення утримання в належному стані дитячих майданчиків</t>
  </si>
  <si>
    <t>кількість дитячих майданчиків, на які плануються витрати для належного їх функціонування</t>
  </si>
  <si>
    <t>кількість дитячих майданчиків,  які потребують утримання, для належного їх функціонування</t>
  </si>
  <si>
    <t>середня сума видатків на утримання одного дитячого майданчика</t>
  </si>
  <si>
    <t>розрахунок (194983,26/19)</t>
  </si>
  <si>
    <t>відсоток виконання утримання в належному стані дитячих майданчиків, до запланованих</t>
  </si>
  <si>
    <t>розрахунок  (19/19*100)</t>
  </si>
  <si>
    <t>Обсяг видатків для забезпечення поточного ремонту дитячих майданчиків</t>
  </si>
  <si>
    <t>кількість дитячих майданчиків,  які потребують ремонту</t>
  </si>
  <si>
    <t>кількість дитячих майданчиків,  які заплановано відремонтувати</t>
  </si>
  <si>
    <t>середня сума видатків на ремонт одного дитячого майданчика</t>
  </si>
  <si>
    <t>розрахунок (198914,74/11)</t>
  </si>
  <si>
    <t>відсоток виконання ремонту дитячих майданчиків, до запланованих</t>
  </si>
  <si>
    <t>розрахунок  (11/11*100)</t>
  </si>
  <si>
    <t>Обсяг видатків для забезпечення поточного ремонту зупинок</t>
  </si>
  <si>
    <t>кількість зупинок,  які плануються відремонтувати</t>
  </si>
  <si>
    <t>кількість запланованих поточних ремонтів зупинок</t>
  </si>
  <si>
    <t>середня сума видатків на ремонт однієї зупинки</t>
  </si>
  <si>
    <r>
      <t>розрахунок (20636,20/4</t>
    </r>
    <r>
      <rPr>
        <sz val="12"/>
        <color indexed="8"/>
        <rFont val="Times New Roman"/>
        <family val="1"/>
        <charset val="204"/>
      </rPr>
      <t>)</t>
    </r>
  </si>
  <si>
    <t>відсоток виконання ремонту зупинок, до запланованих</t>
  </si>
  <si>
    <r>
      <t>розрахунок     (</t>
    </r>
    <r>
      <rPr>
        <sz val="11"/>
        <rFont val="Times New Roman"/>
        <family val="1"/>
        <charset val="204"/>
      </rPr>
      <t>4/4</t>
    </r>
    <r>
      <rPr>
        <sz val="11"/>
        <color indexed="8"/>
        <rFont val="Times New Roman"/>
        <family val="1"/>
        <charset val="204"/>
      </rPr>
      <t>*100)</t>
    </r>
  </si>
  <si>
    <t>Обсяг видатків для забезпечення утримання в належному стані зупинок</t>
  </si>
  <si>
    <t>кількість зупинок,  які плануються утримувати в належному стані</t>
  </si>
  <si>
    <t>кількість зупинок, які заплановано утримувати в належному стані</t>
  </si>
  <si>
    <t>розрахунок (134974,82/34)</t>
  </si>
  <si>
    <t>розрахунок(34/34*100)</t>
  </si>
  <si>
    <t>Завдання 8</t>
  </si>
  <si>
    <t>Обсяг видатків для забезпечення проведення технічної інвентаризації, технічного огляду та паспортизації об"єктів благоустрою</t>
  </si>
  <si>
    <t>кількість об"єктів благоустрою на які плануються витрати для провеення  технічної інвентаризації, технічного огляду та паспортизації</t>
  </si>
  <si>
    <t>кількість об"єктів благоустрою на які заплановані  витрати проведення  технічної інвентаризації, технічного огляду та паспортизації</t>
  </si>
  <si>
    <t>середня сума видатків для проведення  технічної інвентаризації, технічного огляду та паспортизації одного об"єкта благоустрою</t>
  </si>
  <si>
    <r>
      <t>розрахунок (122649,64/</t>
    </r>
    <r>
      <rPr>
        <sz val="12"/>
        <rFont val="Times New Roman"/>
        <family val="1"/>
        <charset val="204"/>
      </rPr>
      <t>26</t>
    </r>
    <r>
      <rPr>
        <sz val="12"/>
        <color indexed="8"/>
        <rFont val="Times New Roman"/>
        <family val="1"/>
        <charset val="204"/>
      </rPr>
      <t>)</t>
    </r>
  </si>
  <si>
    <t>відсоток виконання проведення  технічної інвентаризації, технічного огляду та паспортизації об"єкта благоустрою, до запланованих</t>
  </si>
  <si>
    <r>
      <t>розрахунок (</t>
    </r>
    <r>
      <rPr>
        <sz val="11"/>
        <rFont val="Times New Roman"/>
        <family val="1"/>
        <charset val="204"/>
      </rPr>
      <t>26/26</t>
    </r>
    <r>
      <rPr>
        <sz val="11"/>
        <color indexed="8"/>
        <rFont val="Times New Roman"/>
        <family val="1"/>
        <charset val="204"/>
      </rPr>
      <t>*100*)</t>
    </r>
  </si>
  <si>
    <t>Завдання 9</t>
  </si>
  <si>
    <t>Обсяг видатків для забезпечення виготовлення схем організації дорожнього руху</t>
  </si>
  <si>
    <t>кількість схем організації дорожнього руху, які необхідновиготовити</t>
  </si>
  <si>
    <t>кількість схем організації дорожнього руху, які планують виготовити</t>
  </si>
  <si>
    <t>середня сума видатків для виготовлення однієї схеми організації дорожнього руху</t>
  </si>
  <si>
    <t>розрахунок (19708,80/1)</t>
  </si>
  <si>
    <t>відсоток виконання, виготовлених схем організації дорожнього руху до запланованих</t>
  </si>
  <si>
    <t>розрахунок     (1/1*100)</t>
  </si>
  <si>
    <t>Завдання 10</t>
  </si>
  <si>
    <t>Обсяг видатків для забезпечення придбання природного газу для вічних вогнів</t>
  </si>
  <si>
    <t>об"єм природного газу, який планується спожити</t>
  </si>
  <si>
    <t>м3</t>
  </si>
  <si>
    <t>об"єм природного газу, який заплановано спожити</t>
  </si>
  <si>
    <t>середня сума газу за 1 м3</t>
  </si>
  <si>
    <t>розрахунок (76799,40/7463,94)</t>
  </si>
  <si>
    <t>відсоток придбання природного газу для вічних вогнів, до запланованого</t>
  </si>
  <si>
    <t>розрахунок (7463,94/7463,94*100)</t>
  </si>
  <si>
    <t>Завдання 11</t>
  </si>
  <si>
    <t>Обсяг видатків для забезпечення оплати за відновлення та припинення подачі природного газу для вічних вогнів</t>
  </si>
  <si>
    <t>кількість разів відновлення та припинення подачі природного газу для вічних вогнів, які плануються</t>
  </si>
  <si>
    <t>рази</t>
  </si>
  <si>
    <t xml:space="preserve">кількість разів відновлення та припинення подачі природного газу для вічних вогніво, які заплановано </t>
  </si>
  <si>
    <t>середня сума відновлення та припинення подачі природного газу для вічних вогнів</t>
  </si>
  <si>
    <t>розрахунок (2434,98/6)</t>
  </si>
  <si>
    <t>відсоток виконання послуг відновлення та припинення подачі природного газу для вічних вогнів придбання природного газу для вічних вогнів, до запланованого</t>
  </si>
  <si>
    <t>розрахунок(6/6* 100)</t>
  </si>
  <si>
    <t>Завдання 12</t>
  </si>
  <si>
    <t xml:space="preserve">Придбання елементів благоустрою </t>
  </si>
  <si>
    <t xml:space="preserve">Обсяг видатків для забезпечення придбання елементів благоустрою </t>
  </si>
  <si>
    <t>кількість елементів благоустрою, на які плануються видатки</t>
  </si>
  <si>
    <t>кількість елементів благоустрою, які заплановано придбати</t>
  </si>
  <si>
    <t xml:space="preserve">середня сума за одиницю елемента благоустрою </t>
  </si>
  <si>
    <t>розрахунок (91945,00/21)</t>
  </si>
  <si>
    <t>відсоток придбання елементів благоустрою, до запланованого</t>
  </si>
  <si>
    <t>розрахунок        (21/21* 100)</t>
  </si>
  <si>
    <t>Завдання 13</t>
  </si>
  <si>
    <t xml:space="preserve">Обсяг видатків для забезпечення придбання піску з доставкою для дитячих майданчиків </t>
  </si>
  <si>
    <t>кількість дитячих майданчиків, на які плануються завезти пісок</t>
  </si>
  <si>
    <t>кількість піску, яку заплановано придбати</t>
  </si>
  <si>
    <t>тонн</t>
  </si>
  <si>
    <t>середня сума за 1 тонну піску</t>
  </si>
  <si>
    <t>розрахунок (51499,80/108)</t>
  </si>
  <si>
    <t>відсоток придбання  піску з доставкою для дитячих майданчиків, до запланованого</t>
  </si>
  <si>
    <t>розрахунок      (108/108* 100)</t>
  </si>
  <si>
    <t>Завдання 14</t>
  </si>
  <si>
    <t>Обсяг видатків для забезпечення виконання поточного ремонту громадської вбиральні</t>
  </si>
  <si>
    <t>кількість громадських вбиралень, на які плануються витрати  по виконанню поточного ремонту</t>
  </si>
  <si>
    <t>кількість громадських вбиралень, на які заплановано  витрати  по виконанню поточного ремонту</t>
  </si>
  <si>
    <t>середня сума витрат на виконання поточного ремонту однієї громадської вбиральні</t>
  </si>
  <si>
    <t>розрахунок (7020,00/1)</t>
  </si>
  <si>
    <t>відсоток виконання поточного ремонту громадської вбиральні, до запланованого</t>
  </si>
  <si>
    <t>розрахунок(1/1* 100)</t>
  </si>
  <si>
    <t>Завдання 15</t>
  </si>
  <si>
    <t>Обсяг видатків для забезпечення виконання з демонтажу зупинок</t>
  </si>
  <si>
    <t>кількість зупинок, які плануються демонтувати</t>
  </si>
  <si>
    <t>кількість зупинок, на які заплановано  витрати по демонтажу</t>
  </si>
  <si>
    <t>середня сума виконання демонтажу  однієї зупинки</t>
  </si>
  <si>
    <t>розрахунок (24487,66/2)</t>
  </si>
  <si>
    <t>відсоток виконання демонтажу зупинок, до запланованого</t>
  </si>
  <si>
    <t>Завдання 16</t>
  </si>
  <si>
    <t>Обсяг видатків для забезпечення придбання  предметів довгострокового користування: зупиночних павільйонів з видатками на монтаж</t>
  </si>
  <si>
    <t>Уточнений розрахунок до кошторису на 2019 рік</t>
  </si>
  <si>
    <t>кількість зупиночних павільйонів, на які плануються видатки</t>
  </si>
  <si>
    <t>уточнений розрахунок до кошторису на 2019 рік</t>
  </si>
  <si>
    <t>кількість зупиночних павільйонів з видатками на монтаж, на які заплановано  видатки</t>
  </si>
  <si>
    <t>середня сума видатків на придбання одного зупиночного павільйону з видатками на монтаж</t>
  </si>
  <si>
    <t>розрахунок (163174,03/3)</t>
  </si>
  <si>
    <t>Відсоток виконання придбання  одного зупиночного павільйону з видатками на монтаж, до запланованих</t>
  </si>
  <si>
    <t>розрахунок (3/3*100)</t>
  </si>
  <si>
    <t>Завдання 17</t>
  </si>
  <si>
    <t>Обсяг видатків для забезпечення утримання територій загального користування, що перебувають у межах району</t>
  </si>
  <si>
    <t>площа тереторії загального користування, що перебуває у межах району та  на яку заплановано  видатки</t>
  </si>
  <si>
    <t>га</t>
  </si>
  <si>
    <t>середня сума видатків на утримання 1 га територій загального користування, що перебувають у межах району</t>
  </si>
  <si>
    <r>
      <t xml:space="preserve">розрахунок </t>
    </r>
    <r>
      <rPr>
        <sz val="10"/>
        <color indexed="8"/>
        <rFont val="Times New Roman"/>
        <family val="1"/>
        <charset val="204"/>
      </rPr>
      <t>(390000,00/41,3/10000)</t>
    </r>
  </si>
  <si>
    <t>Відсоток виконання утримання територій загального користування, що перебувають у межах району, до запланованих</t>
  </si>
  <si>
    <t>розрахунок (41,3/41,3*100)</t>
  </si>
  <si>
    <t>Завдання 18</t>
  </si>
  <si>
    <t xml:space="preserve">Обсяг видатків для забезпечення заходів з благоустрою </t>
  </si>
  <si>
    <t xml:space="preserve"> площа територій загального користування, які перебувають в межах Металургійного району на яких заплановано  заходи з благоустрою</t>
  </si>
  <si>
    <t>кв.м</t>
  </si>
  <si>
    <t>вартість утримання 1 кв.м</t>
  </si>
  <si>
    <t>кількість місяців для прибирання вултць</t>
  </si>
  <si>
    <t>місяців</t>
  </si>
  <si>
    <t>загальна  площа територій загального користування, які перебувають в межах Металургійного району на яких заплановано  заходи з благоустрою</t>
  </si>
  <si>
    <t xml:space="preserve"> площа територій загального користування, які перебувають в межах Металургійного району, на які плануються видатки</t>
  </si>
  <si>
    <t>Відсоток виконання проведення заходів з благоустрою території, що перебуває у межах району, до запланованих</t>
  </si>
  <si>
    <t>розрахунок (121520/121520*100)</t>
  </si>
  <si>
    <t>Завдання 19</t>
  </si>
  <si>
    <t>Обсяг видатків для забезпечення зприбирання вулиць</t>
  </si>
  <si>
    <t>вартість прибирання</t>
  </si>
  <si>
    <t>за міс</t>
  </si>
  <si>
    <t>кількість запланованих місяців для прибирання вулиць</t>
  </si>
  <si>
    <t>місяці</t>
  </si>
  <si>
    <t>кількість місяців для прибирання вулиць, на які заплановано видатки</t>
  </si>
  <si>
    <t>Відсоток виконання проведення прибирання вклиць, до запланованих</t>
  </si>
  <si>
    <t>розрахунок (2/2*100)</t>
  </si>
  <si>
    <t>Голова  районної у місті ради</t>
  </si>
  <si>
    <t>(ініціали та прізвище)</t>
  </si>
  <si>
    <t>Дата погодження :</t>
  </si>
  <si>
    <t>МП</t>
  </si>
  <si>
    <t>0216086</t>
  </si>
  <si>
    <t>0640</t>
  </si>
  <si>
    <t>Інша діяльність щодо забезпечення житлом громадян</t>
  </si>
  <si>
    <r>
      <t>Обсяг бюджетних призначень / бюджетних асигнувань - ___</t>
    </r>
    <r>
      <rPr>
        <u/>
        <sz val="12"/>
        <color indexed="8"/>
        <rFont val="Times New Roman"/>
        <family val="1"/>
        <charset val="204"/>
      </rPr>
      <t>6960,00</t>
    </r>
    <r>
      <rPr>
        <sz val="12"/>
        <color indexed="8"/>
        <rFont val="Times New Roman"/>
        <family val="1"/>
        <charset val="204"/>
      </rPr>
      <t>_______ гривень, у тому числі загального фонду -0,00 гривень та спеціального фонду -6960,00</t>
    </r>
    <r>
      <rPr>
        <u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 гривень.</t>
    </r>
  </si>
  <si>
    <r>
      <t xml:space="preserve">Підстави для виконання бюджетної програми: </t>
    </r>
    <r>
      <rPr>
        <sz val="12"/>
        <color indexed="8"/>
        <rFont val="Times New Roman"/>
        <family val="1"/>
        <charset val="204"/>
      </rPr>
      <t xml:space="preserve"> Конституція України (закон від 28.06.1996 №254/96), Бюджетний кодекс України (закон від 08.07.2010 №2456-VI), ЗУ  "Про державний бюджет України на 2019 рік",Закон України "Про місцеве самоврядування в Україні",  Закон України "Про житловий фонд соціального призначення", рішення Криворізької міської ради від31.03.2016 №381 "Про обсяги і межі повноважень районних у місті рад та їх виконавчих органів" рішення районної у місті ради від 26.12.2018 №277 "Про районний у місті бюджет на 2019 рік", рішення районної у місті ради від 24.05.2018 №239 "Про затвердження Програми розвитку соціального житла на 2018-2020роки"(зі змінами) </t>
    </r>
  </si>
  <si>
    <t>Надання соціального житла особам із числа дітей, позбавлених батьківського піклування</t>
  </si>
  <si>
    <t>Мета бюджетної програми: _Забезпечення соціальним житлом осіб із числа дітей, позбавлених батьківського піклування</t>
  </si>
  <si>
    <t>Забезпечення тримання житлового фонду соціального призначення за рахунок коштів від сплати за найм, утримання будинків і споруд та прибудинкових територій та послуг з ремонту приміщення, будинків, споруд</t>
  </si>
  <si>
    <t>Утримання житлового фонду соціального призначення за рахунок коштів від сплати за найм, утримання будинків і споруд та прибудинкових територій та послуг з ремонту приміщення, будинків, споруд</t>
  </si>
  <si>
    <t>Програма розвитку соціального житла на 2018-2020 роки (зі змінами)</t>
  </si>
  <si>
    <t>Обсяг видатків для забезпечення утримання житлового фонду соціального призначення за рахунок коштів від сплати за найм, утримання будинків і споруд та прибудинкових територій та послуг з ремонту приміщення, будинків, споруд.</t>
  </si>
  <si>
    <t>кількість квартир (соціальне житло)</t>
  </si>
  <si>
    <t>Кількість  квартир, які заплановано забезпечити утримання будинків і споруд та прибудинкових територій та послуг з ремонту приміщення, будинків, споруд.</t>
  </si>
  <si>
    <t>середня сума видатків на утримання та ремонт приміщень одного об’єкту соціального призначення</t>
  </si>
  <si>
    <t>розрахунок (6960,00/4)</t>
  </si>
  <si>
    <t>Відсоток виконання утримання та ремонту приміщення одного об"єкту соціального призначення</t>
  </si>
  <si>
    <t>розрахунок (4/4*100)</t>
  </si>
  <si>
    <t>0216090</t>
  </si>
  <si>
    <t>Інша діяльність у сфері житлово-комунального господарства</t>
  </si>
  <si>
    <r>
      <t>Обсяг бюджетних призначень / бюджетних асигнувань - ___</t>
    </r>
    <r>
      <rPr>
        <u/>
        <sz val="12"/>
        <color indexed="8"/>
        <rFont val="Times New Roman"/>
        <family val="1"/>
        <charset val="204"/>
      </rPr>
      <t>3797,23</t>
    </r>
    <r>
      <rPr>
        <sz val="12"/>
        <color indexed="8"/>
        <rFont val="Times New Roman"/>
        <family val="1"/>
        <charset val="204"/>
      </rPr>
      <t xml:space="preserve">________ гривень, у тому числі загального фонду -3797,23 гривень та спеціального фонду - </t>
    </r>
    <r>
      <rPr>
        <u/>
        <sz val="12"/>
        <color indexed="8"/>
        <rFont val="Times New Roman"/>
        <family val="1"/>
        <charset val="204"/>
      </rPr>
      <t xml:space="preserve">0,00 </t>
    </r>
    <r>
      <rPr>
        <sz val="12"/>
        <color indexed="8"/>
        <rFont val="Times New Roman"/>
        <family val="1"/>
        <charset val="204"/>
      </rPr>
      <t xml:space="preserve"> гривень.</t>
    </r>
  </si>
  <si>
    <r>
      <t xml:space="preserve">Підстави для виконання бюджетної програми: </t>
    </r>
    <r>
      <rPr>
        <sz val="12"/>
        <color indexed="8"/>
        <rFont val="Times New Roman"/>
        <family val="1"/>
        <charset val="204"/>
      </rPr>
      <t xml:space="preserve"> Конституція України (закон від 28.06.1996 №254/96), Бюджетний кодекс України (закон від 08.07.2010 №2456-VI), ЗУ  "Про державний бюджет України на 2019 рік", Закон України "Про місцеве самоврядування",  наказ міністерства фінансів України від 26.08.2014 №836 "Про деякі питання запровадження програмно-цільового методу складання місцевих бюджетів", рішення районної у місті ради від 26.12.2018 №277 "Про районний у місті бюджет на 2019 рік", рішення районної у місті ради від 23.12.2016 №113 "Про затвердження програми фінансування послуг щодо відумерлої спадщини на 2017-2019роки" (зі змінами) </t>
    </r>
  </si>
  <si>
    <t>Забезпечення обліку безхазяйного та відумерлого майна й проведення державної реєстрації прав власності на нього</t>
  </si>
  <si>
    <t>Мета бюджетної програми: _Підвищення ефективності виявлення, взяття на облік, збереження та використання відумерлого нерухомого майна на території Металургійного району міста Кривого Рогу.</t>
  </si>
  <si>
    <t>Проведення заходів спрямованих на виявлення, взяття на облік, збереження та використання відумерлого нерухомого майна</t>
  </si>
  <si>
    <t>Реалізація заходів спрямованих на виявлення, взяття на облік, збереження та використання відумерлого нерухомого майна</t>
  </si>
  <si>
    <t>Програма фінансування послуг щодо відумерлої спадщини на 2017-2019 роки (зі змінами)</t>
  </si>
  <si>
    <t>Кількість виявлених об"єктів нерухомого майна з ознаками відумерлої спадщини</t>
  </si>
  <si>
    <t>Кількість судових заяв</t>
  </si>
  <si>
    <t>Кількість технічних інвентарізацій та оцінок нерухомого майна</t>
  </si>
  <si>
    <t>Витрати на проведення одного судового збору</t>
  </si>
  <si>
    <t>розрахунок (1921,00/2)</t>
  </si>
  <si>
    <t>Витрати на проведення однієї технічної інвентаризації та оцінки нерухомого майна</t>
  </si>
  <si>
    <t>грн</t>
  </si>
  <si>
    <t>розрахунок  (1876,23/2)</t>
  </si>
  <si>
    <t>Відсоток зареєстрованого як відумерла спадщина  нерухомого майна в загальній кількості виявленого</t>
  </si>
  <si>
    <t>розрахунково(2/2*100)</t>
  </si>
  <si>
    <t>0217363</t>
  </si>
  <si>
    <t>Виконання інвестиційних проектів в рамках здійснення заходів щодо соціально-економічного розвитку окремих територій</t>
  </si>
  <si>
    <r>
      <t>Обсяг бюджетних призначень / бюджетних асигнувань - ___</t>
    </r>
    <r>
      <rPr>
        <u/>
        <sz val="12"/>
        <color indexed="8"/>
        <rFont val="Times New Roman"/>
        <family val="1"/>
        <charset val="204"/>
      </rPr>
      <t>1147000,00</t>
    </r>
    <r>
      <rPr>
        <sz val="12"/>
        <color indexed="8"/>
        <rFont val="Times New Roman"/>
        <family val="1"/>
        <charset val="204"/>
      </rPr>
      <t xml:space="preserve">_______ гривень, у тому числі загального фонду - </t>
    </r>
    <r>
      <rPr>
        <u/>
        <sz val="12"/>
        <color indexed="8"/>
        <rFont val="Times New Roman"/>
        <family val="1"/>
        <charset val="204"/>
      </rPr>
      <t xml:space="preserve">0,00 </t>
    </r>
    <r>
      <rPr>
        <sz val="12"/>
        <color indexed="8"/>
        <rFont val="Times New Roman"/>
        <family val="1"/>
        <charset val="204"/>
      </rPr>
      <t>гривень та спеціального фонду -1147000,00</t>
    </r>
    <r>
      <rPr>
        <u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 гривень.</t>
    </r>
  </si>
  <si>
    <r>
      <t xml:space="preserve">Підстави для виконання бюджетної програми: </t>
    </r>
    <r>
      <rPr>
        <sz val="12"/>
        <color indexed="8"/>
        <rFont val="Times New Roman"/>
        <family val="1"/>
        <charset val="204"/>
      </rPr>
      <t xml:space="preserve"> Конституція України (Закон від 28.06.1996 №254/96) зі змінами; Бюджетний кодекс України (Закон від 08.07.2010 №2456-VІ) зі змінами; ЗУ  "Про Державний бюджет України на 2019 рік" зі змінами; ЗУ "Про місцеве самоврядування в Україні" від 21.05.1997 №280/97-ВР зі змінами; Розпорядження Кабінету Міністрів України від 10 липня 2019 року №500-р "Деякі питання розподілу у 2019 році субвенції з державного бюджету місцевим бюджетам на здійснення заходів щодо соціально-економічного розвитку окремих територій"; наказ МФУ від 26.08.2014 №836 «Про деякі питання запровадження програмно-цільового методу складання та виконання місцевих бюджетів" зі змінами; рішення  Криворізької міської ради від 31.03.2016№381 «Про обсяг і межі повноважень районних у місті рад  та їх виконавчих органів" зі змінами; рішення районної у місті ради від 23.12.2016 №114 «Про затвердження Програми утримання обєктів благоустрою на 2017-2019 роки" зі змінами»; рішення сесії районної у місті ради від 26.12.2018 №277 «Про районний у місті бюджет на 2019 рік».</t>
    </r>
  </si>
  <si>
    <t>Виконання інвестиційних проектів</t>
  </si>
  <si>
    <t>Мета бюджетної програми  Виконання інвестиційних проектів в рамках здійснення заходів щодо соціально-економічного розвитку окремих територій________________________________</t>
  </si>
  <si>
    <t>Придбання з установленням елементів дитячого майданчика (благоустрій) на території Металургійного району м.Кривого Рогу Дніпропетровської області</t>
  </si>
  <si>
    <t>Програма утримання обєктів благоустрою на 2017-2019 роки (затверджена рішенням Металургійної районної у місті ради від 23.12.2016 №114 (зі змінами)</t>
  </si>
  <si>
    <t>Придбання з установленням елементів дитячого майданчика (благоустрій) на території Металургійного району м.Кривлшл Рогу Дніпропетровської області</t>
  </si>
  <si>
    <t>Обсяг видатків для здійснення придбання з установленням елементів дитячого майданчика (благоустрій) на території Металургійного району м.Кривого Рогу, Дніпропетровської області</t>
  </si>
  <si>
    <t>кошторис на 2019 рік зі змінами</t>
  </si>
  <si>
    <t>кількість елементів дитячого майданчику, на які плануються видатки</t>
  </si>
  <si>
    <t>шт.</t>
  </si>
  <si>
    <t>кількість елементів дитячого майданчику,  які заплановано придбати</t>
  </si>
  <si>
    <t>середня сума напридбання одного елемента дитячого майданчику</t>
  </si>
  <si>
    <r>
      <t>розрахунок (1147000,00/20)</t>
    </r>
    <r>
      <rPr>
        <sz val="12"/>
        <color indexed="8"/>
        <rFont val="Times New Roman"/>
        <family val="1"/>
        <charset val="204"/>
      </rPr>
      <t>)</t>
    </r>
  </si>
  <si>
    <t>відсоток виконання придбання елементів дитячого майданчику до запланованих</t>
  </si>
  <si>
    <t>розрахунок (20/20*100)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</si>
</sst>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u/>
      <sz val="12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2" fontId="3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Border="1" applyAlignmen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16" fillId="0" borderId="0" xfId="0" applyFont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16" fillId="0" borderId="9" xfId="0" applyFont="1" applyBorder="1" applyAlignment="1">
      <alignment vertical="center" wrapText="1"/>
    </xf>
    <xf numFmtId="0" fontId="16" fillId="0" borderId="3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left" vertical="top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indent="15"/>
    </xf>
    <xf numFmtId="0" fontId="16" fillId="0" borderId="0" xfId="0" applyFont="1"/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3" fillId="0" borderId="0" xfId="0" applyFont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1" fillId="0" borderId="3" xfId="0" applyFont="1" applyBorder="1"/>
    <xf numFmtId="0" fontId="16" fillId="0" borderId="0" xfId="0" applyFont="1" applyBorder="1" applyAlignment="1">
      <alignment vertical="center" wrapText="1"/>
    </xf>
    <xf numFmtId="0" fontId="20" fillId="0" borderId="3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wrapText="1"/>
    </xf>
    <xf numFmtId="0" fontId="16" fillId="0" borderId="3" xfId="0" applyFont="1" applyBorder="1" applyAlignment="1">
      <alignment horizontal="justify" vertical="center" wrapText="1"/>
    </xf>
    <xf numFmtId="0" fontId="16" fillId="0" borderId="0" xfId="0" applyFont="1" applyAlignment="1">
      <alignment horizontal="justify" vertical="center" wrapText="1"/>
    </xf>
    <xf numFmtId="0" fontId="1" fillId="0" borderId="0" xfId="0" applyFont="1" applyAlignment="1">
      <alignment wrapText="1"/>
    </xf>
    <xf numFmtId="0" fontId="13" fillId="0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1" fillId="0" borderId="3" xfId="0" applyNumberFormat="1" applyFont="1" applyBorder="1" applyAlignment="1">
      <alignment horizontal="center"/>
    </xf>
    <xf numFmtId="49" fontId="3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8"/>
  <sheetViews>
    <sheetView view="pageBreakPreview" topLeftCell="A13" zoomScale="60" zoomScaleNormal="100" workbookViewId="0">
      <selection activeCell="H17" sqref="H17"/>
    </sheetView>
  </sheetViews>
  <sheetFormatPr defaultColWidth="21.5703125" defaultRowHeight="15"/>
  <cols>
    <col min="1" max="1" width="6.5703125" style="1" customWidth="1"/>
    <col min="2" max="256" width="21.5703125" style="1"/>
    <col min="257" max="257" width="6.5703125" style="1" customWidth="1"/>
    <col min="258" max="512" width="21.5703125" style="1"/>
    <col min="513" max="513" width="6.5703125" style="1" customWidth="1"/>
    <col min="514" max="768" width="21.5703125" style="1"/>
    <col min="769" max="769" width="6.5703125" style="1" customWidth="1"/>
    <col min="770" max="1024" width="21.5703125" style="1"/>
    <col min="1025" max="1025" width="6.5703125" style="1" customWidth="1"/>
    <col min="1026" max="1280" width="21.5703125" style="1"/>
    <col min="1281" max="1281" width="6.5703125" style="1" customWidth="1"/>
    <col min="1282" max="1536" width="21.5703125" style="1"/>
    <col min="1537" max="1537" width="6.5703125" style="1" customWidth="1"/>
    <col min="1538" max="1792" width="21.5703125" style="1"/>
    <col min="1793" max="1793" width="6.5703125" style="1" customWidth="1"/>
    <col min="1794" max="2048" width="21.5703125" style="1"/>
    <col min="2049" max="2049" width="6.5703125" style="1" customWidth="1"/>
    <col min="2050" max="2304" width="21.5703125" style="1"/>
    <col min="2305" max="2305" width="6.5703125" style="1" customWidth="1"/>
    <col min="2306" max="2560" width="21.5703125" style="1"/>
    <col min="2561" max="2561" width="6.5703125" style="1" customWidth="1"/>
    <col min="2562" max="2816" width="21.5703125" style="1"/>
    <col min="2817" max="2817" width="6.5703125" style="1" customWidth="1"/>
    <col min="2818" max="3072" width="21.5703125" style="1"/>
    <col min="3073" max="3073" width="6.5703125" style="1" customWidth="1"/>
    <col min="3074" max="3328" width="21.5703125" style="1"/>
    <col min="3329" max="3329" width="6.5703125" style="1" customWidth="1"/>
    <col min="3330" max="3584" width="21.5703125" style="1"/>
    <col min="3585" max="3585" width="6.5703125" style="1" customWidth="1"/>
    <col min="3586" max="3840" width="21.5703125" style="1"/>
    <col min="3841" max="3841" width="6.5703125" style="1" customWidth="1"/>
    <col min="3842" max="4096" width="21.5703125" style="1"/>
    <col min="4097" max="4097" width="6.5703125" style="1" customWidth="1"/>
    <col min="4098" max="4352" width="21.5703125" style="1"/>
    <col min="4353" max="4353" width="6.5703125" style="1" customWidth="1"/>
    <col min="4354" max="4608" width="21.5703125" style="1"/>
    <col min="4609" max="4609" width="6.5703125" style="1" customWidth="1"/>
    <col min="4610" max="4864" width="21.5703125" style="1"/>
    <col min="4865" max="4865" width="6.5703125" style="1" customWidth="1"/>
    <col min="4866" max="5120" width="21.5703125" style="1"/>
    <col min="5121" max="5121" width="6.5703125" style="1" customWidth="1"/>
    <col min="5122" max="5376" width="21.5703125" style="1"/>
    <col min="5377" max="5377" width="6.5703125" style="1" customWidth="1"/>
    <col min="5378" max="5632" width="21.5703125" style="1"/>
    <col min="5633" max="5633" width="6.5703125" style="1" customWidth="1"/>
    <col min="5634" max="5888" width="21.5703125" style="1"/>
    <col min="5889" max="5889" width="6.5703125" style="1" customWidth="1"/>
    <col min="5890" max="6144" width="21.5703125" style="1"/>
    <col min="6145" max="6145" width="6.5703125" style="1" customWidth="1"/>
    <col min="6146" max="6400" width="21.5703125" style="1"/>
    <col min="6401" max="6401" width="6.5703125" style="1" customWidth="1"/>
    <col min="6402" max="6656" width="21.5703125" style="1"/>
    <col min="6657" max="6657" width="6.5703125" style="1" customWidth="1"/>
    <col min="6658" max="6912" width="21.5703125" style="1"/>
    <col min="6913" max="6913" width="6.5703125" style="1" customWidth="1"/>
    <col min="6914" max="7168" width="21.5703125" style="1"/>
    <col min="7169" max="7169" width="6.5703125" style="1" customWidth="1"/>
    <col min="7170" max="7424" width="21.5703125" style="1"/>
    <col min="7425" max="7425" width="6.5703125" style="1" customWidth="1"/>
    <col min="7426" max="7680" width="21.5703125" style="1"/>
    <col min="7681" max="7681" width="6.5703125" style="1" customWidth="1"/>
    <col min="7682" max="7936" width="21.5703125" style="1"/>
    <col min="7937" max="7937" width="6.5703125" style="1" customWidth="1"/>
    <col min="7938" max="8192" width="21.5703125" style="1"/>
    <col min="8193" max="8193" width="6.5703125" style="1" customWidth="1"/>
    <col min="8194" max="8448" width="21.5703125" style="1"/>
    <col min="8449" max="8449" width="6.5703125" style="1" customWidth="1"/>
    <col min="8450" max="8704" width="21.5703125" style="1"/>
    <col min="8705" max="8705" width="6.5703125" style="1" customWidth="1"/>
    <col min="8706" max="8960" width="21.5703125" style="1"/>
    <col min="8961" max="8961" width="6.5703125" style="1" customWidth="1"/>
    <col min="8962" max="9216" width="21.5703125" style="1"/>
    <col min="9217" max="9217" width="6.5703125" style="1" customWidth="1"/>
    <col min="9218" max="9472" width="21.5703125" style="1"/>
    <col min="9473" max="9473" width="6.5703125" style="1" customWidth="1"/>
    <col min="9474" max="9728" width="21.5703125" style="1"/>
    <col min="9729" max="9729" width="6.5703125" style="1" customWidth="1"/>
    <col min="9730" max="9984" width="21.5703125" style="1"/>
    <col min="9985" max="9985" width="6.5703125" style="1" customWidth="1"/>
    <col min="9986" max="10240" width="21.5703125" style="1"/>
    <col min="10241" max="10241" width="6.5703125" style="1" customWidth="1"/>
    <col min="10242" max="10496" width="21.5703125" style="1"/>
    <col min="10497" max="10497" width="6.5703125" style="1" customWidth="1"/>
    <col min="10498" max="10752" width="21.5703125" style="1"/>
    <col min="10753" max="10753" width="6.5703125" style="1" customWidth="1"/>
    <col min="10754" max="11008" width="21.5703125" style="1"/>
    <col min="11009" max="11009" width="6.5703125" style="1" customWidth="1"/>
    <col min="11010" max="11264" width="21.5703125" style="1"/>
    <col min="11265" max="11265" width="6.5703125" style="1" customWidth="1"/>
    <col min="11266" max="11520" width="21.5703125" style="1"/>
    <col min="11521" max="11521" width="6.5703125" style="1" customWidth="1"/>
    <col min="11522" max="11776" width="21.5703125" style="1"/>
    <col min="11777" max="11777" width="6.5703125" style="1" customWidth="1"/>
    <col min="11778" max="12032" width="21.5703125" style="1"/>
    <col min="12033" max="12033" width="6.5703125" style="1" customWidth="1"/>
    <col min="12034" max="12288" width="21.5703125" style="1"/>
    <col min="12289" max="12289" width="6.5703125" style="1" customWidth="1"/>
    <col min="12290" max="12544" width="21.5703125" style="1"/>
    <col min="12545" max="12545" width="6.5703125" style="1" customWidth="1"/>
    <col min="12546" max="12800" width="21.5703125" style="1"/>
    <col min="12801" max="12801" width="6.5703125" style="1" customWidth="1"/>
    <col min="12802" max="13056" width="21.5703125" style="1"/>
    <col min="13057" max="13057" width="6.5703125" style="1" customWidth="1"/>
    <col min="13058" max="13312" width="21.5703125" style="1"/>
    <col min="13313" max="13313" width="6.5703125" style="1" customWidth="1"/>
    <col min="13314" max="13568" width="21.5703125" style="1"/>
    <col min="13569" max="13569" width="6.5703125" style="1" customWidth="1"/>
    <col min="13570" max="13824" width="21.5703125" style="1"/>
    <col min="13825" max="13825" width="6.5703125" style="1" customWidth="1"/>
    <col min="13826" max="14080" width="21.5703125" style="1"/>
    <col min="14081" max="14081" width="6.5703125" style="1" customWidth="1"/>
    <col min="14082" max="14336" width="21.5703125" style="1"/>
    <col min="14337" max="14337" width="6.5703125" style="1" customWidth="1"/>
    <col min="14338" max="14592" width="21.5703125" style="1"/>
    <col min="14593" max="14593" width="6.5703125" style="1" customWidth="1"/>
    <col min="14594" max="14848" width="21.5703125" style="1"/>
    <col min="14849" max="14849" width="6.5703125" style="1" customWidth="1"/>
    <col min="14850" max="15104" width="21.5703125" style="1"/>
    <col min="15105" max="15105" width="6.5703125" style="1" customWidth="1"/>
    <col min="15106" max="15360" width="21.5703125" style="1"/>
    <col min="15361" max="15361" width="6.5703125" style="1" customWidth="1"/>
    <col min="15362" max="15616" width="21.5703125" style="1"/>
    <col min="15617" max="15617" width="6.5703125" style="1" customWidth="1"/>
    <col min="15618" max="15872" width="21.5703125" style="1"/>
    <col min="15873" max="15873" width="6.5703125" style="1" customWidth="1"/>
    <col min="15874" max="16128" width="21.5703125" style="1"/>
    <col min="16129" max="16129" width="6.5703125" style="1" customWidth="1"/>
    <col min="16130" max="16384" width="21.5703125" style="1"/>
  </cols>
  <sheetData>
    <row r="1" spans="1:7">
      <c r="F1" s="2" t="s">
        <v>0</v>
      </c>
      <c r="G1" s="3"/>
    </row>
    <row r="2" spans="1:7">
      <c r="F2" s="3"/>
      <c r="G2" s="3"/>
    </row>
    <row r="3" spans="1:7" ht="32.25" customHeight="1">
      <c r="F3" s="3"/>
      <c r="G3" s="3"/>
    </row>
    <row r="4" spans="1:7" ht="15.75">
      <c r="A4" s="4"/>
      <c r="E4" s="4" t="s">
        <v>1</v>
      </c>
    </row>
    <row r="5" spans="1:7" ht="15.75" hidden="1">
      <c r="A5" s="4"/>
      <c r="E5" s="5" t="s">
        <v>2</v>
      </c>
      <c r="F5" s="5"/>
      <c r="G5" s="5"/>
    </row>
    <row r="6" spans="1:7" ht="15.75">
      <c r="A6" s="4"/>
      <c r="B6" s="4"/>
      <c r="E6" s="6" t="s">
        <v>3</v>
      </c>
      <c r="F6" s="6"/>
      <c r="G6" s="6"/>
    </row>
    <row r="7" spans="1:7" ht="15" customHeight="1">
      <c r="A7" s="4"/>
      <c r="E7" s="7" t="s">
        <v>4</v>
      </c>
      <c r="F7" s="7"/>
      <c r="G7" s="7"/>
    </row>
    <row r="8" spans="1:7" ht="15.75">
      <c r="A8" s="4"/>
      <c r="B8" s="4"/>
      <c r="E8" s="6" t="s">
        <v>5</v>
      </c>
      <c r="F8" s="6"/>
      <c r="G8" s="6"/>
    </row>
    <row r="9" spans="1:7" ht="15" hidden="1" customHeight="1">
      <c r="A9" s="4"/>
      <c r="E9" s="7"/>
      <c r="F9" s="7"/>
      <c r="G9" s="7"/>
    </row>
    <row r="10" spans="1:7" ht="15.75">
      <c r="A10" s="4"/>
      <c r="E10" s="8" t="s">
        <v>6</v>
      </c>
      <c r="F10" s="8"/>
      <c r="G10" s="8"/>
    </row>
    <row r="13" spans="1:7" ht="15.75">
      <c r="A13" s="9" t="s">
        <v>7</v>
      </c>
      <c r="B13" s="9"/>
      <c r="C13" s="9"/>
      <c r="D13" s="9"/>
      <c r="E13" s="9"/>
      <c r="F13" s="9"/>
      <c r="G13" s="9"/>
    </row>
    <row r="14" spans="1:7" ht="15.75">
      <c r="A14" s="9" t="s">
        <v>8</v>
      </c>
      <c r="B14" s="9"/>
      <c r="C14" s="9"/>
      <c r="D14" s="9"/>
      <c r="E14" s="9"/>
      <c r="F14" s="9"/>
      <c r="G14" s="9"/>
    </row>
    <row r="17" spans="1:7" ht="15.75">
      <c r="A17" s="10" t="s">
        <v>9</v>
      </c>
      <c r="B17" s="11" t="s">
        <v>10</v>
      </c>
      <c r="C17" s="10"/>
      <c r="D17" s="12" t="s">
        <v>3</v>
      </c>
      <c r="E17" s="12"/>
      <c r="F17" s="12"/>
      <c r="G17" s="12"/>
    </row>
    <row r="18" spans="1:7">
      <c r="A18" s="10"/>
      <c r="B18" s="13" t="s">
        <v>11</v>
      </c>
      <c r="C18" s="10"/>
      <c r="D18" s="14" t="s">
        <v>12</v>
      </c>
      <c r="E18" s="14"/>
      <c r="F18" s="14"/>
      <c r="G18" s="14"/>
    </row>
    <row r="19" spans="1:7" ht="15.75">
      <c r="A19" s="10" t="s">
        <v>13</v>
      </c>
      <c r="B19" s="11" t="s">
        <v>14</v>
      </c>
      <c r="C19" s="10"/>
      <c r="D19" s="12" t="s">
        <v>3</v>
      </c>
      <c r="E19" s="12"/>
      <c r="F19" s="12"/>
      <c r="G19" s="12"/>
    </row>
    <row r="20" spans="1:7">
      <c r="A20" s="10"/>
      <c r="B20" s="13" t="s">
        <v>11</v>
      </c>
      <c r="C20" s="10"/>
      <c r="D20" s="7" t="s">
        <v>15</v>
      </c>
      <c r="E20" s="7"/>
      <c r="F20" s="7"/>
      <c r="G20" s="7"/>
    </row>
    <row r="21" spans="1:7" ht="47.25" customHeight="1">
      <c r="A21" s="10" t="s">
        <v>16</v>
      </c>
      <c r="B21" s="11" t="s">
        <v>17</v>
      </c>
      <c r="C21" s="11" t="s">
        <v>18</v>
      </c>
      <c r="D21" s="15" t="s">
        <v>19</v>
      </c>
      <c r="E21" s="15"/>
      <c r="F21" s="15"/>
      <c r="G21" s="15"/>
    </row>
    <row r="22" spans="1:7">
      <c r="A22" s="10"/>
      <c r="B22" s="16" t="s">
        <v>11</v>
      </c>
      <c r="C22" s="16" t="s">
        <v>20</v>
      </c>
      <c r="D22" s="14" t="s">
        <v>21</v>
      </c>
      <c r="E22" s="14"/>
      <c r="F22" s="14"/>
      <c r="G22" s="14"/>
    </row>
    <row r="23" spans="1:7" ht="42" customHeight="1">
      <c r="A23" s="17" t="s">
        <v>22</v>
      </c>
      <c r="B23" s="8" t="s">
        <v>23</v>
      </c>
      <c r="C23" s="8"/>
      <c r="D23" s="8"/>
      <c r="E23" s="8"/>
      <c r="F23" s="8"/>
      <c r="G23" s="8"/>
    </row>
    <row r="24" spans="1:7" ht="144.75" customHeight="1">
      <c r="A24" s="17" t="s">
        <v>24</v>
      </c>
      <c r="B24" s="8" t="s">
        <v>25</v>
      </c>
      <c r="C24" s="8"/>
      <c r="D24" s="8"/>
      <c r="E24" s="8"/>
      <c r="F24" s="8"/>
      <c r="G24" s="8"/>
    </row>
    <row r="25" spans="1:7" ht="15.75">
      <c r="A25" s="17" t="s">
        <v>26</v>
      </c>
      <c r="B25" s="8" t="s">
        <v>27</v>
      </c>
      <c r="C25" s="8"/>
      <c r="D25" s="8"/>
      <c r="E25" s="8"/>
      <c r="F25" s="8"/>
      <c r="G25" s="8"/>
    </row>
    <row r="26" spans="1:7" ht="15.75">
      <c r="A26" s="18"/>
    </row>
    <row r="27" spans="1:7" ht="15.75">
      <c r="A27" s="19" t="s">
        <v>28</v>
      </c>
      <c r="B27" s="20" t="s">
        <v>29</v>
      </c>
      <c r="C27" s="20"/>
      <c r="D27" s="20"/>
      <c r="E27" s="20"/>
      <c r="F27" s="20"/>
      <c r="G27" s="20"/>
    </row>
    <row r="28" spans="1:7" ht="15.75">
      <c r="A28" s="19">
        <v>1</v>
      </c>
      <c r="B28" s="21" t="s">
        <v>30</v>
      </c>
      <c r="C28" s="21"/>
      <c r="D28" s="21"/>
      <c r="E28" s="21"/>
      <c r="F28" s="21"/>
      <c r="G28" s="21"/>
    </row>
    <row r="29" spans="1:7" ht="15.75">
      <c r="A29" s="19"/>
      <c r="B29" s="20"/>
      <c r="C29" s="20"/>
      <c r="D29" s="20"/>
      <c r="E29" s="20"/>
      <c r="F29" s="20"/>
      <c r="G29" s="20"/>
    </row>
    <row r="30" spans="1:7" ht="15.75">
      <c r="A30" s="19"/>
      <c r="B30" s="20"/>
      <c r="C30" s="20"/>
      <c r="D30" s="20"/>
      <c r="E30" s="20"/>
      <c r="F30" s="20"/>
      <c r="G30" s="20"/>
    </row>
    <row r="31" spans="1:7" ht="15.75">
      <c r="A31" s="18"/>
    </row>
    <row r="32" spans="1:7" ht="15.75">
      <c r="A32" s="22" t="s">
        <v>31</v>
      </c>
      <c r="B32" s="1" t="s">
        <v>32</v>
      </c>
    </row>
    <row r="33" spans="1:7" ht="15.75">
      <c r="A33" s="17" t="s">
        <v>33</v>
      </c>
      <c r="B33" s="8" t="s">
        <v>34</v>
      </c>
      <c r="C33" s="8"/>
      <c r="D33" s="8"/>
      <c r="E33" s="8"/>
      <c r="F33" s="8"/>
      <c r="G33" s="8"/>
    </row>
    <row r="34" spans="1:7" ht="15.75">
      <c r="A34" s="17"/>
      <c r="B34" s="23"/>
      <c r="C34" s="23"/>
      <c r="D34" s="23"/>
      <c r="E34" s="23"/>
      <c r="F34" s="23"/>
      <c r="G34" s="23"/>
    </row>
    <row r="35" spans="1:7" ht="15.75">
      <c r="A35" s="19" t="s">
        <v>28</v>
      </c>
      <c r="B35" s="20" t="s">
        <v>35</v>
      </c>
      <c r="C35" s="20"/>
      <c r="D35" s="20"/>
      <c r="E35" s="20"/>
      <c r="F35" s="20"/>
      <c r="G35" s="20"/>
    </row>
    <row r="36" spans="1:7" ht="15.75" customHeight="1">
      <c r="A36" s="19">
        <v>1</v>
      </c>
      <c r="B36" s="24" t="s">
        <v>36</v>
      </c>
      <c r="C36" s="24"/>
      <c r="D36" s="24"/>
      <c r="E36" s="24"/>
      <c r="F36" s="24"/>
      <c r="G36" s="24"/>
    </row>
    <row r="37" spans="1:7" ht="15.75">
      <c r="A37" s="19"/>
      <c r="B37" s="20"/>
      <c r="C37" s="20"/>
      <c r="D37" s="20"/>
      <c r="E37" s="20"/>
      <c r="F37" s="20"/>
      <c r="G37" s="20"/>
    </row>
    <row r="38" spans="1:7" ht="15.75">
      <c r="A38" s="19"/>
      <c r="B38" s="20"/>
      <c r="C38" s="20"/>
      <c r="D38" s="20"/>
      <c r="E38" s="20"/>
      <c r="F38" s="20"/>
      <c r="G38" s="20"/>
    </row>
    <row r="39" spans="1:7" ht="15.75">
      <c r="A39" s="17"/>
      <c r="B39" s="23"/>
      <c r="C39" s="23"/>
      <c r="D39" s="23"/>
      <c r="E39" s="23"/>
      <c r="F39" s="23"/>
      <c r="G39" s="23"/>
    </row>
    <row r="40" spans="1:7" ht="15.75">
      <c r="A40" s="17" t="s">
        <v>37</v>
      </c>
      <c r="B40" s="25" t="s">
        <v>38</v>
      </c>
      <c r="C40" s="23"/>
      <c r="D40" s="23"/>
      <c r="E40" s="23"/>
      <c r="F40" s="23"/>
      <c r="G40" s="23"/>
    </row>
    <row r="41" spans="1:7" ht="15.75">
      <c r="A41" s="18"/>
      <c r="B41" s="1" t="s">
        <v>39</v>
      </c>
    </row>
    <row r="42" spans="1:7" ht="15.75">
      <c r="A42" s="18"/>
    </row>
    <row r="43" spans="1:7" ht="47.25">
      <c r="A43" s="19" t="s">
        <v>28</v>
      </c>
      <c r="B43" s="19" t="s">
        <v>38</v>
      </c>
      <c r="C43" s="19" t="s">
        <v>40</v>
      </c>
      <c r="D43" s="19" t="s">
        <v>41</v>
      </c>
      <c r="E43" s="19" t="s">
        <v>42</v>
      </c>
    </row>
    <row r="44" spans="1:7" ht="15.75">
      <c r="A44" s="19">
        <v>1</v>
      </c>
      <c r="B44" s="19">
        <v>2</v>
      </c>
      <c r="C44" s="19">
        <v>3</v>
      </c>
      <c r="D44" s="19">
        <v>4</v>
      </c>
      <c r="E44" s="19">
        <v>5</v>
      </c>
    </row>
    <row r="45" spans="1:7" ht="15.75">
      <c r="A45" s="19">
        <v>1</v>
      </c>
      <c r="B45" s="19" t="s">
        <v>43</v>
      </c>
      <c r="C45" s="19">
        <v>22706304.809999999</v>
      </c>
      <c r="D45" s="26">
        <v>0</v>
      </c>
      <c r="E45" s="26">
        <f t="shared" ref="E45:E50" si="0">C45+D45</f>
        <v>22706304.809999999</v>
      </c>
    </row>
    <row r="46" spans="1:7" ht="31.5">
      <c r="A46" s="19">
        <v>2</v>
      </c>
      <c r="B46" s="19" t="s">
        <v>44</v>
      </c>
      <c r="C46" s="19">
        <v>4995379.6399999997</v>
      </c>
      <c r="D46" s="26">
        <v>0</v>
      </c>
      <c r="E46" s="26">
        <f t="shared" si="0"/>
        <v>4995379.6399999997</v>
      </c>
    </row>
    <row r="47" spans="1:7" ht="15.75">
      <c r="A47" s="19">
        <v>3</v>
      </c>
      <c r="B47" s="19" t="s">
        <v>45</v>
      </c>
      <c r="C47" s="19">
        <v>763650.04</v>
      </c>
      <c r="D47" s="26">
        <v>0</v>
      </c>
      <c r="E47" s="26">
        <f t="shared" si="0"/>
        <v>763650.04</v>
      </c>
    </row>
    <row r="48" spans="1:7" ht="15.75">
      <c r="A48" s="19">
        <v>4</v>
      </c>
      <c r="B48" s="19" t="s">
        <v>46</v>
      </c>
      <c r="C48" s="19">
        <v>2065787.48</v>
      </c>
      <c r="D48" s="26">
        <v>0</v>
      </c>
      <c r="E48" s="26">
        <f t="shared" si="0"/>
        <v>2065787.48</v>
      </c>
    </row>
    <row r="49" spans="1:7" ht="114" customHeight="1">
      <c r="A49" s="19">
        <v>5</v>
      </c>
      <c r="B49" s="27" t="s">
        <v>47</v>
      </c>
      <c r="C49" s="26">
        <v>0</v>
      </c>
      <c r="D49" s="28">
        <v>340070</v>
      </c>
      <c r="E49" s="26">
        <f t="shared" si="0"/>
        <v>340070</v>
      </c>
    </row>
    <row r="50" spans="1:7" ht="114" customHeight="1">
      <c r="A50" s="19">
        <v>6</v>
      </c>
      <c r="B50" s="27" t="s">
        <v>48</v>
      </c>
      <c r="C50" s="26">
        <v>0</v>
      </c>
      <c r="D50" s="28">
        <v>660</v>
      </c>
      <c r="E50" s="26">
        <f t="shared" si="0"/>
        <v>660</v>
      </c>
    </row>
    <row r="51" spans="1:7" ht="15.75">
      <c r="A51" s="20" t="s">
        <v>42</v>
      </c>
      <c r="B51" s="20"/>
      <c r="C51" s="26">
        <f>C45+C46+C47+C48+C49</f>
        <v>30531121.969999999</v>
      </c>
      <c r="D51" s="26">
        <f>SUM(D45:D50)</f>
        <v>340730</v>
      </c>
      <c r="E51" s="26">
        <f>SUM(E45:E50)</f>
        <v>30871851.969999999</v>
      </c>
    </row>
    <row r="52" spans="1:7" ht="15.75">
      <c r="A52" s="18"/>
    </row>
    <row r="53" spans="1:7" ht="15.75">
      <c r="A53" s="18"/>
    </row>
    <row r="54" spans="1:7" ht="15.75">
      <c r="A54" s="10" t="s">
        <v>49</v>
      </c>
      <c r="B54" s="8" t="s">
        <v>50</v>
      </c>
      <c r="C54" s="8"/>
      <c r="D54" s="8"/>
      <c r="E54" s="8"/>
      <c r="F54" s="8"/>
      <c r="G54" s="8"/>
    </row>
    <row r="55" spans="1:7" ht="15.75">
      <c r="A55" s="10"/>
      <c r="B55" s="4" t="s">
        <v>51</v>
      </c>
    </row>
    <row r="56" spans="1:7" ht="15.75">
      <c r="A56" s="18"/>
    </row>
    <row r="57" spans="1:7" ht="15.75">
      <c r="A57" s="18"/>
    </row>
    <row r="58" spans="1:7" ht="63">
      <c r="A58" s="19" t="s">
        <v>28</v>
      </c>
      <c r="B58" s="19" t="s">
        <v>52</v>
      </c>
      <c r="C58" s="19" t="s">
        <v>40</v>
      </c>
      <c r="D58" s="19" t="s">
        <v>41</v>
      </c>
      <c r="E58" s="19" t="s">
        <v>42</v>
      </c>
    </row>
    <row r="59" spans="1:7" ht="15.75">
      <c r="A59" s="19">
        <v>1</v>
      </c>
      <c r="B59" s="19">
        <v>2</v>
      </c>
      <c r="C59" s="19">
        <v>3</v>
      </c>
      <c r="D59" s="19">
        <v>4</v>
      </c>
      <c r="E59" s="19">
        <v>5</v>
      </c>
    </row>
    <row r="60" spans="1:7" ht="15.75">
      <c r="A60" s="19">
        <v>1</v>
      </c>
      <c r="B60" s="29"/>
      <c r="C60" s="26">
        <v>0</v>
      </c>
      <c r="D60" s="26">
        <v>0</v>
      </c>
      <c r="E60" s="26">
        <v>0</v>
      </c>
    </row>
    <row r="61" spans="1:7" ht="15.75">
      <c r="A61" s="19"/>
      <c r="B61" s="29"/>
      <c r="C61" s="19"/>
      <c r="D61" s="19"/>
      <c r="E61" s="19"/>
    </row>
    <row r="62" spans="1:7" ht="15.75">
      <c r="A62" s="20" t="s">
        <v>42</v>
      </c>
      <c r="B62" s="20"/>
      <c r="C62" s="26">
        <f>C60+C61</f>
        <v>0</v>
      </c>
      <c r="D62" s="26">
        <f>D60+D61</f>
        <v>0</v>
      </c>
      <c r="E62" s="26">
        <f>E60+E61</f>
        <v>0</v>
      </c>
    </row>
    <row r="63" spans="1:7" ht="15.75">
      <c r="A63" s="18"/>
    </row>
    <row r="64" spans="1:7" ht="15.75">
      <c r="A64" s="18"/>
    </row>
    <row r="65" spans="1:9" ht="15.75">
      <c r="A65" s="17" t="s">
        <v>53</v>
      </c>
      <c r="B65" s="8" t="s">
        <v>54</v>
      </c>
      <c r="C65" s="8"/>
      <c r="D65" s="8"/>
      <c r="E65" s="8"/>
      <c r="F65" s="8"/>
      <c r="G65" s="8"/>
    </row>
    <row r="66" spans="1:9" ht="15.75">
      <c r="A66" s="18"/>
    </row>
    <row r="67" spans="1:9" ht="46.5" customHeight="1">
      <c r="A67" s="19" t="s">
        <v>28</v>
      </c>
      <c r="B67" s="19" t="s">
        <v>55</v>
      </c>
      <c r="C67" s="19" t="s">
        <v>56</v>
      </c>
      <c r="D67" s="19" t="s">
        <v>57</v>
      </c>
      <c r="E67" s="19" t="s">
        <v>40</v>
      </c>
      <c r="F67" s="19" t="s">
        <v>41</v>
      </c>
      <c r="G67" s="19" t="s">
        <v>42</v>
      </c>
    </row>
    <row r="68" spans="1:9" ht="15.75">
      <c r="A68" s="19">
        <v>1</v>
      </c>
      <c r="B68" s="19">
        <v>2</v>
      </c>
      <c r="C68" s="19">
        <v>3</v>
      </c>
      <c r="D68" s="19">
        <v>4</v>
      </c>
      <c r="E68" s="19">
        <v>5</v>
      </c>
      <c r="F68" s="19">
        <v>6</v>
      </c>
      <c r="G68" s="19">
        <v>7</v>
      </c>
    </row>
    <row r="69" spans="1:9" ht="15.75">
      <c r="A69" s="19">
        <v>1</v>
      </c>
      <c r="B69" s="29" t="s">
        <v>58</v>
      </c>
      <c r="C69" s="19"/>
      <c r="D69" s="19"/>
      <c r="E69" s="19"/>
      <c r="F69" s="19"/>
      <c r="G69" s="19"/>
    </row>
    <row r="70" spans="1:9" ht="31.15" customHeight="1">
      <c r="A70" s="19"/>
      <c r="B70" s="29" t="s">
        <v>59</v>
      </c>
      <c r="C70" s="19" t="s">
        <v>60</v>
      </c>
      <c r="D70" s="19" t="s">
        <v>61</v>
      </c>
      <c r="E70" s="30">
        <v>141</v>
      </c>
      <c r="F70" s="19">
        <v>0</v>
      </c>
      <c r="G70" s="19">
        <v>141</v>
      </c>
    </row>
    <row r="71" spans="1:9" ht="15.75">
      <c r="A71" s="19">
        <v>2</v>
      </c>
      <c r="B71" s="29" t="s">
        <v>62</v>
      </c>
      <c r="C71" s="19"/>
      <c r="D71" s="19"/>
      <c r="E71" s="30"/>
      <c r="F71" s="30"/>
      <c r="G71" s="30"/>
    </row>
    <row r="72" spans="1:9" ht="47.25">
      <c r="A72" s="19"/>
      <c r="B72" s="29" t="s">
        <v>63</v>
      </c>
      <c r="C72" s="19" t="s">
        <v>60</v>
      </c>
      <c r="D72" s="31" t="s">
        <v>64</v>
      </c>
      <c r="E72" s="19">
        <v>49752</v>
      </c>
      <c r="F72" s="19">
        <v>0</v>
      </c>
      <c r="G72" s="19">
        <f>E72+F72</f>
        <v>49752</v>
      </c>
    </row>
    <row r="73" spans="1:9" ht="78.75">
      <c r="A73" s="19"/>
      <c r="B73" s="29" t="s">
        <v>65</v>
      </c>
      <c r="C73" s="19" t="s">
        <v>60</v>
      </c>
      <c r="D73" s="32"/>
      <c r="E73" s="19">
        <v>706</v>
      </c>
      <c r="F73" s="19">
        <v>0</v>
      </c>
      <c r="G73" s="19">
        <f>E73+F73</f>
        <v>706</v>
      </c>
    </row>
    <row r="74" spans="1:9" ht="15.75">
      <c r="A74" s="19">
        <v>3</v>
      </c>
      <c r="B74" s="29" t="s">
        <v>66</v>
      </c>
      <c r="C74" s="19"/>
      <c r="D74" s="19"/>
      <c r="E74" s="19"/>
      <c r="F74" s="19"/>
      <c r="G74" s="19"/>
    </row>
    <row r="75" spans="1:9" ht="63">
      <c r="A75" s="19"/>
      <c r="B75" s="29" t="s">
        <v>67</v>
      </c>
      <c r="C75" s="19" t="s">
        <v>60</v>
      </c>
      <c r="D75" s="19" t="s">
        <v>68</v>
      </c>
      <c r="E75" s="33">
        <f>E72/E70</f>
        <v>352.85106382978722</v>
      </c>
      <c r="F75" s="19">
        <v>0</v>
      </c>
      <c r="G75" s="33">
        <f>E75+F75</f>
        <v>352.85106382978722</v>
      </c>
    </row>
    <row r="76" spans="1:9" ht="94.5">
      <c r="A76" s="19"/>
      <c r="B76" s="29" t="s">
        <v>69</v>
      </c>
      <c r="C76" s="19" t="s">
        <v>60</v>
      </c>
      <c r="D76" s="19" t="s">
        <v>70</v>
      </c>
      <c r="E76" s="33">
        <f>E73/E70</f>
        <v>5.0070921985815602</v>
      </c>
      <c r="F76" s="19">
        <v>0</v>
      </c>
      <c r="G76" s="33">
        <f>E76+F76</f>
        <v>5.0070921985815602</v>
      </c>
    </row>
    <row r="77" spans="1:9" ht="204.75">
      <c r="A77" s="29"/>
      <c r="B77" s="29" t="s">
        <v>71</v>
      </c>
      <c r="C77" s="19" t="s">
        <v>72</v>
      </c>
      <c r="D77" s="19" t="s">
        <v>73</v>
      </c>
      <c r="E77" s="34">
        <v>218.9</v>
      </c>
      <c r="F77" s="34">
        <v>0</v>
      </c>
      <c r="G77" s="34">
        <f>E77+F77</f>
        <v>218.9</v>
      </c>
    </row>
    <row r="78" spans="1:9" ht="15.75">
      <c r="A78" s="18"/>
    </row>
    <row r="79" spans="1:9" ht="15.75">
      <c r="A79" s="18"/>
      <c r="I79" s="1" t="s">
        <v>74</v>
      </c>
    </row>
    <row r="80" spans="1:9" ht="27" customHeight="1">
      <c r="A80" s="8" t="s">
        <v>75</v>
      </c>
      <c r="B80" s="8"/>
      <c r="C80" s="8"/>
      <c r="D80" s="4"/>
      <c r="F80" s="1" t="s">
        <v>76</v>
      </c>
    </row>
    <row r="81" spans="1:7" ht="0.75" customHeight="1">
      <c r="A81" s="8"/>
      <c r="B81" s="8"/>
      <c r="C81" s="8"/>
      <c r="D81" s="35"/>
      <c r="E81" s="36"/>
      <c r="F81" s="37" t="s">
        <v>77</v>
      </c>
      <c r="G81" s="37"/>
    </row>
    <row r="82" spans="1:7" ht="15.75">
      <c r="A82" s="38"/>
      <c r="B82" s="17"/>
      <c r="D82" s="13" t="s">
        <v>78</v>
      </c>
      <c r="F82" s="7" t="s">
        <v>79</v>
      </c>
      <c r="G82" s="7"/>
    </row>
    <row r="83" spans="1:7" ht="15.75">
      <c r="A83" s="8" t="s">
        <v>80</v>
      </c>
      <c r="B83" s="8"/>
      <c r="C83" s="17"/>
      <c r="D83" s="17"/>
    </row>
    <row r="84" spans="1:7" ht="15.75">
      <c r="A84" s="25"/>
      <c r="B84" s="23"/>
      <c r="C84" s="17"/>
      <c r="D84" s="17"/>
    </row>
    <row r="85" spans="1:7" ht="22.5" customHeight="1">
      <c r="A85" s="8" t="s">
        <v>81</v>
      </c>
      <c r="B85" s="8"/>
      <c r="C85" s="8"/>
      <c r="D85" s="35"/>
      <c r="E85" s="36"/>
      <c r="F85" s="37" t="s">
        <v>82</v>
      </c>
      <c r="G85" s="37"/>
    </row>
    <row r="86" spans="1:7" ht="15.75">
      <c r="A86" s="4"/>
      <c r="B86" s="17"/>
      <c r="C86" s="17"/>
      <c r="D86" s="13" t="s">
        <v>78</v>
      </c>
      <c r="F86" s="7" t="s">
        <v>79</v>
      </c>
      <c r="G86" s="7"/>
    </row>
    <row r="87" spans="1:7">
      <c r="A87" s="39" t="s">
        <v>83</v>
      </c>
    </row>
    <row r="88" spans="1:7">
      <c r="A88" s="40" t="s">
        <v>84</v>
      </c>
    </row>
  </sheetData>
  <mergeCells count="45">
    <mergeCell ref="F86:G86"/>
    <mergeCell ref="A80:C81"/>
    <mergeCell ref="F81:G81"/>
    <mergeCell ref="F82:G82"/>
    <mergeCell ref="A83:B83"/>
    <mergeCell ref="A85:C85"/>
    <mergeCell ref="F85:G85"/>
    <mergeCell ref="A51:B51"/>
    <mergeCell ref="A54:A55"/>
    <mergeCell ref="B54:G54"/>
    <mergeCell ref="A62:B62"/>
    <mergeCell ref="B65:G65"/>
    <mergeCell ref="D72:D73"/>
    <mergeCell ref="B30:G30"/>
    <mergeCell ref="B33:G33"/>
    <mergeCell ref="B35:G35"/>
    <mergeCell ref="B36:G36"/>
    <mergeCell ref="B37:G37"/>
    <mergeCell ref="B38:G38"/>
    <mergeCell ref="B23:G23"/>
    <mergeCell ref="B24:G24"/>
    <mergeCell ref="B25:G25"/>
    <mergeCell ref="B27:G27"/>
    <mergeCell ref="B28:G28"/>
    <mergeCell ref="B29:G29"/>
    <mergeCell ref="A19:A20"/>
    <mergeCell ref="C19:C20"/>
    <mergeCell ref="D19:G19"/>
    <mergeCell ref="D20:G20"/>
    <mergeCell ref="A21:A22"/>
    <mergeCell ref="D21:G21"/>
    <mergeCell ref="D22:G22"/>
    <mergeCell ref="E10:G10"/>
    <mergeCell ref="A13:G13"/>
    <mergeCell ref="A14:G14"/>
    <mergeCell ref="A17:A18"/>
    <mergeCell ref="C17:C18"/>
    <mergeCell ref="D17:G17"/>
    <mergeCell ref="D18:G18"/>
    <mergeCell ref="F1:G3"/>
    <mergeCell ref="E5:G5"/>
    <mergeCell ref="E6:G6"/>
    <mergeCell ref="E7:G7"/>
    <mergeCell ref="E8:G8"/>
    <mergeCell ref="E9:G9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D21" sqref="D21:G21"/>
    </sheetView>
  </sheetViews>
  <sheetFormatPr defaultColWidth="21.5703125" defaultRowHeight="15"/>
  <cols>
    <col min="1" max="1" width="6.5703125" style="1" customWidth="1"/>
    <col min="2" max="256" width="21.5703125" style="1"/>
    <col min="257" max="257" width="6.5703125" style="1" customWidth="1"/>
    <col min="258" max="512" width="21.5703125" style="1"/>
    <col min="513" max="513" width="6.5703125" style="1" customWidth="1"/>
    <col min="514" max="768" width="21.5703125" style="1"/>
    <col min="769" max="769" width="6.5703125" style="1" customWidth="1"/>
    <col min="770" max="1024" width="21.5703125" style="1"/>
    <col min="1025" max="1025" width="6.5703125" style="1" customWidth="1"/>
    <col min="1026" max="1280" width="21.5703125" style="1"/>
    <col min="1281" max="1281" width="6.5703125" style="1" customWidth="1"/>
    <col min="1282" max="1536" width="21.5703125" style="1"/>
    <col min="1537" max="1537" width="6.5703125" style="1" customWidth="1"/>
    <col min="1538" max="1792" width="21.5703125" style="1"/>
    <col min="1793" max="1793" width="6.5703125" style="1" customWidth="1"/>
    <col min="1794" max="2048" width="21.5703125" style="1"/>
    <col min="2049" max="2049" width="6.5703125" style="1" customWidth="1"/>
    <col min="2050" max="2304" width="21.5703125" style="1"/>
    <col min="2305" max="2305" width="6.5703125" style="1" customWidth="1"/>
    <col min="2306" max="2560" width="21.5703125" style="1"/>
    <col min="2561" max="2561" width="6.5703125" style="1" customWidth="1"/>
    <col min="2562" max="2816" width="21.5703125" style="1"/>
    <col min="2817" max="2817" width="6.5703125" style="1" customWidth="1"/>
    <col min="2818" max="3072" width="21.5703125" style="1"/>
    <col min="3073" max="3073" width="6.5703125" style="1" customWidth="1"/>
    <col min="3074" max="3328" width="21.5703125" style="1"/>
    <col min="3329" max="3329" width="6.5703125" style="1" customWidth="1"/>
    <col min="3330" max="3584" width="21.5703125" style="1"/>
    <col min="3585" max="3585" width="6.5703125" style="1" customWidth="1"/>
    <col min="3586" max="3840" width="21.5703125" style="1"/>
    <col min="3841" max="3841" width="6.5703125" style="1" customWidth="1"/>
    <col min="3842" max="4096" width="21.5703125" style="1"/>
    <col min="4097" max="4097" width="6.5703125" style="1" customWidth="1"/>
    <col min="4098" max="4352" width="21.5703125" style="1"/>
    <col min="4353" max="4353" width="6.5703125" style="1" customWidth="1"/>
    <col min="4354" max="4608" width="21.5703125" style="1"/>
    <col min="4609" max="4609" width="6.5703125" style="1" customWidth="1"/>
    <col min="4610" max="4864" width="21.5703125" style="1"/>
    <col min="4865" max="4865" width="6.5703125" style="1" customWidth="1"/>
    <col min="4866" max="5120" width="21.5703125" style="1"/>
    <col min="5121" max="5121" width="6.5703125" style="1" customWidth="1"/>
    <col min="5122" max="5376" width="21.5703125" style="1"/>
    <col min="5377" max="5377" width="6.5703125" style="1" customWidth="1"/>
    <col min="5378" max="5632" width="21.5703125" style="1"/>
    <col min="5633" max="5633" width="6.5703125" style="1" customWidth="1"/>
    <col min="5634" max="5888" width="21.5703125" style="1"/>
    <col min="5889" max="5889" width="6.5703125" style="1" customWidth="1"/>
    <col min="5890" max="6144" width="21.5703125" style="1"/>
    <col min="6145" max="6145" width="6.5703125" style="1" customWidth="1"/>
    <col min="6146" max="6400" width="21.5703125" style="1"/>
    <col min="6401" max="6401" width="6.5703125" style="1" customWidth="1"/>
    <col min="6402" max="6656" width="21.5703125" style="1"/>
    <col min="6657" max="6657" width="6.5703125" style="1" customWidth="1"/>
    <col min="6658" max="6912" width="21.5703125" style="1"/>
    <col min="6913" max="6913" width="6.5703125" style="1" customWidth="1"/>
    <col min="6914" max="7168" width="21.5703125" style="1"/>
    <col min="7169" max="7169" width="6.5703125" style="1" customWidth="1"/>
    <col min="7170" max="7424" width="21.5703125" style="1"/>
    <col min="7425" max="7425" width="6.5703125" style="1" customWidth="1"/>
    <col min="7426" max="7680" width="21.5703125" style="1"/>
    <col min="7681" max="7681" width="6.5703125" style="1" customWidth="1"/>
    <col min="7682" max="7936" width="21.5703125" style="1"/>
    <col min="7937" max="7937" width="6.5703125" style="1" customWidth="1"/>
    <col min="7938" max="8192" width="21.5703125" style="1"/>
    <col min="8193" max="8193" width="6.5703125" style="1" customWidth="1"/>
    <col min="8194" max="8448" width="21.5703125" style="1"/>
    <col min="8449" max="8449" width="6.5703125" style="1" customWidth="1"/>
    <col min="8450" max="8704" width="21.5703125" style="1"/>
    <col min="8705" max="8705" width="6.5703125" style="1" customWidth="1"/>
    <col min="8706" max="8960" width="21.5703125" style="1"/>
    <col min="8961" max="8961" width="6.5703125" style="1" customWidth="1"/>
    <col min="8962" max="9216" width="21.5703125" style="1"/>
    <col min="9217" max="9217" width="6.5703125" style="1" customWidth="1"/>
    <col min="9218" max="9472" width="21.5703125" style="1"/>
    <col min="9473" max="9473" width="6.5703125" style="1" customWidth="1"/>
    <col min="9474" max="9728" width="21.5703125" style="1"/>
    <col min="9729" max="9729" width="6.5703125" style="1" customWidth="1"/>
    <col min="9730" max="9984" width="21.5703125" style="1"/>
    <col min="9985" max="9985" width="6.5703125" style="1" customWidth="1"/>
    <col min="9986" max="10240" width="21.5703125" style="1"/>
    <col min="10241" max="10241" width="6.5703125" style="1" customWidth="1"/>
    <col min="10242" max="10496" width="21.5703125" style="1"/>
    <col min="10497" max="10497" width="6.5703125" style="1" customWidth="1"/>
    <col min="10498" max="10752" width="21.5703125" style="1"/>
    <col min="10753" max="10753" width="6.5703125" style="1" customWidth="1"/>
    <col min="10754" max="11008" width="21.5703125" style="1"/>
    <col min="11009" max="11009" width="6.5703125" style="1" customWidth="1"/>
    <col min="11010" max="11264" width="21.5703125" style="1"/>
    <col min="11265" max="11265" width="6.5703125" style="1" customWidth="1"/>
    <col min="11266" max="11520" width="21.5703125" style="1"/>
    <col min="11521" max="11521" width="6.5703125" style="1" customWidth="1"/>
    <col min="11522" max="11776" width="21.5703125" style="1"/>
    <col min="11777" max="11777" width="6.5703125" style="1" customWidth="1"/>
    <col min="11778" max="12032" width="21.5703125" style="1"/>
    <col min="12033" max="12033" width="6.5703125" style="1" customWidth="1"/>
    <col min="12034" max="12288" width="21.5703125" style="1"/>
    <col min="12289" max="12289" width="6.5703125" style="1" customWidth="1"/>
    <col min="12290" max="12544" width="21.5703125" style="1"/>
    <col min="12545" max="12545" width="6.5703125" style="1" customWidth="1"/>
    <col min="12546" max="12800" width="21.5703125" style="1"/>
    <col min="12801" max="12801" width="6.5703125" style="1" customWidth="1"/>
    <col min="12802" max="13056" width="21.5703125" style="1"/>
    <col min="13057" max="13057" width="6.5703125" style="1" customWidth="1"/>
    <col min="13058" max="13312" width="21.5703125" style="1"/>
    <col min="13313" max="13313" width="6.5703125" style="1" customWidth="1"/>
    <col min="13314" max="13568" width="21.5703125" style="1"/>
    <col min="13569" max="13569" width="6.5703125" style="1" customWidth="1"/>
    <col min="13570" max="13824" width="21.5703125" style="1"/>
    <col min="13825" max="13825" width="6.5703125" style="1" customWidth="1"/>
    <col min="13826" max="14080" width="21.5703125" style="1"/>
    <col min="14081" max="14081" width="6.5703125" style="1" customWidth="1"/>
    <col min="14082" max="14336" width="21.5703125" style="1"/>
    <col min="14337" max="14337" width="6.5703125" style="1" customWidth="1"/>
    <col min="14338" max="14592" width="21.5703125" style="1"/>
    <col min="14593" max="14593" width="6.5703125" style="1" customWidth="1"/>
    <col min="14594" max="14848" width="21.5703125" style="1"/>
    <col min="14849" max="14849" width="6.5703125" style="1" customWidth="1"/>
    <col min="14850" max="15104" width="21.5703125" style="1"/>
    <col min="15105" max="15105" width="6.5703125" style="1" customWidth="1"/>
    <col min="15106" max="15360" width="21.5703125" style="1"/>
    <col min="15361" max="15361" width="6.5703125" style="1" customWidth="1"/>
    <col min="15362" max="15616" width="21.5703125" style="1"/>
    <col min="15617" max="15617" width="6.5703125" style="1" customWidth="1"/>
    <col min="15618" max="15872" width="21.5703125" style="1"/>
    <col min="15873" max="15873" width="6.5703125" style="1" customWidth="1"/>
    <col min="15874" max="16128" width="21.5703125" style="1"/>
    <col min="16129" max="16129" width="6.5703125" style="1" customWidth="1"/>
    <col min="16130" max="16384" width="21.5703125" style="1"/>
  </cols>
  <sheetData>
    <row r="1" spans="1:7">
      <c r="F1" s="2" t="s">
        <v>0</v>
      </c>
      <c r="G1" s="3"/>
    </row>
    <row r="2" spans="1:7">
      <c r="F2" s="3"/>
      <c r="G2" s="3"/>
    </row>
    <row r="3" spans="1:7" ht="32.25" customHeight="1">
      <c r="F3" s="3"/>
      <c r="G3" s="3"/>
    </row>
    <row r="4" spans="1:7" ht="15.75">
      <c r="A4" s="4"/>
      <c r="E4" s="4" t="s">
        <v>1</v>
      </c>
    </row>
    <row r="5" spans="1:7" ht="15.75" hidden="1">
      <c r="A5" s="4"/>
      <c r="E5" s="5" t="s">
        <v>2</v>
      </c>
      <c r="F5" s="5"/>
      <c r="G5" s="5"/>
    </row>
    <row r="6" spans="1:7" ht="15.75">
      <c r="A6" s="4"/>
      <c r="B6" s="4"/>
      <c r="E6" s="6" t="s">
        <v>3</v>
      </c>
      <c r="F6" s="6"/>
      <c r="G6" s="6"/>
    </row>
    <row r="7" spans="1:7" ht="15" customHeight="1">
      <c r="A7" s="4"/>
      <c r="E7" s="7" t="s">
        <v>4</v>
      </c>
      <c r="F7" s="7"/>
      <c r="G7" s="7"/>
    </row>
    <row r="8" spans="1:7" ht="15.75">
      <c r="A8" s="4"/>
      <c r="B8" s="4"/>
      <c r="E8" s="6" t="s">
        <v>5</v>
      </c>
      <c r="F8" s="6"/>
      <c r="G8" s="6"/>
    </row>
    <row r="9" spans="1:7" ht="15" hidden="1" customHeight="1">
      <c r="A9" s="4"/>
      <c r="E9" s="7"/>
      <c r="F9" s="7"/>
      <c r="G9" s="7"/>
    </row>
    <row r="10" spans="1:7" ht="15.75">
      <c r="A10" s="4"/>
      <c r="E10" s="8" t="s">
        <v>6</v>
      </c>
      <c r="F10" s="8"/>
      <c r="G10" s="8"/>
    </row>
    <row r="13" spans="1:7" ht="15.75">
      <c r="A13" s="9" t="s">
        <v>7</v>
      </c>
      <c r="B13" s="9"/>
      <c r="C13" s="9"/>
      <c r="D13" s="9"/>
      <c r="E13" s="9"/>
      <c r="F13" s="9"/>
      <c r="G13" s="9"/>
    </row>
    <row r="14" spans="1:7" ht="15.75">
      <c r="A14" s="9" t="s">
        <v>8</v>
      </c>
      <c r="B14" s="9"/>
      <c r="C14" s="9"/>
      <c r="D14" s="9"/>
      <c r="E14" s="9"/>
      <c r="F14" s="9"/>
      <c r="G14" s="9"/>
    </row>
    <row r="17" spans="1:7" ht="15.75">
      <c r="A17" s="10" t="s">
        <v>9</v>
      </c>
      <c r="B17" s="11" t="s">
        <v>10</v>
      </c>
      <c r="C17" s="10"/>
      <c r="D17" s="12" t="s">
        <v>3</v>
      </c>
      <c r="E17" s="12"/>
      <c r="F17" s="12"/>
      <c r="G17" s="12"/>
    </row>
    <row r="18" spans="1:7">
      <c r="A18" s="10"/>
      <c r="B18" s="13" t="s">
        <v>11</v>
      </c>
      <c r="C18" s="10"/>
      <c r="D18" s="14" t="s">
        <v>12</v>
      </c>
      <c r="E18" s="14"/>
      <c r="F18" s="14"/>
      <c r="G18" s="14"/>
    </row>
    <row r="19" spans="1:7" ht="15.75">
      <c r="A19" s="10" t="s">
        <v>13</v>
      </c>
      <c r="B19" s="11" t="s">
        <v>14</v>
      </c>
      <c r="C19" s="10"/>
      <c r="D19" s="12" t="s">
        <v>3</v>
      </c>
      <c r="E19" s="12"/>
      <c r="F19" s="12"/>
      <c r="G19" s="12"/>
    </row>
    <row r="20" spans="1:7">
      <c r="A20" s="10"/>
      <c r="B20" s="13" t="s">
        <v>11</v>
      </c>
      <c r="C20" s="10"/>
      <c r="D20" s="7" t="s">
        <v>15</v>
      </c>
      <c r="E20" s="7"/>
      <c r="F20" s="7"/>
      <c r="G20" s="7"/>
    </row>
    <row r="21" spans="1:7" ht="47.25" customHeight="1">
      <c r="A21" s="10" t="s">
        <v>16</v>
      </c>
      <c r="B21" s="11" t="s">
        <v>305</v>
      </c>
      <c r="C21" s="11" t="s">
        <v>306</v>
      </c>
      <c r="D21" s="15" t="s">
        <v>307</v>
      </c>
      <c r="E21" s="15"/>
      <c r="F21" s="15"/>
      <c r="G21" s="15"/>
    </row>
    <row r="22" spans="1:7">
      <c r="A22" s="10"/>
      <c r="B22" s="16" t="s">
        <v>11</v>
      </c>
      <c r="C22" s="16" t="s">
        <v>20</v>
      </c>
      <c r="D22" s="14" t="s">
        <v>21</v>
      </c>
      <c r="E22" s="14"/>
      <c r="F22" s="14"/>
      <c r="G22" s="14"/>
    </row>
    <row r="23" spans="1:7" ht="42" customHeight="1">
      <c r="A23" s="17" t="s">
        <v>22</v>
      </c>
      <c r="B23" s="8" t="s">
        <v>308</v>
      </c>
      <c r="C23" s="8"/>
      <c r="D23" s="8"/>
      <c r="E23" s="8"/>
      <c r="F23" s="8"/>
      <c r="G23" s="8"/>
    </row>
    <row r="24" spans="1:7" ht="154.5" customHeight="1">
      <c r="A24" s="17" t="s">
        <v>24</v>
      </c>
      <c r="B24" s="8" t="s">
        <v>309</v>
      </c>
      <c r="C24" s="8"/>
      <c r="D24" s="8"/>
      <c r="E24" s="8"/>
      <c r="F24" s="8"/>
      <c r="G24" s="8"/>
    </row>
    <row r="25" spans="1:7" ht="15.75">
      <c r="A25" s="17" t="s">
        <v>26</v>
      </c>
      <c r="B25" s="8" t="s">
        <v>27</v>
      </c>
      <c r="C25" s="8"/>
      <c r="D25" s="8"/>
      <c r="E25" s="8"/>
      <c r="F25" s="8"/>
      <c r="G25" s="8"/>
    </row>
    <row r="26" spans="1:7" ht="15.75">
      <c r="A26" s="18"/>
    </row>
    <row r="27" spans="1:7" ht="15.75">
      <c r="A27" s="19" t="s">
        <v>28</v>
      </c>
      <c r="B27" s="20" t="s">
        <v>29</v>
      </c>
      <c r="C27" s="20"/>
      <c r="D27" s="20"/>
      <c r="E27" s="20"/>
      <c r="F27" s="20"/>
      <c r="G27" s="20"/>
    </row>
    <row r="28" spans="1:7" ht="15.75">
      <c r="A28" s="19">
        <v>1</v>
      </c>
      <c r="B28" s="21" t="s">
        <v>310</v>
      </c>
      <c r="C28" s="21"/>
      <c r="D28" s="21"/>
      <c r="E28" s="21"/>
      <c r="F28" s="21"/>
      <c r="G28" s="21"/>
    </row>
    <row r="29" spans="1:7" ht="15.75">
      <c r="A29" s="19"/>
      <c r="B29" s="20"/>
      <c r="C29" s="20"/>
      <c r="D29" s="20"/>
      <c r="E29" s="20"/>
      <c r="F29" s="20"/>
      <c r="G29" s="20"/>
    </row>
    <row r="30" spans="1:7" ht="15.75">
      <c r="A30" s="19"/>
      <c r="B30" s="20"/>
      <c r="C30" s="20"/>
      <c r="D30" s="20"/>
      <c r="E30" s="20"/>
      <c r="F30" s="20"/>
      <c r="G30" s="20"/>
    </row>
    <row r="31" spans="1:7" ht="15.75">
      <c r="A31" s="18"/>
    </row>
    <row r="32" spans="1:7" ht="15.75">
      <c r="A32" s="22" t="s">
        <v>31</v>
      </c>
      <c r="B32" s="78" t="s">
        <v>311</v>
      </c>
      <c r="C32" s="78"/>
      <c r="D32" s="78"/>
      <c r="E32" s="78"/>
      <c r="F32" s="78"/>
      <c r="G32" s="78"/>
    </row>
    <row r="33" spans="1:7" ht="15.75">
      <c r="A33" s="17" t="s">
        <v>33</v>
      </c>
      <c r="B33" s="8" t="s">
        <v>34</v>
      </c>
      <c r="C33" s="8"/>
      <c r="D33" s="8"/>
      <c r="E33" s="8"/>
      <c r="F33" s="8"/>
      <c r="G33" s="8"/>
    </row>
    <row r="34" spans="1:7" ht="15.75">
      <c r="A34" s="17"/>
      <c r="B34" s="23"/>
      <c r="C34" s="23"/>
      <c r="D34" s="23"/>
      <c r="E34" s="23"/>
      <c r="F34" s="23"/>
      <c r="G34" s="23"/>
    </row>
    <row r="35" spans="1:7" ht="15.75">
      <c r="A35" s="19" t="s">
        <v>28</v>
      </c>
      <c r="B35" s="20" t="s">
        <v>35</v>
      </c>
      <c r="C35" s="20"/>
      <c r="D35" s="20"/>
      <c r="E35" s="20"/>
      <c r="F35" s="20"/>
      <c r="G35" s="20"/>
    </row>
    <row r="36" spans="1:7" ht="15.75" customHeight="1">
      <c r="A36" s="19">
        <v>1</v>
      </c>
      <c r="B36" s="53" t="s">
        <v>312</v>
      </c>
      <c r="C36" s="53"/>
      <c r="D36" s="53"/>
      <c r="E36" s="53"/>
      <c r="F36" s="53"/>
      <c r="G36" s="53"/>
    </row>
    <row r="37" spans="1:7" ht="15.75">
      <c r="A37" s="19"/>
      <c r="B37" s="20"/>
      <c r="C37" s="20"/>
      <c r="D37" s="20"/>
      <c r="E37" s="20"/>
      <c r="F37" s="20"/>
      <c r="G37" s="20"/>
    </row>
    <row r="38" spans="1:7" ht="15.75">
      <c r="A38" s="19"/>
      <c r="B38" s="20"/>
      <c r="C38" s="20"/>
      <c r="D38" s="20"/>
      <c r="E38" s="20"/>
      <c r="F38" s="20"/>
      <c r="G38" s="20"/>
    </row>
    <row r="39" spans="1:7" ht="15.75">
      <c r="A39" s="17"/>
      <c r="B39" s="23"/>
      <c r="C39" s="23"/>
      <c r="D39" s="23"/>
      <c r="E39" s="23"/>
      <c r="F39" s="23"/>
      <c r="G39" s="23"/>
    </row>
    <row r="40" spans="1:7" ht="15.75">
      <c r="A40" s="17" t="s">
        <v>37</v>
      </c>
      <c r="B40" s="25" t="s">
        <v>38</v>
      </c>
      <c r="C40" s="23"/>
      <c r="D40" s="23"/>
      <c r="E40" s="23"/>
      <c r="F40" s="23"/>
      <c r="G40" s="23"/>
    </row>
    <row r="41" spans="1:7" ht="15.75">
      <c r="A41" s="18"/>
      <c r="B41" s="1" t="s">
        <v>39</v>
      </c>
    </row>
    <row r="42" spans="1:7" ht="15.75">
      <c r="A42" s="18"/>
    </row>
    <row r="43" spans="1:7" ht="47.25">
      <c r="A43" s="19" t="s">
        <v>28</v>
      </c>
      <c r="B43" s="19" t="s">
        <v>38</v>
      </c>
      <c r="C43" s="19" t="s">
        <v>40</v>
      </c>
      <c r="D43" s="19" t="s">
        <v>41</v>
      </c>
      <c r="E43" s="19" t="s">
        <v>42</v>
      </c>
    </row>
    <row r="44" spans="1:7" ht="15.75">
      <c r="A44" s="19">
        <v>1</v>
      </c>
      <c r="B44" s="19">
        <v>2</v>
      </c>
      <c r="C44" s="19">
        <v>3</v>
      </c>
      <c r="D44" s="19">
        <v>4</v>
      </c>
      <c r="E44" s="19">
        <v>5</v>
      </c>
    </row>
    <row r="45" spans="1:7" ht="99" customHeight="1">
      <c r="A45" s="19"/>
      <c r="B45" s="19" t="s">
        <v>313</v>
      </c>
      <c r="C45" s="26">
        <v>70625.649999999994</v>
      </c>
      <c r="D45" s="26">
        <v>0</v>
      </c>
      <c r="E45" s="26">
        <f>C45+D45</f>
        <v>70625.649999999994</v>
      </c>
    </row>
    <row r="46" spans="1:7" ht="15.75">
      <c r="A46" s="19"/>
      <c r="B46" s="19"/>
      <c r="C46" s="19"/>
      <c r="D46" s="19"/>
      <c r="E46" s="19"/>
    </row>
    <row r="47" spans="1:7" ht="15.75">
      <c r="A47" s="20" t="s">
        <v>42</v>
      </c>
      <c r="B47" s="20"/>
      <c r="C47" s="26">
        <f>C45+C46</f>
        <v>70625.649999999994</v>
      </c>
      <c r="D47" s="26">
        <f>D45+D46</f>
        <v>0</v>
      </c>
      <c r="E47" s="26">
        <f>E45+E46</f>
        <v>70625.649999999994</v>
      </c>
    </row>
    <row r="48" spans="1:7" ht="15.75">
      <c r="A48" s="18"/>
    </row>
    <row r="49" spans="1:7" ht="15.75">
      <c r="A49" s="18"/>
    </row>
    <row r="50" spans="1:7" ht="15.75">
      <c r="A50" s="10" t="s">
        <v>49</v>
      </c>
      <c r="B50" s="8" t="s">
        <v>50</v>
      </c>
      <c r="C50" s="8"/>
      <c r="D50" s="8"/>
      <c r="E50" s="8"/>
      <c r="F50" s="8"/>
      <c r="G50" s="8"/>
    </row>
    <row r="51" spans="1:7" ht="15.75">
      <c r="A51" s="10"/>
      <c r="B51" s="4" t="s">
        <v>51</v>
      </c>
    </row>
    <row r="52" spans="1:7" ht="15.75">
      <c r="A52" s="18"/>
    </row>
    <row r="53" spans="1:7" ht="15.75">
      <c r="A53" s="18"/>
    </row>
    <row r="54" spans="1:7" ht="63">
      <c r="A54" s="19" t="s">
        <v>28</v>
      </c>
      <c r="B54" s="19" t="s">
        <v>52</v>
      </c>
      <c r="C54" s="19" t="s">
        <v>40</v>
      </c>
      <c r="D54" s="19" t="s">
        <v>41</v>
      </c>
      <c r="E54" s="19" t="s">
        <v>42</v>
      </c>
    </row>
    <row r="55" spans="1:7" ht="15.75">
      <c r="A55" s="19">
        <v>1</v>
      </c>
      <c r="B55" s="19">
        <v>2</v>
      </c>
      <c r="C55" s="19">
        <v>3</v>
      </c>
      <c r="D55" s="19">
        <v>4</v>
      </c>
      <c r="E55" s="19">
        <v>5</v>
      </c>
    </row>
    <row r="56" spans="1:7" ht="94.5">
      <c r="A56" s="19">
        <v>1</v>
      </c>
      <c r="B56" s="19" t="s">
        <v>314</v>
      </c>
      <c r="C56" s="26">
        <v>70625.649999999994</v>
      </c>
      <c r="D56" s="26">
        <v>0</v>
      </c>
      <c r="E56" s="26">
        <f>C56+D56</f>
        <v>70625.649999999994</v>
      </c>
    </row>
    <row r="57" spans="1:7" ht="15.75">
      <c r="A57" s="19"/>
      <c r="B57" s="29"/>
      <c r="C57" s="19"/>
      <c r="D57" s="19"/>
      <c r="E57" s="19"/>
    </row>
    <row r="58" spans="1:7" ht="15.75">
      <c r="A58" s="20" t="s">
        <v>42</v>
      </c>
      <c r="B58" s="20"/>
      <c r="C58" s="26">
        <f>C56+C57</f>
        <v>70625.649999999994</v>
      </c>
      <c r="D58" s="26">
        <f>D56+D57</f>
        <v>0</v>
      </c>
      <c r="E58" s="26">
        <f>E56+E57</f>
        <v>70625.649999999994</v>
      </c>
    </row>
    <row r="59" spans="1:7" ht="15.75">
      <c r="A59" s="18"/>
    </row>
    <row r="60" spans="1:7" ht="15.75">
      <c r="A60" s="18"/>
    </row>
    <row r="61" spans="1:7" ht="15.75">
      <c r="A61" s="17" t="s">
        <v>53</v>
      </c>
      <c r="B61" s="8" t="s">
        <v>54</v>
      </c>
      <c r="C61" s="8"/>
      <c r="D61" s="8"/>
      <c r="E61" s="8"/>
      <c r="F61" s="8"/>
      <c r="G61" s="8"/>
    </row>
    <row r="62" spans="1:7" ht="15.75">
      <c r="A62" s="18"/>
    </row>
    <row r="63" spans="1:7" ht="46.5" customHeight="1">
      <c r="A63" s="19" t="s">
        <v>28</v>
      </c>
      <c r="B63" s="19" t="s">
        <v>55</v>
      </c>
      <c r="C63" s="19" t="s">
        <v>56</v>
      </c>
      <c r="D63" s="19" t="s">
        <v>57</v>
      </c>
      <c r="E63" s="19" t="s">
        <v>40</v>
      </c>
      <c r="F63" s="19" t="s">
        <v>41</v>
      </c>
      <c r="G63" s="19" t="s">
        <v>42</v>
      </c>
    </row>
    <row r="64" spans="1:7" ht="15.75">
      <c r="A64" s="19">
        <v>1</v>
      </c>
      <c r="B64" s="19">
        <v>2</v>
      </c>
      <c r="C64" s="19">
        <v>3</v>
      </c>
      <c r="D64" s="19">
        <v>4</v>
      </c>
      <c r="E64" s="19">
        <v>5</v>
      </c>
      <c r="F64" s="19">
        <v>6</v>
      </c>
      <c r="G64" s="19">
        <v>7</v>
      </c>
    </row>
    <row r="65" spans="1:9" ht="15.75">
      <c r="A65" s="19">
        <v>1</v>
      </c>
      <c r="B65" s="47" t="s">
        <v>58</v>
      </c>
      <c r="C65" s="19"/>
      <c r="D65" s="19"/>
      <c r="E65" s="19"/>
      <c r="F65" s="19"/>
      <c r="G65" s="19"/>
    </row>
    <row r="66" spans="1:9" ht="204.75">
      <c r="A66" s="19"/>
      <c r="B66" s="54" t="s">
        <v>315</v>
      </c>
      <c r="C66" s="19" t="s">
        <v>60</v>
      </c>
      <c r="D66" s="19" t="s">
        <v>316</v>
      </c>
      <c r="E66" s="19">
        <v>1</v>
      </c>
      <c r="F66" s="19">
        <v>0</v>
      </c>
      <c r="G66" s="19">
        <f>E66+F66</f>
        <v>1</v>
      </c>
    </row>
    <row r="67" spans="1:9" ht="15.75">
      <c r="A67" s="19">
        <v>2</v>
      </c>
      <c r="B67" s="47" t="s">
        <v>62</v>
      </c>
      <c r="C67" s="19"/>
      <c r="D67" s="19"/>
      <c r="E67" s="19"/>
      <c r="F67" s="19"/>
      <c r="G67" s="19"/>
    </row>
    <row r="68" spans="1:9" ht="173.25">
      <c r="A68" s="19"/>
      <c r="B68" s="55" t="s">
        <v>317</v>
      </c>
      <c r="C68" s="19" t="s">
        <v>96</v>
      </c>
      <c r="D68" s="19" t="s">
        <v>318</v>
      </c>
      <c r="E68" s="26">
        <v>70626.649999999994</v>
      </c>
      <c r="F68" s="26">
        <v>0</v>
      </c>
      <c r="G68" s="26">
        <f>E68+F68</f>
        <v>70626.649999999994</v>
      </c>
    </row>
    <row r="69" spans="1:9" ht="173.25">
      <c r="A69" s="19"/>
      <c r="B69" s="55" t="s">
        <v>319</v>
      </c>
      <c r="C69" s="19" t="s">
        <v>60</v>
      </c>
      <c r="D69" s="19" t="s">
        <v>318</v>
      </c>
      <c r="E69" s="79">
        <v>24</v>
      </c>
      <c r="F69" s="79">
        <v>0</v>
      </c>
      <c r="G69" s="79">
        <f>E69+F69</f>
        <v>24</v>
      </c>
    </row>
    <row r="70" spans="1:9" ht="15.75">
      <c r="A70" s="19">
        <v>3</v>
      </c>
      <c r="B70" s="47" t="s">
        <v>66</v>
      </c>
      <c r="C70" s="19"/>
      <c r="D70" s="19"/>
      <c r="E70" s="19"/>
      <c r="F70" s="19"/>
      <c r="G70" s="19"/>
    </row>
    <row r="71" spans="1:9" ht="66">
      <c r="A71" s="19"/>
      <c r="B71" s="56" t="s">
        <v>320</v>
      </c>
      <c r="C71" s="19" t="s">
        <v>96</v>
      </c>
      <c r="D71" s="19" t="s">
        <v>321</v>
      </c>
      <c r="E71" s="26">
        <f>E68/E69</f>
        <v>2942.7770833333329</v>
      </c>
      <c r="F71" s="26">
        <v>0</v>
      </c>
      <c r="G71" s="26">
        <f>E71+F71</f>
        <v>2942.7770833333329</v>
      </c>
    </row>
    <row r="72" spans="1:9" ht="15.75">
      <c r="A72" s="19">
        <v>4</v>
      </c>
      <c r="B72" s="47" t="s">
        <v>103</v>
      </c>
      <c r="C72" s="19"/>
      <c r="D72" s="19"/>
      <c r="E72" s="19"/>
      <c r="F72" s="19"/>
      <c r="G72" s="19"/>
    </row>
    <row r="73" spans="1:9" ht="132">
      <c r="A73" s="19"/>
      <c r="B73" s="58" t="s">
        <v>322</v>
      </c>
      <c r="C73" s="19" t="s">
        <v>105</v>
      </c>
      <c r="D73" s="19" t="s">
        <v>323</v>
      </c>
      <c r="E73" s="26">
        <f>24/21*100-100</f>
        <v>14.285714285714278</v>
      </c>
      <c r="F73" s="19">
        <v>0</v>
      </c>
      <c r="G73" s="26">
        <f>E73+F73</f>
        <v>14.285714285714278</v>
      </c>
    </row>
    <row r="74" spans="1:9" ht="15.75">
      <c r="A74" s="18"/>
    </row>
    <row r="75" spans="1:9" ht="15.75">
      <c r="A75" s="18"/>
      <c r="I75" s="1" t="s">
        <v>74</v>
      </c>
    </row>
    <row r="76" spans="1:9" ht="27" customHeight="1">
      <c r="A76" s="8" t="s">
        <v>75</v>
      </c>
      <c r="B76" s="8"/>
      <c r="C76" s="8"/>
      <c r="D76" s="4"/>
      <c r="F76" s="1" t="s">
        <v>76</v>
      </c>
    </row>
    <row r="77" spans="1:9" ht="0.75" customHeight="1">
      <c r="A77" s="8"/>
      <c r="B77" s="8"/>
      <c r="C77" s="8"/>
      <c r="D77" s="35"/>
      <c r="E77" s="36"/>
      <c r="F77" s="37" t="s">
        <v>77</v>
      </c>
      <c r="G77" s="37"/>
    </row>
    <row r="78" spans="1:9" ht="15.75">
      <c r="A78" s="38"/>
      <c r="B78" s="17"/>
      <c r="D78" s="13" t="s">
        <v>78</v>
      </c>
      <c r="F78" s="7" t="s">
        <v>79</v>
      </c>
      <c r="G78" s="7"/>
    </row>
    <row r="79" spans="1:9" ht="15.75">
      <c r="A79" s="8" t="s">
        <v>80</v>
      </c>
      <c r="B79" s="8"/>
      <c r="C79" s="17"/>
      <c r="D79" s="17"/>
    </row>
    <row r="80" spans="1:9" ht="15.75">
      <c r="A80" s="25"/>
      <c r="B80" s="23"/>
      <c r="C80" s="17"/>
      <c r="D80" s="17"/>
    </row>
    <row r="81" spans="1:7" ht="22.5" customHeight="1">
      <c r="A81" s="8" t="s">
        <v>81</v>
      </c>
      <c r="B81" s="8"/>
      <c r="C81" s="8"/>
      <c r="D81" s="35"/>
      <c r="E81" s="36"/>
      <c r="F81" s="37" t="s">
        <v>82</v>
      </c>
      <c r="G81" s="37"/>
    </row>
    <row r="82" spans="1:7" ht="15.75">
      <c r="A82" s="4"/>
      <c r="B82" s="17"/>
      <c r="C82" s="17"/>
      <c r="D82" s="13" t="s">
        <v>78</v>
      </c>
      <c r="F82" s="7" t="s">
        <v>79</v>
      </c>
      <c r="G82" s="7"/>
    </row>
    <row r="83" spans="1:7">
      <c r="A83" s="39" t="s">
        <v>83</v>
      </c>
    </row>
    <row r="84" spans="1:7">
      <c r="A84" s="40" t="s">
        <v>84</v>
      </c>
    </row>
  </sheetData>
  <mergeCells count="45">
    <mergeCell ref="F82:G82"/>
    <mergeCell ref="A76:C77"/>
    <mergeCell ref="F77:G77"/>
    <mergeCell ref="F78:G78"/>
    <mergeCell ref="A79:B79"/>
    <mergeCell ref="A81:C81"/>
    <mergeCell ref="F81:G81"/>
    <mergeCell ref="B38:G38"/>
    <mergeCell ref="A47:B47"/>
    <mergeCell ref="A50:A51"/>
    <mergeCell ref="B50:G50"/>
    <mergeCell ref="A58:B58"/>
    <mergeCell ref="B61:G61"/>
    <mergeCell ref="B30:G30"/>
    <mergeCell ref="B32:G32"/>
    <mergeCell ref="B33:G33"/>
    <mergeCell ref="B35:G35"/>
    <mergeCell ref="B36:G36"/>
    <mergeCell ref="B37:G37"/>
    <mergeCell ref="B23:G23"/>
    <mergeCell ref="B24:G24"/>
    <mergeCell ref="B25:G25"/>
    <mergeCell ref="B27:G27"/>
    <mergeCell ref="B28:G28"/>
    <mergeCell ref="B29:G29"/>
    <mergeCell ref="A19:A20"/>
    <mergeCell ref="C19:C20"/>
    <mergeCell ref="D19:G19"/>
    <mergeCell ref="D20:G20"/>
    <mergeCell ref="A21:A22"/>
    <mergeCell ref="D21:G21"/>
    <mergeCell ref="D22:G22"/>
    <mergeCell ref="E10:G10"/>
    <mergeCell ref="A13:G13"/>
    <mergeCell ref="A14:G14"/>
    <mergeCell ref="A17:A18"/>
    <mergeCell ref="C17:C18"/>
    <mergeCell ref="D17:G17"/>
    <mergeCell ref="D18:G18"/>
    <mergeCell ref="F1:G3"/>
    <mergeCell ref="E5:G5"/>
    <mergeCell ref="E6:G6"/>
    <mergeCell ref="E7:G7"/>
    <mergeCell ref="E8:G8"/>
    <mergeCell ref="E9:G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85"/>
  <sheetViews>
    <sheetView workbookViewId="0">
      <selection activeCell="D17" sqref="D17:G17"/>
    </sheetView>
  </sheetViews>
  <sheetFormatPr defaultColWidth="21.5703125" defaultRowHeight="15"/>
  <cols>
    <col min="1" max="1" width="6.5703125" style="1" customWidth="1"/>
    <col min="2" max="256" width="21.5703125" style="1"/>
    <col min="257" max="257" width="6.5703125" style="1" customWidth="1"/>
    <col min="258" max="512" width="21.5703125" style="1"/>
    <col min="513" max="513" width="6.5703125" style="1" customWidth="1"/>
    <col min="514" max="768" width="21.5703125" style="1"/>
    <col min="769" max="769" width="6.5703125" style="1" customWidth="1"/>
    <col min="770" max="1024" width="21.5703125" style="1"/>
    <col min="1025" max="1025" width="6.5703125" style="1" customWidth="1"/>
    <col min="1026" max="1280" width="21.5703125" style="1"/>
    <col min="1281" max="1281" width="6.5703125" style="1" customWidth="1"/>
    <col min="1282" max="1536" width="21.5703125" style="1"/>
    <col min="1537" max="1537" width="6.5703125" style="1" customWidth="1"/>
    <col min="1538" max="1792" width="21.5703125" style="1"/>
    <col min="1793" max="1793" width="6.5703125" style="1" customWidth="1"/>
    <col min="1794" max="2048" width="21.5703125" style="1"/>
    <col min="2049" max="2049" width="6.5703125" style="1" customWidth="1"/>
    <col min="2050" max="2304" width="21.5703125" style="1"/>
    <col min="2305" max="2305" width="6.5703125" style="1" customWidth="1"/>
    <col min="2306" max="2560" width="21.5703125" style="1"/>
    <col min="2561" max="2561" width="6.5703125" style="1" customWidth="1"/>
    <col min="2562" max="2816" width="21.5703125" style="1"/>
    <col min="2817" max="2817" width="6.5703125" style="1" customWidth="1"/>
    <col min="2818" max="3072" width="21.5703125" style="1"/>
    <col min="3073" max="3073" width="6.5703125" style="1" customWidth="1"/>
    <col min="3074" max="3328" width="21.5703125" style="1"/>
    <col min="3329" max="3329" width="6.5703125" style="1" customWidth="1"/>
    <col min="3330" max="3584" width="21.5703125" style="1"/>
    <col min="3585" max="3585" width="6.5703125" style="1" customWidth="1"/>
    <col min="3586" max="3840" width="21.5703125" style="1"/>
    <col min="3841" max="3841" width="6.5703125" style="1" customWidth="1"/>
    <col min="3842" max="4096" width="21.5703125" style="1"/>
    <col min="4097" max="4097" width="6.5703125" style="1" customWidth="1"/>
    <col min="4098" max="4352" width="21.5703125" style="1"/>
    <col min="4353" max="4353" width="6.5703125" style="1" customWidth="1"/>
    <col min="4354" max="4608" width="21.5703125" style="1"/>
    <col min="4609" max="4609" width="6.5703125" style="1" customWidth="1"/>
    <col min="4610" max="4864" width="21.5703125" style="1"/>
    <col min="4865" max="4865" width="6.5703125" style="1" customWidth="1"/>
    <col min="4866" max="5120" width="21.5703125" style="1"/>
    <col min="5121" max="5121" width="6.5703125" style="1" customWidth="1"/>
    <col min="5122" max="5376" width="21.5703125" style="1"/>
    <col min="5377" max="5377" width="6.5703125" style="1" customWidth="1"/>
    <col min="5378" max="5632" width="21.5703125" style="1"/>
    <col min="5633" max="5633" width="6.5703125" style="1" customWidth="1"/>
    <col min="5634" max="5888" width="21.5703125" style="1"/>
    <col min="5889" max="5889" width="6.5703125" style="1" customWidth="1"/>
    <col min="5890" max="6144" width="21.5703125" style="1"/>
    <col min="6145" max="6145" width="6.5703125" style="1" customWidth="1"/>
    <col min="6146" max="6400" width="21.5703125" style="1"/>
    <col min="6401" max="6401" width="6.5703125" style="1" customWidth="1"/>
    <col min="6402" max="6656" width="21.5703125" style="1"/>
    <col min="6657" max="6657" width="6.5703125" style="1" customWidth="1"/>
    <col min="6658" max="6912" width="21.5703125" style="1"/>
    <col min="6913" max="6913" width="6.5703125" style="1" customWidth="1"/>
    <col min="6914" max="7168" width="21.5703125" style="1"/>
    <col min="7169" max="7169" width="6.5703125" style="1" customWidth="1"/>
    <col min="7170" max="7424" width="21.5703125" style="1"/>
    <col min="7425" max="7425" width="6.5703125" style="1" customWidth="1"/>
    <col min="7426" max="7680" width="21.5703125" style="1"/>
    <col min="7681" max="7681" width="6.5703125" style="1" customWidth="1"/>
    <col min="7682" max="7936" width="21.5703125" style="1"/>
    <col min="7937" max="7937" width="6.5703125" style="1" customWidth="1"/>
    <col min="7938" max="8192" width="21.5703125" style="1"/>
    <col min="8193" max="8193" width="6.5703125" style="1" customWidth="1"/>
    <col min="8194" max="8448" width="21.5703125" style="1"/>
    <col min="8449" max="8449" width="6.5703125" style="1" customWidth="1"/>
    <col min="8450" max="8704" width="21.5703125" style="1"/>
    <col min="8705" max="8705" width="6.5703125" style="1" customWidth="1"/>
    <col min="8706" max="8960" width="21.5703125" style="1"/>
    <col min="8961" max="8961" width="6.5703125" style="1" customWidth="1"/>
    <col min="8962" max="9216" width="21.5703125" style="1"/>
    <col min="9217" max="9217" width="6.5703125" style="1" customWidth="1"/>
    <col min="9218" max="9472" width="21.5703125" style="1"/>
    <col min="9473" max="9473" width="6.5703125" style="1" customWidth="1"/>
    <col min="9474" max="9728" width="21.5703125" style="1"/>
    <col min="9729" max="9729" width="6.5703125" style="1" customWidth="1"/>
    <col min="9730" max="9984" width="21.5703125" style="1"/>
    <col min="9985" max="9985" width="6.5703125" style="1" customWidth="1"/>
    <col min="9986" max="10240" width="21.5703125" style="1"/>
    <col min="10241" max="10241" width="6.5703125" style="1" customWidth="1"/>
    <col min="10242" max="10496" width="21.5703125" style="1"/>
    <col min="10497" max="10497" width="6.5703125" style="1" customWidth="1"/>
    <col min="10498" max="10752" width="21.5703125" style="1"/>
    <col min="10753" max="10753" width="6.5703125" style="1" customWidth="1"/>
    <col min="10754" max="11008" width="21.5703125" style="1"/>
    <col min="11009" max="11009" width="6.5703125" style="1" customWidth="1"/>
    <col min="11010" max="11264" width="21.5703125" style="1"/>
    <col min="11265" max="11265" width="6.5703125" style="1" customWidth="1"/>
    <col min="11266" max="11520" width="21.5703125" style="1"/>
    <col min="11521" max="11521" width="6.5703125" style="1" customWidth="1"/>
    <col min="11522" max="11776" width="21.5703125" style="1"/>
    <col min="11777" max="11777" width="6.5703125" style="1" customWidth="1"/>
    <col min="11778" max="12032" width="21.5703125" style="1"/>
    <col min="12033" max="12033" width="6.5703125" style="1" customWidth="1"/>
    <col min="12034" max="12288" width="21.5703125" style="1"/>
    <col min="12289" max="12289" width="6.5703125" style="1" customWidth="1"/>
    <col min="12290" max="12544" width="21.5703125" style="1"/>
    <col min="12545" max="12545" width="6.5703125" style="1" customWidth="1"/>
    <col min="12546" max="12800" width="21.5703125" style="1"/>
    <col min="12801" max="12801" width="6.5703125" style="1" customWidth="1"/>
    <col min="12802" max="13056" width="21.5703125" style="1"/>
    <col min="13057" max="13057" width="6.5703125" style="1" customWidth="1"/>
    <col min="13058" max="13312" width="21.5703125" style="1"/>
    <col min="13313" max="13313" width="6.5703125" style="1" customWidth="1"/>
    <col min="13314" max="13568" width="21.5703125" style="1"/>
    <col min="13569" max="13569" width="6.5703125" style="1" customWidth="1"/>
    <col min="13570" max="13824" width="21.5703125" style="1"/>
    <col min="13825" max="13825" width="6.5703125" style="1" customWidth="1"/>
    <col min="13826" max="14080" width="21.5703125" style="1"/>
    <col min="14081" max="14081" width="6.5703125" style="1" customWidth="1"/>
    <col min="14082" max="14336" width="21.5703125" style="1"/>
    <col min="14337" max="14337" width="6.5703125" style="1" customWidth="1"/>
    <col min="14338" max="14592" width="21.5703125" style="1"/>
    <col min="14593" max="14593" width="6.5703125" style="1" customWidth="1"/>
    <col min="14594" max="14848" width="21.5703125" style="1"/>
    <col min="14849" max="14849" width="6.5703125" style="1" customWidth="1"/>
    <col min="14850" max="15104" width="21.5703125" style="1"/>
    <col min="15105" max="15105" width="6.5703125" style="1" customWidth="1"/>
    <col min="15106" max="15360" width="21.5703125" style="1"/>
    <col min="15361" max="15361" width="6.5703125" style="1" customWidth="1"/>
    <col min="15362" max="15616" width="21.5703125" style="1"/>
    <col min="15617" max="15617" width="6.5703125" style="1" customWidth="1"/>
    <col min="15618" max="15872" width="21.5703125" style="1"/>
    <col min="15873" max="15873" width="6.5703125" style="1" customWidth="1"/>
    <col min="15874" max="16128" width="21.5703125" style="1"/>
    <col min="16129" max="16129" width="6.5703125" style="1" customWidth="1"/>
    <col min="16130" max="16384" width="21.5703125" style="1"/>
  </cols>
  <sheetData>
    <row r="1" spans="1:7">
      <c r="F1" s="2" t="s">
        <v>0</v>
      </c>
      <c r="G1" s="3"/>
    </row>
    <row r="2" spans="1:7">
      <c r="F2" s="3"/>
      <c r="G2" s="3"/>
    </row>
    <row r="3" spans="1:7" ht="32.25" customHeight="1">
      <c r="F3" s="3"/>
      <c r="G3" s="3"/>
    </row>
    <row r="4" spans="1:7" ht="15.75">
      <c r="A4" s="4"/>
      <c r="E4" s="4" t="s">
        <v>1</v>
      </c>
    </row>
    <row r="5" spans="1:7" ht="15.75" hidden="1">
      <c r="A5" s="4"/>
      <c r="E5" s="5" t="s">
        <v>2</v>
      </c>
      <c r="F5" s="5"/>
      <c r="G5" s="5"/>
    </row>
    <row r="6" spans="1:7" ht="15.75">
      <c r="A6" s="4"/>
      <c r="B6" s="4"/>
      <c r="E6" s="6" t="s">
        <v>3</v>
      </c>
      <c r="F6" s="6"/>
      <c r="G6" s="6"/>
    </row>
    <row r="7" spans="1:7" ht="15" customHeight="1">
      <c r="A7" s="4"/>
      <c r="E7" s="7" t="s">
        <v>4</v>
      </c>
      <c r="F7" s="7"/>
      <c r="G7" s="7"/>
    </row>
    <row r="8" spans="1:7" ht="15.75">
      <c r="A8" s="4"/>
      <c r="B8" s="4"/>
      <c r="E8" s="6" t="s">
        <v>5</v>
      </c>
      <c r="F8" s="6"/>
      <c r="G8" s="6"/>
    </row>
    <row r="9" spans="1:7" ht="15" hidden="1" customHeight="1">
      <c r="A9" s="4"/>
      <c r="E9" s="7"/>
      <c r="F9" s="7"/>
      <c r="G9" s="7"/>
    </row>
    <row r="10" spans="1:7" ht="15.75">
      <c r="A10" s="4"/>
      <c r="E10" s="8" t="s">
        <v>6</v>
      </c>
      <c r="F10" s="8"/>
      <c r="G10" s="8"/>
    </row>
    <row r="13" spans="1:7" ht="15.75">
      <c r="A13" s="9" t="s">
        <v>7</v>
      </c>
      <c r="B13" s="9"/>
      <c r="C13" s="9"/>
      <c r="D13" s="9"/>
      <c r="E13" s="9"/>
      <c r="F13" s="9"/>
      <c r="G13" s="9"/>
    </row>
    <row r="14" spans="1:7" ht="15.75">
      <c r="A14" s="9" t="s">
        <v>8</v>
      </c>
      <c r="B14" s="9"/>
      <c r="C14" s="9"/>
      <c r="D14" s="9"/>
      <c r="E14" s="9"/>
      <c r="F14" s="9"/>
      <c r="G14" s="9"/>
    </row>
    <row r="17" spans="1:7" ht="15.75">
      <c r="A17" s="10" t="s">
        <v>9</v>
      </c>
      <c r="B17" s="11" t="s">
        <v>10</v>
      </c>
      <c r="C17" s="10"/>
      <c r="D17" s="12" t="s">
        <v>3</v>
      </c>
      <c r="E17" s="12"/>
      <c r="F17" s="12"/>
      <c r="G17" s="12"/>
    </row>
    <row r="18" spans="1:7">
      <c r="A18" s="10"/>
      <c r="B18" s="13" t="s">
        <v>11</v>
      </c>
      <c r="C18" s="10"/>
      <c r="D18" s="14" t="s">
        <v>12</v>
      </c>
      <c r="E18" s="14"/>
      <c r="F18" s="14"/>
      <c r="G18" s="14"/>
    </row>
    <row r="19" spans="1:7" ht="15.75">
      <c r="A19" s="10" t="s">
        <v>13</v>
      </c>
      <c r="B19" s="11" t="s">
        <v>14</v>
      </c>
      <c r="C19" s="10"/>
      <c r="D19" s="12" t="s">
        <v>3</v>
      </c>
      <c r="E19" s="12"/>
      <c r="F19" s="12"/>
      <c r="G19" s="12"/>
    </row>
    <row r="20" spans="1:7">
      <c r="A20" s="10"/>
      <c r="B20" s="13" t="s">
        <v>11</v>
      </c>
      <c r="C20" s="10"/>
      <c r="D20" s="7" t="s">
        <v>15</v>
      </c>
      <c r="E20" s="7"/>
      <c r="F20" s="7"/>
      <c r="G20" s="7"/>
    </row>
    <row r="21" spans="1:7" ht="47.25" customHeight="1">
      <c r="A21" s="10" t="s">
        <v>16</v>
      </c>
      <c r="B21" s="11" t="s">
        <v>324</v>
      </c>
      <c r="C21" s="11" t="s">
        <v>325</v>
      </c>
      <c r="D21" s="15" t="s">
        <v>326</v>
      </c>
      <c r="E21" s="15"/>
      <c r="F21" s="15"/>
      <c r="G21" s="15"/>
    </row>
    <row r="22" spans="1:7">
      <c r="A22" s="10"/>
      <c r="B22" s="16" t="s">
        <v>11</v>
      </c>
      <c r="C22" s="16" t="s">
        <v>20</v>
      </c>
      <c r="D22" s="14" t="s">
        <v>21</v>
      </c>
      <c r="E22" s="14"/>
      <c r="F22" s="14"/>
      <c r="G22" s="14"/>
    </row>
    <row r="23" spans="1:7" ht="42" customHeight="1">
      <c r="A23" s="17" t="s">
        <v>22</v>
      </c>
      <c r="B23" s="8" t="s">
        <v>327</v>
      </c>
      <c r="C23" s="8"/>
      <c r="D23" s="8"/>
      <c r="E23" s="8"/>
      <c r="F23" s="8"/>
      <c r="G23" s="8"/>
    </row>
    <row r="24" spans="1:7" ht="112.5" customHeight="1">
      <c r="A24" s="17" t="s">
        <v>24</v>
      </c>
      <c r="B24" s="8" t="s">
        <v>328</v>
      </c>
      <c r="C24" s="8"/>
      <c r="D24" s="8"/>
      <c r="E24" s="8"/>
      <c r="F24" s="8"/>
      <c r="G24" s="8"/>
    </row>
    <row r="25" spans="1:7" ht="15.75">
      <c r="A25" s="17" t="s">
        <v>26</v>
      </c>
      <c r="B25" s="8" t="s">
        <v>27</v>
      </c>
      <c r="C25" s="8"/>
      <c r="D25" s="8"/>
      <c r="E25" s="8"/>
      <c r="F25" s="8"/>
      <c r="G25" s="8"/>
    </row>
    <row r="26" spans="1:7" ht="15.75">
      <c r="A26" s="18"/>
    </row>
    <row r="27" spans="1:7" ht="15.75">
      <c r="A27" s="19" t="s">
        <v>28</v>
      </c>
      <c r="B27" s="20" t="s">
        <v>29</v>
      </c>
      <c r="C27" s="20"/>
      <c r="D27" s="20"/>
      <c r="E27" s="20"/>
      <c r="F27" s="20"/>
      <c r="G27" s="20"/>
    </row>
    <row r="28" spans="1:7" ht="36" customHeight="1">
      <c r="A28" s="19">
        <v>1</v>
      </c>
      <c r="B28" s="21" t="s">
        <v>329</v>
      </c>
      <c r="C28" s="21"/>
      <c r="D28" s="21"/>
      <c r="E28" s="21"/>
      <c r="F28" s="21"/>
      <c r="G28" s="21"/>
    </row>
    <row r="29" spans="1:7" ht="15.75">
      <c r="A29" s="19"/>
      <c r="B29" s="20"/>
      <c r="C29" s="20"/>
      <c r="D29" s="20"/>
      <c r="E29" s="20"/>
      <c r="F29" s="20"/>
      <c r="G29" s="20"/>
    </row>
    <row r="30" spans="1:7" ht="15.75">
      <c r="A30" s="19"/>
      <c r="B30" s="20"/>
      <c r="C30" s="20"/>
      <c r="D30" s="20"/>
      <c r="E30" s="20"/>
      <c r="F30" s="20"/>
      <c r="G30" s="20"/>
    </row>
    <row r="31" spans="1:7" ht="15.75">
      <c r="A31" s="18"/>
    </row>
    <row r="32" spans="1:7" ht="30.75" customHeight="1">
      <c r="A32" s="22" t="s">
        <v>31</v>
      </c>
      <c r="B32" s="78" t="s">
        <v>330</v>
      </c>
      <c r="C32" s="78"/>
      <c r="D32" s="78"/>
      <c r="E32" s="78"/>
      <c r="F32" s="78"/>
      <c r="G32" s="78"/>
    </row>
    <row r="33" spans="1:7" ht="15.75">
      <c r="A33" s="17" t="s">
        <v>33</v>
      </c>
      <c r="B33" s="8" t="s">
        <v>34</v>
      </c>
      <c r="C33" s="8"/>
      <c r="D33" s="8"/>
      <c r="E33" s="8"/>
      <c r="F33" s="8"/>
      <c r="G33" s="8"/>
    </row>
    <row r="34" spans="1:7" ht="15.75">
      <c r="A34" s="17"/>
      <c r="B34" s="23"/>
      <c r="C34" s="23"/>
      <c r="D34" s="23"/>
      <c r="E34" s="23"/>
      <c r="F34" s="23"/>
      <c r="G34" s="23"/>
    </row>
    <row r="35" spans="1:7" ht="15.75">
      <c r="A35" s="19" t="s">
        <v>28</v>
      </c>
      <c r="B35" s="20" t="s">
        <v>35</v>
      </c>
      <c r="C35" s="20"/>
      <c r="D35" s="20"/>
      <c r="E35" s="20"/>
      <c r="F35" s="20"/>
      <c r="G35" s="20"/>
    </row>
    <row r="36" spans="1:7" ht="15.75" customHeight="1">
      <c r="A36" s="19">
        <v>1</v>
      </c>
      <c r="B36" s="53" t="s">
        <v>331</v>
      </c>
      <c r="C36" s="53"/>
      <c r="D36" s="53"/>
      <c r="E36" s="53"/>
      <c r="F36" s="53"/>
      <c r="G36" s="53"/>
    </row>
    <row r="37" spans="1:7" ht="15.75">
      <c r="A37" s="19"/>
      <c r="B37" s="20"/>
      <c r="C37" s="20"/>
      <c r="D37" s="20"/>
      <c r="E37" s="20"/>
      <c r="F37" s="20"/>
      <c r="G37" s="20"/>
    </row>
    <row r="38" spans="1:7" ht="15.75">
      <c r="A38" s="19"/>
      <c r="B38" s="20"/>
      <c r="C38" s="20"/>
      <c r="D38" s="20"/>
      <c r="E38" s="20"/>
      <c r="F38" s="20"/>
      <c r="G38" s="20"/>
    </row>
    <row r="39" spans="1:7" ht="15.75">
      <c r="A39" s="17"/>
      <c r="B39" s="23"/>
      <c r="C39" s="23"/>
      <c r="D39" s="23"/>
      <c r="E39" s="23"/>
      <c r="F39" s="23"/>
      <c r="G39" s="23"/>
    </row>
    <row r="40" spans="1:7" ht="15.75">
      <c r="A40" s="17" t="s">
        <v>37</v>
      </c>
      <c r="B40" s="25" t="s">
        <v>38</v>
      </c>
      <c r="C40" s="23"/>
      <c r="D40" s="23"/>
      <c r="E40" s="23"/>
      <c r="F40" s="23"/>
      <c r="G40" s="23"/>
    </row>
    <row r="41" spans="1:7" ht="15.75">
      <c r="A41" s="18"/>
      <c r="B41" s="1" t="s">
        <v>39</v>
      </c>
    </row>
    <row r="42" spans="1:7" ht="15.75">
      <c r="A42" s="18"/>
    </row>
    <row r="43" spans="1:7" ht="47.25">
      <c r="A43" s="19" t="s">
        <v>28</v>
      </c>
      <c r="B43" s="19" t="s">
        <v>38</v>
      </c>
      <c r="C43" s="19" t="s">
        <v>40</v>
      </c>
      <c r="D43" s="19" t="s">
        <v>41</v>
      </c>
      <c r="E43" s="19" t="s">
        <v>42</v>
      </c>
    </row>
    <row r="44" spans="1:7" ht="15.75">
      <c r="A44" s="19">
        <v>1</v>
      </c>
      <c r="B44" s="19">
        <v>2</v>
      </c>
      <c r="C44" s="19">
        <v>3</v>
      </c>
      <c r="D44" s="19">
        <v>4</v>
      </c>
      <c r="E44" s="19">
        <v>5</v>
      </c>
    </row>
    <row r="45" spans="1:7" ht="99" customHeight="1">
      <c r="A45" s="19"/>
      <c r="B45" s="19" t="s">
        <v>332</v>
      </c>
      <c r="C45" s="26">
        <v>30800</v>
      </c>
      <c r="D45" s="26">
        <v>0</v>
      </c>
      <c r="E45" s="26">
        <f>C45+D45</f>
        <v>30800</v>
      </c>
    </row>
    <row r="46" spans="1:7" ht="15.75">
      <c r="A46" s="19"/>
      <c r="B46" s="19"/>
      <c r="C46" s="19"/>
      <c r="D46" s="19"/>
      <c r="E46" s="19"/>
    </row>
    <row r="47" spans="1:7" ht="15.75">
      <c r="A47" s="20" t="s">
        <v>42</v>
      </c>
      <c r="B47" s="20"/>
      <c r="C47" s="26">
        <f>C45+C46</f>
        <v>30800</v>
      </c>
      <c r="D47" s="26">
        <f>D45+D46</f>
        <v>0</v>
      </c>
      <c r="E47" s="26">
        <f>E45+E46</f>
        <v>30800</v>
      </c>
    </row>
    <row r="48" spans="1:7" ht="15.75">
      <c r="A48" s="18"/>
    </row>
    <row r="49" spans="1:7" ht="15.75">
      <c r="A49" s="18"/>
    </row>
    <row r="50" spans="1:7" ht="15.75">
      <c r="A50" s="10" t="s">
        <v>49</v>
      </c>
      <c r="B50" s="8" t="s">
        <v>50</v>
      </c>
      <c r="C50" s="8"/>
      <c r="D50" s="8"/>
      <c r="E50" s="8"/>
      <c r="F50" s="8"/>
      <c r="G50" s="8"/>
    </row>
    <row r="51" spans="1:7" ht="15.75">
      <c r="A51" s="10"/>
      <c r="B51" s="4" t="s">
        <v>51</v>
      </c>
    </row>
    <row r="52" spans="1:7" ht="15.75">
      <c r="A52" s="18"/>
    </row>
    <row r="53" spans="1:7" ht="15.75">
      <c r="A53" s="18"/>
    </row>
    <row r="54" spans="1:7" ht="63">
      <c r="A54" s="19" t="s">
        <v>28</v>
      </c>
      <c r="B54" s="19" t="s">
        <v>52</v>
      </c>
      <c r="C54" s="19" t="s">
        <v>40</v>
      </c>
      <c r="D54" s="19" t="s">
        <v>41</v>
      </c>
      <c r="E54" s="19" t="s">
        <v>42</v>
      </c>
    </row>
    <row r="55" spans="1:7" ht="15.75">
      <c r="A55" s="19">
        <v>1</v>
      </c>
      <c r="B55" s="19">
        <v>2</v>
      </c>
      <c r="C55" s="19">
        <v>3</v>
      </c>
      <c r="D55" s="19">
        <v>4</v>
      </c>
      <c r="E55" s="19">
        <v>5</v>
      </c>
    </row>
    <row r="56" spans="1:7" ht="141.75">
      <c r="A56" s="19">
        <v>1</v>
      </c>
      <c r="B56" s="19" t="s">
        <v>333</v>
      </c>
      <c r="C56" s="26">
        <v>30800</v>
      </c>
      <c r="D56" s="26">
        <v>0</v>
      </c>
      <c r="E56" s="26">
        <f>C56+D56</f>
        <v>30800</v>
      </c>
    </row>
    <row r="57" spans="1:7" ht="15.75">
      <c r="A57" s="19"/>
      <c r="B57" s="29"/>
      <c r="C57" s="19"/>
      <c r="D57" s="19"/>
      <c r="E57" s="19"/>
    </row>
    <row r="58" spans="1:7" ht="15.75">
      <c r="A58" s="20" t="s">
        <v>42</v>
      </c>
      <c r="B58" s="20"/>
      <c r="C58" s="26">
        <f>C56+C57</f>
        <v>30800</v>
      </c>
      <c r="D58" s="26">
        <f>D56+D57</f>
        <v>0</v>
      </c>
      <c r="E58" s="26">
        <f>E56+E57</f>
        <v>30800</v>
      </c>
    </row>
    <row r="59" spans="1:7" ht="15.75">
      <c r="A59" s="18"/>
    </row>
    <row r="60" spans="1:7" ht="15.75">
      <c r="A60" s="18"/>
    </row>
    <row r="61" spans="1:7" ht="15.75">
      <c r="A61" s="17" t="s">
        <v>53</v>
      </c>
      <c r="B61" s="8" t="s">
        <v>54</v>
      </c>
      <c r="C61" s="8"/>
      <c r="D61" s="8"/>
      <c r="E61" s="8"/>
      <c r="F61" s="8"/>
      <c r="G61" s="8"/>
    </row>
    <row r="62" spans="1:7" ht="15.75">
      <c r="A62" s="18"/>
    </row>
    <row r="63" spans="1:7" ht="46.5" customHeight="1">
      <c r="A63" s="19" t="s">
        <v>28</v>
      </c>
      <c r="B63" s="19" t="s">
        <v>55</v>
      </c>
      <c r="C63" s="19" t="s">
        <v>56</v>
      </c>
      <c r="D63" s="19" t="s">
        <v>57</v>
      </c>
      <c r="E63" s="19" t="s">
        <v>40</v>
      </c>
      <c r="F63" s="19" t="s">
        <v>41</v>
      </c>
      <c r="G63" s="19" t="s">
        <v>42</v>
      </c>
    </row>
    <row r="64" spans="1:7" ht="15.75">
      <c r="A64" s="19">
        <v>1</v>
      </c>
      <c r="B64" s="19">
        <v>2</v>
      </c>
      <c r="C64" s="19">
        <v>3</v>
      </c>
      <c r="D64" s="19">
        <v>4</v>
      </c>
      <c r="E64" s="19">
        <v>5</v>
      </c>
      <c r="F64" s="19">
        <v>6</v>
      </c>
      <c r="G64" s="19">
        <v>7</v>
      </c>
    </row>
    <row r="65" spans="1:9" ht="15.75">
      <c r="A65" s="19">
        <v>1</v>
      </c>
      <c r="B65" s="47" t="s">
        <v>58</v>
      </c>
      <c r="C65" s="19"/>
      <c r="D65" s="19"/>
      <c r="E65" s="19"/>
      <c r="F65" s="19"/>
      <c r="G65" s="19"/>
    </row>
    <row r="66" spans="1:9" ht="252">
      <c r="A66" s="19"/>
      <c r="B66" s="54" t="s">
        <v>334</v>
      </c>
      <c r="C66" s="19" t="s">
        <v>60</v>
      </c>
      <c r="D66" s="19" t="s">
        <v>335</v>
      </c>
      <c r="E66" s="19">
        <v>11</v>
      </c>
      <c r="F66" s="19">
        <v>0</v>
      </c>
      <c r="G66" s="19">
        <f>E66+F66</f>
        <v>11</v>
      </c>
    </row>
    <row r="67" spans="1:9" ht="15.75">
      <c r="A67" s="19">
        <v>2</v>
      </c>
      <c r="B67" s="47" t="s">
        <v>62</v>
      </c>
      <c r="C67" s="19"/>
      <c r="D67" s="19"/>
      <c r="E67" s="19"/>
      <c r="F67" s="19"/>
      <c r="G67" s="19"/>
    </row>
    <row r="68" spans="1:9" ht="220.5">
      <c r="A68" s="19"/>
      <c r="B68" s="55" t="s">
        <v>336</v>
      </c>
      <c r="C68" s="19" t="s">
        <v>337</v>
      </c>
      <c r="D68" s="19" t="s">
        <v>338</v>
      </c>
      <c r="E68" s="79">
        <v>500</v>
      </c>
      <c r="F68" s="79">
        <v>0</v>
      </c>
      <c r="G68" s="79">
        <f>E68+F68</f>
        <v>500</v>
      </c>
    </row>
    <row r="69" spans="1:9" ht="15.75">
      <c r="A69" s="19">
        <v>3</v>
      </c>
      <c r="B69" s="47" t="s">
        <v>66</v>
      </c>
      <c r="C69" s="19"/>
      <c r="D69" s="19"/>
      <c r="E69" s="19"/>
      <c r="F69" s="19"/>
      <c r="G69" s="19"/>
    </row>
    <row r="70" spans="1:9" ht="66">
      <c r="A70" s="19"/>
      <c r="B70" s="56" t="s">
        <v>339</v>
      </c>
      <c r="C70" s="19" t="s">
        <v>96</v>
      </c>
      <c r="D70" s="19" t="s">
        <v>340</v>
      </c>
      <c r="E70" s="26">
        <f>30800/11</f>
        <v>2800</v>
      </c>
      <c r="F70" s="26">
        <v>0</v>
      </c>
      <c r="G70" s="26">
        <f>E70+F70</f>
        <v>2800</v>
      </c>
    </row>
    <row r="71" spans="1:9" ht="82.5">
      <c r="A71" s="19"/>
      <c r="B71" s="56" t="s">
        <v>341</v>
      </c>
      <c r="C71" s="19" t="s">
        <v>96</v>
      </c>
      <c r="D71" s="19" t="s">
        <v>342</v>
      </c>
      <c r="E71" s="26">
        <f>30800/500</f>
        <v>61.6</v>
      </c>
      <c r="F71" s="26">
        <v>0</v>
      </c>
      <c r="G71" s="26">
        <f>E71+F71</f>
        <v>61.6</v>
      </c>
    </row>
    <row r="72" spans="1:9" ht="15.75">
      <c r="A72" s="19">
        <v>4</v>
      </c>
      <c r="B72" s="47" t="s">
        <v>103</v>
      </c>
      <c r="C72" s="19"/>
      <c r="D72" s="19"/>
      <c r="E72" s="19"/>
      <c r="F72" s="19"/>
      <c r="G72" s="19"/>
    </row>
    <row r="73" spans="1:9" ht="115.5">
      <c r="A73" s="19"/>
      <c r="B73" s="58" t="s">
        <v>343</v>
      </c>
      <c r="C73" s="19" t="s">
        <v>105</v>
      </c>
      <c r="D73" s="19" t="s">
        <v>344</v>
      </c>
      <c r="E73" s="26">
        <f>500/456*100-100</f>
        <v>9.6491228070175481</v>
      </c>
      <c r="F73" s="19">
        <v>0</v>
      </c>
      <c r="G73" s="26">
        <f>E73+F73</f>
        <v>9.6491228070175481</v>
      </c>
    </row>
    <row r="74" spans="1:9" ht="115.5">
      <c r="A74" s="19"/>
      <c r="B74" s="58" t="s">
        <v>345</v>
      </c>
      <c r="C74" s="19" t="s">
        <v>105</v>
      </c>
      <c r="D74" s="80" t="s">
        <v>346</v>
      </c>
      <c r="E74" s="30">
        <f>11/11*100-100</f>
        <v>0</v>
      </c>
      <c r="F74" s="30">
        <v>0</v>
      </c>
      <c r="G74" s="30">
        <f>E74+F74</f>
        <v>0</v>
      </c>
    </row>
    <row r="75" spans="1:9" ht="15.75">
      <c r="A75" s="18"/>
    </row>
    <row r="76" spans="1:9" ht="15.75">
      <c r="A76" s="18"/>
      <c r="I76" s="1" t="s">
        <v>74</v>
      </c>
    </row>
    <row r="77" spans="1:9" ht="27" customHeight="1">
      <c r="A77" s="8" t="s">
        <v>75</v>
      </c>
      <c r="B77" s="8"/>
      <c r="C77" s="8"/>
      <c r="D77" s="4"/>
      <c r="F77" s="1" t="s">
        <v>76</v>
      </c>
    </row>
    <row r="78" spans="1:9" ht="0.75" customHeight="1">
      <c r="A78" s="8"/>
      <c r="B78" s="8"/>
      <c r="C78" s="8"/>
      <c r="D78" s="35"/>
      <c r="E78" s="36"/>
      <c r="F78" s="37" t="s">
        <v>77</v>
      </c>
      <c r="G78" s="37"/>
    </row>
    <row r="79" spans="1:9" ht="15.75">
      <c r="A79" s="38"/>
      <c r="B79" s="17"/>
      <c r="D79" s="13" t="s">
        <v>78</v>
      </c>
      <c r="F79" s="7" t="s">
        <v>79</v>
      </c>
      <c r="G79" s="7"/>
    </row>
    <row r="80" spans="1:9" ht="15.75">
      <c r="A80" s="8" t="s">
        <v>80</v>
      </c>
      <c r="B80" s="8"/>
      <c r="C80" s="17"/>
      <c r="D80" s="17"/>
    </row>
    <row r="81" spans="1:7" ht="15.75">
      <c r="A81" s="25"/>
      <c r="B81" s="23"/>
      <c r="C81" s="17"/>
      <c r="D81" s="17"/>
    </row>
    <row r="82" spans="1:7" ht="22.5" customHeight="1">
      <c r="A82" s="8" t="s">
        <v>81</v>
      </c>
      <c r="B82" s="8"/>
      <c r="C82" s="8"/>
      <c r="D82" s="35"/>
      <c r="E82" s="36"/>
      <c r="F82" s="37" t="s">
        <v>82</v>
      </c>
      <c r="G82" s="37"/>
    </row>
    <row r="83" spans="1:7" ht="15.75">
      <c r="A83" s="4"/>
      <c r="B83" s="17"/>
      <c r="C83" s="17"/>
      <c r="D83" s="13" t="s">
        <v>78</v>
      </c>
      <c r="F83" s="7" t="s">
        <v>79</v>
      </c>
      <c r="G83" s="7"/>
    </row>
    <row r="84" spans="1:7">
      <c r="A84" s="39" t="s">
        <v>83</v>
      </c>
    </row>
    <row r="85" spans="1:7">
      <c r="A85" s="40" t="s">
        <v>84</v>
      </c>
    </row>
  </sheetData>
  <mergeCells count="45">
    <mergeCell ref="F83:G83"/>
    <mergeCell ref="A77:C78"/>
    <mergeCell ref="F78:G78"/>
    <mergeCell ref="F79:G79"/>
    <mergeCell ref="A80:B80"/>
    <mergeCell ref="A82:C82"/>
    <mergeCell ref="F82:G82"/>
    <mergeCell ref="B38:G38"/>
    <mergeCell ref="A47:B47"/>
    <mergeCell ref="A50:A51"/>
    <mergeCell ref="B50:G50"/>
    <mergeCell ref="A58:B58"/>
    <mergeCell ref="B61:G61"/>
    <mergeCell ref="B30:G30"/>
    <mergeCell ref="B32:G32"/>
    <mergeCell ref="B33:G33"/>
    <mergeCell ref="B35:G35"/>
    <mergeCell ref="B36:G36"/>
    <mergeCell ref="B37:G37"/>
    <mergeCell ref="B23:G23"/>
    <mergeCell ref="B24:G24"/>
    <mergeCell ref="B25:G25"/>
    <mergeCell ref="B27:G27"/>
    <mergeCell ref="B28:G28"/>
    <mergeCell ref="B29:G29"/>
    <mergeCell ref="A19:A20"/>
    <mergeCell ref="C19:C20"/>
    <mergeCell ref="D19:G19"/>
    <mergeCell ref="D20:G20"/>
    <mergeCell ref="A21:A22"/>
    <mergeCell ref="D21:G21"/>
    <mergeCell ref="D22:G22"/>
    <mergeCell ref="E10:G10"/>
    <mergeCell ref="A13:G13"/>
    <mergeCell ref="A14:G14"/>
    <mergeCell ref="A17:A18"/>
    <mergeCell ref="C17:C18"/>
    <mergeCell ref="D17:G17"/>
    <mergeCell ref="D18:G18"/>
    <mergeCell ref="F1:G3"/>
    <mergeCell ref="E5:G5"/>
    <mergeCell ref="E6:G6"/>
    <mergeCell ref="E7:G7"/>
    <mergeCell ref="E8:G8"/>
    <mergeCell ref="E9:G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73"/>
  <sheetViews>
    <sheetView topLeftCell="A13" workbookViewId="0">
      <selection activeCell="D16" sqref="D16:G16"/>
    </sheetView>
  </sheetViews>
  <sheetFormatPr defaultColWidth="21.5703125" defaultRowHeight="15"/>
  <cols>
    <col min="1" max="1" width="6.5703125" style="1" customWidth="1"/>
    <col min="2" max="6" width="21.5703125" style="1"/>
    <col min="7" max="7" width="21.5703125" style="1" customWidth="1"/>
    <col min="8" max="16384" width="21.5703125" style="1"/>
  </cols>
  <sheetData>
    <row r="1" spans="1:7" ht="15.75">
      <c r="D1" s="81" t="s">
        <v>347</v>
      </c>
      <c r="E1" s="82"/>
    </row>
    <row r="2" spans="1:7" ht="15.75">
      <c r="D2" s="81" t="s">
        <v>348</v>
      </c>
      <c r="E2" s="82"/>
    </row>
    <row r="3" spans="1:7" ht="15.75">
      <c r="D3" s="81" t="s">
        <v>349</v>
      </c>
      <c r="E3" s="82"/>
    </row>
    <row r="4" spans="1:7" ht="15.75">
      <c r="D4" s="81" t="s">
        <v>350</v>
      </c>
      <c r="E4" s="82"/>
    </row>
    <row r="5" spans="1:7" ht="15.75">
      <c r="D5" s="82"/>
      <c r="E5" s="82" t="s">
        <v>351</v>
      </c>
    </row>
    <row r="6" spans="1:7" ht="15.75">
      <c r="D6" s="82"/>
      <c r="E6" s="82" t="s">
        <v>352</v>
      </c>
    </row>
    <row r="7" spans="1:7" ht="15.75">
      <c r="A7" s="4"/>
      <c r="E7" s="4" t="s">
        <v>1</v>
      </c>
    </row>
    <row r="8" spans="1:7" ht="21.75" customHeight="1">
      <c r="A8" s="4"/>
      <c r="E8" s="5" t="s">
        <v>3</v>
      </c>
      <c r="F8" s="5"/>
      <c r="G8" s="5"/>
    </row>
    <row r="9" spans="1:7" ht="15" customHeight="1">
      <c r="A9" s="4"/>
      <c r="E9" s="7" t="s">
        <v>4</v>
      </c>
      <c r="F9" s="7"/>
      <c r="G9" s="7"/>
    </row>
    <row r="10" spans="1:7" ht="29.25" customHeight="1">
      <c r="A10" s="4"/>
      <c r="E10" s="5" t="s">
        <v>353</v>
      </c>
      <c r="F10" s="5"/>
      <c r="G10" s="5"/>
    </row>
    <row r="12" spans="1:7" ht="15.75">
      <c r="A12" s="9" t="s">
        <v>7</v>
      </c>
      <c r="B12" s="9"/>
      <c r="C12" s="9"/>
      <c r="D12" s="9"/>
      <c r="E12" s="9"/>
      <c r="F12" s="9"/>
      <c r="G12" s="9"/>
    </row>
    <row r="13" spans="1:7" ht="15.75">
      <c r="A13" s="9" t="s">
        <v>354</v>
      </c>
      <c r="B13" s="9"/>
      <c r="C13" s="9"/>
      <c r="D13" s="9"/>
      <c r="E13" s="9"/>
      <c r="F13" s="9"/>
      <c r="G13" s="9"/>
    </row>
    <row r="16" spans="1:7" ht="15.75">
      <c r="A16" s="10" t="s">
        <v>9</v>
      </c>
      <c r="B16" s="11" t="s">
        <v>10</v>
      </c>
      <c r="C16" s="10"/>
      <c r="D16" s="15" t="s">
        <v>3</v>
      </c>
      <c r="E16" s="15"/>
      <c r="F16" s="15"/>
      <c r="G16" s="15"/>
    </row>
    <row r="17" spans="1:7">
      <c r="A17" s="10"/>
      <c r="B17" s="13" t="s">
        <v>355</v>
      </c>
      <c r="C17" s="10"/>
      <c r="D17" s="14" t="s">
        <v>12</v>
      </c>
      <c r="E17" s="14"/>
      <c r="F17" s="14"/>
      <c r="G17" s="14"/>
    </row>
    <row r="18" spans="1:7" ht="15.75">
      <c r="A18" s="10" t="s">
        <v>13</v>
      </c>
      <c r="B18" s="11" t="s">
        <v>14</v>
      </c>
      <c r="C18" s="10"/>
      <c r="D18" s="83" t="str">
        <f>D16</f>
        <v>Виконавчий комітет Металургійної районної у місті ради</v>
      </c>
      <c r="E18" s="83"/>
      <c r="F18" s="83"/>
      <c r="G18" s="83"/>
    </row>
    <row r="19" spans="1:7">
      <c r="A19" s="10"/>
      <c r="B19" s="13" t="s">
        <v>355</v>
      </c>
      <c r="C19" s="10"/>
      <c r="D19" s="7" t="s">
        <v>15</v>
      </c>
      <c r="E19" s="7"/>
      <c r="F19" s="7"/>
      <c r="G19" s="7"/>
    </row>
    <row r="20" spans="1:7" ht="26.25" customHeight="1">
      <c r="A20" s="10" t="s">
        <v>16</v>
      </c>
      <c r="B20" s="11" t="s">
        <v>356</v>
      </c>
      <c r="C20" s="11" t="s">
        <v>357</v>
      </c>
      <c r="D20" s="15" t="s">
        <v>358</v>
      </c>
      <c r="E20" s="15"/>
      <c r="F20" s="15"/>
      <c r="G20" s="15"/>
    </row>
    <row r="21" spans="1:7">
      <c r="A21" s="10"/>
      <c r="B21" s="16" t="s">
        <v>355</v>
      </c>
      <c r="C21" s="16" t="s">
        <v>20</v>
      </c>
      <c r="D21" s="14" t="s">
        <v>21</v>
      </c>
      <c r="E21" s="14"/>
      <c r="F21" s="14"/>
      <c r="G21" s="14"/>
    </row>
    <row r="22" spans="1:7" ht="42" customHeight="1">
      <c r="A22" s="17" t="s">
        <v>22</v>
      </c>
      <c r="B22" s="8" t="s">
        <v>359</v>
      </c>
      <c r="C22" s="8"/>
      <c r="D22" s="8"/>
      <c r="E22" s="8"/>
      <c r="F22" s="8"/>
      <c r="G22" s="8"/>
    </row>
    <row r="23" spans="1:7" ht="96.6" customHeight="1">
      <c r="A23" s="17" t="s">
        <v>24</v>
      </c>
      <c r="B23" s="8" t="s">
        <v>360</v>
      </c>
      <c r="C23" s="8"/>
      <c r="D23" s="8"/>
      <c r="E23" s="8"/>
      <c r="F23" s="8"/>
      <c r="G23" s="8"/>
    </row>
    <row r="24" spans="1:7" ht="54.75" customHeight="1">
      <c r="A24" s="10">
        <v>6</v>
      </c>
      <c r="B24" s="8" t="s">
        <v>27</v>
      </c>
      <c r="C24" s="42"/>
      <c r="D24" s="42"/>
      <c r="E24" s="42"/>
      <c r="F24" s="42"/>
      <c r="G24" s="42"/>
    </row>
    <row r="25" spans="1:7" ht="10.5" hidden="1" customHeight="1">
      <c r="A25" s="84"/>
      <c r="B25" s="42"/>
      <c r="C25" s="42"/>
      <c r="D25" s="42"/>
      <c r="E25" s="42"/>
      <c r="F25" s="42"/>
      <c r="G25" s="42"/>
    </row>
    <row r="26" spans="1:7" ht="21" customHeight="1">
      <c r="A26" s="85"/>
      <c r="B26" s="19" t="s">
        <v>28</v>
      </c>
      <c r="C26" s="44" t="s">
        <v>29</v>
      </c>
      <c r="D26" s="45"/>
      <c r="E26" s="45"/>
      <c r="F26" s="45"/>
      <c r="G26" s="46"/>
    </row>
    <row r="27" spans="1:7" ht="22.5" customHeight="1">
      <c r="A27" s="85"/>
      <c r="B27" s="86">
        <v>1</v>
      </c>
      <c r="C27" s="87" t="s">
        <v>361</v>
      </c>
      <c r="D27" s="88"/>
      <c r="E27" s="88"/>
      <c r="F27" s="88"/>
      <c r="G27" s="89"/>
    </row>
    <row r="28" spans="1:7" ht="18.75" customHeight="1">
      <c r="A28" s="17"/>
      <c r="B28" s="19"/>
      <c r="C28" s="44"/>
      <c r="D28" s="45"/>
      <c r="E28" s="45"/>
      <c r="F28" s="45"/>
      <c r="G28" s="46"/>
    </row>
    <row r="29" spans="1:7" ht="38.450000000000003" customHeight="1">
      <c r="A29" s="17">
        <v>7</v>
      </c>
      <c r="B29" s="78" t="s">
        <v>362</v>
      </c>
      <c r="C29" s="78"/>
      <c r="D29" s="78"/>
      <c r="E29" s="78"/>
      <c r="F29" s="78"/>
      <c r="G29" s="78"/>
    </row>
    <row r="30" spans="1:7" ht="31.5" customHeight="1">
      <c r="A30" s="17">
        <v>8</v>
      </c>
      <c r="B30" s="90" t="s">
        <v>363</v>
      </c>
      <c r="C30" s="90"/>
      <c r="D30" s="90"/>
      <c r="E30" s="42"/>
      <c r="F30" s="42"/>
      <c r="G30" s="42"/>
    </row>
    <row r="31" spans="1:7" ht="15.75">
      <c r="A31" s="19" t="s">
        <v>28</v>
      </c>
      <c r="B31" s="20" t="s">
        <v>35</v>
      </c>
      <c r="C31" s="20"/>
      <c r="D31" s="20"/>
      <c r="E31" s="20"/>
      <c r="F31" s="20"/>
      <c r="G31" s="20"/>
    </row>
    <row r="32" spans="1:7" ht="38.25" customHeight="1">
      <c r="A32" s="19">
        <v>1</v>
      </c>
      <c r="B32" s="53" t="s">
        <v>364</v>
      </c>
      <c r="C32" s="53"/>
      <c r="D32" s="53"/>
      <c r="E32" s="53"/>
      <c r="F32" s="53"/>
      <c r="G32" s="53"/>
    </row>
    <row r="33" spans="1:7" ht="15.75">
      <c r="A33" s="19"/>
      <c r="B33" s="91"/>
      <c r="C33" s="92"/>
      <c r="D33" s="92"/>
      <c r="E33" s="92"/>
      <c r="F33" s="92"/>
      <c r="G33" s="93"/>
    </row>
    <row r="34" spans="1:7" ht="15.75">
      <c r="A34" s="18"/>
    </row>
    <row r="35" spans="1:7" ht="15.75">
      <c r="A35" s="10">
        <v>9</v>
      </c>
      <c r="B35" s="8" t="s">
        <v>365</v>
      </c>
      <c r="C35" s="8"/>
      <c r="D35" s="8"/>
      <c r="E35" s="8"/>
      <c r="F35" s="8"/>
      <c r="G35" s="8"/>
    </row>
    <row r="36" spans="1:7" ht="2.25" customHeight="1">
      <c r="A36" s="10"/>
      <c r="B36" s="4"/>
    </row>
    <row r="37" spans="1:7" ht="15.75">
      <c r="A37" s="18"/>
      <c r="E37" s="1" t="s">
        <v>366</v>
      </c>
    </row>
    <row r="38" spans="1:7" ht="47.25">
      <c r="A38" s="19" t="s">
        <v>28</v>
      </c>
      <c r="B38" s="19" t="s">
        <v>38</v>
      </c>
      <c r="C38" s="19" t="s">
        <v>40</v>
      </c>
      <c r="D38" s="19" t="s">
        <v>41</v>
      </c>
      <c r="E38" s="19" t="s">
        <v>42</v>
      </c>
      <c r="F38" s="94"/>
    </row>
    <row r="39" spans="1:7" ht="15.75">
      <c r="A39" s="19">
        <v>1</v>
      </c>
      <c r="B39" s="19">
        <v>2</v>
      </c>
      <c r="C39" s="19">
        <v>3</v>
      </c>
      <c r="D39" s="19">
        <v>4</v>
      </c>
      <c r="E39" s="19">
        <v>5</v>
      </c>
      <c r="F39" s="94"/>
    </row>
    <row r="40" spans="1:7" ht="63">
      <c r="A40" s="19">
        <v>1</v>
      </c>
      <c r="B40" s="19" t="s">
        <v>367</v>
      </c>
      <c r="C40" s="28">
        <v>121526.8</v>
      </c>
      <c r="D40" s="28">
        <v>0</v>
      </c>
      <c r="E40" s="26">
        <f>C40+D40</f>
        <v>121526.8</v>
      </c>
      <c r="F40" s="95"/>
    </row>
    <row r="41" spans="1:7" ht="50.45" customHeight="1">
      <c r="A41" s="19">
        <v>2</v>
      </c>
      <c r="B41" s="19" t="s">
        <v>368</v>
      </c>
      <c r="C41" s="28">
        <v>198529.23</v>
      </c>
      <c r="D41" s="28">
        <v>0</v>
      </c>
      <c r="E41" s="26">
        <f t="shared" ref="E41:E59" si="0">C41+D41</f>
        <v>198529.23</v>
      </c>
      <c r="F41" s="95"/>
    </row>
    <row r="42" spans="1:7" ht="47.25">
      <c r="A42" s="19">
        <v>3</v>
      </c>
      <c r="B42" s="19" t="s">
        <v>369</v>
      </c>
      <c r="C42" s="28">
        <v>69777.11</v>
      </c>
      <c r="D42" s="28">
        <v>0</v>
      </c>
      <c r="E42" s="26">
        <f t="shared" si="0"/>
        <v>69777.11</v>
      </c>
      <c r="F42" s="95"/>
    </row>
    <row r="43" spans="1:7" ht="78.75">
      <c r="A43" s="19">
        <v>4</v>
      </c>
      <c r="B43" s="19" t="s">
        <v>370</v>
      </c>
      <c r="C43" s="28">
        <v>194983.26</v>
      </c>
      <c r="D43" s="28">
        <v>0</v>
      </c>
      <c r="E43" s="26">
        <f t="shared" si="0"/>
        <v>194983.26</v>
      </c>
      <c r="F43" s="95"/>
    </row>
    <row r="44" spans="1:7" ht="63">
      <c r="A44" s="19">
        <v>5</v>
      </c>
      <c r="B44" s="19" t="s">
        <v>371</v>
      </c>
      <c r="C44" s="28">
        <v>198914.74</v>
      </c>
      <c r="D44" s="28">
        <v>0</v>
      </c>
      <c r="E44" s="26">
        <f t="shared" si="0"/>
        <v>198914.74</v>
      </c>
      <c r="F44" s="95"/>
    </row>
    <row r="45" spans="1:7" ht="47.25">
      <c r="A45" s="19">
        <v>6</v>
      </c>
      <c r="B45" s="19" t="s">
        <v>372</v>
      </c>
      <c r="C45" s="28">
        <v>20636.2</v>
      </c>
      <c r="D45" s="28">
        <v>0</v>
      </c>
      <c r="E45" s="26">
        <f t="shared" si="0"/>
        <v>20636.2</v>
      </c>
      <c r="F45" s="95"/>
    </row>
    <row r="46" spans="1:7" ht="59.45" customHeight="1">
      <c r="A46" s="19">
        <v>7</v>
      </c>
      <c r="B46" s="19" t="s">
        <v>373</v>
      </c>
      <c r="C46" s="28">
        <v>134974.82</v>
      </c>
      <c r="D46" s="28">
        <v>0</v>
      </c>
      <c r="E46" s="26">
        <f t="shared" si="0"/>
        <v>134974.82</v>
      </c>
      <c r="F46" s="95"/>
    </row>
    <row r="47" spans="1:7" ht="94.5">
      <c r="A47" s="19">
        <v>8</v>
      </c>
      <c r="B47" s="19" t="s">
        <v>374</v>
      </c>
      <c r="C47" s="28">
        <v>122649.64</v>
      </c>
      <c r="D47" s="28">
        <v>0</v>
      </c>
      <c r="E47" s="26">
        <f t="shared" si="0"/>
        <v>122649.64</v>
      </c>
      <c r="F47" s="95"/>
    </row>
    <row r="48" spans="1:7" ht="47.25">
      <c r="A48" s="19">
        <v>9</v>
      </c>
      <c r="B48" s="19" t="s">
        <v>375</v>
      </c>
      <c r="C48" s="28">
        <v>19708.8</v>
      </c>
      <c r="D48" s="28">
        <v>0</v>
      </c>
      <c r="E48" s="26">
        <f t="shared" si="0"/>
        <v>19708.8</v>
      </c>
      <c r="F48" s="95"/>
    </row>
    <row r="49" spans="1:7" ht="63">
      <c r="A49" s="19">
        <v>10</v>
      </c>
      <c r="B49" s="19" t="s">
        <v>376</v>
      </c>
      <c r="C49" s="28">
        <v>76799.399999999994</v>
      </c>
      <c r="D49" s="28">
        <v>0</v>
      </c>
      <c r="E49" s="26">
        <f t="shared" si="0"/>
        <v>76799.399999999994</v>
      </c>
      <c r="F49" s="95"/>
    </row>
    <row r="50" spans="1:7" ht="63">
      <c r="A50" s="19">
        <v>11</v>
      </c>
      <c r="B50" s="19" t="s">
        <v>377</v>
      </c>
      <c r="C50" s="28">
        <v>2434.98</v>
      </c>
      <c r="D50" s="28">
        <v>0</v>
      </c>
      <c r="E50" s="26">
        <f t="shared" si="0"/>
        <v>2434.98</v>
      </c>
      <c r="F50" s="95"/>
    </row>
    <row r="51" spans="1:7" ht="63">
      <c r="A51" s="19">
        <v>12</v>
      </c>
      <c r="B51" s="19" t="s">
        <v>378</v>
      </c>
      <c r="C51" s="28">
        <v>91945</v>
      </c>
      <c r="D51" s="28">
        <v>0</v>
      </c>
      <c r="E51" s="26">
        <f t="shared" si="0"/>
        <v>91945</v>
      </c>
      <c r="F51" s="95"/>
    </row>
    <row r="52" spans="1:7" ht="63">
      <c r="A52" s="19">
        <v>13</v>
      </c>
      <c r="B52" s="19" t="s">
        <v>379</v>
      </c>
      <c r="C52" s="28">
        <v>51499.8</v>
      </c>
      <c r="D52" s="28">
        <v>0</v>
      </c>
      <c r="E52" s="26">
        <f t="shared" si="0"/>
        <v>51499.8</v>
      </c>
      <c r="F52" s="95"/>
    </row>
    <row r="53" spans="1:7" ht="47.25">
      <c r="A53" s="19">
        <v>14</v>
      </c>
      <c r="B53" s="19" t="s">
        <v>380</v>
      </c>
      <c r="C53" s="28">
        <v>0</v>
      </c>
      <c r="D53" s="28">
        <v>7020</v>
      </c>
      <c r="E53" s="26">
        <f t="shared" si="0"/>
        <v>7020</v>
      </c>
      <c r="F53" s="95"/>
    </row>
    <row r="54" spans="1:7" ht="15.75">
      <c r="A54" s="19">
        <v>15</v>
      </c>
      <c r="B54" s="19" t="s">
        <v>381</v>
      </c>
      <c r="C54" s="28">
        <v>24487.66</v>
      </c>
      <c r="D54" s="28">
        <v>0</v>
      </c>
      <c r="E54" s="26">
        <f t="shared" si="0"/>
        <v>24487.66</v>
      </c>
      <c r="F54" s="95"/>
    </row>
    <row r="55" spans="1:7" ht="138" customHeight="1">
      <c r="A55" s="19">
        <v>16</v>
      </c>
      <c r="B55" s="19" t="s">
        <v>382</v>
      </c>
      <c r="C55" s="28">
        <v>0</v>
      </c>
      <c r="D55" s="28">
        <v>163174.03</v>
      </c>
      <c r="E55" s="26">
        <f t="shared" si="0"/>
        <v>163174.03</v>
      </c>
      <c r="F55" s="95"/>
    </row>
    <row r="56" spans="1:7" ht="83.45" customHeight="1">
      <c r="A56" s="19">
        <v>17</v>
      </c>
      <c r="B56" s="19" t="s">
        <v>383</v>
      </c>
      <c r="C56" s="28">
        <v>389734</v>
      </c>
      <c r="D56" s="28">
        <v>0</v>
      </c>
      <c r="E56" s="26">
        <f>C56+D56</f>
        <v>389734</v>
      </c>
      <c r="F56" s="95"/>
    </row>
    <row r="57" spans="1:7" ht="31.5">
      <c r="A57" s="19">
        <v>18</v>
      </c>
      <c r="B57" s="19" t="s">
        <v>384</v>
      </c>
      <c r="C57" s="28">
        <v>345116.8</v>
      </c>
      <c r="D57" s="28">
        <v>0</v>
      </c>
      <c r="E57" s="26">
        <f>C57+D57</f>
        <v>345116.8</v>
      </c>
      <c r="F57" s="95"/>
    </row>
    <row r="58" spans="1:7" ht="31.5">
      <c r="A58" s="19">
        <v>18</v>
      </c>
      <c r="B58" s="19" t="s">
        <v>385</v>
      </c>
      <c r="C58" s="28">
        <v>42900</v>
      </c>
      <c r="D58" s="28">
        <v>0</v>
      </c>
      <c r="E58" s="26">
        <f t="shared" si="0"/>
        <v>42900</v>
      </c>
      <c r="F58" s="95"/>
    </row>
    <row r="59" spans="1:7" ht="15.75" customHeight="1">
      <c r="A59" s="44" t="s">
        <v>42</v>
      </c>
      <c r="B59" s="77"/>
      <c r="C59" s="26">
        <f>SUM(C40:C58)</f>
        <v>2106618.2399999998</v>
      </c>
      <c r="D59" s="26">
        <f>SUM(D40:D55)</f>
        <v>170194.03</v>
      </c>
      <c r="E59" s="26">
        <f t="shared" si="0"/>
        <v>2276812.2699999996</v>
      </c>
      <c r="F59" s="95"/>
    </row>
    <row r="60" spans="1:7" ht="15.75">
      <c r="A60" s="18"/>
    </row>
    <row r="61" spans="1:7" ht="15.75">
      <c r="A61" s="10">
        <v>10</v>
      </c>
      <c r="B61" s="8" t="s">
        <v>50</v>
      </c>
      <c r="C61" s="8"/>
      <c r="D61" s="8"/>
      <c r="E61" s="8"/>
      <c r="F61" s="8"/>
      <c r="G61" s="8"/>
    </row>
    <row r="62" spans="1:7" ht="21.75" customHeight="1">
      <c r="A62" s="10"/>
      <c r="B62" s="4"/>
      <c r="E62" s="1" t="s">
        <v>366</v>
      </c>
    </row>
    <row r="63" spans="1:7" ht="63">
      <c r="A63" s="19" t="s">
        <v>28</v>
      </c>
      <c r="B63" s="19" t="s">
        <v>52</v>
      </c>
      <c r="C63" s="19" t="s">
        <v>40</v>
      </c>
      <c r="D63" s="19" t="s">
        <v>41</v>
      </c>
      <c r="E63" s="19" t="s">
        <v>42</v>
      </c>
    </row>
    <row r="64" spans="1:7" ht="15.75">
      <c r="A64" s="96">
        <v>1</v>
      </c>
      <c r="B64" s="19">
        <v>2</v>
      </c>
      <c r="C64" s="19">
        <v>3</v>
      </c>
      <c r="D64" s="19">
        <v>4</v>
      </c>
      <c r="E64" s="19">
        <v>5</v>
      </c>
    </row>
    <row r="65" spans="1:7" ht="94.5">
      <c r="A65" s="96"/>
      <c r="B65" s="19" t="s">
        <v>386</v>
      </c>
      <c r="C65" s="26">
        <f>C59</f>
        <v>2106618.2399999998</v>
      </c>
      <c r="D65" s="26">
        <f>D59</f>
        <v>170194.03</v>
      </c>
      <c r="E65" s="26">
        <f>C65+D65</f>
        <v>2276812.2699999996</v>
      </c>
    </row>
    <row r="66" spans="1:7" ht="15.75">
      <c r="A66" s="96"/>
      <c r="B66" s="29" t="s">
        <v>42</v>
      </c>
      <c r="C66" s="26">
        <f>C65</f>
        <v>2106618.2399999998</v>
      </c>
      <c r="D66" s="26">
        <f>D65</f>
        <v>170194.03</v>
      </c>
      <c r="E66" s="26">
        <f>E65</f>
        <v>2276812.2699999996</v>
      </c>
    </row>
    <row r="67" spans="1:7" ht="15.75">
      <c r="A67" s="18"/>
    </row>
    <row r="68" spans="1:7" ht="15.75">
      <c r="A68" s="17">
        <v>11</v>
      </c>
      <c r="B68" s="8" t="s">
        <v>54</v>
      </c>
      <c r="C68" s="8"/>
      <c r="D68" s="8"/>
      <c r="E68" s="8"/>
      <c r="F68" s="8"/>
      <c r="G68" s="8"/>
    </row>
    <row r="69" spans="1:7" ht="15.75">
      <c r="A69" s="18"/>
    </row>
    <row r="70" spans="1:7" ht="46.5" customHeight="1">
      <c r="A70" s="19" t="s">
        <v>28</v>
      </c>
      <c r="B70" s="19" t="s">
        <v>55</v>
      </c>
      <c r="C70" s="19" t="s">
        <v>56</v>
      </c>
      <c r="D70" s="19" t="s">
        <v>57</v>
      </c>
      <c r="E70" s="19" t="s">
        <v>40</v>
      </c>
      <c r="F70" s="19" t="s">
        <v>41</v>
      </c>
      <c r="G70" s="19" t="s">
        <v>42</v>
      </c>
    </row>
    <row r="71" spans="1:7" ht="15.75">
      <c r="A71" s="19">
        <v>1</v>
      </c>
      <c r="B71" s="19">
        <v>2</v>
      </c>
      <c r="C71" s="19">
        <v>3</v>
      </c>
      <c r="D71" s="19">
        <v>4</v>
      </c>
      <c r="E71" s="19">
        <v>5</v>
      </c>
      <c r="F71" s="19">
        <v>6</v>
      </c>
      <c r="G71" s="19">
        <v>7</v>
      </c>
    </row>
    <row r="72" spans="1:7" ht="15.75">
      <c r="A72" s="19"/>
      <c r="B72" s="19" t="s">
        <v>94</v>
      </c>
      <c r="C72" s="44" t="s">
        <v>367</v>
      </c>
      <c r="D72" s="76"/>
      <c r="E72" s="76"/>
      <c r="F72" s="76"/>
      <c r="G72" s="77"/>
    </row>
    <row r="73" spans="1:7" ht="15.75">
      <c r="A73" s="19">
        <v>1</v>
      </c>
      <c r="B73" s="47" t="s">
        <v>58</v>
      </c>
      <c r="C73" s="19"/>
      <c r="D73" s="19"/>
      <c r="E73" s="19"/>
      <c r="F73" s="19"/>
      <c r="G73" s="19"/>
    </row>
    <row r="74" spans="1:7" ht="72" customHeight="1">
      <c r="A74" s="19"/>
      <c r="B74" s="60" t="s">
        <v>387</v>
      </c>
      <c r="C74" s="19" t="s">
        <v>96</v>
      </c>
      <c r="D74" s="19" t="s">
        <v>388</v>
      </c>
      <c r="E74" s="26">
        <v>121526.8</v>
      </c>
      <c r="F74" s="26">
        <v>0</v>
      </c>
      <c r="G74" s="26">
        <f>E74+F74</f>
        <v>121526.8</v>
      </c>
    </row>
    <row r="75" spans="1:7" ht="72" customHeight="1">
      <c r="A75" s="19"/>
      <c r="B75" s="97" t="s">
        <v>389</v>
      </c>
      <c r="C75" s="19" t="s">
        <v>390</v>
      </c>
      <c r="D75" s="19" t="s">
        <v>391</v>
      </c>
      <c r="E75" s="19">
        <v>92</v>
      </c>
      <c r="F75" s="19">
        <v>0</v>
      </c>
      <c r="G75" s="19">
        <f>E75+F75</f>
        <v>92</v>
      </c>
    </row>
    <row r="76" spans="1:7" ht="15.75">
      <c r="A76" s="19">
        <v>2</v>
      </c>
      <c r="B76" s="47" t="s">
        <v>62</v>
      </c>
      <c r="C76" s="19"/>
      <c r="D76" s="19"/>
      <c r="E76" s="19"/>
      <c r="F76" s="19"/>
      <c r="G76" s="19"/>
    </row>
    <row r="77" spans="1:7" ht="63.6" customHeight="1">
      <c r="A77" s="19"/>
      <c r="B77" s="97" t="s">
        <v>392</v>
      </c>
      <c r="C77" s="19" t="s">
        <v>60</v>
      </c>
      <c r="D77" s="19" t="s">
        <v>206</v>
      </c>
      <c r="E77" s="19">
        <v>92</v>
      </c>
      <c r="F77" s="19">
        <v>0</v>
      </c>
      <c r="G77" s="19">
        <f>E77+F77</f>
        <v>92</v>
      </c>
    </row>
    <row r="78" spans="1:7" ht="25.15" customHeight="1">
      <c r="A78" s="19">
        <v>3</v>
      </c>
      <c r="B78" s="47" t="s">
        <v>66</v>
      </c>
      <c r="C78" s="19"/>
      <c r="D78" s="19"/>
      <c r="E78" s="19"/>
      <c r="F78" s="19"/>
      <c r="G78" s="19"/>
    </row>
    <row r="79" spans="1:7" ht="62.45" customHeight="1">
      <c r="A79" s="19"/>
      <c r="B79" s="51" t="s">
        <v>393</v>
      </c>
      <c r="C79" s="19" t="s">
        <v>96</v>
      </c>
      <c r="D79" s="19" t="s">
        <v>394</v>
      </c>
      <c r="E79" s="26">
        <f>E74/E75</f>
        <v>1320.9434782608696</v>
      </c>
      <c r="F79" s="26">
        <v>0</v>
      </c>
      <c r="G79" s="26">
        <f>E79+F79</f>
        <v>1320.9434782608696</v>
      </c>
    </row>
    <row r="80" spans="1:7" ht="21" customHeight="1">
      <c r="A80" s="19">
        <v>4</v>
      </c>
      <c r="B80" s="47" t="s">
        <v>103</v>
      </c>
      <c r="C80" s="19"/>
      <c r="D80" s="19"/>
      <c r="E80" s="19"/>
      <c r="F80" s="19"/>
      <c r="G80" s="19"/>
    </row>
    <row r="81" spans="1:7" ht="75.599999999999994" customHeight="1">
      <c r="A81" s="19"/>
      <c r="B81" s="51" t="s">
        <v>395</v>
      </c>
      <c r="C81" s="19" t="s">
        <v>105</v>
      </c>
      <c r="D81" s="98" t="s">
        <v>396</v>
      </c>
      <c r="E81" s="19">
        <f>94/94*100</f>
        <v>100</v>
      </c>
      <c r="F81" s="19">
        <v>0</v>
      </c>
      <c r="G81" s="19">
        <f>E81+F81</f>
        <v>100</v>
      </c>
    </row>
    <row r="82" spans="1:7" ht="21" customHeight="1">
      <c r="A82" s="19"/>
      <c r="B82" s="19" t="s">
        <v>254</v>
      </c>
      <c r="C82" s="44" t="s">
        <v>368</v>
      </c>
      <c r="D82" s="76"/>
      <c r="E82" s="76"/>
      <c r="F82" s="76"/>
      <c r="G82" s="77"/>
    </row>
    <row r="83" spans="1:7" ht="21" customHeight="1">
      <c r="A83" s="19">
        <v>1</v>
      </c>
      <c r="B83" s="47" t="s">
        <v>58</v>
      </c>
      <c r="C83" s="19"/>
      <c r="D83" s="19"/>
      <c r="E83" s="19"/>
      <c r="F83" s="19"/>
      <c r="G83" s="19"/>
    </row>
    <row r="84" spans="1:7" ht="65.45" customHeight="1">
      <c r="A84" s="19"/>
      <c r="B84" s="60" t="s">
        <v>397</v>
      </c>
      <c r="C84" s="19" t="s">
        <v>96</v>
      </c>
      <c r="D84" s="19" t="s">
        <v>388</v>
      </c>
      <c r="E84" s="26">
        <v>198529.23</v>
      </c>
      <c r="F84" s="26">
        <v>0</v>
      </c>
      <c r="G84" s="26">
        <f>E84+F84</f>
        <v>198529.23</v>
      </c>
    </row>
    <row r="85" spans="1:7" ht="68.45" customHeight="1">
      <c r="A85" s="19"/>
      <c r="B85" s="97" t="s">
        <v>398</v>
      </c>
      <c r="C85" s="19" t="s">
        <v>390</v>
      </c>
      <c r="D85" s="19" t="s">
        <v>391</v>
      </c>
      <c r="E85" s="19">
        <v>177</v>
      </c>
      <c r="F85" s="19">
        <v>0</v>
      </c>
      <c r="G85" s="19">
        <f>E85+F85</f>
        <v>177</v>
      </c>
    </row>
    <row r="86" spans="1:7" ht="21" customHeight="1">
      <c r="A86" s="19">
        <v>2</v>
      </c>
      <c r="B86" s="47" t="s">
        <v>62</v>
      </c>
      <c r="C86" s="19"/>
      <c r="D86" s="19"/>
      <c r="E86" s="19"/>
      <c r="F86" s="19"/>
      <c r="G86" s="19"/>
    </row>
    <row r="87" spans="1:7" ht="59.45" customHeight="1">
      <c r="A87" s="19"/>
      <c r="B87" s="97" t="s">
        <v>399</v>
      </c>
      <c r="C87" s="19" t="s">
        <v>60</v>
      </c>
      <c r="D87" s="19" t="s">
        <v>206</v>
      </c>
      <c r="E87" s="19">
        <v>177</v>
      </c>
      <c r="F87" s="19">
        <v>0</v>
      </c>
      <c r="G87" s="19">
        <f>E87+F87</f>
        <v>177</v>
      </c>
    </row>
    <row r="88" spans="1:7" ht="21" customHeight="1">
      <c r="A88" s="19">
        <v>3</v>
      </c>
      <c r="B88" s="47" t="s">
        <v>66</v>
      </c>
      <c r="C88" s="19"/>
      <c r="D88" s="19"/>
      <c r="E88" s="19"/>
      <c r="F88" s="19"/>
      <c r="G88" s="19"/>
    </row>
    <row r="89" spans="1:7" ht="84.6" customHeight="1">
      <c r="A89" s="19"/>
      <c r="B89" s="51" t="s">
        <v>400</v>
      </c>
      <c r="C89" s="19" t="s">
        <v>96</v>
      </c>
      <c r="D89" s="19" t="s">
        <v>401</v>
      </c>
      <c r="E89" s="26">
        <f>E84/E85</f>
        <v>1121.6340677966102</v>
      </c>
      <c r="F89" s="26">
        <v>0</v>
      </c>
      <c r="G89" s="26">
        <f>E89+F89</f>
        <v>1121.6340677966102</v>
      </c>
    </row>
    <row r="90" spans="1:7" ht="21" customHeight="1">
      <c r="A90" s="19">
        <v>4</v>
      </c>
      <c r="B90" s="47" t="s">
        <v>103</v>
      </c>
      <c r="C90" s="19"/>
      <c r="D90" s="19"/>
      <c r="E90" s="19"/>
      <c r="F90" s="19"/>
      <c r="G90" s="19"/>
    </row>
    <row r="91" spans="1:7" ht="80.45" customHeight="1">
      <c r="A91" s="19"/>
      <c r="B91" s="51" t="s">
        <v>402</v>
      </c>
      <c r="C91" s="19" t="s">
        <v>105</v>
      </c>
      <c r="D91" s="98" t="s">
        <v>403</v>
      </c>
      <c r="E91" s="19">
        <f>179/179*100</f>
        <v>100</v>
      </c>
      <c r="F91" s="19">
        <v>0</v>
      </c>
      <c r="G91" s="19">
        <f>E91+F91</f>
        <v>100</v>
      </c>
    </row>
    <row r="92" spans="1:7" ht="21" customHeight="1">
      <c r="A92" s="19"/>
      <c r="B92" s="19" t="s">
        <v>263</v>
      </c>
      <c r="C92" s="44" t="s">
        <v>369</v>
      </c>
      <c r="D92" s="76"/>
      <c r="E92" s="76"/>
      <c r="F92" s="76"/>
      <c r="G92" s="77"/>
    </row>
    <row r="93" spans="1:7" ht="21" customHeight="1">
      <c r="A93" s="19">
        <v>1</v>
      </c>
      <c r="B93" s="47" t="s">
        <v>58</v>
      </c>
      <c r="C93" s="19"/>
      <c r="D93" s="19"/>
      <c r="E93" s="19"/>
      <c r="F93" s="19"/>
      <c r="G93" s="19"/>
    </row>
    <row r="94" spans="1:7" ht="63.6" customHeight="1">
      <c r="A94" s="19"/>
      <c r="B94" s="60" t="s">
        <v>404</v>
      </c>
      <c r="C94" s="19" t="s">
        <v>96</v>
      </c>
      <c r="D94" s="19" t="s">
        <v>388</v>
      </c>
      <c r="E94" s="26">
        <v>69777.11</v>
      </c>
      <c r="F94" s="26">
        <v>0</v>
      </c>
      <c r="G94" s="26">
        <f>E94+F94</f>
        <v>69777.11</v>
      </c>
    </row>
    <row r="95" spans="1:7" ht="63.6" customHeight="1">
      <c r="A95" s="19"/>
      <c r="B95" s="97" t="s">
        <v>405</v>
      </c>
      <c r="C95" s="19" t="s">
        <v>390</v>
      </c>
      <c r="D95" s="19" t="s">
        <v>391</v>
      </c>
      <c r="E95" s="19">
        <v>2</v>
      </c>
      <c r="F95" s="19">
        <v>0</v>
      </c>
      <c r="G95" s="19">
        <f>E95+F95</f>
        <v>2</v>
      </c>
    </row>
    <row r="96" spans="1:7" ht="21" customHeight="1">
      <c r="A96" s="19">
        <v>2</v>
      </c>
      <c r="B96" s="47" t="s">
        <v>62</v>
      </c>
      <c r="C96" s="19"/>
      <c r="D96" s="19"/>
      <c r="E96" s="19"/>
      <c r="F96" s="19"/>
      <c r="G96" s="19"/>
    </row>
    <row r="97" spans="1:7" ht="66" customHeight="1">
      <c r="A97" s="19"/>
      <c r="B97" s="97" t="s">
        <v>406</v>
      </c>
      <c r="C97" s="19" t="s">
        <v>60</v>
      </c>
      <c r="D97" s="19" t="s">
        <v>206</v>
      </c>
      <c r="E97" s="19">
        <v>2</v>
      </c>
      <c r="F97" s="19">
        <v>0</v>
      </c>
      <c r="G97" s="19">
        <f>E97+F97</f>
        <v>2</v>
      </c>
    </row>
    <row r="98" spans="1:7" ht="21" customHeight="1">
      <c r="A98" s="19">
        <v>3</v>
      </c>
      <c r="B98" s="47" t="s">
        <v>66</v>
      </c>
      <c r="C98" s="19"/>
      <c r="D98" s="19"/>
      <c r="E98" s="19"/>
      <c r="F98" s="19"/>
      <c r="G98" s="19"/>
    </row>
    <row r="99" spans="1:7" ht="59.45" customHeight="1">
      <c r="A99" s="19"/>
      <c r="B99" s="51" t="s">
        <v>407</v>
      </c>
      <c r="C99" s="19" t="s">
        <v>96</v>
      </c>
      <c r="D99" s="19" t="s">
        <v>408</v>
      </c>
      <c r="E99" s="26">
        <f>E94/E95</f>
        <v>34888.555</v>
      </c>
      <c r="F99" s="26">
        <v>0</v>
      </c>
      <c r="G99" s="26">
        <f>E99+F99</f>
        <v>34888.555</v>
      </c>
    </row>
    <row r="100" spans="1:7" ht="21" customHeight="1">
      <c r="A100" s="19">
        <v>4</v>
      </c>
      <c r="B100" s="47" t="s">
        <v>103</v>
      </c>
      <c r="C100" s="19"/>
      <c r="D100" s="19"/>
      <c r="E100" s="19"/>
      <c r="F100" s="19"/>
      <c r="G100" s="19"/>
    </row>
    <row r="101" spans="1:7" ht="51.6" customHeight="1">
      <c r="A101" s="19"/>
      <c r="B101" s="51" t="s">
        <v>409</v>
      </c>
      <c r="C101" s="19" t="s">
        <v>105</v>
      </c>
      <c r="D101" s="98" t="s">
        <v>410</v>
      </c>
      <c r="E101" s="19">
        <f>3/3*100</f>
        <v>100</v>
      </c>
      <c r="F101" s="19">
        <v>0</v>
      </c>
      <c r="G101" s="19">
        <f>E101+F101</f>
        <v>100</v>
      </c>
    </row>
    <row r="102" spans="1:7" ht="21" customHeight="1">
      <c r="A102" s="19"/>
      <c r="B102" s="19" t="s">
        <v>271</v>
      </c>
      <c r="C102" s="44" t="s">
        <v>370</v>
      </c>
      <c r="D102" s="76"/>
      <c r="E102" s="76"/>
      <c r="F102" s="76"/>
      <c r="G102" s="77"/>
    </row>
    <row r="103" spans="1:7" ht="21" customHeight="1">
      <c r="A103" s="19">
        <v>1</v>
      </c>
      <c r="B103" s="47" t="s">
        <v>58</v>
      </c>
      <c r="C103" s="19"/>
      <c r="D103" s="19"/>
      <c r="E103" s="19"/>
      <c r="F103" s="19"/>
      <c r="G103" s="19"/>
    </row>
    <row r="104" spans="1:7" ht="82.9" customHeight="1">
      <c r="A104" s="19"/>
      <c r="B104" s="60" t="s">
        <v>411</v>
      </c>
      <c r="C104" s="19" t="s">
        <v>96</v>
      </c>
      <c r="D104" s="19" t="s">
        <v>388</v>
      </c>
      <c r="E104" s="26">
        <v>194983.26</v>
      </c>
      <c r="F104" s="26">
        <v>0</v>
      </c>
      <c r="G104" s="26">
        <f>E104+F104</f>
        <v>194983.26</v>
      </c>
    </row>
    <row r="105" spans="1:7" ht="89.45" customHeight="1">
      <c r="A105" s="19"/>
      <c r="B105" s="97" t="s">
        <v>412</v>
      </c>
      <c r="C105" s="19" t="s">
        <v>390</v>
      </c>
      <c r="D105" s="19" t="s">
        <v>391</v>
      </c>
      <c r="E105" s="19">
        <v>19</v>
      </c>
      <c r="F105" s="19">
        <v>0</v>
      </c>
      <c r="G105" s="19">
        <f>E105+F105</f>
        <v>19</v>
      </c>
    </row>
    <row r="106" spans="1:7" ht="21" customHeight="1">
      <c r="A106" s="19">
        <v>2</v>
      </c>
      <c r="B106" s="47" t="s">
        <v>62</v>
      </c>
      <c r="C106" s="19"/>
      <c r="D106" s="19"/>
      <c r="E106" s="19"/>
      <c r="F106" s="19"/>
      <c r="G106" s="19"/>
    </row>
    <row r="107" spans="1:7" ht="102.6" customHeight="1">
      <c r="A107" s="19"/>
      <c r="B107" s="97" t="s">
        <v>413</v>
      </c>
      <c r="C107" s="19" t="s">
        <v>60</v>
      </c>
      <c r="D107" s="19" t="s">
        <v>206</v>
      </c>
      <c r="E107" s="19">
        <v>19</v>
      </c>
      <c r="F107" s="19">
        <v>0</v>
      </c>
      <c r="G107" s="19">
        <f>E107+F107</f>
        <v>19</v>
      </c>
    </row>
    <row r="108" spans="1:7" ht="21" customHeight="1">
      <c r="A108" s="19">
        <v>3</v>
      </c>
      <c r="B108" s="47" t="s">
        <v>66</v>
      </c>
      <c r="C108" s="19"/>
      <c r="D108" s="19"/>
      <c r="E108" s="19"/>
      <c r="F108" s="19"/>
      <c r="G108" s="19"/>
    </row>
    <row r="109" spans="1:7" ht="63" customHeight="1">
      <c r="A109" s="19"/>
      <c r="B109" s="51" t="s">
        <v>414</v>
      </c>
      <c r="C109" s="19" t="s">
        <v>96</v>
      </c>
      <c r="D109" s="19" t="s">
        <v>415</v>
      </c>
      <c r="E109" s="26">
        <f>E104/E105</f>
        <v>10262.276842105264</v>
      </c>
      <c r="F109" s="26">
        <v>0</v>
      </c>
      <c r="G109" s="26">
        <f>E109+F109</f>
        <v>10262.276842105264</v>
      </c>
    </row>
    <row r="110" spans="1:7" ht="21" customHeight="1">
      <c r="A110" s="19">
        <v>4</v>
      </c>
      <c r="B110" s="47" t="s">
        <v>103</v>
      </c>
      <c r="C110" s="19"/>
      <c r="D110" s="19"/>
      <c r="E110" s="19"/>
      <c r="F110" s="19"/>
      <c r="G110" s="19"/>
    </row>
    <row r="111" spans="1:7" ht="97.9" customHeight="1">
      <c r="A111" s="19"/>
      <c r="B111" s="51" t="s">
        <v>416</v>
      </c>
      <c r="C111" s="19" t="s">
        <v>105</v>
      </c>
      <c r="D111" s="98" t="s">
        <v>417</v>
      </c>
      <c r="E111" s="19">
        <f>26/26*100</f>
        <v>100</v>
      </c>
      <c r="F111" s="19">
        <v>0</v>
      </c>
      <c r="G111" s="19">
        <f>E111+F111</f>
        <v>100</v>
      </c>
    </row>
    <row r="112" spans="1:7" ht="21" customHeight="1">
      <c r="A112" s="19"/>
      <c r="B112" s="19" t="s">
        <v>279</v>
      </c>
      <c r="C112" s="44" t="s">
        <v>371</v>
      </c>
      <c r="D112" s="76"/>
      <c r="E112" s="76"/>
      <c r="F112" s="76"/>
      <c r="G112" s="77"/>
    </row>
    <row r="113" spans="1:7" ht="21" customHeight="1">
      <c r="A113" s="19">
        <v>1</v>
      </c>
      <c r="B113" s="47" t="s">
        <v>58</v>
      </c>
      <c r="C113" s="19"/>
      <c r="D113" s="19"/>
      <c r="E113" s="19"/>
      <c r="F113" s="19"/>
      <c r="G113" s="19"/>
    </row>
    <row r="114" spans="1:7" ht="84" customHeight="1">
      <c r="A114" s="19"/>
      <c r="B114" s="60" t="s">
        <v>418</v>
      </c>
      <c r="C114" s="19" t="s">
        <v>96</v>
      </c>
      <c r="D114" s="19" t="s">
        <v>388</v>
      </c>
      <c r="E114" s="26">
        <v>198914.74</v>
      </c>
      <c r="F114" s="26">
        <v>0</v>
      </c>
      <c r="G114" s="26">
        <f>E114+F114</f>
        <v>198914.74</v>
      </c>
    </row>
    <row r="115" spans="1:7" ht="89.45" customHeight="1">
      <c r="A115" s="19"/>
      <c r="B115" s="97" t="s">
        <v>419</v>
      </c>
      <c r="C115" s="19" t="s">
        <v>390</v>
      </c>
      <c r="D115" s="19" t="s">
        <v>391</v>
      </c>
      <c r="E115" s="19">
        <v>11</v>
      </c>
      <c r="F115" s="19">
        <v>0</v>
      </c>
      <c r="G115" s="19">
        <f>E115+F115</f>
        <v>11</v>
      </c>
    </row>
    <row r="116" spans="1:7" ht="21" customHeight="1">
      <c r="A116" s="19">
        <v>2</v>
      </c>
      <c r="B116" s="47" t="s">
        <v>62</v>
      </c>
      <c r="C116" s="19"/>
      <c r="D116" s="19"/>
      <c r="E116" s="19"/>
      <c r="F116" s="19"/>
      <c r="G116" s="19"/>
    </row>
    <row r="117" spans="1:7" ht="92.45" customHeight="1">
      <c r="A117" s="19"/>
      <c r="B117" s="97" t="s">
        <v>420</v>
      </c>
      <c r="C117" s="19" t="s">
        <v>60</v>
      </c>
      <c r="D117" s="19" t="s">
        <v>206</v>
      </c>
      <c r="E117" s="19">
        <v>11</v>
      </c>
      <c r="F117" s="19">
        <v>0</v>
      </c>
      <c r="G117" s="19">
        <f>E117+F117</f>
        <v>11</v>
      </c>
    </row>
    <row r="118" spans="1:7" ht="21" customHeight="1">
      <c r="A118" s="19">
        <v>3</v>
      </c>
      <c r="B118" s="47" t="s">
        <v>66</v>
      </c>
      <c r="C118" s="19"/>
      <c r="D118" s="19"/>
      <c r="E118" s="19"/>
      <c r="F118" s="19"/>
      <c r="G118" s="19"/>
    </row>
    <row r="119" spans="1:7" ht="65.45" customHeight="1">
      <c r="A119" s="19"/>
      <c r="B119" s="51" t="s">
        <v>421</v>
      </c>
      <c r="C119" s="19" t="s">
        <v>96</v>
      </c>
      <c r="D119" s="19" t="s">
        <v>422</v>
      </c>
      <c r="E119" s="26">
        <f>E114/E115</f>
        <v>18083.15818181818</v>
      </c>
      <c r="F119" s="26">
        <v>0</v>
      </c>
      <c r="G119" s="26">
        <f>E119+F119</f>
        <v>18083.15818181818</v>
      </c>
    </row>
    <row r="120" spans="1:7" ht="21" customHeight="1">
      <c r="A120" s="19">
        <v>4</v>
      </c>
      <c r="B120" s="47" t="s">
        <v>103</v>
      </c>
      <c r="C120" s="19"/>
      <c r="D120" s="19"/>
      <c r="E120" s="19"/>
      <c r="F120" s="19"/>
      <c r="G120" s="19"/>
    </row>
    <row r="121" spans="1:7" ht="69" customHeight="1">
      <c r="A121" s="19"/>
      <c r="B121" s="51" t="s">
        <v>423</v>
      </c>
      <c r="C121" s="19" t="s">
        <v>105</v>
      </c>
      <c r="D121" s="98" t="s">
        <v>424</v>
      </c>
      <c r="E121" s="19">
        <f>16/16*100</f>
        <v>100</v>
      </c>
      <c r="F121" s="19">
        <v>0</v>
      </c>
      <c r="G121" s="19">
        <f>E121+F121</f>
        <v>100</v>
      </c>
    </row>
    <row r="122" spans="1:7" ht="21" customHeight="1">
      <c r="A122" s="19"/>
      <c r="B122" s="19" t="s">
        <v>291</v>
      </c>
      <c r="C122" s="44" t="s">
        <v>372</v>
      </c>
      <c r="D122" s="76"/>
      <c r="E122" s="76"/>
      <c r="F122" s="76"/>
      <c r="G122" s="77"/>
    </row>
    <row r="123" spans="1:7" ht="21" customHeight="1">
      <c r="A123" s="19">
        <v>1</v>
      </c>
      <c r="B123" s="47" t="s">
        <v>58</v>
      </c>
      <c r="C123" s="19"/>
      <c r="D123" s="19"/>
      <c r="E123" s="19"/>
      <c r="F123" s="19"/>
      <c r="G123" s="19"/>
    </row>
    <row r="124" spans="1:7" ht="94.15" customHeight="1">
      <c r="A124" s="19"/>
      <c r="B124" s="60" t="s">
        <v>425</v>
      </c>
      <c r="C124" s="19" t="s">
        <v>96</v>
      </c>
      <c r="D124" s="19" t="s">
        <v>388</v>
      </c>
      <c r="E124" s="26">
        <v>20636.2</v>
      </c>
      <c r="F124" s="26">
        <v>0</v>
      </c>
      <c r="G124" s="26">
        <f>E124+F124</f>
        <v>20636.2</v>
      </c>
    </row>
    <row r="125" spans="1:7" ht="63.6" customHeight="1">
      <c r="A125" s="19"/>
      <c r="B125" s="97" t="s">
        <v>426</v>
      </c>
      <c r="C125" s="19" t="s">
        <v>390</v>
      </c>
      <c r="D125" s="19" t="s">
        <v>391</v>
      </c>
      <c r="E125" s="30">
        <v>4</v>
      </c>
      <c r="F125" s="19">
        <v>0</v>
      </c>
      <c r="G125" s="19">
        <f>E125+F125</f>
        <v>4</v>
      </c>
    </row>
    <row r="126" spans="1:7" ht="21" customHeight="1">
      <c r="A126" s="19">
        <v>2</v>
      </c>
      <c r="B126" s="47" t="s">
        <v>62</v>
      </c>
      <c r="C126" s="19"/>
      <c r="D126" s="19"/>
      <c r="E126" s="30"/>
      <c r="F126" s="19"/>
      <c r="G126" s="19"/>
    </row>
    <row r="127" spans="1:7" ht="63" customHeight="1">
      <c r="A127" s="19"/>
      <c r="B127" s="97" t="s">
        <v>427</v>
      </c>
      <c r="C127" s="19" t="s">
        <v>60</v>
      </c>
      <c r="D127" s="19" t="s">
        <v>206</v>
      </c>
      <c r="E127" s="30">
        <v>4</v>
      </c>
      <c r="F127" s="19">
        <v>0</v>
      </c>
      <c r="G127" s="19">
        <f>E127+F127</f>
        <v>4</v>
      </c>
    </row>
    <row r="128" spans="1:7" ht="21" customHeight="1">
      <c r="A128" s="19">
        <v>3</v>
      </c>
      <c r="B128" s="47" t="s">
        <v>66</v>
      </c>
      <c r="C128" s="19"/>
      <c r="D128" s="19"/>
      <c r="E128" s="19"/>
      <c r="F128" s="19"/>
      <c r="G128" s="19"/>
    </row>
    <row r="129" spans="1:7" ht="70.900000000000006" customHeight="1">
      <c r="A129" s="19"/>
      <c r="B129" s="51" t="s">
        <v>428</v>
      </c>
      <c r="C129" s="19" t="s">
        <v>96</v>
      </c>
      <c r="D129" s="19" t="s">
        <v>429</v>
      </c>
      <c r="E129" s="26">
        <f>E124/E125</f>
        <v>5159.05</v>
      </c>
      <c r="F129" s="26">
        <v>0</v>
      </c>
      <c r="G129" s="26">
        <f>E129+F129</f>
        <v>5159.05</v>
      </c>
    </row>
    <row r="130" spans="1:7" ht="21" customHeight="1">
      <c r="A130" s="19">
        <v>4</v>
      </c>
      <c r="B130" s="47" t="s">
        <v>103</v>
      </c>
      <c r="C130" s="19"/>
      <c r="D130" s="19"/>
      <c r="E130" s="19"/>
      <c r="F130" s="19"/>
      <c r="G130" s="19"/>
    </row>
    <row r="131" spans="1:7" ht="61.9" customHeight="1">
      <c r="A131" s="19"/>
      <c r="B131" s="51" t="s">
        <v>430</v>
      </c>
      <c r="C131" s="19" t="s">
        <v>105</v>
      </c>
      <c r="D131" s="98" t="s">
        <v>431</v>
      </c>
      <c r="E131" s="19">
        <f>5/5*100</f>
        <v>100</v>
      </c>
      <c r="F131" s="19">
        <v>0</v>
      </c>
      <c r="G131" s="19">
        <f>E131+F131</f>
        <v>100</v>
      </c>
    </row>
    <row r="132" spans="1:7" ht="21" customHeight="1">
      <c r="A132" s="19"/>
      <c r="B132" s="19" t="s">
        <v>299</v>
      </c>
      <c r="C132" s="44" t="s">
        <v>373</v>
      </c>
      <c r="D132" s="76"/>
      <c r="E132" s="76"/>
      <c r="F132" s="76"/>
      <c r="G132" s="77"/>
    </row>
    <row r="133" spans="1:7" ht="21" customHeight="1">
      <c r="A133" s="19">
        <v>1</v>
      </c>
      <c r="B133" s="47" t="s">
        <v>58</v>
      </c>
      <c r="C133" s="19"/>
      <c r="D133" s="19"/>
      <c r="E133" s="19"/>
      <c r="F133" s="19"/>
      <c r="G133" s="19"/>
    </row>
    <row r="134" spans="1:7" ht="79.150000000000006" customHeight="1">
      <c r="A134" s="19"/>
      <c r="B134" s="60" t="s">
        <v>432</v>
      </c>
      <c r="C134" s="19" t="s">
        <v>96</v>
      </c>
      <c r="D134" s="19" t="s">
        <v>388</v>
      </c>
      <c r="E134" s="26">
        <v>134974.82</v>
      </c>
      <c r="F134" s="26">
        <v>0</v>
      </c>
      <c r="G134" s="26">
        <f>E134+F134</f>
        <v>134974.82</v>
      </c>
    </row>
    <row r="135" spans="1:7" ht="69.599999999999994" customHeight="1">
      <c r="A135" s="19"/>
      <c r="B135" s="97" t="s">
        <v>433</v>
      </c>
      <c r="C135" s="19" t="s">
        <v>390</v>
      </c>
      <c r="D135" s="19" t="s">
        <v>391</v>
      </c>
      <c r="E135" s="19">
        <v>34</v>
      </c>
      <c r="F135" s="19">
        <v>0</v>
      </c>
      <c r="G135" s="19">
        <f>E135+F135</f>
        <v>34</v>
      </c>
    </row>
    <row r="136" spans="1:7" ht="21" customHeight="1">
      <c r="A136" s="19">
        <v>2</v>
      </c>
      <c r="B136" s="47" t="s">
        <v>62</v>
      </c>
      <c r="C136" s="19"/>
      <c r="D136" s="19"/>
      <c r="E136" s="19"/>
      <c r="F136" s="19"/>
      <c r="G136" s="19"/>
    </row>
    <row r="137" spans="1:7" ht="65.45" customHeight="1">
      <c r="A137" s="19"/>
      <c r="B137" s="97" t="s">
        <v>434</v>
      </c>
      <c r="C137" s="19" t="s">
        <v>60</v>
      </c>
      <c r="D137" s="19" t="s">
        <v>206</v>
      </c>
      <c r="E137" s="19">
        <v>34</v>
      </c>
      <c r="F137" s="19">
        <v>0</v>
      </c>
      <c r="G137" s="19">
        <f>E137+F137</f>
        <v>34</v>
      </c>
    </row>
    <row r="138" spans="1:7" ht="21" customHeight="1">
      <c r="A138" s="19">
        <v>3</v>
      </c>
      <c r="B138" s="47" t="s">
        <v>66</v>
      </c>
      <c r="C138" s="19"/>
      <c r="D138" s="19"/>
      <c r="E138" s="19"/>
      <c r="F138" s="19"/>
      <c r="G138" s="19"/>
    </row>
    <row r="139" spans="1:7" ht="48.6" customHeight="1">
      <c r="A139" s="19"/>
      <c r="B139" s="51" t="s">
        <v>428</v>
      </c>
      <c r="C139" s="19" t="s">
        <v>96</v>
      </c>
      <c r="D139" s="19" t="s">
        <v>435</v>
      </c>
      <c r="E139" s="26">
        <f>E134/E135</f>
        <v>3969.8476470588239</v>
      </c>
      <c r="F139" s="26">
        <v>0</v>
      </c>
      <c r="G139" s="26">
        <f>E139+F139</f>
        <v>3969.8476470588239</v>
      </c>
    </row>
    <row r="140" spans="1:7" ht="21" customHeight="1">
      <c r="A140" s="19">
        <v>4</v>
      </c>
      <c r="B140" s="47" t="s">
        <v>103</v>
      </c>
      <c r="C140" s="19"/>
      <c r="D140" s="19"/>
      <c r="E140" s="19"/>
      <c r="F140" s="19"/>
      <c r="G140" s="19"/>
    </row>
    <row r="141" spans="1:7" ht="46.9" customHeight="1">
      <c r="A141" s="19"/>
      <c r="B141" s="51" t="s">
        <v>430</v>
      </c>
      <c r="C141" s="19" t="s">
        <v>105</v>
      </c>
      <c r="D141" s="98" t="s">
        <v>436</v>
      </c>
      <c r="E141" s="19">
        <f>34/34*100</f>
        <v>100</v>
      </c>
      <c r="F141" s="19">
        <v>0</v>
      </c>
      <c r="G141" s="19">
        <f>E141+F141</f>
        <v>100</v>
      </c>
    </row>
    <row r="142" spans="1:7" ht="21" customHeight="1">
      <c r="A142" s="19"/>
      <c r="B142" s="19" t="s">
        <v>437</v>
      </c>
      <c r="C142" s="44" t="s">
        <v>374</v>
      </c>
      <c r="D142" s="76"/>
      <c r="E142" s="76"/>
      <c r="F142" s="76"/>
      <c r="G142" s="77"/>
    </row>
    <row r="143" spans="1:7" ht="21" customHeight="1">
      <c r="A143" s="19">
        <v>1</v>
      </c>
      <c r="B143" s="47" t="s">
        <v>58</v>
      </c>
      <c r="C143" s="19"/>
      <c r="D143" s="19"/>
      <c r="E143" s="19"/>
      <c r="F143" s="19"/>
      <c r="G143" s="19"/>
    </row>
    <row r="144" spans="1:7" ht="107.45" customHeight="1">
      <c r="A144" s="19"/>
      <c r="B144" s="60" t="s">
        <v>438</v>
      </c>
      <c r="C144" s="19" t="s">
        <v>96</v>
      </c>
      <c r="D144" s="19" t="s">
        <v>388</v>
      </c>
      <c r="E144" s="26">
        <v>122649.64</v>
      </c>
      <c r="F144" s="26">
        <v>0</v>
      </c>
      <c r="G144" s="26">
        <f>E144+F144</f>
        <v>122649.64</v>
      </c>
    </row>
    <row r="145" spans="1:7" ht="119.45" customHeight="1">
      <c r="A145" s="19"/>
      <c r="B145" s="97" t="s">
        <v>439</v>
      </c>
      <c r="C145" s="19" t="s">
        <v>390</v>
      </c>
      <c r="D145" s="19" t="s">
        <v>391</v>
      </c>
      <c r="E145" s="99">
        <v>26</v>
      </c>
      <c r="F145" s="99">
        <v>0</v>
      </c>
      <c r="G145" s="99">
        <f>E145+F145</f>
        <v>26</v>
      </c>
    </row>
    <row r="146" spans="1:7" ht="21" customHeight="1">
      <c r="A146" s="19">
        <v>2</v>
      </c>
      <c r="B146" s="47" t="s">
        <v>62</v>
      </c>
      <c r="C146" s="19"/>
      <c r="D146" s="19"/>
      <c r="E146" s="19"/>
      <c r="F146" s="19"/>
      <c r="G146" s="19"/>
    </row>
    <row r="147" spans="1:7" ht="130.15" customHeight="1">
      <c r="A147" s="19"/>
      <c r="B147" s="97" t="s">
        <v>440</v>
      </c>
      <c r="C147" s="19" t="s">
        <v>60</v>
      </c>
      <c r="D147" s="19" t="s">
        <v>206</v>
      </c>
      <c r="E147" s="19">
        <v>26</v>
      </c>
      <c r="F147" s="19">
        <v>0</v>
      </c>
      <c r="G147" s="19">
        <f>E147+F147</f>
        <v>26</v>
      </c>
    </row>
    <row r="148" spans="1:7" ht="21" customHeight="1">
      <c r="A148" s="19">
        <v>3</v>
      </c>
      <c r="B148" s="47" t="s">
        <v>66</v>
      </c>
      <c r="C148" s="19"/>
      <c r="D148" s="19"/>
      <c r="E148" s="19"/>
      <c r="F148" s="19"/>
      <c r="G148" s="19"/>
    </row>
    <row r="149" spans="1:7" ht="129.6" customHeight="1">
      <c r="A149" s="19"/>
      <c r="B149" s="51" t="s">
        <v>441</v>
      </c>
      <c r="C149" s="19" t="s">
        <v>96</v>
      </c>
      <c r="D149" s="19" t="s">
        <v>442</v>
      </c>
      <c r="E149" s="26">
        <f>E144/E145</f>
        <v>4717.2938461538461</v>
      </c>
      <c r="F149" s="26">
        <v>0</v>
      </c>
      <c r="G149" s="26">
        <f>E149+F149</f>
        <v>4717.2938461538461</v>
      </c>
    </row>
    <row r="150" spans="1:7" ht="21" customHeight="1">
      <c r="A150" s="19">
        <v>4</v>
      </c>
      <c r="B150" s="47" t="s">
        <v>103</v>
      </c>
      <c r="C150" s="19"/>
      <c r="D150" s="19"/>
      <c r="E150" s="19"/>
      <c r="F150" s="19"/>
      <c r="G150" s="19"/>
    </row>
    <row r="151" spans="1:7" ht="112.9" customHeight="1">
      <c r="A151" s="19"/>
      <c r="B151" s="51" t="s">
        <v>443</v>
      </c>
      <c r="C151" s="19" t="s">
        <v>105</v>
      </c>
      <c r="D151" s="98" t="s">
        <v>444</v>
      </c>
      <c r="E151" s="19">
        <f>19/19*100</f>
        <v>100</v>
      </c>
      <c r="F151" s="19">
        <v>0</v>
      </c>
      <c r="G151" s="19">
        <f>E151+F151</f>
        <v>100</v>
      </c>
    </row>
    <row r="152" spans="1:7" ht="21" customHeight="1">
      <c r="A152" s="19"/>
      <c r="B152" s="19" t="s">
        <v>445</v>
      </c>
      <c r="C152" s="44" t="s">
        <v>375</v>
      </c>
      <c r="D152" s="76"/>
      <c r="E152" s="76"/>
      <c r="F152" s="76"/>
      <c r="G152" s="77"/>
    </row>
    <row r="153" spans="1:7" ht="21" customHeight="1">
      <c r="A153" s="19">
        <v>1</v>
      </c>
      <c r="B153" s="47" t="s">
        <v>58</v>
      </c>
      <c r="C153" s="19"/>
      <c r="D153" s="19"/>
      <c r="E153" s="19"/>
      <c r="F153" s="19"/>
      <c r="G153" s="19"/>
    </row>
    <row r="154" spans="1:7" ht="86.25" customHeight="1">
      <c r="A154" s="19"/>
      <c r="B154" s="60" t="s">
        <v>446</v>
      </c>
      <c r="C154" s="19" t="s">
        <v>96</v>
      </c>
      <c r="D154" s="19" t="s">
        <v>388</v>
      </c>
      <c r="E154" s="26">
        <v>19708.8</v>
      </c>
      <c r="F154" s="26">
        <v>0</v>
      </c>
      <c r="G154" s="26">
        <f>E154+F154</f>
        <v>19708.8</v>
      </c>
    </row>
    <row r="155" spans="1:7" ht="75.75" customHeight="1">
      <c r="A155" s="19"/>
      <c r="B155" s="97" t="s">
        <v>447</v>
      </c>
      <c r="C155" s="19" t="s">
        <v>390</v>
      </c>
      <c r="D155" s="19" t="s">
        <v>391</v>
      </c>
      <c r="E155" s="19">
        <v>1</v>
      </c>
      <c r="F155" s="19">
        <v>0</v>
      </c>
      <c r="G155" s="19">
        <f>E155+F155</f>
        <v>1</v>
      </c>
    </row>
    <row r="156" spans="1:7" ht="21" customHeight="1">
      <c r="A156" s="19">
        <v>2</v>
      </c>
      <c r="B156" s="47" t="s">
        <v>62</v>
      </c>
      <c r="C156" s="19"/>
      <c r="D156" s="19"/>
      <c r="E156" s="19"/>
      <c r="F156" s="19"/>
      <c r="G156" s="19"/>
    </row>
    <row r="157" spans="1:7" ht="85.15" customHeight="1">
      <c r="A157" s="19"/>
      <c r="B157" s="97" t="s">
        <v>448</v>
      </c>
      <c r="C157" s="19" t="s">
        <v>60</v>
      </c>
      <c r="D157" s="19" t="s">
        <v>206</v>
      </c>
      <c r="E157" s="19">
        <v>1</v>
      </c>
      <c r="F157" s="19">
        <v>0</v>
      </c>
      <c r="G157" s="19">
        <f>E157+F157</f>
        <v>1</v>
      </c>
    </row>
    <row r="158" spans="1:7" ht="21" customHeight="1">
      <c r="A158" s="19">
        <v>3</v>
      </c>
      <c r="B158" s="47" t="s">
        <v>66</v>
      </c>
      <c r="C158" s="19"/>
      <c r="D158" s="19"/>
      <c r="E158" s="19"/>
      <c r="F158" s="19"/>
      <c r="G158" s="19"/>
    </row>
    <row r="159" spans="1:7" ht="81" customHeight="1">
      <c r="A159" s="19"/>
      <c r="B159" s="51" t="s">
        <v>449</v>
      </c>
      <c r="C159" s="19" t="s">
        <v>96</v>
      </c>
      <c r="D159" s="19" t="s">
        <v>450</v>
      </c>
      <c r="E159" s="26">
        <f>E154/E155</f>
        <v>19708.8</v>
      </c>
      <c r="F159" s="26">
        <v>0</v>
      </c>
      <c r="G159" s="26">
        <f>E159+F159</f>
        <v>19708.8</v>
      </c>
    </row>
    <row r="160" spans="1:7" ht="21" customHeight="1">
      <c r="A160" s="19">
        <v>4</v>
      </c>
      <c r="B160" s="47" t="s">
        <v>103</v>
      </c>
      <c r="C160" s="19"/>
      <c r="D160" s="19"/>
      <c r="E160" s="19"/>
      <c r="F160" s="19"/>
      <c r="G160" s="19"/>
    </row>
    <row r="161" spans="1:7" ht="83.45" customHeight="1">
      <c r="A161" s="19"/>
      <c r="B161" s="51" t="s">
        <v>451</v>
      </c>
      <c r="C161" s="19" t="s">
        <v>105</v>
      </c>
      <c r="D161" s="98" t="s">
        <v>452</v>
      </c>
      <c r="E161" s="19">
        <f>2/2*100</f>
        <v>100</v>
      </c>
      <c r="F161" s="19">
        <v>0</v>
      </c>
      <c r="G161" s="19">
        <f>E161+F161</f>
        <v>100</v>
      </c>
    </row>
    <row r="162" spans="1:7" ht="21" customHeight="1">
      <c r="A162" s="19"/>
      <c r="B162" s="19" t="s">
        <v>453</v>
      </c>
      <c r="C162" s="44" t="s">
        <v>376</v>
      </c>
      <c r="D162" s="76"/>
      <c r="E162" s="76"/>
      <c r="F162" s="76"/>
      <c r="G162" s="77"/>
    </row>
    <row r="163" spans="1:7" ht="21" customHeight="1">
      <c r="A163" s="19">
        <v>1</v>
      </c>
      <c r="B163" s="47" t="s">
        <v>58</v>
      </c>
      <c r="C163" s="19"/>
      <c r="D163" s="19"/>
      <c r="E163" s="19"/>
      <c r="F163" s="19"/>
      <c r="G163" s="19"/>
    </row>
    <row r="164" spans="1:7" ht="78" customHeight="1">
      <c r="A164" s="19"/>
      <c r="B164" s="60" t="s">
        <v>454</v>
      </c>
      <c r="C164" s="19" t="s">
        <v>96</v>
      </c>
      <c r="D164" s="19" t="s">
        <v>388</v>
      </c>
      <c r="E164" s="26">
        <v>76799.399999999994</v>
      </c>
      <c r="F164" s="26">
        <v>0</v>
      </c>
      <c r="G164" s="26">
        <f>E164+F164</f>
        <v>76799.399999999994</v>
      </c>
    </row>
    <row r="165" spans="1:7" ht="57.6" customHeight="1">
      <c r="A165" s="19"/>
      <c r="B165" s="97" t="s">
        <v>455</v>
      </c>
      <c r="C165" s="19" t="s">
        <v>456</v>
      </c>
      <c r="D165" s="19" t="s">
        <v>391</v>
      </c>
      <c r="E165" s="19">
        <v>7463.94</v>
      </c>
      <c r="F165" s="19">
        <v>0</v>
      </c>
      <c r="G165" s="19">
        <f>E165+F165</f>
        <v>7463.94</v>
      </c>
    </row>
    <row r="166" spans="1:7" ht="21" customHeight="1">
      <c r="A166" s="19">
        <v>2</v>
      </c>
      <c r="B166" s="47" t="s">
        <v>62</v>
      </c>
      <c r="C166" s="19"/>
      <c r="D166" s="19"/>
      <c r="E166" s="19"/>
      <c r="F166" s="19"/>
      <c r="G166" s="19"/>
    </row>
    <row r="167" spans="1:7" ht="58.15" customHeight="1">
      <c r="A167" s="19"/>
      <c r="B167" s="97" t="s">
        <v>457</v>
      </c>
      <c r="C167" s="19" t="s">
        <v>456</v>
      </c>
      <c r="D167" s="19" t="s">
        <v>206</v>
      </c>
      <c r="E167" s="19">
        <v>7463.94</v>
      </c>
      <c r="F167" s="19">
        <v>0</v>
      </c>
      <c r="G167" s="19">
        <f>E167+F167</f>
        <v>7463.94</v>
      </c>
    </row>
    <row r="168" spans="1:7" ht="21" customHeight="1">
      <c r="A168" s="19">
        <v>3</v>
      </c>
      <c r="B168" s="47" t="s">
        <v>66</v>
      </c>
      <c r="C168" s="19"/>
      <c r="D168" s="19"/>
      <c r="E168" s="19"/>
      <c r="F168" s="19"/>
      <c r="G168" s="19"/>
    </row>
    <row r="169" spans="1:7" ht="34.9" customHeight="1">
      <c r="A169" s="19"/>
      <c r="B169" s="51" t="s">
        <v>458</v>
      </c>
      <c r="C169" s="19" t="s">
        <v>96</v>
      </c>
      <c r="D169" s="19" t="s">
        <v>459</v>
      </c>
      <c r="E169" s="26">
        <f>E164/E165</f>
        <v>10.289391393821493</v>
      </c>
      <c r="F169" s="26">
        <v>0</v>
      </c>
      <c r="G169" s="26">
        <f>E169+F169</f>
        <v>10.289391393821493</v>
      </c>
    </row>
    <row r="170" spans="1:7" ht="21" customHeight="1">
      <c r="A170" s="19">
        <v>4</v>
      </c>
      <c r="B170" s="47" t="s">
        <v>103</v>
      </c>
      <c r="C170" s="19"/>
      <c r="D170" s="19"/>
      <c r="E170" s="19"/>
      <c r="F170" s="19"/>
      <c r="G170" s="19"/>
    </row>
    <row r="171" spans="1:7" ht="69.75" customHeight="1">
      <c r="A171" s="19"/>
      <c r="B171" s="51" t="s">
        <v>460</v>
      </c>
      <c r="C171" s="19" t="s">
        <v>105</v>
      </c>
      <c r="D171" s="98" t="s">
        <v>461</v>
      </c>
      <c r="E171" s="19">
        <f>8300/8300*100</f>
        <v>100</v>
      </c>
      <c r="F171" s="19">
        <v>0</v>
      </c>
      <c r="G171" s="19">
        <f>E171+F171</f>
        <v>100</v>
      </c>
    </row>
    <row r="172" spans="1:7" ht="21" customHeight="1">
      <c r="A172" s="19"/>
      <c r="B172" s="19" t="s">
        <v>462</v>
      </c>
      <c r="C172" s="44" t="s">
        <v>377</v>
      </c>
      <c r="D172" s="76"/>
      <c r="E172" s="76"/>
      <c r="F172" s="76"/>
      <c r="G172" s="77"/>
    </row>
    <row r="173" spans="1:7" ht="21" customHeight="1">
      <c r="A173" s="19">
        <v>1</v>
      </c>
      <c r="B173" s="47" t="s">
        <v>58</v>
      </c>
      <c r="C173" s="19"/>
      <c r="D173" s="19"/>
      <c r="E173" s="19"/>
      <c r="F173" s="19"/>
      <c r="G173" s="19"/>
    </row>
    <row r="174" spans="1:7" ht="94.15" customHeight="1">
      <c r="A174" s="19"/>
      <c r="B174" s="60" t="s">
        <v>463</v>
      </c>
      <c r="C174" s="19" t="s">
        <v>96</v>
      </c>
      <c r="D174" s="19" t="s">
        <v>388</v>
      </c>
      <c r="E174" s="26">
        <v>2434.98</v>
      </c>
      <c r="F174" s="26">
        <v>0</v>
      </c>
      <c r="G174" s="26">
        <f>E174+F174</f>
        <v>2434.98</v>
      </c>
    </row>
    <row r="175" spans="1:7" ht="104.45" customHeight="1">
      <c r="A175" s="19"/>
      <c r="B175" s="97" t="s">
        <v>464</v>
      </c>
      <c r="C175" s="19" t="s">
        <v>465</v>
      </c>
      <c r="D175" s="19" t="s">
        <v>391</v>
      </c>
      <c r="E175" s="19">
        <v>6</v>
      </c>
      <c r="F175" s="19">
        <v>0</v>
      </c>
      <c r="G175" s="19">
        <f>E175+F175</f>
        <v>6</v>
      </c>
    </row>
    <row r="176" spans="1:7" ht="21" customHeight="1">
      <c r="A176" s="19">
        <v>2</v>
      </c>
      <c r="B176" s="47" t="s">
        <v>62</v>
      </c>
      <c r="C176" s="19"/>
      <c r="D176" s="19"/>
      <c r="E176" s="19"/>
      <c r="F176" s="19"/>
      <c r="G176" s="19"/>
    </row>
    <row r="177" spans="1:7" ht="101.25" customHeight="1">
      <c r="A177" s="19"/>
      <c r="B177" s="97" t="s">
        <v>466</v>
      </c>
      <c r="C177" s="19" t="s">
        <v>465</v>
      </c>
      <c r="D177" s="19" t="s">
        <v>206</v>
      </c>
      <c r="E177" s="19">
        <v>6</v>
      </c>
      <c r="F177" s="19">
        <v>0</v>
      </c>
      <c r="G177" s="19">
        <f>E177+F177</f>
        <v>6</v>
      </c>
    </row>
    <row r="178" spans="1:7" ht="21" customHeight="1">
      <c r="A178" s="19">
        <v>3</v>
      </c>
      <c r="B178" s="47" t="s">
        <v>66</v>
      </c>
      <c r="C178" s="19"/>
      <c r="D178" s="19"/>
      <c r="E178" s="19"/>
      <c r="F178" s="19"/>
      <c r="G178" s="19"/>
    </row>
    <row r="179" spans="1:7" ht="75.599999999999994" customHeight="1">
      <c r="A179" s="19"/>
      <c r="B179" s="51" t="s">
        <v>467</v>
      </c>
      <c r="C179" s="19" t="s">
        <v>96</v>
      </c>
      <c r="D179" s="19" t="s">
        <v>468</v>
      </c>
      <c r="E179" s="26">
        <f>E174/E175</f>
        <v>405.83</v>
      </c>
      <c r="F179" s="26">
        <v>0</v>
      </c>
      <c r="G179" s="26">
        <f>E179+F179</f>
        <v>405.83</v>
      </c>
    </row>
    <row r="180" spans="1:7" ht="21" customHeight="1">
      <c r="A180" s="19">
        <v>4</v>
      </c>
      <c r="B180" s="47" t="s">
        <v>103</v>
      </c>
      <c r="C180" s="19"/>
      <c r="D180" s="19"/>
      <c r="E180" s="19"/>
      <c r="F180" s="19"/>
      <c r="G180" s="19"/>
    </row>
    <row r="181" spans="1:7" ht="145.15" customHeight="1">
      <c r="A181" s="19"/>
      <c r="B181" s="51" t="s">
        <v>469</v>
      </c>
      <c r="C181" s="19" t="s">
        <v>105</v>
      </c>
      <c r="D181" s="98" t="s">
        <v>470</v>
      </c>
      <c r="E181" s="19">
        <f>4/4*100</f>
        <v>100</v>
      </c>
      <c r="F181" s="19">
        <v>0</v>
      </c>
      <c r="G181" s="19">
        <f>E181+F181</f>
        <v>100</v>
      </c>
    </row>
    <row r="182" spans="1:7" ht="21" customHeight="1">
      <c r="A182" s="19"/>
      <c r="B182" s="19" t="s">
        <v>471</v>
      </c>
      <c r="C182" s="44" t="s">
        <v>472</v>
      </c>
      <c r="D182" s="76"/>
      <c r="E182" s="76"/>
      <c r="F182" s="76"/>
      <c r="G182" s="77"/>
    </row>
    <row r="183" spans="1:7" ht="21" customHeight="1">
      <c r="A183" s="19">
        <v>1</v>
      </c>
      <c r="B183" s="47" t="s">
        <v>58</v>
      </c>
      <c r="C183" s="19"/>
      <c r="D183" s="19"/>
      <c r="E183" s="19"/>
      <c r="F183" s="19"/>
      <c r="G183" s="19"/>
    </row>
    <row r="184" spans="1:7" ht="74.45" customHeight="1">
      <c r="A184" s="19"/>
      <c r="B184" s="60" t="s">
        <v>473</v>
      </c>
      <c r="C184" s="19" t="s">
        <v>96</v>
      </c>
      <c r="D184" s="19" t="s">
        <v>388</v>
      </c>
      <c r="E184" s="26">
        <v>91945</v>
      </c>
      <c r="F184" s="26">
        <v>0</v>
      </c>
      <c r="G184" s="26">
        <f>E184+F184</f>
        <v>91945</v>
      </c>
    </row>
    <row r="185" spans="1:7" ht="55.5" customHeight="1">
      <c r="A185" s="19"/>
      <c r="B185" s="97" t="s">
        <v>474</v>
      </c>
      <c r="C185" s="19" t="s">
        <v>390</v>
      </c>
      <c r="D185" s="19" t="s">
        <v>391</v>
      </c>
      <c r="E185" s="19">
        <v>21</v>
      </c>
      <c r="F185" s="19">
        <v>0</v>
      </c>
      <c r="G185" s="19">
        <f>E185+F185</f>
        <v>21</v>
      </c>
    </row>
    <row r="186" spans="1:7" ht="21" customHeight="1">
      <c r="A186" s="19">
        <v>2</v>
      </c>
      <c r="B186" s="47" t="s">
        <v>62</v>
      </c>
      <c r="C186" s="19"/>
      <c r="D186" s="19"/>
      <c r="E186" s="19"/>
      <c r="F186" s="19"/>
      <c r="G186" s="19"/>
    </row>
    <row r="187" spans="1:7" ht="73.900000000000006" customHeight="1">
      <c r="A187" s="19"/>
      <c r="B187" s="97" t="s">
        <v>475</v>
      </c>
      <c r="C187" s="19" t="s">
        <v>390</v>
      </c>
      <c r="D187" s="19" t="s">
        <v>206</v>
      </c>
      <c r="E187" s="19">
        <v>21</v>
      </c>
      <c r="F187" s="19">
        <v>0</v>
      </c>
      <c r="G187" s="19">
        <f>E187+F187</f>
        <v>21</v>
      </c>
    </row>
    <row r="188" spans="1:7" ht="21" customHeight="1">
      <c r="A188" s="19">
        <v>3</v>
      </c>
      <c r="B188" s="47" t="s">
        <v>66</v>
      </c>
      <c r="C188" s="19"/>
      <c r="D188" s="19"/>
      <c r="E188" s="19"/>
      <c r="F188" s="19"/>
      <c r="G188" s="19"/>
    </row>
    <row r="189" spans="1:7" ht="49.9" customHeight="1">
      <c r="A189" s="19"/>
      <c r="B189" s="51" t="s">
        <v>476</v>
      </c>
      <c r="C189" s="19" t="s">
        <v>96</v>
      </c>
      <c r="D189" s="19" t="s">
        <v>477</v>
      </c>
      <c r="E189" s="26">
        <f>E184/E185</f>
        <v>4378.333333333333</v>
      </c>
      <c r="F189" s="26">
        <v>0</v>
      </c>
      <c r="G189" s="26">
        <f>E189+F189</f>
        <v>4378.333333333333</v>
      </c>
    </row>
    <row r="190" spans="1:7" ht="21" customHeight="1">
      <c r="A190" s="19">
        <v>4</v>
      </c>
      <c r="B190" s="47" t="s">
        <v>103</v>
      </c>
      <c r="C190" s="19"/>
      <c r="D190" s="19"/>
      <c r="E190" s="19"/>
      <c r="F190" s="19"/>
      <c r="G190" s="19"/>
    </row>
    <row r="191" spans="1:7" ht="65.45" customHeight="1">
      <c r="A191" s="19"/>
      <c r="B191" s="51" t="s">
        <v>478</v>
      </c>
      <c r="C191" s="19" t="s">
        <v>105</v>
      </c>
      <c r="D191" s="98" t="s">
        <v>479</v>
      </c>
      <c r="E191" s="19">
        <f>50/50*100</f>
        <v>100</v>
      </c>
      <c r="F191" s="19">
        <v>0</v>
      </c>
      <c r="G191" s="19">
        <f>E191+F191</f>
        <v>100</v>
      </c>
    </row>
    <row r="192" spans="1:7" ht="21" customHeight="1">
      <c r="A192" s="19"/>
      <c r="B192" s="19" t="s">
        <v>480</v>
      </c>
      <c r="C192" s="44" t="s">
        <v>379</v>
      </c>
      <c r="D192" s="76"/>
      <c r="E192" s="76"/>
      <c r="F192" s="76"/>
      <c r="G192" s="77"/>
    </row>
    <row r="193" spans="1:7" ht="21" customHeight="1">
      <c r="A193" s="19">
        <v>1</v>
      </c>
      <c r="B193" s="47" t="s">
        <v>58</v>
      </c>
      <c r="C193" s="19"/>
      <c r="D193" s="19"/>
      <c r="E193" s="19"/>
      <c r="F193" s="19"/>
      <c r="G193" s="19"/>
    </row>
    <row r="194" spans="1:7" ht="82.9" customHeight="1">
      <c r="A194" s="19"/>
      <c r="B194" s="60" t="s">
        <v>481</v>
      </c>
      <c r="C194" s="19" t="s">
        <v>96</v>
      </c>
      <c r="D194" s="19" t="s">
        <v>388</v>
      </c>
      <c r="E194" s="26">
        <v>51499.8</v>
      </c>
      <c r="F194" s="26">
        <v>0</v>
      </c>
      <c r="G194" s="26">
        <f>E194+F194</f>
        <v>51499.8</v>
      </c>
    </row>
    <row r="195" spans="1:7" ht="70.150000000000006" customHeight="1">
      <c r="A195" s="19"/>
      <c r="B195" s="97" t="s">
        <v>482</v>
      </c>
      <c r="C195" s="19" t="s">
        <v>60</v>
      </c>
      <c r="D195" s="19" t="s">
        <v>391</v>
      </c>
      <c r="E195" s="19">
        <v>35</v>
      </c>
      <c r="F195" s="19">
        <v>0</v>
      </c>
      <c r="G195" s="19">
        <f>E195+F195</f>
        <v>35</v>
      </c>
    </row>
    <row r="196" spans="1:7" ht="21" customHeight="1">
      <c r="A196" s="19">
        <v>2</v>
      </c>
      <c r="B196" s="47" t="s">
        <v>62</v>
      </c>
      <c r="C196" s="19"/>
      <c r="D196" s="19"/>
      <c r="E196" s="19"/>
      <c r="F196" s="19"/>
      <c r="G196" s="19"/>
    </row>
    <row r="197" spans="1:7" ht="58.9" customHeight="1">
      <c r="A197" s="19"/>
      <c r="B197" s="97" t="s">
        <v>483</v>
      </c>
      <c r="C197" s="19" t="s">
        <v>484</v>
      </c>
      <c r="D197" s="19" t="s">
        <v>206</v>
      </c>
      <c r="E197" s="19">
        <v>108</v>
      </c>
      <c r="F197" s="19">
        <v>0</v>
      </c>
      <c r="G197" s="19">
        <f>E197+F197</f>
        <v>108</v>
      </c>
    </row>
    <row r="198" spans="1:7" ht="21" customHeight="1">
      <c r="A198" s="19">
        <v>3</v>
      </c>
      <c r="B198" s="47" t="s">
        <v>66</v>
      </c>
      <c r="C198" s="19"/>
      <c r="D198" s="19"/>
      <c r="E198" s="19"/>
      <c r="F198" s="19"/>
      <c r="G198" s="19"/>
    </row>
    <row r="199" spans="1:7" ht="35.450000000000003" customHeight="1">
      <c r="A199" s="19"/>
      <c r="B199" s="51" t="s">
        <v>485</v>
      </c>
      <c r="C199" s="19" t="s">
        <v>96</v>
      </c>
      <c r="D199" s="19" t="s">
        <v>486</v>
      </c>
      <c r="E199" s="26">
        <f>E194/E197</f>
        <v>476.85</v>
      </c>
      <c r="F199" s="26">
        <v>0</v>
      </c>
      <c r="G199" s="26">
        <f>E199+F199</f>
        <v>476.85</v>
      </c>
    </row>
    <row r="200" spans="1:7" ht="21" customHeight="1">
      <c r="A200" s="19">
        <v>4</v>
      </c>
      <c r="B200" s="47" t="s">
        <v>103</v>
      </c>
      <c r="C200" s="19"/>
      <c r="D200" s="19"/>
      <c r="E200" s="19"/>
      <c r="F200" s="19"/>
      <c r="G200" s="19"/>
    </row>
    <row r="201" spans="1:7" ht="83.45" customHeight="1">
      <c r="A201" s="19"/>
      <c r="B201" s="51" t="s">
        <v>487</v>
      </c>
      <c r="C201" s="19" t="s">
        <v>105</v>
      </c>
      <c r="D201" s="98" t="s">
        <v>488</v>
      </c>
      <c r="E201" s="19">
        <f>10/10*100</f>
        <v>100</v>
      </c>
      <c r="F201" s="19">
        <v>0</v>
      </c>
      <c r="G201" s="19">
        <f>E201+F201</f>
        <v>100</v>
      </c>
    </row>
    <row r="202" spans="1:7" ht="33" customHeight="1">
      <c r="A202" s="19"/>
      <c r="B202" s="19" t="s">
        <v>489</v>
      </c>
      <c r="C202" s="44" t="s">
        <v>380</v>
      </c>
      <c r="D202" s="76"/>
      <c r="E202" s="76"/>
      <c r="F202" s="76"/>
      <c r="G202" s="77"/>
    </row>
    <row r="203" spans="1:7" ht="23.25" customHeight="1">
      <c r="A203" s="19">
        <v>1</v>
      </c>
      <c r="B203" s="47" t="s">
        <v>58</v>
      </c>
      <c r="C203" s="19"/>
      <c r="D203" s="19"/>
      <c r="E203" s="19"/>
      <c r="F203" s="19"/>
      <c r="G203" s="19"/>
    </row>
    <row r="204" spans="1:7" ht="96.75" customHeight="1">
      <c r="A204" s="19"/>
      <c r="B204" s="60" t="s">
        <v>490</v>
      </c>
      <c r="C204" s="19" t="s">
        <v>96</v>
      </c>
      <c r="D204" s="19" t="s">
        <v>388</v>
      </c>
      <c r="E204" s="26">
        <v>0</v>
      </c>
      <c r="F204" s="26">
        <v>7020</v>
      </c>
      <c r="G204" s="26">
        <f>E204+F204</f>
        <v>7020</v>
      </c>
    </row>
    <row r="205" spans="1:7" ht="84.75" customHeight="1">
      <c r="A205" s="19"/>
      <c r="B205" s="97" t="s">
        <v>491</v>
      </c>
      <c r="C205" s="19" t="s">
        <v>60</v>
      </c>
      <c r="D205" s="19" t="s">
        <v>391</v>
      </c>
      <c r="E205" s="19">
        <v>0</v>
      </c>
      <c r="F205" s="19">
        <v>1</v>
      </c>
      <c r="G205" s="19">
        <f>E205+F205</f>
        <v>1</v>
      </c>
    </row>
    <row r="206" spans="1:7" ht="19.5" customHeight="1">
      <c r="A206" s="19">
        <v>2</v>
      </c>
      <c r="B206" s="47" t="s">
        <v>62</v>
      </c>
      <c r="C206" s="19"/>
      <c r="D206" s="19"/>
      <c r="E206" s="19"/>
      <c r="F206" s="19"/>
      <c r="G206" s="19"/>
    </row>
    <row r="207" spans="1:7" ht="94.9" customHeight="1">
      <c r="A207" s="19"/>
      <c r="B207" s="97" t="s">
        <v>492</v>
      </c>
      <c r="C207" s="19" t="s">
        <v>60</v>
      </c>
      <c r="D207" s="19" t="s">
        <v>206</v>
      </c>
      <c r="E207" s="19">
        <v>0</v>
      </c>
      <c r="F207" s="19">
        <v>1</v>
      </c>
      <c r="G207" s="19">
        <f>E207+F207</f>
        <v>1</v>
      </c>
    </row>
    <row r="208" spans="1:7" ht="24" customHeight="1">
      <c r="A208" s="19">
        <v>3</v>
      </c>
      <c r="B208" s="47" t="s">
        <v>66</v>
      </c>
      <c r="C208" s="19"/>
      <c r="D208" s="19"/>
      <c r="E208" s="19"/>
      <c r="F208" s="19"/>
      <c r="G208" s="19"/>
    </row>
    <row r="209" spans="1:7" ht="74.45" customHeight="1">
      <c r="A209" s="19"/>
      <c r="B209" s="51" t="s">
        <v>493</v>
      </c>
      <c r="C209" s="19" t="s">
        <v>96</v>
      </c>
      <c r="D209" s="19" t="s">
        <v>494</v>
      </c>
      <c r="E209" s="26">
        <v>0</v>
      </c>
      <c r="F209" s="26">
        <f>7020/1</f>
        <v>7020</v>
      </c>
      <c r="G209" s="26">
        <f>E209+F209</f>
        <v>7020</v>
      </c>
    </row>
    <row r="210" spans="1:7" ht="27" customHeight="1">
      <c r="A210" s="19">
        <v>4</v>
      </c>
      <c r="B210" s="47" t="s">
        <v>103</v>
      </c>
      <c r="C210" s="19"/>
      <c r="D210" s="19"/>
      <c r="E210" s="19"/>
      <c r="F210" s="19"/>
      <c r="G210" s="19"/>
    </row>
    <row r="211" spans="1:7" ht="83.45" customHeight="1">
      <c r="A211" s="19"/>
      <c r="B211" s="51" t="s">
        <v>495</v>
      </c>
      <c r="C211" s="19" t="s">
        <v>105</v>
      </c>
      <c r="D211" s="98" t="s">
        <v>496</v>
      </c>
      <c r="E211" s="19">
        <v>0</v>
      </c>
      <c r="F211" s="19">
        <f>1/1*100</f>
        <v>100</v>
      </c>
      <c r="G211" s="19">
        <f>E211+F211</f>
        <v>100</v>
      </c>
    </row>
    <row r="212" spans="1:7" ht="21" customHeight="1">
      <c r="A212" s="19"/>
      <c r="B212" s="19" t="s">
        <v>497</v>
      </c>
      <c r="C212" s="44" t="s">
        <v>381</v>
      </c>
      <c r="D212" s="76"/>
      <c r="E212" s="76"/>
      <c r="F212" s="76"/>
      <c r="G212" s="77"/>
    </row>
    <row r="213" spans="1:7" ht="21" customHeight="1">
      <c r="A213" s="19">
        <v>1</v>
      </c>
      <c r="B213" s="47" t="s">
        <v>58</v>
      </c>
      <c r="C213" s="19"/>
      <c r="D213" s="19"/>
      <c r="E213" s="19"/>
      <c r="F213" s="19"/>
      <c r="G213" s="19"/>
    </row>
    <row r="214" spans="1:7" ht="79.900000000000006" customHeight="1">
      <c r="A214" s="19"/>
      <c r="B214" s="60" t="s">
        <v>498</v>
      </c>
      <c r="C214" s="19" t="s">
        <v>96</v>
      </c>
      <c r="D214" s="19" t="s">
        <v>388</v>
      </c>
      <c r="E214" s="26">
        <v>24487.66</v>
      </c>
      <c r="F214" s="26">
        <v>0</v>
      </c>
      <c r="G214" s="26">
        <f>E214+F214</f>
        <v>24487.66</v>
      </c>
    </row>
    <row r="215" spans="1:7" ht="60" customHeight="1">
      <c r="A215" s="19"/>
      <c r="B215" s="97" t="s">
        <v>499</v>
      </c>
      <c r="C215" s="19" t="s">
        <v>60</v>
      </c>
      <c r="D215" s="19" t="s">
        <v>391</v>
      </c>
      <c r="E215" s="19">
        <v>2</v>
      </c>
      <c r="F215" s="19">
        <v>0</v>
      </c>
      <c r="G215" s="19">
        <f>E215+F215</f>
        <v>2</v>
      </c>
    </row>
    <row r="216" spans="1:7" ht="21" customHeight="1">
      <c r="A216" s="19">
        <v>2</v>
      </c>
      <c r="B216" s="47" t="s">
        <v>62</v>
      </c>
      <c r="C216" s="19"/>
      <c r="D216" s="19"/>
      <c r="E216" s="19"/>
      <c r="F216" s="19"/>
      <c r="G216" s="19"/>
    </row>
    <row r="217" spans="1:7" ht="74.45" customHeight="1">
      <c r="A217" s="19"/>
      <c r="B217" s="97" t="s">
        <v>500</v>
      </c>
      <c r="C217" s="19" t="s">
        <v>60</v>
      </c>
      <c r="D217" s="19" t="s">
        <v>206</v>
      </c>
      <c r="E217" s="19">
        <v>2</v>
      </c>
      <c r="F217" s="19">
        <v>0</v>
      </c>
      <c r="G217" s="19">
        <f>E217+F217</f>
        <v>2</v>
      </c>
    </row>
    <row r="218" spans="1:7" ht="21" customHeight="1">
      <c r="A218" s="19">
        <v>3</v>
      </c>
      <c r="B218" s="47" t="s">
        <v>66</v>
      </c>
      <c r="C218" s="19"/>
      <c r="D218" s="19"/>
      <c r="E218" s="19"/>
      <c r="F218" s="19"/>
      <c r="G218" s="19"/>
    </row>
    <row r="219" spans="1:7" ht="64.900000000000006" customHeight="1">
      <c r="A219" s="19"/>
      <c r="B219" s="51" t="s">
        <v>501</v>
      </c>
      <c r="C219" s="19" t="s">
        <v>96</v>
      </c>
      <c r="D219" s="19" t="s">
        <v>502</v>
      </c>
      <c r="E219" s="26">
        <f>E214/E215</f>
        <v>12243.83</v>
      </c>
      <c r="F219" s="26">
        <v>0</v>
      </c>
      <c r="G219" s="26">
        <f>E219+F219</f>
        <v>12243.83</v>
      </c>
    </row>
    <row r="220" spans="1:7" ht="21" customHeight="1">
      <c r="A220" s="19">
        <v>4</v>
      </c>
      <c r="B220" s="47" t="s">
        <v>103</v>
      </c>
      <c r="C220" s="19"/>
      <c r="D220" s="19"/>
      <c r="E220" s="19"/>
      <c r="F220" s="19"/>
      <c r="G220" s="19"/>
    </row>
    <row r="221" spans="1:7" ht="50.45" customHeight="1">
      <c r="A221" s="19"/>
      <c r="B221" s="51" t="s">
        <v>503</v>
      </c>
      <c r="C221" s="19" t="s">
        <v>105</v>
      </c>
      <c r="D221" s="98" t="s">
        <v>410</v>
      </c>
      <c r="E221" s="19">
        <f>2/2*100</f>
        <v>100</v>
      </c>
      <c r="F221" s="19">
        <v>0</v>
      </c>
      <c r="G221" s="19">
        <f>E221+F221</f>
        <v>100</v>
      </c>
    </row>
    <row r="222" spans="1:7" ht="29.25" customHeight="1">
      <c r="A222" s="19"/>
      <c r="B222" s="19" t="s">
        <v>504</v>
      </c>
      <c r="C222" s="44" t="s">
        <v>382</v>
      </c>
      <c r="D222" s="76"/>
      <c r="E222" s="76"/>
      <c r="F222" s="76"/>
      <c r="G222" s="77"/>
    </row>
    <row r="223" spans="1:7" ht="21.75" customHeight="1">
      <c r="A223" s="19">
        <v>1</v>
      </c>
      <c r="B223" s="47" t="s">
        <v>58</v>
      </c>
      <c r="C223" s="19"/>
      <c r="D223" s="19"/>
      <c r="E223" s="19"/>
      <c r="F223" s="19"/>
      <c r="G223" s="19"/>
    </row>
    <row r="224" spans="1:7" ht="162" customHeight="1">
      <c r="A224" s="19"/>
      <c r="B224" s="60" t="s">
        <v>505</v>
      </c>
      <c r="C224" s="19" t="s">
        <v>96</v>
      </c>
      <c r="D224" s="19" t="s">
        <v>506</v>
      </c>
      <c r="E224" s="26">
        <v>0</v>
      </c>
      <c r="F224" s="26">
        <v>163174.03</v>
      </c>
      <c r="G224" s="26">
        <f>E224+F224</f>
        <v>163174.03</v>
      </c>
    </row>
    <row r="225" spans="1:7" ht="93.75" customHeight="1">
      <c r="A225" s="19"/>
      <c r="B225" s="97" t="s">
        <v>507</v>
      </c>
      <c r="C225" s="19" t="s">
        <v>390</v>
      </c>
      <c r="D225" s="19" t="s">
        <v>508</v>
      </c>
      <c r="E225" s="19">
        <v>0</v>
      </c>
      <c r="F225" s="19">
        <v>3</v>
      </c>
      <c r="G225" s="19">
        <f>E225+F225</f>
        <v>3</v>
      </c>
    </row>
    <row r="226" spans="1:7" ht="20.25" customHeight="1">
      <c r="A226" s="19">
        <v>2</v>
      </c>
      <c r="B226" s="47" t="s">
        <v>62</v>
      </c>
      <c r="C226" s="19"/>
      <c r="D226" s="19"/>
      <c r="E226" s="19"/>
      <c r="F226" s="19"/>
      <c r="G226" s="19"/>
    </row>
    <row r="227" spans="1:7" ht="115.5" customHeight="1">
      <c r="A227" s="19"/>
      <c r="B227" s="97" t="s">
        <v>509</v>
      </c>
      <c r="C227" s="19" t="s">
        <v>60</v>
      </c>
      <c r="D227" s="19" t="s">
        <v>206</v>
      </c>
      <c r="E227" s="19">
        <v>0</v>
      </c>
      <c r="F227" s="19">
        <v>3</v>
      </c>
      <c r="G227" s="19">
        <f>E227+F227</f>
        <v>3</v>
      </c>
    </row>
    <row r="228" spans="1:7" ht="18.75" customHeight="1">
      <c r="A228" s="19">
        <v>3</v>
      </c>
      <c r="B228" s="47" t="s">
        <v>66</v>
      </c>
      <c r="C228" s="19"/>
      <c r="D228" s="19"/>
      <c r="E228" s="19"/>
      <c r="F228" s="19"/>
      <c r="G228" s="19"/>
    </row>
    <row r="229" spans="1:7" ht="112.5" customHeight="1">
      <c r="A229" s="19"/>
      <c r="B229" s="51" t="s">
        <v>510</v>
      </c>
      <c r="C229" s="19" t="s">
        <v>96</v>
      </c>
      <c r="D229" s="19" t="s">
        <v>511</v>
      </c>
      <c r="E229" s="26">
        <v>0</v>
      </c>
      <c r="F229" s="26">
        <f>F224/F225</f>
        <v>54391.343333333331</v>
      </c>
      <c r="G229" s="26">
        <f>E229+F229</f>
        <v>54391.343333333331</v>
      </c>
    </row>
    <row r="230" spans="1:7" ht="21.75" customHeight="1">
      <c r="A230" s="19">
        <v>4</v>
      </c>
      <c r="B230" s="47" t="s">
        <v>103</v>
      </c>
      <c r="C230" s="19"/>
      <c r="D230" s="19"/>
      <c r="E230" s="19"/>
      <c r="F230" s="19"/>
      <c r="G230" s="19"/>
    </row>
    <row r="231" spans="1:7" ht="114" customHeight="1">
      <c r="A231" s="19"/>
      <c r="B231" s="51" t="s">
        <v>512</v>
      </c>
      <c r="C231" s="19" t="s">
        <v>105</v>
      </c>
      <c r="D231" s="98" t="s">
        <v>513</v>
      </c>
      <c r="E231" s="19">
        <v>0</v>
      </c>
      <c r="F231" s="19">
        <v>100</v>
      </c>
      <c r="G231" s="19">
        <f>E231+F231</f>
        <v>100</v>
      </c>
    </row>
    <row r="232" spans="1:7" ht="33.75" customHeight="1">
      <c r="A232" s="19"/>
      <c r="B232" s="19" t="s">
        <v>514</v>
      </c>
      <c r="C232" s="44" t="s">
        <v>383</v>
      </c>
      <c r="D232" s="76"/>
      <c r="E232" s="76"/>
      <c r="F232" s="76"/>
      <c r="G232" s="77"/>
    </row>
    <row r="233" spans="1:7" ht="28.5" customHeight="1">
      <c r="A233" s="19">
        <v>1</v>
      </c>
      <c r="B233" s="47" t="s">
        <v>58</v>
      </c>
      <c r="C233" s="19"/>
      <c r="D233" s="19"/>
      <c r="E233" s="19"/>
      <c r="F233" s="19"/>
      <c r="G233" s="19"/>
    </row>
    <row r="234" spans="1:7" ht="113.25" customHeight="1">
      <c r="A234" s="19"/>
      <c r="B234" s="60" t="s">
        <v>515</v>
      </c>
      <c r="C234" s="19" t="s">
        <v>96</v>
      </c>
      <c r="D234" s="19" t="s">
        <v>506</v>
      </c>
      <c r="E234" s="26">
        <v>389734</v>
      </c>
      <c r="F234" s="26">
        <v>0</v>
      </c>
      <c r="G234" s="26">
        <f>E234+F234</f>
        <v>389734</v>
      </c>
    </row>
    <row r="235" spans="1:7" ht="119.25" customHeight="1">
      <c r="A235" s="19"/>
      <c r="B235" s="97" t="s">
        <v>516</v>
      </c>
      <c r="C235" s="19" t="s">
        <v>517</v>
      </c>
      <c r="D235" s="19" t="s">
        <v>508</v>
      </c>
      <c r="E235" s="19">
        <v>41.3</v>
      </c>
      <c r="F235" s="19">
        <v>0</v>
      </c>
      <c r="G235" s="19">
        <f>E235+F235</f>
        <v>41.3</v>
      </c>
    </row>
    <row r="236" spans="1:7" ht="30" customHeight="1">
      <c r="A236" s="19">
        <v>2</v>
      </c>
      <c r="B236" s="47" t="s">
        <v>62</v>
      </c>
      <c r="C236" s="19"/>
      <c r="D236" s="19"/>
      <c r="E236" s="19"/>
      <c r="F236" s="19"/>
      <c r="G236" s="19"/>
    </row>
    <row r="237" spans="1:7" ht="114" customHeight="1">
      <c r="A237" s="19"/>
      <c r="B237" s="97" t="s">
        <v>516</v>
      </c>
      <c r="C237" s="19" t="s">
        <v>517</v>
      </c>
      <c r="D237" s="19" t="s">
        <v>206</v>
      </c>
      <c r="E237" s="34">
        <v>41.3</v>
      </c>
      <c r="F237" s="19">
        <v>0</v>
      </c>
      <c r="G237" s="34">
        <f>E237+F237</f>
        <v>41.3</v>
      </c>
    </row>
    <row r="238" spans="1:7" ht="26.25" customHeight="1">
      <c r="A238" s="19">
        <v>3</v>
      </c>
      <c r="B238" s="47" t="s">
        <v>66</v>
      </c>
      <c r="C238" s="19"/>
      <c r="D238" s="19"/>
      <c r="E238" s="19"/>
      <c r="F238" s="19"/>
      <c r="G238" s="19"/>
    </row>
    <row r="239" spans="1:7" ht="114" customHeight="1">
      <c r="A239" s="19"/>
      <c r="B239" s="51" t="s">
        <v>518</v>
      </c>
      <c r="C239" s="19" t="s">
        <v>96</v>
      </c>
      <c r="D239" s="19" t="s">
        <v>519</v>
      </c>
      <c r="E239" s="26">
        <f>E234/E235/10000</f>
        <v>0.94366585956416471</v>
      </c>
      <c r="F239" s="19">
        <v>0</v>
      </c>
      <c r="G239" s="26">
        <f>E239+F239</f>
        <v>0.94366585956416471</v>
      </c>
    </row>
    <row r="240" spans="1:7" ht="29.25" customHeight="1">
      <c r="A240" s="19">
        <v>4</v>
      </c>
      <c r="B240" s="47" t="s">
        <v>103</v>
      </c>
      <c r="C240" s="19"/>
      <c r="D240" s="19"/>
      <c r="E240" s="19"/>
      <c r="F240" s="19"/>
      <c r="G240" s="19"/>
    </row>
    <row r="241" spans="1:7" ht="114" customHeight="1">
      <c r="A241" s="19"/>
      <c r="B241" s="51" t="s">
        <v>520</v>
      </c>
      <c r="C241" s="19" t="s">
        <v>105</v>
      </c>
      <c r="D241" s="98" t="s">
        <v>521</v>
      </c>
      <c r="E241" s="19">
        <v>100</v>
      </c>
      <c r="F241" s="19">
        <v>0</v>
      </c>
      <c r="G241" s="19">
        <f>E241+F241</f>
        <v>100</v>
      </c>
    </row>
    <row r="242" spans="1:7" ht="33.75" customHeight="1">
      <c r="A242" s="19"/>
      <c r="B242" s="19" t="s">
        <v>522</v>
      </c>
      <c r="C242" s="44" t="s">
        <v>384</v>
      </c>
      <c r="D242" s="76"/>
      <c r="E242" s="76"/>
      <c r="F242" s="76"/>
      <c r="G242" s="77"/>
    </row>
    <row r="243" spans="1:7" ht="24.75" customHeight="1">
      <c r="A243" s="19">
        <v>1</v>
      </c>
      <c r="B243" s="47" t="s">
        <v>58</v>
      </c>
      <c r="C243" s="19"/>
      <c r="D243" s="19"/>
      <c r="E243" s="19"/>
      <c r="F243" s="19"/>
      <c r="G243" s="19"/>
    </row>
    <row r="244" spans="1:7" ht="79.5" customHeight="1">
      <c r="A244" s="19"/>
      <c r="B244" s="60" t="s">
        <v>523</v>
      </c>
      <c r="C244" s="19" t="s">
        <v>96</v>
      </c>
      <c r="D244" s="19" t="s">
        <v>506</v>
      </c>
      <c r="E244" s="26">
        <v>345116.8</v>
      </c>
      <c r="F244" s="26">
        <v>0</v>
      </c>
      <c r="G244" s="26">
        <f>E244+F244</f>
        <v>345116.8</v>
      </c>
    </row>
    <row r="245" spans="1:7" ht="125.25" customHeight="1">
      <c r="A245" s="19"/>
      <c r="B245" s="100" t="s">
        <v>524</v>
      </c>
      <c r="C245" s="19" t="s">
        <v>525</v>
      </c>
      <c r="D245" s="19" t="s">
        <v>508</v>
      </c>
      <c r="E245" s="19">
        <v>121520</v>
      </c>
      <c r="F245" s="19">
        <v>0</v>
      </c>
      <c r="G245" s="19">
        <f>E245+F245</f>
        <v>121520</v>
      </c>
    </row>
    <row r="246" spans="1:7" ht="81" customHeight="1">
      <c r="A246" s="19"/>
      <c r="B246" s="97" t="s">
        <v>526</v>
      </c>
      <c r="C246" s="19" t="s">
        <v>96</v>
      </c>
      <c r="D246" s="19" t="s">
        <v>508</v>
      </c>
      <c r="E246" s="26">
        <v>2.84</v>
      </c>
      <c r="F246" s="26">
        <v>0</v>
      </c>
      <c r="G246" s="26">
        <f>E246+F246</f>
        <v>2.84</v>
      </c>
    </row>
    <row r="247" spans="1:7" ht="72" customHeight="1">
      <c r="A247" s="19"/>
      <c r="B247" s="100" t="s">
        <v>527</v>
      </c>
      <c r="C247" s="19" t="s">
        <v>528</v>
      </c>
      <c r="D247" s="19" t="s">
        <v>508</v>
      </c>
      <c r="E247" s="19">
        <v>2</v>
      </c>
      <c r="F247" s="19">
        <v>0</v>
      </c>
      <c r="G247" s="19">
        <f>E247+F247</f>
        <v>2</v>
      </c>
    </row>
    <row r="248" spans="1:7" ht="18.75" customHeight="1">
      <c r="A248" s="19">
        <v>2</v>
      </c>
      <c r="B248" s="47" t="s">
        <v>62</v>
      </c>
      <c r="C248" s="19"/>
      <c r="D248" s="19"/>
      <c r="E248" s="19"/>
      <c r="F248" s="19"/>
      <c r="G248" s="19"/>
    </row>
    <row r="249" spans="1:7" ht="147" customHeight="1">
      <c r="A249" s="19"/>
      <c r="B249" s="97" t="s">
        <v>529</v>
      </c>
      <c r="C249" s="19" t="s">
        <v>525</v>
      </c>
      <c r="D249" s="19" t="s">
        <v>508</v>
      </c>
      <c r="E249" s="34">
        <v>121520</v>
      </c>
      <c r="F249" s="19">
        <v>0</v>
      </c>
      <c r="G249" s="34">
        <f>E249+F249</f>
        <v>121520</v>
      </c>
    </row>
    <row r="250" spans="1:7" ht="20.25" customHeight="1">
      <c r="A250" s="19">
        <v>3</v>
      </c>
      <c r="B250" s="47" t="s">
        <v>66</v>
      </c>
      <c r="C250" s="19"/>
      <c r="D250" s="19"/>
      <c r="E250" s="19"/>
      <c r="F250" s="19"/>
      <c r="G250" s="19"/>
    </row>
    <row r="251" spans="1:7" ht="129.75" customHeight="1">
      <c r="A251" s="19"/>
      <c r="B251" s="100" t="s">
        <v>530</v>
      </c>
      <c r="C251" s="19" t="s">
        <v>525</v>
      </c>
      <c r="D251" s="19" t="s">
        <v>508</v>
      </c>
      <c r="E251" s="34">
        <v>121520</v>
      </c>
      <c r="F251" s="19">
        <v>0</v>
      </c>
      <c r="G251" s="34">
        <f>E251+F251</f>
        <v>121520</v>
      </c>
    </row>
    <row r="252" spans="1:7" ht="24.75" customHeight="1">
      <c r="A252" s="19">
        <v>4</v>
      </c>
      <c r="B252" s="47" t="s">
        <v>103</v>
      </c>
      <c r="C252" s="19"/>
      <c r="D252" s="19"/>
      <c r="E252" s="19"/>
      <c r="F252" s="19"/>
      <c r="G252" s="19"/>
    </row>
    <row r="253" spans="1:7" ht="118.5" customHeight="1">
      <c r="A253" s="19"/>
      <c r="B253" s="51" t="s">
        <v>531</v>
      </c>
      <c r="C253" s="19" t="s">
        <v>105</v>
      </c>
      <c r="D253" s="98" t="s">
        <v>532</v>
      </c>
      <c r="E253" s="19">
        <f>425.4/425.4*100</f>
        <v>100</v>
      </c>
      <c r="F253" s="19">
        <v>0</v>
      </c>
      <c r="G253" s="19">
        <f>E253+F253</f>
        <v>100</v>
      </c>
    </row>
    <row r="254" spans="1:7" ht="19.5" customHeight="1">
      <c r="A254" s="19"/>
      <c r="B254" s="30" t="s">
        <v>533</v>
      </c>
      <c r="C254" s="101" t="s">
        <v>385</v>
      </c>
      <c r="D254" s="102"/>
      <c r="E254" s="102"/>
      <c r="F254" s="102"/>
      <c r="G254" s="103"/>
    </row>
    <row r="255" spans="1:7" ht="19.5" customHeight="1">
      <c r="A255" s="19">
        <v>1</v>
      </c>
      <c r="B255" s="104" t="s">
        <v>58</v>
      </c>
      <c r="C255" s="30"/>
      <c r="D255" s="30"/>
      <c r="E255" s="30"/>
      <c r="F255" s="30"/>
      <c r="G255" s="30"/>
    </row>
    <row r="256" spans="1:7" ht="93" customHeight="1">
      <c r="A256" s="19"/>
      <c r="B256" s="105" t="s">
        <v>534</v>
      </c>
      <c r="C256" s="30" t="s">
        <v>96</v>
      </c>
      <c r="D256" s="30" t="s">
        <v>506</v>
      </c>
      <c r="E256" s="28">
        <v>42900</v>
      </c>
      <c r="F256" s="28">
        <v>0</v>
      </c>
      <c r="G256" s="28">
        <f>E256+F256</f>
        <v>42900</v>
      </c>
    </row>
    <row r="257" spans="1:7" ht="69" customHeight="1">
      <c r="A257" s="19"/>
      <c r="B257" s="106" t="s">
        <v>535</v>
      </c>
      <c r="C257" s="30" t="s">
        <v>536</v>
      </c>
      <c r="D257" s="30" t="s">
        <v>508</v>
      </c>
      <c r="E257" s="28">
        <v>21450</v>
      </c>
      <c r="F257" s="28">
        <v>0</v>
      </c>
      <c r="G257" s="28">
        <f>E257+F257</f>
        <v>21450</v>
      </c>
    </row>
    <row r="258" spans="1:7" ht="21" customHeight="1">
      <c r="A258" s="19">
        <v>2</v>
      </c>
      <c r="B258" s="104" t="s">
        <v>62</v>
      </c>
      <c r="C258" s="30"/>
      <c r="D258" s="30"/>
      <c r="E258" s="30"/>
      <c r="F258" s="30"/>
      <c r="G258" s="30"/>
    </row>
    <row r="259" spans="1:7" ht="85.5" customHeight="1">
      <c r="A259" s="19"/>
      <c r="B259" s="107" t="s">
        <v>537</v>
      </c>
      <c r="C259" s="30" t="s">
        <v>538</v>
      </c>
      <c r="D259" s="30" t="s">
        <v>508</v>
      </c>
      <c r="E259" s="30">
        <v>2</v>
      </c>
      <c r="F259" s="30">
        <v>0</v>
      </c>
      <c r="G259" s="30">
        <v>2</v>
      </c>
    </row>
    <row r="260" spans="1:7" ht="25.5" customHeight="1">
      <c r="A260" s="19">
        <v>3</v>
      </c>
      <c r="B260" s="104" t="s">
        <v>66</v>
      </c>
      <c r="C260" s="30"/>
      <c r="D260" s="30"/>
      <c r="E260" s="30"/>
      <c r="F260" s="30"/>
      <c r="G260" s="30"/>
    </row>
    <row r="261" spans="1:7" ht="118.5" customHeight="1">
      <c r="A261" s="19"/>
      <c r="B261" s="107" t="s">
        <v>539</v>
      </c>
      <c r="C261" s="30" t="s">
        <v>538</v>
      </c>
      <c r="D261" s="30" t="s">
        <v>508</v>
      </c>
      <c r="E261" s="108">
        <v>2</v>
      </c>
      <c r="F261" s="30">
        <v>0</v>
      </c>
      <c r="G261" s="108">
        <v>2</v>
      </c>
    </row>
    <row r="262" spans="1:7" ht="23.25" customHeight="1">
      <c r="A262" s="19">
        <v>4</v>
      </c>
      <c r="B262" s="104" t="s">
        <v>103</v>
      </c>
      <c r="C262" s="30"/>
      <c r="D262" s="30"/>
      <c r="E262" s="30"/>
      <c r="F262" s="30"/>
      <c r="G262" s="30"/>
    </row>
    <row r="263" spans="1:7" ht="70.5" customHeight="1">
      <c r="A263" s="19"/>
      <c r="B263" s="109" t="s">
        <v>540</v>
      </c>
      <c r="C263" s="30" t="s">
        <v>105</v>
      </c>
      <c r="D263" s="80" t="s">
        <v>541</v>
      </c>
      <c r="E263" s="30">
        <f>425.4/425.4*100</f>
        <v>100</v>
      </c>
      <c r="F263" s="30">
        <v>0</v>
      </c>
      <c r="G263" s="30">
        <f>E263+F263</f>
        <v>100</v>
      </c>
    </row>
    <row r="264" spans="1:7" ht="15.75">
      <c r="A264" s="18"/>
    </row>
    <row r="265" spans="1:7" ht="15.75">
      <c r="A265" s="90"/>
      <c r="B265" s="90"/>
      <c r="C265" s="90"/>
      <c r="D265" s="4"/>
    </row>
    <row r="266" spans="1:7" ht="15.75" customHeight="1">
      <c r="A266" s="90" t="s">
        <v>542</v>
      </c>
      <c r="B266" s="90"/>
      <c r="C266" s="90"/>
      <c r="D266" s="35"/>
      <c r="E266" s="36"/>
      <c r="F266" s="6" t="s">
        <v>76</v>
      </c>
      <c r="G266" s="6"/>
    </row>
    <row r="267" spans="1:7" ht="15.75">
      <c r="A267" s="38"/>
      <c r="B267" s="17"/>
      <c r="D267" s="13" t="s">
        <v>78</v>
      </c>
      <c r="F267" s="7" t="s">
        <v>543</v>
      </c>
      <c r="G267" s="7"/>
    </row>
    <row r="268" spans="1:7" ht="15.75" customHeight="1">
      <c r="A268" s="8" t="s">
        <v>80</v>
      </c>
      <c r="B268" s="8"/>
      <c r="C268" s="17"/>
      <c r="D268" s="17"/>
    </row>
    <row r="269" spans="1:7" ht="29.25" customHeight="1">
      <c r="A269" s="8" t="s">
        <v>81</v>
      </c>
      <c r="B269" s="8"/>
      <c r="C269" s="8"/>
      <c r="D269" s="35"/>
      <c r="E269" s="36"/>
      <c r="F269" s="6" t="s">
        <v>82</v>
      </c>
      <c r="G269" s="6"/>
    </row>
    <row r="270" spans="1:7" ht="15.75">
      <c r="A270" s="4"/>
      <c r="B270" s="17"/>
      <c r="C270" s="17"/>
      <c r="D270" s="13" t="s">
        <v>78</v>
      </c>
      <c r="F270" s="7" t="s">
        <v>543</v>
      </c>
      <c r="G270" s="7"/>
    </row>
    <row r="271" spans="1:7" ht="15" customHeight="1">
      <c r="A271" s="41" t="s">
        <v>544</v>
      </c>
      <c r="B271" s="41"/>
    </row>
    <row r="273" spans="1:1">
      <c r="A273" s="1" t="s">
        <v>545</v>
      </c>
    </row>
  </sheetData>
  <mergeCells count="62">
    <mergeCell ref="A269:C269"/>
    <mergeCell ref="F269:G269"/>
    <mergeCell ref="F270:G270"/>
    <mergeCell ref="A271:B271"/>
    <mergeCell ref="C254:G254"/>
    <mergeCell ref="A265:C265"/>
    <mergeCell ref="A266:C266"/>
    <mergeCell ref="F266:G266"/>
    <mergeCell ref="F267:G267"/>
    <mergeCell ref="A268:B268"/>
    <mergeCell ref="C192:G192"/>
    <mergeCell ref="C202:G202"/>
    <mergeCell ref="C212:G212"/>
    <mergeCell ref="C222:G222"/>
    <mergeCell ref="C232:G232"/>
    <mergeCell ref="C242:G242"/>
    <mergeCell ref="C132:G132"/>
    <mergeCell ref="C142:G142"/>
    <mergeCell ref="C152:G152"/>
    <mergeCell ref="C162:G162"/>
    <mergeCell ref="C172:G172"/>
    <mergeCell ref="C182:G182"/>
    <mergeCell ref="C72:G72"/>
    <mergeCell ref="C82:G82"/>
    <mergeCell ref="C92:G92"/>
    <mergeCell ref="C102:G102"/>
    <mergeCell ref="C112:G112"/>
    <mergeCell ref="C122:G122"/>
    <mergeCell ref="A35:A36"/>
    <mergeCell ref="B35:G35"/>
    <mergeCell ref="A59:B59"/>
    <mergeCell ref="A61:A62"/>
    <mergeCell ref="B61:G61"/>
    <mergeCell ref="B68:G68"/>
    <mergeCell ref="C28:G28"/>
    <mergeCell ref="B29:G29"/>
    <mergeCell ref="B30:G30"/>
    <mergeCell ref="B31:G31"/>
    <mergeCell ref="B32:G32"/>
    <mergeCell ref="B33:G33"/>
    <mergeCell ref="B22:G22"/>
    <mergeCell ref="B23:G23"/>
    <mergeCell ref="A24:A25"/>
    <mergeCell ref="B24:G25"/>
    <mergeCell ref="C26:G26"/>
    <mergeCell ref="C27:G27"/>
    <mergeCell ref="A18:A19"/>
    <mergeCell ref="C18:C19"/>
    <mergeCell ref="D18:G18"/>
    <mergeCell ref="D19:G19"/>
    <mergeCell ref="A20:A21"/>
    <mergeCell ref="D20:G20"/>
    <mergeCell ref="D21:G21"/>
    <mergeCell ref="E8:G8"/>
    <mergeCell ref="E9:G9"/>
    <mergeCell ref="E10:G10"/>
    <mergeCell ref="A12:G12"/>
    <mergeCell ref="A13:G13"/>
    <mergeCell ref="A16:A17"/>
    <mergeCell ref="C16:C17"/>
    <mergeCell ref="D16:G16"/>
    <mergeCell ref="D17:G1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B24" sqref="B24:G24"/>
    </sheetView>
  </sheetViews>
  <sheetFormatPr defaultColWidth="21.5703125" defaultRowHeight="15"/>
  <cols>
    <col min="1" max="1" width="6.5703125" style="1" customWidth="1"/>
    <col min="2" max="256" width="21.5703125" style="1"/>
    <col min="257" max="257" width="6.5703125" style="1" customWidth="1"/>
    <col min="258" max="512" width="21.5703125" style="1"/>
    <col min="513" max="513" width="6.5703125" style="1" customWidth="1"/>
    <col min="514" max="768" width="21.5703125" style="1"/>
    <col min="769" max="769" width="6.5703125" style="1" customWidth="1"/>
    <col min="770" max="1024" width="21.5703125" style="1"/>
    <col min="1025" max="1025" width="6.5703125" style="1" customWidth="1"/>
    <col min="1026" max="1280" width="21.5703125" style="1"/>
    <col min="1281" max="1281" width="6.5703125" style="1" customWidth="1"/>
    <col min="1282" max="1536" width="21.5703125" style="1"/>
    <col min="1537" max="1537" width="6.5703125" style="1" customWidth="1"/>
    <col min="1538" max="1792" width="21.5703125" style="1"/>
    <col min="1793" max="1793" width="6.5703125" style="1" customWidth="1"/>
    <col min="1794" max="2048" width="21.5703125" style="1"/>
    <col min="2049" max="2049" width="6.5703125" style="1" customWidth="1"/>
    <col min="2050" max="2304" width="21.5703125" style="1"/>
    <col min="2305" max="2305" width="6.5703125" style="1" customWidth="1"/>
    <col min="2306" max="2560" width="21.5703125" style="1"/>
    <col min="2561" max="2561" width="6.5703125" style="1" customWidth="1"/>
    <col min="2562" max="2816" width="21.5703125" style="1"/>
    <col min="2817" max="2817" width="6.5703125" style="1" customWidth="1"/>
    <col min="2818" max="3072" width="21.5703125" style="1"/>
    <col min="3073" max="3073" width="6.5703125" style="1" customWidth="1"/>
    <col min="3074" max="3328" width="21.5703125" style="1"/>
    <col min="3329" max="3329" width="6.5703125" style="1" customWidth="1"/>
    <col min="3330" max="3584" width="21.5703125" style="1"/>
    <col min="3585" max="3585" width="6.5703125" style="1" customWidth="1"/>
    <col min="3586" max="3840" width="21.5703125" style="1"/>
    <col min="3841" max="3841" width="6.5703125" style="1" customWidth="1"/>
    <col min="3842" max="4096" width="21.5703125" style="1"/>
    <col min="4097" max="4097" width="6.5703125" style="1" customWidth="1"/>
    <col min="4098" max="4352" width="21.5703125" style="1"/>
    <col min="4353" max="4353" width="6.5703125" style="1" customWidth="1"/>
    <col min="4354" max="4608" width="21.5703125" style="1"/>
    <col min="4609" max="4609" width="6.5703125" style="1" customWidth="1"/>
    <col min="4610" max="4864" width="21.5703125" style="1"/>
    <col min="4865" max="4865" width="6.5703125" style="1" customWidth="1"/>
    <col min="4866" max="5120" width="21.5703125" style="1"/>
    <col min="5121" max="5121" width="6.5703125" style="1" customWidth="1"/>
    <col min="5122" max="5376" width="21.5703125" style="1"/>
    <col min="5377" max="5377" width="6.5703125" style="1" customWidth="1"/>
    <col min="5378" max="5632" width="21.5703125" style="1"/>
    <col min="5633" max="5633" width="6.5703125" style="1" customWidth="1"/>
    <col min="5634" max="5888" width="21.5703125" style="1"/>
    <col min="5889" max="5889" width="6.5703125" style="1" customWidth="1"/>
    <col min="5890" max="6144" width="21.5703125" style="1"/>
    <col min="6145" max="6145" width="6.5703125" style="1" customWidth="1"/>
    <col min="6146" max="6400" width="21.5703125" style="1"/>
    <col min="6401" max="6401" width="6.5703125" style="1" customWidth="1"/>
    <col min="6402" max="6656" width="21.5703125" style="1"/>
    <col min="6657" max="6657" width="6.5703125" style="1" customWidth="1"/>
    <col min="6658" max="6912" width="21.5703125" style="1"/>
    <col min="6913" max="6913" width="6.5703125" style="1" customWidth="1"/>
    <col min="6914" max="7168" width="21.5703125" style="1"/>
    <col min="7169" max="7169" width="6.5703125" style="1" customWidth="1"/>
    <col min="7170" max="7424" width="21.5703125" style="1"/>
    <col min="7425" max="7425" width="6.5703125" style="1" customWidth="1"/>
    <col min="7426" max="7680" width="21.5703125" style="1"/>
    <col min="7681" max="7681" width="6.5703125" style="1" customWidth="1"/>
    <col min="7682" max="7936" width="21.5703125" style="1"/>
    <col min="7937" max="7937" width="6.5703125" style="1" customWidth="1"/>
    <col min="7938" max="8192" width="21.5703125" style="1"/>
    <col min="8193" max="8193" width="6.5703125" style="1" customWidth="1"/>
    <col min="8194" max="8448" width="21.5703125" style="1"/>
    <col min="8449" max="8449" width="6.5703125" style="1" customWidth="1"/>
    <col min="8450" max="8704" width="21.5703125" style="1"/>
    <col min="8705" max="8705" width="6.5703125" style="1" customWidth="1"/>
    <col min="8706" max="8960" width="21.5703125" style="1"/>
    <col min="8961" max="8961" width="6.5703125" style="1" customWidth="1"/>
    <col min="8962" max="9216" width="21.5703125" style="1"/>
    <col min="9217" max="9217" width="6.5703125" style="1" customWidth="1"/>
    <col min="9218" max="9472" width="21.5703125" style="1"/>
    <col min="9473" max="9473" width="6.5703125" style="1" customWidth="1"/>
    <col min="9474" max="9728" width="21.5703125" style="1"/>
    <col min="9729" max="9729" width="6.5703125" style="1" customWidth="1"/>
    <col min="9730" max="9984" width="21.5703125" style="1"/>
    <col min="9985" max="9985" width="6.5703125" style="1" customWidth="1"/>
    <col min="9986" max="10240" width="21.5703125" style="1"/>
    <col min="10241" max="10241" width="6.5703125" style="1" customWidth="1"/>
    <col min="10242" max="10496" width="21.5703125" style="1"/>
    <col min="10497" max="10497" width="6.5703125" style="1" customWidth="1"/>
    <col min="10498" max="10752" width="21.5703125" style="1"/>
    <col min="10753" max="10753" width="6.5703125" style="1" customWidth="1"/>
    <col min="10754" max="11008" width="21.5703125" style="1"/>
    <col min="11009" max="11009" width="6.5703125" style="1" customWidth="1"/>
    <col min="11010" max="11264" width="21.5703125" style="1"/>
    <col min="11265" max="11265" width="6.5703125" style="1" customWidth="1"/>
    <col min="11266" max="11520" width="21.5703125" style="1"/>
    <col min="11521" max="11521" width="6.5703125" style="1" customWidth="1"/>
    <col min="11522" max="11776" width="21.5703125" style="1"/>
    <col min="11777" max="11777" width="6.5703125" style="1" customWidth="1"/>
    <col min="11778" max="12032" width="21.5703125" style="1"/>
    <col min="12033" max="12033" width="6.5703125" style="1" customWidth="1"/>
    <col min="12034" max="12288" width="21.5703125" style="1"/>
    <col min="12289" max="12289" width="6.5703125" style="1" customWidth="1"/>
    <col min="12290" max="12544" width="21.5703125" style="1"/>
    <col min="12545" max="12545" width="6.5703125" style="1" customWidth="1"/>
    <col min="12546" max="12800" width="21.5703125" style="1"/>
    <col min="12801" max="12801" width="6.5703125" style="1" customWidth="1"/>
    <col min="12802" max="13056" width="21.5703125" style="1"/>
    <col min="13057" max="13057" width="6.5703125" style="1" customWidth="1"/>
    <col min="13058" max="13312" width="21.5703125" style="1"/>
    <col min="13313" max="13313" width="6.5703125" style="1" customWidth="1"/>
    <col min="13314" max="13568" width="21.5703125" style="1"/>
    <col min="13569" max="13569" width="6.5703125" style="1" customWidth="1"/>
    <col min="13570" max="13824" width="21.5703125" style="1"/>
    <col min="13825" max="13825" width="6.5703125" style="1" customWidth="1"/>
    <col min="13826" max="14080" width="21.5703125" style="1"/>
    <col min="14081" max="14081" width="6.5703125" style="1" customWidth="1"/>
    <col min="14082" max="14336" width="21.5703125" style="1"/>
    <col min="14337" max="14337" width="6.5703125" style="1" customWidth="1"/>
    <col min="14338" max="14592" width="21.5703125" style="1"/>
    <col min="14593" max="14593" width="6.5703125" style="1" customWidth="1"/>
    <col min="14594" max="14848" width="21.5703125" style="1"/>
    <col min="14849" max="14849" width="6.5703125" style="1" customWidth="1"/>
    <col min="14850" max="15104" width="21.5703125" style="1"/>
    <col min="15105" max="15105" width="6.5703125" style="1" customWidth="1"/>
    <col min="15106" max="15360" width="21.5703125" style="1"/>
    <col min="15361" max="15361" width="6.5703125" style="1" customWidth="1"/>
    <col min="15362" max="15616" width="21.5703125" style="1"/>
    <col min="15617" max="15617" width="6.5703125" style="1" customWidth="1"/>
    <col min="15618" max="15872" width="21.5703125" style="1"/>
    <col min="15873" max="15873" width="6.5703125" style="1" customWidth="1"/>
    <col min="15874" max="16128" width="21.5703125" style="1"/>
    <col min="16129" max="16129" width="6.5703125" style="1" customWidth="1"/>
    <col min="16130" max="16384" width="21.5703125" style="1"/>
  </cols>
  <sheetData>
    <row r="1" spans="1:7">
      <c r="F1" s="2" t="s">
        <v>0</v>
      </c>
      <c r="G1" s="3"/>
    </row>
    <row r="2" spans="1:7">
      <c r="F2" s="3"/>
      <c r="G2" s="3"/>
    </row>
    <row r="3" spans="1:7" ht="32.25" customHeight="1">
      <c r="F3" s="3"/>
      <c r="G3" s="3"/>
    </row>
    <row r="4" spans="1:7" ht="15.75">
      <c r="A4" s="4"/>
      <c r="E4" s="4" t="s">
        <v>1</v>
      </c>
    </row>
    <row r="5" spans="1:7" ht="15.75" hidden="1">
      <c r="A5" s="4"/>
      <c r="E5" s="5" t="s">
        <v>2</v>
      </c>
      <c r="F5" s="5"/>
      <c r="G5" s="5"/>
    </row>
    <row r="6" spans="1:7" ht="15.75">
      <c r="A6" s="4"/>
      <c r="B6" s="4"/>
      <c r="E6" s="6" t="s">
        <v>3</v>
      </c>
      <c r="F6" s="6"/>
      <c r="G6" s="6"/>
    </row>
    <row r="7" spans="1:7" ht="15" customHeight="1">
      <c r="A7" s="4"/>
      <c r="E7" s="7" t="s">
        <v>4</v>
      </c>
      <c r="F7" s="7"/>
      <c r="G7" s="7"/>
    </row>
    <row r="8" spans="1:7" ht="15.75">
      <c r="A8" s="4"/>
      <c r="B8" s="4"/>
      <c r="E8" s="6" t="s">
        <v>5</v>
      </c>
      <c r="F8" s="6"/>
      <c r="G8" s="6"/>
    </row>
    <row r="9" spans="1:7" ht="15" hidden="1" customHeight="1">
      <c r="A9" s="4"/>
      <c r="E9" s="7"/>
      <c r="F9" s="7"/>
      <c r="G9" s="7"/>
    </row>
    <row r="10" spans="1:7" ht="15.75">
      <c r="A10" s="4"/>
      <c r="E10" s="8" t="s">
        <v>6</v>
      </c>
      <c r="F10" s="8"/>
      <c r="G10" s="8"/>
    </row>
    <row r="13" spans="1:7" ht="15.75">
      <c r="A13" s="9" t="s">
        <v>7</v>
      </c>
      <c r="B13" s="9"/>
      <c r="C13" s="9"/>
      <c r="D13" s="9"/>
      <c r="E13" s="9"/>
      <c r="F13" s="9"/>
      <c r="G13" s="9"/>
    </row>
    <row r="14" spans="1:7" ht="15.75">
      <c r="A14" s="9" t="s">
        <v>8</v>
      </c>
      <c r="B14" s="9"/>
      <c r="C14" s="9"/>
      <c r="D14" s="9"/>
      <c r="E14" s="9"/>
      <c r="F14" s="9"/>
      <c r="G14" s="9"/>
    </row>
    <row r="17" spans="1:7" ht="15.75">
      <c r="A17" s="10" t="s">
        <v>9</v>
      </c>
      <c r="B17" s="11" t="s">
        <v>10</v>
      </c>
      <c r="C17" s="10"/>
      <c r="D17" s="12" t="s">
        <v>3</v>
      </c>
      <c r="E17" s="12"/>
      <c r="F17" s="12"/>
      <c r="G17" s="12"/>
    </row>
    <row r="18" spans="1:7">
      <c r="A18" s="10"/>
      <c r="B18" s="13" t="s">
        <v>11</v>
      </c>
      <c r="C18" s="10"/>
      <c r="D18" s="14" t="s">
        <v>12</v>
      </c>
      <c r="E18" s="14"/>
      <c r="F18" s="14"/>
      <c r="G18" s="14"/>
    </row>
    <row r="19" spans="1:7" ht="15.75">
      <c r="A19" s="10" t="s">
        <v>13</v>
      </c>
      <c r="B19" s="11" t="s">
        <v>14</v>
      </c>
      <c r="C19" s="10"/>
      <c r="D19" s="12" t="s">
        <v>3</v>
      </c>
      <c r="E19" s="12"/>
      <c r="F19" s="12"/>
      <c r="G19" s="12"/>
    </row>
    <row r="20" spans="1:7">
      <c r="A20" s="10"/>
      <c r="B20" s="13" t="s">
        <v>11</v>
      </c>
      <c r="C20" s="10"/>
      <c r="D20" s="7" t="s">
        <v>15</v>
      </c>
      <c r="E20" s="7"/>
      <c r="F20" s="7"/>
      <c r="G20" s="7"/>
    </row>
    <row r="21" spans="1:7" ht="47.25" customHeight="1">
      <c r="A21" s="10" t="s">
        <v>16</v>
      </c>
      <c r="B21" s="11" t="s">
        <v>546</v>
      </c>
      <c r="C21" s="11" t="s">
        <v>547</v>
      </c>
      <c r="D21" s="12" t="s">
        <v>548</v>
      </c>
      <c r="E21" s="12"/>
      <c r="F21" s="12"/>
      <c r="G21" s="12"/>
    </row>
    <row r="22" spans="1:7">
      <c r="A22" s="10"/>
      <c r="B22" s="16" t="s">
        <v>11</v>
      </c>
      <c r="C22" s="16" t="s">
        <v>20</v>
      </c>
      <c r="D22" s="14" t="s">
        <v>21</v>
      </c>
      <c r="E22" s="14"/>
      <c r="F22" s="14"/>
      <c r="G22" s="14"/>
    </row>
    <row r="23" spans="1:7" ht="42" customHeight="1">
      <c r="A23" s="17" t="s">
        <v>22</v>
      </c>
      <c r="B23" s="8" t="s">
        <v>549</v>
      </c>
      <c r="C23" s="8"/>
      <c r="D23" s="8"/>
      <c r="E23" s="8"/>
      <c r="F23" s="8"/>
      <c r="G23" s="8"/>
    </row>
    <row r="24" spans="1:7" ht="144.75" customHeight="1">
      <c r="A24" s="17" t="s">
        <v>24</v>
      </c>
      <c r="B24" s="8" t="s">
        <v>550</v>
      </c>
      <c r="C24" s="8"/>
      <c r="D24" s="8"/>
      <c r="E24" s="8"/>
      <c r="F24" s="8"/>
      <c r="G24" s="8"/>
    </row>
    <row r="25" spans="1:7" ht="15.75">
      <c r="A25" s="17" t="s">
        <v>26</v>
      </c>
      <c r="B25" s="8" t="s">
        <v>27</v>
      </c>
      <c r="C25" s="8"/>
      <c r="D25" s="8"/>
      <c r="E25" s="8"/>
      <c r="F25" s="8"/>
      <c r="G25" s="8"/>
    </row>
    <row r="26" spans="1:7" ht="15.75">
      <c r="A26" s="18"/>
    </row>
    <row r="27" spans="1:7" ht="15.75">
      <c r="A27" s="19" t="s">
        <v>28</v>
      </c>
      <c r="B27" s="20" t="s">
        <v>29</v>
      </c>
      <c r="C27" s="20"/>
      <c r="D27" s="20"/>
      <c r="E27" s="20"/>
      <c r="F27" s="20"/>
      <c r="G27" s="20"/>
    </row>
    <row r="28" spans="1:7" ht="15.75">
      <c r="A28" s="19">
        <v>1</v>
      </c>
      <c r="B28" s="21" t="s">
        <v>551</v>
      </c>
      <c r="C28" s="21"/>
      <c r="D28" s="21"/>
      <c r="E28" s="21"/>
      <c r="F28" s="21"/>
      <c r="G28" s="21"/>
    </row>
    <row r="29" spans="1:7" ht="15.75">
      <c r="A29" s="19"/>
      <c r="B29" s="20"/>
      <c r="C29" s="20"/>
      <c r="D29" s="20"/>
      <c r="E29" s="20"/>
      <c r="F29" s="20"/>
      <c r="G29" s="20"/>
    </row>
    <row r="30" spans="1:7" ht="15.75">
      <c r="A30" s="19"/>
      <c r="B30" s="20"/>
      <c r="C30" s="20"/>
      <c r="D30" s="20"/>
      <c r="E30" s="20"/>
      <c r="F30" s="20"/>
      <c r="G30" s="20"/>
    </row>
    <row r="31" spans="1:7" ht="15.75">
      <c r="A31" s="18"/>
    </row>
    <row r="32" spans="1:7" ht="33" customHeight="1">
      <c r="A32" s="22" t="s">
        <v>31</v>
      </c>
      <c r="B32" s="78" t="s">
        <v>552</v>
      </c>
      <c r="C32" s="78"/>
      <c r="D32" s="78"/>
      <c r="E32" s="78"/>
      <c r="F32" s="78"/>
      <c r="G32" s="78"/>
    </row>
    <row r="33" spans="1:7" ht="15.75">
      <c r="A33" s="17" t="s">
        <v>33</v>
      </c>
      <c r="B33" s="8" t="s">
        <v>34</v>
      </c>
      <c r="C33" s="8"/>
      <c r="D33" s="8"/>
      <c r="E33" s="8"/>
      <c r="F33" s="8"/>
      <c r="G33" s="8"/>
    </row>
    <row r="34" spans="1:7" ht="15.75">
      <c r="A34" s="17"/>
      <c r="B34" s="23"/>
      <c r="C34" s="23"/>
      <c r="D34" s="23"/>
      <c r="E34" s="23"/>
      <c r="F34" s="23"/>
      <c r="G34" s="23"/>
    </row>
    <row r="35" spans="1:7" ht="15.75">
      <c r="A35" s="19" t="s">
        <v>28</v>
      </c>
      <c r="B35" s="20" t="s">
        <v>35</v>
      </c>
      <c r="C35" s="20"/>
      <c r="D35" s="20"/>
      <c r="E35" s="20"/>
      <c r="F35" s="20"/>
      <c r="G35" s="20"/>
    </row>
    <row r="36" spans="1:7" ht="30" customHeight="1">
      <c r="A36" s="19">
        <v>1</v>
      </c>
      <c r="B36" s="44" t="s">
        <v>553</v>
      </c>
      <c r="C36" s="76"/>
      <c r="D36" s="76"/>
      <c r="E36" s="76"/>
      <c r="F36" s="76"/>
      <c r="G36" s="77"/>
    </row>
    <row r="37" spans="1:7" ht="15.75">
      <c r="A37" s="19"/>
      <c r="B37" s="20"/>
      <c r="C37" s="20"/>
      <c r="D37" s="20"/>
      <c r="E37" s="20"/>
      <c r="F37" s="20"/>
      <c r="G37" s="20"/>
    </row>
    <row r="38" spans="1:7" ht="15.75">
      <c r="A38" s="19"/>
      <c r="B38" s="20"/>
      <c r="C38" s="20"/>
      <c r="D38" s="20"/>
      <c r="E38" s="20"/>
      <c r="F38" s="20"/>
      <c r="G38" s="20"/>
    </row>
    <row r="39" spans="1:7" ht="15.75">
      <c r="A39" s="17"/>
      <c r="B39" s="23"/>
      <c r="C39" s="23"/>
      <c r="D39" s="23"/>
      <c r="E39" s="23"/>
      <c r="F39" s="23"/>
      <c r="G39" s="23"/>
    </row>
    <row r="40" spans="1:7" ht="15.75">
      <c r="A40" s="17" t="s">
        <v>37</v>
      </c>
      <c r="B40" s="25" t="s">
        <v>38</v>
      </c>
      <c r="C40" s="23"/>
      <c r="D40" s="23"/>
      <c r="E40" s="23"/>
      <c r="F40" s="23"/>
      <c r="G40" s="23"/>
    </row>
    <row r="41" spans="1:7" ht="15.75">
      <c r="A41" s="18"/>
      <c r="B41" s="1" t="s">
        <v>39</v>
      </c>
    </row>
    <row r="42" spans="1:7" ht="15.75">
      <c r="A42" s="18"/>
    </row>
    <row r="43" spans="1:7" ht="47.25">
      <c r="A43" s="19" t="s">
        <v>28</v>
      </c>
      <c r="B43" s="19" t="s">
        <v>38</v>
      </c>
      <c r="C43" s="19" t="s">
        <v>40</v>
      </c>
      <c r="D43" s="19" t="s">
        <v>41</v>
      </c>
      <c r="E43" s="19" t="s">
        <v>42</v>
      </c>
    </row>
    <row r="44" spans="1:7" ht="15.75">
      <c r="A44" s="19">
        <v>1</v>
      </c>
      <c r="B44" s="19">
        <v>2</v>
      </c>
      <c r="C44" s="19">
        <v>3</v>
      </c>
      <c r="D44" s="19">
        <v>4</v>
      </c>
      <c r="E44" s="19">
        <v>5</v>
      </c>
    </row>
    <row r="45" spans="1:7" ht="170.25" customHeight="1">
      <c r="A45" s="19"/>
      <c r="B45" s="19" t="s">
        <v>554</v>
      </c>
      <c r="C45" s="26">
        <v>0</v>
      </c>
      <c r="D45" s="26">
        <v>6960</v>
      </c>
      <c r="E45" s="26">
        <f>C45+D45</f>
        <v>6960</v>
      </c>
    </row>
    <row r="46" spans="1:7" ht="15.75">
      <c r="A46" s="19"/>
      <c r="B46" s="19"/>
      <c r="C46" s="19"/>
      <c r="D46" s="19"/>
      <c r="E46" s="19"/>
    </row>
    <row r="47" spans="1:7" ht="15.75">
      <c r="A47" s="20" t="s">
        <v>42</v>
      </c>
      <c r="B47" s="20"/>
      <c r="C47" s="26">
        <f>C45+C46</f>
        <v>0</v>
      </c>
      <c r="D47" s="26">
        <f>D45+D46</f>
        <v>6960</v>
      </c>
      <c r="E47" s="26">
        <f>E45+E46</f>
        <v>6960</v>
      </c>
    </row>
    <row r="48" spans="1:7" ht="15.75">
      <c r="A48" s="18"/>
    </row>
    <row r="49" spans="1:7" ht="15.75">
      <c r="A49" s="18"/>
    </row>
    <row r="50" spans="1:7" ht="15.75">
      <c r="A50" s="10" t="s">
        <v>49</v>
      </c>
      <c r="B50" s="8" t="s">
        <v>50</v>
      </c>
      <c r="C50" s="8"/>
      <c r="D50" s="8"/>
      <c r="E50" s="8"/>
      <c r="F50" s="8"/>
      <c r="G50" s="8"/>
    </row>
    <row r="51" spans="1:7" ht="15.75">
      <c r="A51" s="10"/>
      <c r="B51" s="4" t="s">
        <v>51</v>
      </c>
    </row>
    <row r="52" spans="1:7" ht="15.75">
      <c r="A52" s="18"/>
    </row>
    <row r="53" spans="1:7" ht="15.75">
      <c r="A53" s="18"/>
    </row>
    <row r="54" spans="1:7" ht="63">
      <c r="A54" s="19" t="s">
        <v>28</v>
      </c>
      <c r="B54" s="19" t="s">
        <v>52</v>
      </c>
      <c r="C54" s="19" t="s">
        <v>40</v>
      </c>
      <c r="D54" s="19" t="s">
        <v>41</v>
      </c>
      <c r="E54" s="19" t="s">
        <v>42</v>
      </c>
    </row>
    <row r="55" spans="1:7" ht="15.75">
      <c r="A55" s="19">
        <v>1</v>
      </c>
      <c r="B55" s="19">
        <v>2</v>
      </c>
      <c r="C55" s="19">
        <v>3</v>
      </c>
      <c r="D55" s="19">
        <v>4</v>
      </c>
      <c r="E55" s="19">
        <v>5</v>
      </c>
    </row>
    <row r="56" spans="1:7" ht="63">
      <c r="A56" s="19">
        <v>1</v>
      </c>
      <c r="B56" s="29" t="s">
        <v>555</v>
      </c>
      <c r="C56" s="26">
        <v>0</v>
      </c>
      <c r="D56" s="26">
        <v>6960</v>
      </c>
      <c r="E56" s="26">
        <f>C56+D56</f>
        <v>6960</v>
      </c>
    </row>
    <row r="57" spans="1:7" ht="15.75">
      <c r="A57" s="19"/>
      <c r="B57" s="29"/>
      <c r="C57" s="19"/>
      <c r="D57" s="19"/>
      <c r="E57" s="19"/>
    </row>
    <row r="58" spans="1:7" ht="15.75">
      <c r="A58" s="20" t="s">
        <v>42</v>
      </c>
      <c r="B58" s="20"/>
      <c r="C58" s="26">
        <f>C56+C57</f>
        <v>0</v>
      </c>
      <c r="D58" s="26">
        <f>D56+D57</f>
        <v>6960</v>
      </c>
      <c r="E58" s="26">
        <f>E56+E57</f>
        <v>6960</v>
      </c>
    </row>
    <row r="59" spans="1:7" ht="15.75">
      <c r="A59" s="18"/>
    </row>
    <row r="60" spans="1:7" ht="15.75">
      <c r="A60" s="18"/>
    </row>
    <row r="61" spans="1:7" ht="15.75">
      <c r="A61" s="17" t="s">
        <v>53</v>
      </c>
      <c r="B61" s="8" t="s">
        <v>54</v>
      </c>
      <c r="C61" s="8"/>
      <c r="D61" s="8"/>
      <c r="E61" s="8"/>
      <c r="F61" s="8"/>
      <c r="G61" s="8"/>
    </row>
    <row r="62" spans="1:7" ht="15.75">
      <c r="A62" s="18"/>
    </row>
    <row r="63" spans="1:7" ht="46.5" customHeight="1">
      <c r="A63" s="19" t="s">
        <v>28</v>
      </c>
      <c r="B63" s="19" t="s">
        <v>55</v>
      </c>
      <c r="C63" s="19" t="s">
        <v>56</v>
      </c>
      <c r="D63" s="19" t="s">
        <v>57</v>
      </c>
      <c r="E63" s="19" t="s">
        <v>40</v>
      </c>
      <c r="F63" s="19" t="s">
        <v>41</v>
      </c>
      <c r="G63" s="19" t="s">
        <v>42</v>
      </c>
    </row>
    <row r="64" spans="1:7" ht="15.75">
      <c r="A64" s="19">
        <v>1</v>
      </c>
      <c r="B64" s="19">
        <v>2</v>
      </c>
      <c r="C64" s="19">
        <v>3</v>
      </c>
      <c r="D64" s="19">
        <v>4</v>
      </c>
      <c r="E64" s="19">
        <v>5</v>
      </c>
      <c r="F64" s="19">
        <v>6</v>
      </c>
      <c r="G64" s="19">
        <v>7</v>
      </c>
    </row>
    <row r="65" spans="1:9" ht="15.75">
      <c r="A65" s="19">
        <v>1</v>
      </c>
      <c r="B65" s="47" t="s">
        <v>58</v>
      </c>
      <c r="C65" s="19"/>
      <c r="D65" s="19"/>
      <c r="E65" s="19"/>
      <c r="F65" s="19"/>
      <c r="G65" s="19"/>
    </row>
    <row r="66" spans="1:9" ht="213" customHeight="1">
      <c r="A66" s="19"/>
      <c r="B66" s="110" t="s">
        <v>556</v>
      </c>
      <c r="C66" s="19" t="s">
        <v>96</v>
      </c>
      <c r="D66" s="19" t="s">
        <v>388</v>
      </c>
      <c r="E66" s="26">
        <v>0</v>
      </c>
      <c r="F66" s="26">
        <v>6960</v>
      </c>
      <c r="G66" s="26">
        <f>E66+F66</f>
        <v>6960</v>
      </c>
    </row>
    <row r="67" spans="1:9" ht="52.5" customHeight="1">
      <c r="A67" s="19"/>
      <c r="B67" s="97" t="s">
        <v>557</v>
      </c>
      <c r="C67" s="19" t="s">
        <v>390</v>
      </c>
      <c r="D67" s="19"/>
      <c r="E67" s="19">
        <v>0</v>
      </c>
      <c r="F67" s="19">
        <v>4</v>
      </c>
      <c r="G67" s="30">
        <v>4</v>
      </c>
    </row>
    <row r="68" spans="1:9" ht="15.75">
      <c r="A68" s="19"/>
      <c r="B68" s="47" t="s">
        <v>62</v>
      </c>
      <c r="C68" s="19"/>
      <c r="D68" s="19"/>
      <c r="E68" s="19"/>
      <c r="F68" s="19"/>
      <c r="G68" s="30"/>
    </row>
    <row r="69" spans="1:9" ht="161.25" customHeight="1">
      <c r="A69" s="29"/>
      <c r="B69" s="111" t="s">
        <v>558</v>
      </c>
      <c r="C69" s="19" t="s">
        <v>390</v>
      </c>
      <c r="D69" s="19" t="s">
        <v>391</v>
      </c>
      <c r="E69" s="19">
        <v>0</v>
      </c>
      <c r="F69" s="19">
        <v>4</v>
      </c>
      <c r="G69" s="30">
        <v>4</v>
      </c>
    </row>
    <row r="70" spans="1:9" ht="15.75">
      <c r="A70" s="19">
        <v>2</v>
      </c>
      <c r="B70" s="47" t="s">
        <v>66</v>
      </c>
      <c r="C70" s="19"/>
      <c r="D70" s="19"/>
      <c r="E70" s="19"/>
      <c r="F70" s="19"/>
      <c r="G70" s="19"/>
    </row>
    <row r="71" spans="1:9" ht="110.25">
      <c r="A71" s="19"/>
      <c r="B71" s="48" t="s">
        <v>559</v>
      </c>
      <c r="C71" s="19" t="s">
        <v>96</v>
      </c>
      <c r="D71" s="19" t="s">
        <v>560</v>
      </c>
      <c r="E71" s="26">
        <v>0</v>
      </c>
      <c r="F71" s="26">
        <f>6960/4</f>
        <v>1740</v>
      </c>
      <c r="G71" s="26">
        <f>E71+F71</f>
        <v>1740</v>
      </c>
    </row>
    <row r="72" spans="1:9" ht="15.75">
      <c r="A72" s="19">
        <v>3</v>
      </c>
      <c r="B72" s="47" t="s">
        <v>103</v>
      </c>
      <c r="C72" s="19"/>
      <c r="D72" s="19"/>
      <c r="E72" s="19"/>
      <c r="F72" s="19"/>
      <c r="G72" s="19"/>
    </row>
    <row r="73" spans="1:9" ht="94.5">
      <c r="A73" s="19"/>
      <c r="B73" s="51" t="s">
        <v>561</v>
      </c>
      <c r="C73" s="19" t="s">
        <v>105</v>
      </c>
      <c r="D73" s="19" t="s">
        <v>562</v>
      </c>
      <c r="E73" s="19">
        <v>0</v>
      </c>
      <c r="F73" s="19">
        <f>4/4*100</f>
        <v>100</v>
      </c>
      <c r="G73" s="19">
        <v>100</v>
      </c>
    </row>
    <row r="74" spans="1:9" ht="15.75">
      <c r="A74" s="18"/>
    </row>
    <row r="75" spans="1:9" ht="15.75">
      <c r="A75" s="18"/>
      <c r="I75" s="1" t="s">
        <v>74</v>
      </c>
    </row>
    <row r="76" spans="1:9" ht="27" customHeight="1">
      <c r="A76" s="8" t="s">
        <v>75</v>
      </c>
      <c r="B76" s="8"/>
      <c r="C76" s="8"/>
      <c r="D76" s="4"/>
      <c r="F76" s="1" t="s">
        <v>76</v>
      </c>
    </row>
    <row r="77" spans="1:9" ht="0.75" customHeight="1">
      <c r="A77" s="8"/>
      <c r="B77" s="8"/>
      <c r="C77" s="8"/>
      <c r="D77" s="35"/>
      <c r="E77" s="36"/>
      <c r="F77" s="37" t="s">
        <v>77</v>
      </c>
      <c r="G77" s="37"/>
    </row>
    <row r="78" spans="1:9" ht="15.75">
      <c r="A78" s="38"/>
      <c r="B78" s="17"/>
      <c r="D78" s="13" t="s">
        <v>78</v>
      </c>
      <c r="F78" s="7" t="s">
        <v>79</v>
      </c>
      <c r="G78" s="7"/>
    </row>
    <row r="79" spans="1:9" ht="15.75">
      <c r="A79" s="8" t="s">
        <v>80</v>
      </c>
      <c r="B79" s="8"/>
      <c r="C79" s="17"/>
      <c r="D79" s="17"/>
    </row>
    <row r="80" spans="1:9" ht="15.75">
      <c r="A80" s="25"/>
      <c r="B80" s="23"/>
      <c r="C80" s="17"/>
      <c r="D80" s="17"/>
    </row>
    <row r="81" spans="1:7" ht="22.5" customHeight="1">
      <c r="A81" s="8" t="s">
        <v>81</v>
      </c>
      <c r="B81" s="8"/>
      <c r="C81" s="8"/>
      <c r="D81" s="35"/>
      <c r="E81" s="36"/>
      <c r="F81" s="37" t="s">
        <v>82</v>
      </c>
      <c r="G81" s="37"/>
    </row>
    <row r="82" spans="1:7" ht="15.75">
      <c r="A82" s="4"/>
      <c r="B82" s="17"/>
      <c r="C82" s="17"/>
      <c r="D82" s="13" t="s">
        <v>78</v>
      </c>
      <c r="F82" s="7" t="s">
        <v>79</v>
      </c>
      <c r="G82" s="7"/>
    </row>
    <row r="83" spans="1:7">
      <c r="A83" s="39" t="s">
        <v>83</v>
      </c>
    </row>
    <row r="84" spans="1:7">
      <c r="A84" s="40" t="s">
        <v>84</v>
      </c>
    </row>
  </sheetData>
  <mergeCells count="45">
    <mergeCell ref="F82:G82"/>
    <mergeCell ref="A76:C77"/>
    <mergeCell ref="F77:G77"/>
    <mergeCell ref="F78:G78"/>
    <mergeCell ref="A79:B79"/>
    <mergeCell ref="A81:C81"/>
    <mergeCell ref="F81:G81"/>
    <mergeCell ref="B38:G38"/>
    <mergeCell ref="A47:B47"/>
    <mergeCell ref="A50:A51"/>
    <mergeCell ref="B50:G50"/>
    <mergeCell ref="A58:B58"/>
    <mergeCell ref="B61:G61"/>
    <mergeCell ref="B30:G30"/>
    <mergeCell ref="B32:G32"/>
    <mergeCell ref="B33:G33"/>
    <mergeCell ref="B35:G35"/>
    <mergeCell ref="B36:G36"/>
    <mergeCell ref="B37:G37"/>
    <mergeCell ref="B23:G23"/>
    <mergeCell ref="B24:G24"/>
    <mergeCell ref="B25:G25"/>
    <mergeCell ref="B27:G27"/>
    <mergeCell ref="B28:G28"/>
    <mergeCell ref="B29:G29"/>
    <mergeCell ref="A19:A20"/>
    <mergeCell ref="C19:C20"/>
    <mergeCell ref="D19:G19"/>
    <mergeCell ref="D20:G20"/>
    <mergeCell ref="A21:A22"/>
    <mergeCell ref="D21:G21"/>
    <mergeCell ref="D22:G22"/>
    <mergeCell ref="E10:G10"/>
    <mergeCell ref="A13:G13"/>
    <mergeCell ref="A14:G14"/>
    <mergeCell ref="A17:A18"/>
    <mergeCell ref="C17:C18"/>
    <mergeCell ref="D17:G17"/>
    <mergeCell ref="D18:G18"/>
    <mergeCell ref="F1:G3"/>
    <mergeCell ref="E5:G5"/>
    <mergeCell ref="E6:G6"/>
    <mergeCell ref="E7:G7"/>
    <mergeCell ref="E8:G8"/>
    <mergeCell ref="E9:G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85"/>
  <sheetViews>
    <sheetView workbookViewId="0">
      <selection activeCell="D21" sqref="D21:G21"/>
    </sheetView>
  </sheetViews>
  <sheetFormatPr defaultColWidth="21.5703125" defaultRowHeight="15"/>
  <cols>
    <col min="1" max="1" width="6.5703125" style="1" customWidth="1"/>
    <col min="2" max="256" width="21.5703125" style="1"/>
    <col min="257" max="257" width="6.5703125" style="1" customWidth="1"/>
    <col min="258" max="512" width="21.5703125" style="1"/>
    <col min="513" max="513" width="6.5703125" style="1" customWidth="1"/>
    <col min="514" max="768" width="21.5703125" style="1"/>
    <col min="769" max="769" width="6.5703125" style="1" customWidth="1"/>
    <col min="770" max="1024" width="21.5703125" style="1"/>
    <col min="1025" max="1025" width="6.5703125" style="1" customWidth="1"/>
    <col min="1026" max="1280" width="21.5703125" style="1"/>
    <col min="1281" max="1281" width="6.5703125" style="1" customWidth="1"/>
    <col min="1282" max="1536" width="21.5703125" style="1"/>
    <col min="1537" max="1537" width="6.5703125" style="1" customWidth="1"/>
    <col min="1538" max="1792" width="21.5703125" style="1"/>
    <col min="1793" max="1793" width="6.5703125" style="1" customWidth="1"/>
    <col min="1794" max="2048" width="21.5703125" style="1"/>
    <col min="2049" max="2049" width="6.5703125" style="1" customWidth="1"/>
    <col min="2050" max="2304" width="21.5703125" style="1"/>
    <col min="2305" max="2305" width="6.5703125" style="1" customWidth="1"/>
    <col min="2306" max="2560" width="21.5703125" style="1"/>
    <col min="2561" max="2561" width="6.5703125" style="1" customWidth="1"/>
    <col min="2562" max="2816" width="21.5703125" style="1"/>
    <col min="2817" max="2817" width="6.5703125" style="1" customWidth="1"/>
    <col min="2818" max="3072" width="21.5703125" style="1"/>
    <col min="3073" max="3073" width="6.5703125" style="1" customWidth="1"/>
    <col min="3074" max="3328" width="21.5703125" style="1"/>
    <col min="3329" max="3329" width="6.5703125" style="1" customWidth="1"/>
    <col min="3330" max="3584" width="21.5703125" style="1"/>
    <col min="3585" max="3585" width="6.5703125" style="1" customWidth="1"/>
    <col min="3586" max="3840" width="21.5703125" style="1"/>
    <col min="3841" max="3841" width="6.5703125" style="1" customWidth="1"/>
    <col min="3842" max="4096" width="21.5703125" style="1"/>
    <col min="4097" max="4097" width="6.5703125" style="1" customWidth="1"/>
    <col min="4098" max="4352" width="21.5703125" style="1"/>
    <col min="4353" max="4353" width="6.5703125" style="1" customWidth="1"/>
    <col min="4354" max="4608" width="21.5703125" style="1"/>
    <col min="4609" max="4609" width="6.5703125" style="1" customWidth="1"/>
    <col min="4610" max="4864" width="21.5703125" style="1"/>
    <col min="4865" max="4865" width="6.5703125" style="1" customWidth="1"/>
    <col min="4866" max="5120" width="21.5703125" style="1"/>
    <col min="5121" max="5121" width="6.5703125" style="1" customWidth="1"/>
    <col min="5122" max="5376" width="21.5703125" style="1"/>
    <col min="5377" max="5377" width="6.5703125" style="1" customWidth="1"/>
    <col min="5378" max="5632" width="21.5703125" style="1"/>
    <col min="5633" max="5633" width="6.5703125" style="1" customWidth="1"/>
    <col min="5634" max="5888" width="21.5703125" style="1"/>
    <col min="5889" max="5889" width="6.5703125" style="1" customWidth="1"/>
    <col min="5890" max="6144" width="21.5703125" style="1"/>
    <col min="6145" max="6145" width="6.5703125" style="1" customWidth="1"/>
    <col min="6146" max="6400" width="21.5703125" style="1"/>
    <col min="6401" max="6401" width="6.5703125" style="1" customWidth="1"/>
    <col min="6402" max="6656" width="21.5703125" style="1"/>
    <col min="6657" max="6657" width="6.5703125" style="1" customWidth="1"/>
    <col min="6658" max="6912" width="21.5703125" style="1"/>
    <col min="6913" max="6913" width="6.5703125" style="1" customWidth="1"/>
    <col min="6914" max="7168" width="21.5703125" style="1"/>
    <col min="7169" max="7169" width="6.5703125" style="1" customWidth="1"/>
    <col min="7170" max="7424" width="21.5703125" style="1"/>
    <col min="7425" max="7425" width="6.5703125" style="1" customWidth="1"/>
    <col min="7426" max="7680" width="21.5703125" style="1"/>
    <col min="7681" max="7681" width="6.5703125" style="1" customWidth="1"/>
    <col min="7682" max="7936" width="21.5703125" style="1"/>
    <col min="7937" max="7937" width="6.5703125" style="1" customWidth="1"/>
    <col min="7938" max="8192" width="21.5703125" style="1"/>
    <col min="8193" max="8193" width="6.5703125" style="1" customWidth="1"/>
    <col min="8194" max="8448" width="21.5703125" style="1"/>
    <col min="8449" max="8449" width="6.5703125" style="1" customWidth="1"/>
    <col min="8450" max="8704" width="21.5703125" style="1"/>
    <col min="8705" max="8705" width="6.5703125" style="1" customWidth="1"/>
    <col min="8706" max="8960" width="21.5703125" style="1"/>
    <col min="8961" max="8961" width="6.5703125" style="1" customWidth="1"/>
    <col min="8962" max="9216" width="21.5703125" style="1"/>
    <col min="9217" max="9217" width="6.5703125" style="1" customWidth="1"/>
    <col min="9218" max="9472" width="21.5703125" style="1"/>
    <col min="9473" max="9473" width="6.5703125" style="1" customWidth="1"/>
    <col min="9474" max="9728" width="21.5703125" style="1"/>
    <col min="9729" max="9729" width="6.5703125" style="1" customWidth="1"/>
    <col min="9730" max="9984" width="21.5703125" style="1"/>
    <col min="9985" max="9985" width="6.5703125" style="1" customWidth="1"/>
    <col min="9986" max="10240" width="21.5703125" style="1"/>
    <col min="10241" max="10241" width="6.5703125" style="1" customWidth="1"/>
    <col min="10242" max="10496" width="21.5703125" style="1"/>
    <col min="10497" max="10497" width="6.5703125" style="1" customWidth="1"/>
    <col min="10498" max="10752" width="21.5703125" style="1"/>
    <col min="10753" max="10753" width="6.5703125" style="1" customWidth="1"/>
    <col min="10754" max="11008" width="21.5703125" style="1"/>
    <col min="11009" max="11009" width="6.5703125" style="1" customWidth="1"/>
    <col min="11010" max="11264" width="21.5703125" style="1"/>
    <col min="11265" max="11265" width="6.5703125" style="1" customWidth="1"/>
    <col min="11266" max="11520" width="21.5703125" style="1"/>
    <col min="11521" max="11521" width="6.5703125" style="1" customWidth="1"/>
    <col min="11522" max="11776" width="21.5703125" style="1"/>
    <col min="11777" max="11777" width="6.5703125" style="1" customWidth="1"/>
    <col min="11778" max="12032" width="21.5703125" style="1"/>
    <col min="12033" max="12033" width="6.5703125" style="1" customWidth="1"/>
    <col min="12034" max="12288" width="21.5703125" style="1"/>
    <col min="12289" max="12289" width="6.5703125" style="1" customWidth="1"/>
    <col min="12290" max="12544" width="21.5703125" style="1"/>
    <col min="12545" max="12545" width="6.5703125" style="1" customWidth="1"/>
    <col min="12546" max="12800" width="21.5703125" style="1"/>
    <col min="12801" max="12801" width="6.5703125" style="1" customWidth="1"/>
    <col min="12802" max="13056" width="21.5703125" style="1"/>
    <col min="13057" max="13057" width="6.5703125" style="1" customWidth="1"/>
    <col min="13058" max="13312" width="21.5703125" style="1"/>
    <col min="13313" max="13313" width="6.5703125" style="1" customWidth="1"/>
    <col min="13314" max="13568" width="21.5703125" style="1"/>
    <col min="13569" max="13569" width="6.5703125" style="1" customWidth="1"/>
    <col min="13570" max="13824" width="21.5703125" style="1"/>
    <col min="13825" max="13825" width="6.5703125" style="1" customWidth="1"/>
    <col min="13826" max="14080" width="21.5703125" style="1"/>
    <col min="14081" max="14081" width="6.5703125" style="1" customWidth="1"/>
    <col min="14082" max="14336" width="21.5703125" style="1"/>
    <col min="14337" max="14337" width="6.5703125" style="1" customWidth="1"/>
    <col min="14338" max="14592" width="21.5703125" style="1"/>
    <col min="14593" max="14593" width="6.5703125" style="1" customWidth="1"/>
    <col min="14594" max="14848" width="21.5703125" style="1"/>
    <col min="14849" max="14849" width="6.5703125" style="1" customWidth="1"/>
    <col min="14850" max="15104" width="21.5703125" style="1"/>
    <col min="15105" max="15105" width="6.5703125" style="1" customWidth="1"/>
    <col min="15106" max="15360" width="21.5703125" style="1"/>
    <col min="15361" max="15361" width="6.5703125" style="1" customWidth="1"/>
    <col min="15362" max="15616" width="21.5703125" style="1"/>
    <col min="15617" max="15617" width="6.5703125" style="1" customWidth="1"/>
    <col min="15618" max="15872" width="21.5703125" style="1"/>
    <col min="15873" max="15873" width="6.5703125" style="1" customWidth="1"/>
    <col min="15874" max="16128" width="21.5703125" style="1"/>
    <col min="16129" max="16129" width="6.5703125" style="1" customWidth="1"/>
    <col min="16130" max="16384" width="21.5703125" style="1"/>
  </cols>
  <sheetData>
    <row r="1" spans="1:7">
      <c r="F1" s="2" t="s">
        <v>0</v>
      </c>
      <c r="G1" s="3"/>
    </row>
    <row r="2" spans="1:7">
      <c r="F2" s="3"/>
      <c r="G2" s="3"/>
    </row>
    <row r="3" spans="1:7" ht="32.25" customHeight="1">
      <c r="F3" s="3"/>
      <c r="G3" s="3"/>
    </row>
    <row r="4" spans="1:7" ht="15.75">
      <c r="A4" s="4"/>
      <c r="E4" s="4" t="s">
        <v>1</v>
      </c>
    </row>
    <row r="5" spans="1:7" ht="15.75" hidden="1">
      <c r="A5" s="4"/>
      <c r="E5" s="5" t="s">
        <v>2</v>
      </c>
      <c r="F5" s="5"/>
      <c r="G5" s="5"/>
    </row>
    <row r="6" spans="1:7" ht="15.75">
      <c r="A6" s="4"/>
      <c r="B6" s="4"/>
      <c r="E6" s="6" t="s">
        <v>3</v>
      </c>
      <c r="F6" s="6"/>
      <c r="G6" s="6"/>
    </row>
    <row r="7" spans="1:7" ht="15" customHeight="1">
      <c r="A7" s="4"/>
      <c r="E7" s="7" t="s">
        <v>4</v>
      </c>
      <c r="F7" s="7"/>
      <c r="G7" s="7"/>
    </row>
    <row r="8" spans="1:7" ht="15.75">
      <c r="A8" s="4"/>
      <c r="B8" s="4"/>
      <c r="E8" s="6" t="s">
        <v>5</v>
      </c>
      <c r="F8" s="6"/>
      <c r="G8" s="6"/>
    </row>
    <row r="9" spans="1:7" ht="15" hidden="1" customHeight="1">
      <c r="A9" s="4"/>
      <c r="E9" s="7"/>
      <c r="F9" s="7"/>
      <c r="G9" s="7"/>
    </row>
    <row r="10" spans="1:7" ht="15.75">
      <c r="A10" s="4"/>
      <c r="E10" s="8" t="s">
        <v>6</v>
      </c>
      <c r="F10" s="8"/>
      <c r="G10" s="8"/>
    </row>
    <row r="13" spans="1:7" ht="15.75">
      <c r="A13" s="9" t="s">
        <v>7</v>
      </c>
      <c r="B13" s="9"/>
      <c r="C13" s="9"/>
      <c r="D13" s="9"/>
      <c r="E13" s="9"/>
      <c r="F13" s="9"/>
      <c r="G13" s="9"/>
    </row>
    <row r="14" spans="1:7" ht="15.75">
      <c r="A14" s="9" t="s">
        <v>8</v>
      </c>
      <c r="B14" s="9"/>
      <c r="C14" s="9"/>
      <c r="D14" s="9"/>
      <c r="E14" s="9"/>
      <c r="F14" s="9"/>
      <c r="G14" s="9"/>
    </row>
    <row r="17" spans="1:7" ht="15.75">
      <c r="A17" s="10" t="s">
        <v>9</v>
      </c>
      <c r="B17" s="11" t="s">
        <v>10</v>
      </c>
      <c r="C17" s="10"/>
      <c r="D17" s="12" t="s">
        <v>3</v>
      </c>
      <c r="E17" s="12"/>
      <c r="F17" s="12"/>
      <c r="G17" s="12"/>
    </row>
    <row r="18" spans="1:7">
      <c r="A18" s="10"/>
      <c r="B18" s="13" t="s">
        <v>11</v>
      </c>
      <c r="C18" s="10"/>
      <c r="D18" s="14" t="s">
        <v>12</v>
      </c>
      <c r="E18" s="14"/>
      <c r="F18" s="14"/>
      <c r="G18" s="14"/>
    </row>
    <row r="19" spans="1:7" ht="15.75">
      <c r="A19" s="10" t="s">
        <v>13</v>
      </c>
      <c r="B19" s="11" t="s">
        <v>14</v>
      </c>
      <c r="C19" s="10"/>
      <c r="D19" s="12" t="s">
        <v>3</v>
      </c>
      <c r="E19" s="12"/>
      <c r="F19" s="12"/>
      <c r="G19" s="12"/>
    </row>
    <row r="20" spans="1:7">
      <c r="A20" s="10"/>
      <c r="B20" s="13" t="s">
        <v>11</v>
      </c>
      <c r="C20" s="10"/>
      <c r="D20" s="7" t="s">
        <v>15</v>
      </c>
      <c r="E20" s="7"/>
      <c r="F20" s="7"/>
      <c r="G20" s="7"/>
    </row>
    <row r="21" spans="1:7" ht="47.25" customHeight="1">
      <c r="A21" s="10" t="s">
        <v>16</v>
      </c>
      <c r="B21" s="11" t="s">
        <v>563</v>
      </c>
      <c r="C21" s="11" t="s">
        <v>547</v>
      </c>
      <c r="D21" s="12" t="s">
        <v>564</v>
      </c>
      <c r="E21" s="12"/>
      <c r="F21" s="12"/>
      <c r="G21" s="12"/>
    </row>
    <row r="22" spans="1:7">
      <c r="A22" s="10"/>
      <c r="B22" s="16" t="s">
        <v>11</v>
      </c>
      <c r="C22" s="16" t="s">
        <v>20</v>
      </c>
      <c r="D22" s="14" t="s">
        <v>21</v>
      </c>
      <c r="E22" s="14"/>
      <c r="F22" s="14"/>
      <c r="G22" s="14"/>
    </row>
    <row r="23" spans="1:7" ht="42" customHeight="1">
      <c r="A23" s="17" t="s">
        <v>22</v>
      </c>
      <c r="B23" s="8" t="s">
        <v>565</v>
      </c>
      <c r="C23" s="8"/>
      <c r="D23" s="8"/>
      <c r="E23" s="8"/>
      <c r="F23" s="8"/>
      <c r="G23" s="8"/>
    </row>
    <row r="24" spans="1:7" ht="144.75" customHeight="1">
      <c r="A24" s="17" t="s">
        <v>24</v>
      </c>
      <c r="B24" s="8" t="s">
        <v>566</v>
      </c>
      <c r="C24" s="8"/>
      <c r="D24" s="8"/>
      <c r="E24" s="8"/>
      <c r="F24" s="8"/>
      <c r="G24" s="8"/>
    </row>
    <row r="25" spans="1:7" ht="15.75">
      <c r="A25" s="17" t="s">
        <v>26</v>
      </c>
      <c r="B25" s="8" t="s">
        <v>27</v>
      </c>
      <c r="C25" s="8"/>
      <c r="D25" s="8"/>
      <c r="E25" s="8"/>
      <c r="F25" s="8"/>
      <c r="G25" s="8"/>
    </row>
    <row r="26" spans="1:7" ht="15.75">
      <c r="A26" s="18"/>
    </row>
    <row r="27" spans="1:7" ht="15.75">
      <c r="A27" s="19" t="s">
        <v>28</v>
      </c>
      <c r="B27" s="20" t="s">
        <v>29</v>
      </c>
      <c r="C27" s="20"/>
      <c r="D27" s="20"/>
      <c r="E27" s="20"/>
      <c r="F27" s="20"/>
      <c r="G27" s="20"/>
    </row>
    <row r="28" spans="1:7" ht="15.75">
      <c r="A28" s="19">
        <v>1</v>
      </c>
      <c r="B28" s="21" t="s">
        <v>567</v>
      </c>
      <c r="C28" s="21"/>
      <c r="D28" s="21"/>
      <c r="E28" s="21"/>
      <c r="F28" s="21"/>
      <c r="G28" s="21"/>
    </row>
    <row r="29" spans="1:7" ht="15.75">
      <c r="A29" s="19"/>
      <c r="B29" s="20"/>
      <c r="C29" s="20"/>
      <c r="D29" s="20"/>
      <c r="E29" s="20"/>
      <c r="F29" s="20"/>
      <c r="G29" s="20"/>
    </row>
    <row r="30" spans="1:7" ht="15.75">
      <c r="A30" s="19"/>
      <c r="B30" s="20"/>
      <c r="C30" s="20"/>
      <c r="D30" s="20"/>
      <c r="E30" s="20"/>
      <c r="F30" s="20"/>
      <c r="G30" s="20"/>
    </row>
    <row r="31" spans="1:7" ht="15.75">
      <c r="A31" s="18"/>
    </row>
    <row r="32" spans="1:7" ht="33" customHeight="1">
      <c r="A32" s="22" t="s">
        <v>31</v>
      </c>
      <c r="B32" s="78" t="s">
        <v>568</v>
      </c>
      <c r="C32" s="78"/>
      <c r="D32" s="78"/>
      <c r="E32" s="78"/>
      <c r="F32" s="78"/>
      <c r="G32" s="78"/>
    </row>
    <row r="33" spans="1:7" ht="15.75">
      <c r="A33" s="17" t="s">
        <v>33</v>
      </c>
      <c r="B33" s="8" t="s">
        <v>34</v>
      </c>
      <c r="C33" s="8"/>
      <c r="D33" s="8"/>
      <c r="E33" s="8"/>
      <c r="F33" s="8"/>
      <c r="G33" s="8"/>
    </row>
    <row r="34" spans="1:7" ht="15.75">
      <c r="A34" s="17"/>
      <c r="B34" s="23"/>
      <c r="C34" s="23"/>
      <c r="D34" s="23"/>
      <c r="E34" s="23"/>
      <c r="F34" s="23"/>
      <c r="G34" s="23"/>
    </row>
    <row r="35" spans="1:7" ht="15.75">
      <c r="A35" s="19" t="s">
        <v>28</v>
      </c>
      <c r="B35" s="20" t="s">
        <v>35</v>
      </c>
      <c r="C35" s="20"/>
      <c r="D35" s="20"/>
      <c r="E35" s="20"/>
      <c r="F35" s="20"/>
      <c r="G35" s="20"/>
    </row>
    <row r="36" spans="1:7" ht="15.75" customHeight="1">
      <c r="A36" s="19">
        <v>1</v>
      </c>
      <c r="B36" s="20" t="s">
        <v>569</v>
      </c>
      <c r="C36" s="20"/>
      <c r="D36" s="20"/>
      <c r="E36" s="20"/>
      <c r="F36" s="20"/>
      <c r="G36" s="20"/>
    </row>
    <row r="37" spans="1:7" ht="15.75">
      <c r="A37" s="19"/>
      <c r="B37" s="20"/>
      <c r="C37" s="20"/>
      <c r="D37" s="20"/>
      <c r="E37" s="20"/>
      <c r="F37" s="20"/>
      <c r="G37" s="20"/>
    </row>
    <row r="38" spans="1:7" ht="15.75">
      <c r="A38" s="19"/>
      <c r="B38" s="20"/>
      <c r="C38" s="20"/>
      <c r="D38" s="20"/>
      <c r="E38" s="20"/>
      <c r="F38" s="20"/>
      <c r="G38" s="20"/>
    </row>
    <row r="39" spans="1:7" ht="15.75">
      <c r="A39" s="17"/>
      <c r="B39" s="23"/>
      <c r="C39" s="23"/>
      <c r="D39" s="23"/>
      <c r="E39" s="23"/>
      <c r="F39" s="23"/>
      <c r="G39" s="23"/>
    </row>
    <row r="40" spans="1:7" ht="15.75">
      <c r="A40" s="17" t="s">
        <v>37</v>
      </c>
      <c r="B40" s="25" t="s">
        <v>38</v>
      </c>
      <c r="C40" s="23"/>
      <c r="D40" s="23"/>
      <c r="E40" s="23"/>
      <c r="F40" s="23"/>
      <c r="G40" s="23"/>
    </row>
    <row r="41" spans="1:7" ht="15.75">
      <c r="A41" s="18"/>
      <c r="B41" s="1" t="s">
        <v>39</v>
      </c>
    </row>
    <row r="42" spans="1:7" ht="15.75">
      <c r="A42" s="18"/>
    </row>
    <row r="43" spans="1:7" ht="47.25">
      <c r="A43" s="19" t="s">
        <v>28</v>
      </c>
      <c r="B43" s="19" t="s">
        <v>38</v>
      </c>
      <c r="C43" s="19" t="s">
        <v>40</v>
      </c>
      <c r="D43" s="19" t="s">
        <v>41</v>
      </c>
      <c r="E43" s="19" t="s">
        <v>42</v>
      </c>
    </row>
    <row r="44" spans="1:7" ht="15.75">
      <c r="A44" s="19">
        <v>1</v>
      </c>
      <c r="B44" s="19">
        <v>2</v>
      </c>
      <c r="C44" s="19">
        <v>3</v>
      </c>
      <c r="D44" s="19">
        <v>4</v>
      </c>
      <c r="E44" s="19">
        <v>5</v>
      </c>
    </row>
    <row r="45" spans="1:7" ht="170.25" customHeight="1">
      <c r="A45" s="19"/>
      <c r="B45" s="19" t="s">
        <v>570</v>
      </c>
      <c r="C45" s="26">
        <v>3797.23</v>
      </c>
      <c r="D45" s="26">
        <v>0</v>
      </c>
      <c r="E45" s="26">
        <f>C45+D45</f>
        <v>3797.23</v>
      </c>
    </row>
    <row r="46" spans="1:7" ht="15.75">
      <c r="A46" s="19"/>
      <c r="B46" s="19"/>
      <c r="C46" s="19"/>
      <c r="D46" s="19"/>
      <c r="E46" s="19"/>
    </row>
    <row r="47" spans="1:7" ht="15.75">
      <c r="A47" s="20" t="s">
        <v>42</v>
      </c>
      <c r="B47" s="20"/>
      <c r="C47" s="26">
        <f>C45+C46</f>
        <v>3797.23</v>
      </c>
      <c r="D47" s="26">
        <f>D45+D46</f>
        <v>0</v>
      </c>
      <c r="E47" s="26">
        <f>E45+E46</f>
        <v>3797.23</v>
      </c>
    </row>
    <row r="48" spans="1:7" ht="15.75">
      <c r="A48" s="18"/>
    </row>
    <row r="49" spans="1:7" ht="15.75">
      <c r="A49" s="18"/>
    </row>
    <row r="50" spans="1:7" ht="15.75">
      <c r="A50" s="10" t="s">
        <v>49</v>
      </c>
      <c r="B50" s="8" t="s">
        <v>50</v>
      </c>
      <c r="C50" s="8"/>
      <c r="D50" s="8"/>
      <c r="E50" s="8"/>
      <c r="F50" s="8"/>
      <c r="G50" s="8"/>
    </row>
    <row r="51" spans="1:7" ht="15.75">
      <c r="A51" s="10"/>
      <c r="B51" s="4" t="s">
        <v>51</v>
      </c>
    </row>
    <row r="52" spans="1:7" ht="15.75">
      <c r="A52" s="18"/>
    </row>
    <row r="53" spans="1:7" ht="15.75">
      <c r="A53" s="18"/>
    </row>
    <row r="54" spans="1:7" ht="63">
      <c r="A54" s="19" t="s">
        <v>28</v>
      </c>
      <c r="B54" s="19" t="s">
        <v>52</v>
      </c>
      <c r="C54" s="19" t="s">
        <v>40</v>
      </c>
      <c r="D54" s="19" t="s">
        <v>41</v>
      </c>
      <c r="E54" s="19" t="s">
        <v>42</v>
      </c>
    </row>
    <row r="55" spans="1:7" ht="15.75">
      <c r="A55" s="19">
        <v>1</v>
      </c>
      <c r="B55" s="19">
        <v>2</v>
      </c>
      <c r="C55" s="19">
        <v>3</v>
      </c>
      <c r="D55" s="19">
        <v>4</v>
      </c>
      <c r="E55" s="19">
        <v>5</v>
      </c>
    </row>
    <row r="56" spans="1:7" ht="94.5">
      <c r="A56" s="19">
        <v>1</v>
      </c>
      <c r="B56" s="19" t="s">
        <v>571</v>
      </c>
      <c r="C56" s="26">
        <v>3797.23</v>
      </c>
      <c r="D56" s="26">
        <v>0</v>
      </c>
      <c r="E56" s="26">
        <f>C56+D56</f>
        <v>3797.23</v>
      </c>
    </row>
    <row r="57" spans="1:7" ht="15.75">
      <c r="A57" s="19"/>
      <c r="B57" s="29"/>
      <c r="C57" s="19"/>
      <c r="D57" s="19"/>
      <c r="E57" s="19"/>
    </row>
    <row r="58" spans="1:7" ht="15.75">
      <c r="A58" s="20" t="s">
        <v>42</v>
      </c>
      <c r="B58" s="20"/>
      <c r="C58" s="26">
        <f>C56+C57</f>
        <v>3797.23</v>
      </c>
      <c r="D58" s="26">
        <f>D56+D57</f>
        <v>0</v>
      </c>
      <c r="E58" s="26">
        <f>E56+E57</f>
        <v>3797.23</v>
      </c>
    </row>
    <row r="59" spans="1:7" ht="15.75">
      <c r="A59" s="18"/>
    </row>
    <row r="60" spans="1:7" ht="15.75">
      <c r="A60" s="18"/>
    </row>
    <row r="61" spans="1:7" ht="15.75">
      <c r="A61" s="17" t="s">
        <v>53</v>
      </c>
      <c r="B61" s="8" t="s">
        <v>54</v>
      </c>
      <c r="C61" s="8"/>
      <c r="D61" s="8"/>
      <c r="E61" s="8"/>
      <c r="F61" s="8"/>
      <c r="G61" s="8"/>
    </row>
    <row r="62" spans="1:7" ht="15.75">
      <c r="A62" s="18"/>
    </row>
    <row r="63" spans="1:7" ht="46.5" customHeight="1">
      <c r="A63" s="19" t="s">
        <v>28</v>
      </c>
      <c r="B63" s="19" t="s">
        <v>55</v>
      </c>
      <c r="C63" s="19" t="s">
        <v>56</v>
      </c>
      <c r="D63" s="19" t="s">
        <v>57</v>
      </c>
      <c r="E63" s="19" t="s">
        <v>40</v>
      </c>
      <c r="F63" s="19" t="s">
        <v>41</v>
      </c>
      <c r="G63" s="19" t="s">
        <v>42</v>
      </c>
    </row>
    <row r="64" spans="1:7" ht="15.75">
      <c r="A64" s="19">
        <v>1</v>
      </c>
      <c r="B64" s="19">
        <v>2</v>
      </c>
      <c r="C64" s="19">
        <v>3</v>
      </c>
      <c r="D64" s="19">
        <v>4</v>
      </c>
      <c r="E64" s="19">
        <v>5</v>
      </c>
      <c r="F64" s="19">
        <v>6</v>
      </c>
      <c r="G64" s="19">
        <v>7</v>
      </c>
    </row>
    <row r="65" spans="1:9" ht="16.5" thickBot="1">
      <c r="A65" s="19">
        <v>1</v>
      </c>
      <c r="B65" s="47" t="s">
        <v>58</v>
      </c>
      <c r="C65" s="19"/>
      <c r="D65" s="19"/>
      <c r="E65" s="19"/>
      <c r="F65" s="19"/>
      <c r="G65" s="19"/>
    </row>
    <row r="66" spans="1:9" ht="66" customHeight="1" thickBot="1">
      <c r="A66" s="19"/>
      <c r="B66" s="50" t="s">
        <v>572</v>
      </c>
      <c r="C66" s="19" t="s">
        <v>60</v>
      </c>
      <c r="D66" s="19" t="s">
        <v>206</v>
      </c>
      <c r="E66" s="19">
        <v>2</v>
      </c>
      <c r="F66" s="19">
        <v>0</v>
      </c>
      <c r="G66" s="19">
        <f>E66+F66</f>
        <v>2</v>
      </c>
    </row>
    <row r="67" spans="1:9" ht="15.75">
      <c r="A67" s="19"/>
      <c r="B67" s="47" t="s">
        <v>62</v>
      </c>
      <c r="C67" s="19"/>
      <c r="D67" s="19"/>
      <c r="E67" s="19"/>
      <c r="F67" s="19"/>
      <c r="G67" s="19"/>
    </row>
    <row r="68" spans="1:9" ht="31.5">
      <c r="A68" s="19"/>
      <c r="B68" s="51" t="s">
        <v>573</v>
      </c>
      <c r="C68" s="19" t="s">
        <v>60</v>
      </c>
      <c r="D68" s="19" t="s">
        <v>206</v>
      </c>
      <c r="E68" s="19">
        <v>2</v>
      </c>
      <c r="F68" s="19">
        <v>0</v>
      </c>
      <c r="G68" s="19">
        <f>E68+F68</f>
        <v>2</v>
      </c>
    </row>
    <row r="69" spans="1:9" ht="69.75" customHeight="1">
      <c r="A69" s="29"/>
      <c r="B69" s="48" t="s">
        <v>574</v>
      </c>
      <c r="C69" s="19" t="s">
        <v>60</v>
      </c>
      <c r="D69" s="19" t="s">
        <v>206</v>
      </c>
      <c r="E69" s="19">
        <v>2</v>
      </c>
      <c r="F69" s="19">
        <v>0</v>
      </c>
      <c r="G69" s="19">
        <f>E69+F69</f>
        <v>2</v>
      </c>
    </row>
    <row r="70" spans="1:9" ht="15.75">
      <c r="A70" s="19">
        <v>2</v>
      </c>
      <c r="B70" s="47" t="s">
        <v>66</v>
      </c>
      <c r="C70" s="19"/>
      <c r="D70" s="19"/>
      <c r="E70" s="19"/>
      <c r="F70" s="19"/>
      <c r="G70" s="19"/>
    </row>
    <row r="71" spans="1:9" ht="47.25">
      <c r="A71" s="19"/>
      <c r="B71" s="51" t="s">
        <v>575</v>
      </c>
      <c r="C71" s="19" t="s">
        <v>96</v>
      </c>
      <c r="D71" s="19" t="s">
        <v>576</v>
      </c>
      <c r="E71" s="26">
        <f>1921/2</f>
        <v>960.5</v>
      </c>
      <c r="F71" s="26">
        <v>0</v>
      </c>
      <c r="G71" s="26">
        <f>E71+F71</f>
        <v>960.5</v>
      </c>
    </row>
    <row r="72" spans="1:9" ht="90">
      <c r="A72" s="19"/>
      <c r="B72" s="112" t="s">
        <v>577</v>
      </c>
      <c r="C72" s="19" t="s">
        <v>578</v>
      </c>
      <c r="D72" s="19" t="s">
        <v>579</v>
      </c>
      <c r="E72" s="26">
        <f>1876.23/2</f>
        <v>938.11500000000001</v>
      </c>
      <c r="F72" s="26">
        <v>0</v>
      </c>
      <c r="G72" s="26">
        <f>E72+F72</f>
        <v>938.11500000000001</v>
      </c>
    </row>
    <row r="73" spans="1:9" ht="15.75">
      <c r="A73" s="19">
        <v>3</v>
      </c>
      <c r="B73" s="47" t="s">
        <v>103</v>
      </c>
      <c r="C73" s="19"/>
      <c r="D73" s="19"/>
      <c r="E73" s="19"/>
      <c r="F73" s="19"/>
      <c r="G73" s="19"/>
    </row>
    <row r="74" spans="1:9" ht="94.5">
      <c r="A74" s="19"/>
      <c r="B74" s="51" t="s">
        <v>580</v>
      </c>
      <c r="C74" s="19" t="s">
        <v>105</v>
      </c>
      <c r="D74" s="98" t="s">
        <v>581</v>
      </c>
      <c r="E74" s="19">
        <f>2/2*100</f>
        <v>100</v>
      </c>
      <c r="F74" s="19">
        <v>0</v>
      </c>
      <c r="G74" s="19">
        <f>E74+F74</f>
        <v>100</v>
      </c>
    </row>
    <row r="75" spans="1:9" ht="15.75">
      <c r="A75" s="18"/>
    </row>
    <row r="76" spans="1:9" ht="15.75">
      <c r="A76" s="18"/>
      <c r="I76" s="1" t="s">
        <v>74</v>
      </c>
    </row>
    <row r="77" spans="1:9" ht="27" customHeight="1">
      <c r="A77" s="8" t="s">
        <v>75</v>
      </c>
      <c r="B77" s="8"/>
      <c r="C77" s="8"/>
      <c r="D77" s="4"/>
      <c r="F77" s="1" t="s">
        <v>76</v>
      </c>
    </row>
    <row r="78" spans="1:9" ht="0.75" customHeight="1">
      <c r="A78" s="8"/>
      <c r="B78" s="8"/>
      <c r="C78" s="8"/>
      <c r="D78" s="35"/>
      <c r="E78" s="36"/>
      <c r="F78" s="37" t="s">
        <v>77</v>
      </c>
      <c r="G78" s="37"/>
    </row>
    <row r="79" spans="1:9" ht="15.75">
      <c r="A79" s="38"/>
      <c r="B79" s="17"/>
      <c r="D79" s="13" t="s">
        <v>78</v>
      </c>
      <c r="F79" s="7" t="s">
        <v>79</v>
      </c>
      <c r="G79" s="7"/>
    </row>
    <row r="80" spans="1:9" ht="15.75">
      <c r="A80" s="8" t="s">
        <v>80</v>
      </c>
      <c r="B80" s="8"/>
      <c r="C80" s="17"/>
      <c r="D80" s="17"/>
    </row>
    <row r="81" spans="1:7" ht="15.75">
      <c r="A81" s="25"/>
      <c r="B81" s="23"/>
      <c r="C81" s="17"/>
      <c r="D81" s="17"/>
    </row>
    <row r="82" spans="1:7" ht="22.5" customHeight="1">
      <c r="A82" s="8" t="s">
        <v>81</v>
      </c>
      <c r="B82" s="8"/>
      <c r="C82" s="8"/>
      <c r="D82" s="35"/>
      <c r="E82" s="36"/>
      <c r="F82" s="37" t="s">
        <v>82</v>
      </c>
      <c r="G82" s="37"/>
    </row>
    <row r="83" spans="1:7" ht="15.75">
      <c r="A83" s="4"/>
      <c r="B83" s="17"/>
      <c r="C83" s="17"/>
      <c r="D83" s="13" t="s">
        <v>78</v>
      </c>
      <c r="F83" s="7" t="s">
        <v>79</v>
      </c>
      <c r="G83" s="7"/>
    </row>
    <row r="84" spans="1:7">
      <c r="A84" s="39" t="s">
        <v>83</v>
      </c>
    </row>
    <row r="85" spans="1:7">
      <c r="A85" s="40" t="s">
        <v>84</v>
      </c>
    </row>
  </sheetData>
  <mergeCells count="45">
    <mergeCell ref="F83:G83"/>
    <mergeCell ref="A77:C78"/>
    <mergeCell ref="F78:G78"/>
    <mergeCell ref="F79:G79"/>
    <mergeCell ref="A80:B80"/>
    <mergeCell ref="A82:C82"/>
    <mergeCell ref="F82:G82"/>
    <mergeCell ref="B38:G38"/>
    <mergeCell ref="A47:B47"/>
    <mergeCell ref="A50:A51"/>
    <mergeCell ref="B50:G50"/>
    <mergeCell ref="A58:B58"/>
    <mergeCell ref="B61:G61"/>
    <mergeCell ref="B30:G30"/>
    <mergeCell ref="B32:G32"/>
    <mergeCell ref="B33:G33"/>
    <mergeCell ref="B35:G35"/>
    <mergeCell ref="B36:G36"/>
    <mergeCell ref="B37:G37"/>
    <mergeCell ref="B23:G23"/>
    <mergeCell ref="B24:G24"/>
    <mergeCell ref="B25:G25"/>
    <mergeCell ref="B27:G27"/>
    <mergeCell ref="B28:G28"/>
    <mergeCell ref="B29:G29"/>
    <mergeCell ref="A19:A20"/>
    <mergeCell ref="C19:C20"/>
    <mergeCell ref="D19:G19"/>
    <mergeCell ref="D20:G20"/>
    <mergeCell ref="A21:A22"/>
    <mergeCell ref="D21:G21"/>
    <mergeCell ref="D22:G22"/>
    <mergeCell ref="E10:G10"/>
    <mergeCell ref="A13:G13"/>
    <mergeCell ref="A14:G14"/>
    <mergeCell ref="A17:A18"/>
    <mergeCell ref="C17:C18"/>
    <mergeCell ref="D17:G17"/>
    <mergeCell ref="D18:G18"/>
    <mergeCell ref="F1:G3"/>
    <mergeCell ref="E5:G5"/>
    <mergeCell ref="E6:G6"/>
    <mergeCell ref="E7:G7"/>
    <mergeCell ref="E8:G8"/>
    <mergeCell ref="E9:G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D22" sqref="D22:G22"/>
    </sheetView>
  </sheetViews>
  <sheetFormatPr defaultColWidth="21.5703125" defaultRowHeight="15"/>
  <cols>
    <col min="1" max="1" width="6.5703125" style="1" customWidth="1"/>
    <col min="2" max="256" width="21.5703125" style="1"/>
    <col min="257" max="257" width="6.5703125" style="1" customWidth="1"/>
    <col min="258" max="512" width="21.5703125" style="1"/>
    <col min="513" max="513" width="6.5703125" style="1" customWidth="1"/>
    <col min="514" max="768" width="21.5703125" style="1"/>
    <col min="769" max="769" width="6.5703125" style="1" customWidth="1"/>
    <col min="770" max="1024" width="21.5703125" style="1"/>
    <col min="1025" max="1025" width="6.5703125" style="1" customWidth="1"/>
    <col min="1026" max="1280" width="21.5703125" style="1"/>
    <col min="1281" max="1281" width="6.5703125" style="1" customWidth="1"/>
    <col min="1282" max="1536" width="21.5703125" style="1"/>
    <col min="1537" max="1537" width="6.5703125" style="1" customWidth="1"/>
    <col min="1538" max="1792" width="21.5703125" style="1"/>
    <col min="1793" max="1793" width="6.5703125" style="1" customWidth="1"/>
    <col min="1794" max="2048" width="21.5703125" style="1"/>
    <col min="2049" max="2049" width="6.5703125" style="1" customWidth="1"/>
    <col min="2050" max="2304" width="21.5703125" style="1"/>
    <col min="2305" max="2305" width="6.5703125" style="1" customWidth="1"/>
    <col min="2306" max="2560" width="21.5703125" style="1"/>
    <col min="2561" max="2561" width="6.5703125" style="1" customWidth="1"/>
    <col min="2562" max="2816" width="21.5703125" style="1"/>
    <col min="2817" max="2817" width="6.5703125" style="1" customWidth="1"/>
    <col min="2818" max="3072" width="21.5703125" style="1"/>
    <col min="3073" max="3073" width="6.5703125" style="1" customWidth="1"/>
    <col min="3074" max="3328" width="21.5703125" style="1"/>
    <col min="3329" max="3329" width="6.5703125" style="1" customWidth="1"/>
    <col min="3330" max="3584" width="21.5703125" style="1"/>
    <col min="3585" max="3585" width="6.5703125" style="1" customWidth="1"/>
    <col min="3586" max="3840" width="21.5703125" style="1"/>
    <col min="3841" max="3841" width="6.5703125" style="1" customWidth="1"/>
    <col min="3842" max="4096" width="21.5703125" style="1"/>
    <col min="4097" max="4097" width="6.5703125" style="1" customWidth="1"/>
    <col min="4098" max="4352" width="21.5703125" style="1"/>
    <col min="4353" max="4353" width="6.5703125" style="1" customWidth="1"/>
    <col min="4354" max="4608" width="21.5703125" style="1"/>
    <col min="4609" max="4609" width="6.5703125" style="1" customWidth="1"/>
    <col min="4610" max="4864" width="21.5703125" style="1"/>
    <col min="4865" max="4865" width="6.5703125" style="1" customWidth="1"/>
    <col min="4866" max="5120" width="21.5703125" style="1"/>
    <col min="5121" max="5121" width="6.5703125" style="1" customWidth="1"/>
    <col min="5122" max="5376" width="21.5703125" style="1"/>
    <col min="5377" max="5377" width="6.5703125" style="1" customWidth="1"/>
    <col min="5378" max="5632" width="21.5703125" style="1"/>
    <col min="5633" max="5633" width="6.5703125" style="1" customWidth="1"/>
    <col min="5634" max="5888" width="21.5703125" style="1"/>
    <col min="5889" max="5889" width="6.5703125" style="1" customWidth="1"/>
    <col min="5890" max="6144" width="21.5703125" style="1"/>
    <col min="6145" max="6145" width="6.5703125" style="1" customWidth="1"/>
    <col min="6146" max="6400" width="21.5703125" style="1"/>
    <col min="6401" max="6401" width="6.5703125" style="1" customWidth="1"/>
    <col min="6402" max="6656" width="21.5703125" style="1"/>
    <col min="6657" max="6657" width="6.5703125" style="1" customWidth="1"/>
    <col min="6658" max="6912" width="21.5703125" style="1"/>
    <col min="6913" max="6913" width="6.5703125" style="1" customWidth="1"/>
    <col min="6914" max="7168" width="21.5703125" style="1"/>
    <col min="7169" max="7169" width="6.5703125" style="1" customWidth="1"/>
    <col min="7170" max="7424" width="21.5703125" style="1"/>
    <col min="7425" max="7425" width="6.5703125" style="1" customWidth="1"/>
    <col min="7426" max="7680" width="21.5703125" style="1"/>
    <col min="7681" max="7681" width="6.5703125" style="1" customWidth="1"/>
    <col min="7682" max="7936" width="21.5703125" style="1"/>
    <col min="7937" max="7937" width="6.5703125" style="1" customWidth="1"/>
    <col min="7938" max="8192" width="21.5703125" style="1"/>
    <col min="8193" max="8193" width="6.5703125" style="1" customWidth="1"/>
    <col min="8194" max="8448" width="21.5703125" style="1"/>
    <col min="8449" max="8449" width="6.5703125" style="1" customWidth="1"/>
    <col min="8450" max="8704" width="21.5703125" style="1"/>
    <col min="8705" max="8705" width="6.5703125" style="1" customWidth="1"/>
    <col min="8706" max="8960" width="21.5703125" style="1"/>
    <col min="8961" max="8961" width="6.5703125" style="1" customWidth="1"/>
    <col min="8962" max="9216" width="21.5703125" style="1"/>
    <col min="9217" max="9217" width="6.5703125" style="1" customWidth="1"/>
    <col min="9218" max="9472" width="21.5703125" style="1"/>
    <col min="9473" max="9473" width="6.5703125" style="1" customWidth="1"/>
    <col min="9474" max="9728" width="21.5703125" style="1"/>
    <col min="9729" max="9729" width="6.5703125" style="1" customWidth="1"/>
    <col min="9730" max="9984" width="21.5703125" style="1"/>
    <col min="9985" max="9985" width="6.5703125" style="1" customWidth="1"/>
    <col min="9986" max="10240" width="21.5703125" style="1"/>
    <col min="10241" max="10241" width="6.5703125" style="1" customWidth="1"/>
    <col min="10242" max="10496" width="21.5703125" style="1"/>
    <col min="10497" max="10497" width="6.5703125" style="1" customWidth="1"/>
    <col min="10498" max="10752" width="21.5703125" style="1"/>
    <col min="10753" max="10753" width="6.5703125" style="1" customWidth="1"/>
    <col min="10754" max="11008" width="21.5703125" style="1"/>
    <col min="11009" max="11009" width="6.5703125" style="1" customWidth="1"/>
    <col min="11010" max="11264" width="21.5703125" style="1"/>
    <col min="11265" max="11265" width="6.5703125" style="1" customWidth="1"/>
    <col min="11266" max="11520" width="21.5703125" style="1"/>
    <col min="11521" max="11521" width="6.5703125" style="1" customWidth="1"/>
    <col min="11522" max="11776" width="21.5703125" style="1"/>
    <col min="11777" max="11777" width="6.5703125" style="1" customWidth="1"/>
    <col min="11778" max="12032" width="21.5703125" style="1"/>
    <col min="12033" max="12033" width="6.5703125" style="1" customWidth="1"/>
    <col min="12034" max="12288" width="21.5703125" style="1"/>
    <col min="12289" max="12289" width="6.5703125" style="1" customWidth="1"/>
    <col min="12290" max="12544" width="21.5703125" style="1"/>
    <col min="12545" max="12545" width="6.5703125" style="1" customWidth="1"/>
    <col min="12546" max="12800" width="21.5703125" style="1"/>
    <col min="12801" max="12801" width="6.5703125" style="1" customWidth="1"/>
    <col min="12802" max="13056" width="21.5703125" style="1"/>
    <col min="13057" max="13057" width="6.5703125" style="1" customWidth="1"/>
    <col min="13058" max="13312" width="21.5703125" style="1"/>
    <col min="13313" max="13313" width="6.5703125" style="1" customWidth="1"/>
    <col min="13314" max="13568" width="21.5703125" style="1"/>
    <col min="13569" max="13569" width="6.5703125" style="1" customWidth="1"/>
    <col min="13570" max="13824" width="21.5703125" style="1"/>
    <col min="13825" max="13825" width="6.5703125" style="1" customWidth="1"/>
    <col min="13826" max="14080" width="21.5703125" style="1"/>
    <col min="14081" max="14081" width="6.5703125" style="1" customWidth="1"/>
    <col min="14082" max="14336" width="21.5703125" style="1"/>
    <col min="14337" max="14337" width="6.5703125" style="1" customWidth="1"/>
    <col min="14338" max="14592" width="21.5703125" style="1"/>
    <col min="14593" max="14593" width="6.5703125" style="1" customWidth="1"/>
    <col min="14594" max="14848" width="21.5703125" style="1"/>
    <col min="14849" max="14849" width="6.5703125" style="1" customWidth="1"/>
    <col min="14850" max="15104" width="21.5703125" style="1"/>
    <col min="15105" max="15105" width="6.5703125" style="1" customWidth="1"/>
    <col min="15106" max="15360" width="21.5703125" style="1"/>
    <col min="15361" max="15361" width="6.5703125" style="1" customWidth="1"/>
    <col min="15362" max="15616" width="21.5703125" style="1"/>
    <col min="15617" max="15617" width="6.5703125" style="1" customWidth="1"/>
    <col min="15618" max="15872" width="21.5703125" style="1"/>
    <col min="15873" max="15873" width="6.5703125" style="1" customWidth="1"/>
    <col min="15874" max="16128" width="21.5703125" style="1"/>
    <col min="16129" max="16129" width="6.5703125" style="1" customWidth="1"/>
    <col min="16130" max="16384" width="21.5703125" style="1"/>
  </cols>
  <sheetData>
    <row r="1" spans="1:7">
      <c r="F1" s="2" t="s">
        <v>0</v>
      </c>
      <c r="G1" s="3"/>
    </row>
    <row r="2" spans="1:7">
      <c r="F2" s="3"/>
      <c r="G2" s="3"/>
    </row>
    <row r="3" spans="1:7" ht="32.25" customHeight="1">
      <c r="F3" s="3"/>
      <c r="G3" s="3"/>
    </row>
    <row r="4" spans="1:7" ht="15.75">
      <c r="A4" s="4"/>
      <c r="E4" s="4" t="s">
        <v>1</v>
      </c>
    </row>
    <row r="5" spans="1:7" ht="15.75" hidden="1">
      <c r="A5" s="4"/>
      <c r="E5" s="5" t="s">
        <v>2</v>
      </c>
      <c r="F5" s="5"/>
      <c r="G5" s="5"/>
    </row>
    <row r="6" spans="1:7" ht="15.75">
      <c r="A6" s="4"/>
      <c r="B6" s="4"/>
      <c r="E6" s="6" t="s">
        <v>3</v>
      </c>
      <c r="F6" s="6"/>
      <c r="G6" s="6"/>
    </row>
    <row r="7" spans="1:7" ht="15" customHeight="1">
      <c r="A7" s="4"/>
      <c r="E7" s="7" t="s">
        <v>4</v>
      </c>
      <c r="F7" s="7"/>
      <c r="G7" s="7"/>
    </row>
    <row r="8" spans="1:7" ht="15.75">
      <c r="A8" s="4"/>
      <c r="B8" s="4"/>
      <c r="E8" s="6" t="s">
        <v>5</v>
      </c>
      <c r="F8" s="6"/>
      <c r="G8" s="6"/>
    </row>
    <row r="9" spans="1:7" ht="15" customHeight="1">
      <c r="A9" s="4"/>
      <c r="E9" s="7"/>
      <c r="F9" s="7"/>
      <c r="G9" s="7"/>
    </row>
    <row r="10" spans="1:7" ht="15.75">
      <c r="A10" s="4"/>
      <c r="E10" s="8" t="s">
        <v>129</v>
      </c>
      <c r="F10" s="8"/>
      <c r="G10" s="8"/>
    </row>
    <row r="13" spans="1:7" ht="15.75">
      <c r="A13" s="9" t="s">
        <v>7</v>
      </c>
      <c r="B13" s="9"/>
      <c r="C13" s="9"/>
      <c r="D13" s="9"/>
      <c r="E13" s="9"/>
      <c r="F13" s="9"/>
      <c r="G13" s="9"/>
    </row>
    <row r="14" spans="1:7" ht="15.75">
      <c r="A14" s="9" t="s">
        <v>8</v>
      </c>
      <c r="B14" s="9"/>
      <c r="C14" s="9"/>
      <c r="D14" s="9"/>
      <c r="E14" s="9"/>
      <c r="F14" s="9"/>
      <c r="G14" s="9"/>
    </row>
    <row r="17" spans="1:7" ht="15.75">
      <c r="A17" s="10" t="s">
        <v>9</v>
      </c>
      <c r="B17" s="11" t="s">
        <v>10</v>
      </c>
      <c r="C17" s="10"/>
      <c r="D17" s="12" t="s">
        <v>3</v>
      </c>
      <c r="E17" s="12"/>
      <c r="F17" s="12"/>
      <c r="G17" s="12"/>
    </row>
    <row r="18" spans="1:7">
      <c r="A18" s="10"/>
      <c r="B18" s="13" t="s">
        <v>11</v>
      </c>
      <c r="C18" s="10"/>
      <c r="D18" s="14" t="s">
        <v>12</v>
      </c>
      <c r="E18" s="14"/>
      <c r="F18" s="14"/>
      <c r="G18" s="14"/>
    </row>
    <row r="19" spans="1:7" ht="15.75">
      <c r="A19" s="10" t="s">
        <v>13</v>
      </c>
      <c r="B19" s="11" t="s">
        <v>14</v>
      </c>
      <c r="C19" s="10"/>
      <c r="D19" s="12" t="s">
        <v>3</v>
      </c>
      <c r="E19" s="12"/>
      <c r="F19" s="12"/>
      <c r="G19" s="12"/>
    </row>
    <row r="20" spans="1:7">
      <c r="A20" s="10"/>
      <c r="B20" s="13" t="s">
        <v>11</v>
      </c>
      <c r="C20" s="10"/>
      <c r="D20" s="7" t="s">
        <v>15</v>
      </c>
      <c r="E20" s="7"/>
      <c r="F20" s="7"/>
      <c r="G20" s="7"/>
    </row>
    <row r="21" spans="1:7" ht="30" customHeight="1">
      <c r="A21" s="10" t="s">
        <v>16</v>
      </c>
      <c r="B21" s="11" t="s">
        <v>582</v>
      </c>
      <c r="C21" s="52">
        <v>490</v>
      </c>
      <c r="D21" s="113" t="s">
        <v>583</v>
      </c>
      <c r="E21" s="113"/>
      <c r="F21" s="113"/>
      <c r="G21" s="113"/>
    </row>
    <row r="22" spans="1:7">
      <c r="A22" s="10"/>
      <c r="B22" s="16" t="s">
        <v>11</v>
      </c>
      <c r="C22" s="16" t="s">
        <v>20</v>
      </c>
      <c r="D22" s="14" t="s">
        <v>21</v>
      </c>
      <c r="E22" s="14"/>
      <c r="F22" s="14"/>
      <c r="G22" s="14"/>
    </row>
    <row r="23" spans="1:7" ht="42" customHeight="1">
      <c r="A23" s="17" t="s">
        <v>22</v>
      </c>
      <c r="B23" s="8" t="s">
        <v>584</v>
      </c>
      <c r="C23" s="8"/>
      <c r="D23" s="8"/>
      <c r="E23" s="8"/>
      <c r="F23" s="8"/>
      <c r="G23" s="8"/>
    </row>
    <row r="24" spans="1:7" ht="144.75" customHeight="1">
      <c r="A24" s="17" t="s">
        <v>24</v>
      </c>
      <c r="B24" s="8" t="s">
        <v>585</v>
      </c>
      <c r="C24" s="8"/>
      <c r="D24" s="8"/>
      <c r="E24" s="8"/>
      <c r="F24" s="8"/>
      <c r="G24" s="8"/>
    </row>
    <row r="25" spans="1:7" ht="15.75">
      <c r="A25" s="17" t="s">
        <v>26</v>
      </c>
      <c r="B25" s="8" t="s">
        <v>27</v>
      </c>
      <c r="C25" s="8"/>
      <c r="D25" s="8"/>
      <c r="E25" s="8"/>
      <c r="F25" s="8"/>
      <c r="G25" s="8"/>
    </row>
    <row r="26" spans="1:7" ht="15.75">
      <c r="A26" s="18"/>
    </row>
    <row r="27" spans="1:7" ht="15.75">
      <c r="A27" s="19" t="s">
        <v>28</v>
      </c>
      <c r="B27" s="20" t="s">
        <v>29</v>
      </c>
      <c r="C27" s="20"/>
      <c r="D27" s="20"/>
      <c r="E27" s="20"/>
      <c r="F27" s="20"/>
      <c r="G27" s="20"/>
    </row>
    <row r="28" spans="1:7" ht="15.75">
      <c r="A28" s="19">
        <v>1</v>
      </c>
      <c r="B28" s="20" t="s">
        <v>586</v>
      </c>
      <c r="C28" s="20"/>
      <c r="D28" s="20"/>
      <c r="E28" s="20"/>
      <c r="F28" s="20"/>
      <c r="G28" s="20"/>
    </row>
    <row r="29" spans="1:7" ht="15.75">
      <c r="A29" s="19"/>
      <c r="B29" s="20"/>
      <c r="C29" s="20"/>
      <c r="D29" s="20"/>
      <c r="E29" s="20"/>
      <c r="F29" s="20"/>
      <c r="G29" s="20"/>
    </row>
    <row r="30" spans="1:7" ht="17.45" customHeight="1">
      <c r="A30" s="19"/>
      <c r="B30" s="20"/>
      <c r="C30" s="20"/>
      <c r="D30" s="20"/>
      <c r="E30" s="20"/>
      <c r="F30" s="20"/>
      <c r="G30" s="20"/>
    </row>
    <row r="31" spans="1:7" ht="15.75">
      <c r="A31" s="18"/>
    </row>
    <row r="32" spans="1:7" ht="15.75">
      <c r="A32" s="22" t="s">
        <v>31</v>
      </c>
      <c r="B32" s="1" t="s">
        <v>587</v>
      </c>
    </row>
    <row r="33" spans="1:7" ht="15.75">
      <c r="A33" s="17" t="s">
        <v>33</v>
      </c>
      <c r="B33" s="8" t="s">
        <v>34</v>
      </c>
      <c r="C33" s="8"/>
      <c r="D33" s="8"/>
      <c r="E33" s="8"/>
      <c r="F33" s="8"/>
      <c r="G33" s="8"/>
    </row>
    <row r="34" spans="1:7" ht="15.75">
      <c r="A34" s="17"/>
      <c r="B34" s="23"/>
      <c r="C34" s="23"/>
      <c r="D34" s="23"/>
      <c r="E34" s="23"/>
      <c r="F34" s="23"/>
      <c r="G34" s="23"/>
    </row>
    <row r="35" spans="1:7" ht="15.75">
      <c r="A35" s="19" t="s">
        <v>28</v>
      </c>
      <c r="B35" s="20" t="s">
        <v>35</v>
      </c>
      <c r="C35" s="20"/>
      <c r="D35" s="20"/>
      <c r="E35" s="20"/>
      <c r="F35" s="20"/>
      <c r="G35" s="20"/>
    </row>
    <row r="36" spans="1:7" ht="33.6" customHeight="1">
      <c r="A36" s="19">
        <v>1</v>
      </c>
      <c r="B36" s="44" t="s">
        <v>588</v>
      </c>
      <c r="C36" s="76"/>
      <c r="D36" s="76"/>
      <c r="E36" s="76"/>
      <c r="F36" s="76"/>
      <c r="G36" s="77"/>
    </row>
    <row r="37" spans="1:7" ht="15.75">
      <c r="A37" s="19"/>
      <c r="B37" s="20"/>
      <c r="C37" s="20"/>
      <c r="D37" s="20"/>
      <c r="E37" s="20"/>
      <c r="F37" s="20"/>
      <c r="G37" s="20"/>
    </row>
    <row r="38" spans="1:7" ht="15.75">
      <c r="A38" s="19"/>
      <c r="B38" s="20"/>
      <c r="C38" s="20"/>
      <c r="D38" s="20"/>
      <c r="E38" s="20"/>
      <c r="F38" s="20"/>
      <c r="G38" s="20"/>
    </row>
    <row r="39" spans="1:7" ht="15.75">
      <c r="A39" s="17"/>
      <c r="B39" s="23"/>
      <c r="C39" s="23"/>
      <c r="D39" s="23"/>
      <c r="E39" s="23"/>
      <c r="F39" s="23"/>
      <c r="G39" s="23"/>
    </row>
    <row r="40" spans="1:7" ht="15.75">
      <c r="A40" s="17" t="s">
        <v>37</v>
      </c>
      <c r="B40" s="25" t="s">
        <v>38</v>
      </c>
      <c r="C40" s="23"/>
      <c r="D40" s="23"/>
      <c r="E40" s="23"/>
      <c r="F40" s="23"/>
      <c r="G40" s="23"/>
    </row>
    <row r="41" spans="1:7" ht="15.75">
      <c r="A41" s="18"/>
      <c r="B41" s="1" t="s">
        <v>39</v>
      </c>
    </row>
    <row r="42" spans="1:7" ht="15.75">
      <c r="A42" s="18"/>
    </row>
    <row r="43" spans="1:7" ht="47.25">
      <c r="A43" s="19" t="s">
        <v>28</v>
      </c>
      <c r="B43" s="19" t="s">
        <v>38</v>
      </c>
      <c r="C43" s="19" t="s">
        <v>40</v>
      </c>
      <c r="D43" s="19" t="s">
        <v>41</v>
      </c>
      <c r="E43" s="19" t="s">
        <v>42</v>
      </c>
    </row>
    <row r="44" spans="1:7" ht="15.75">
      <c r="A44" s="19">
        <v>1</v>
      </c>
      <c r="B44" s="19">
        <v>2</v>
      </c>
      <c r="C44" s="19">
        <v>3</v>
      </c>
      <c r="D44" s="19">
        <v>4</v>
      </c>
      <c r="E44" s="19">
        <v>5</v>
      </c>
    </row>
    <row r="45" spans="1:7" ht="172.9" customHeight="1">
      <c r="A45" s="19"/>
      <c r="B45" s="19" t="s">
        <v>588</v>
      </c>
      <c r="C45" s="26">
        <v>0</v>
      </c>
      <c r="D45" s="26">
        <v>1147000</v>
      </c>
      <c r="E45" s="26">
        <f>C45+D45</f>
        <v>1147000</v>
      </c>
    </row>
    <row r="46" spans="1:7" ht="15.75">
      <c r="A46" s="19"/>
      <c r="B46" s="19"/>
      <c r="C46" s="19"/>
      <c r="D46" s="19"/>
      <c r="E46" s="19"/>
    </row>
    <row r="47" spans="1:7" ht="15.75">
      <c r="A47" s="20" t="s">
        <v>42</v>
      </c>
      <c r="B47" s="20"/>
      <c r="C47" s="26">
        <f>C45+C46</f>
        <v>0</v>
      </c>
      <c r="D47" s="26">
        <f>D45+D46</f>
        <v>1147000</v>
      </c>
      <c r="E47" s="26">
        <f>E45+E46</f>
        <v>1147000</v>
      </c>
    </row>
    <row r="48" spans="1:7" ht="15.75">
      <c r="A48" s="18"/>
    </row>
    <row r="49" spans="1:7" ht="15.75">
      <c r="A49" s="18"/>
    </row>
    <row r="50" spans="1:7" ht="15.75">
      <c r="A50" s="10" t="s">
        <v>49</v>
      </c>
      <c r="B50" s="8" t="s">
        <v>50</v>
      </c>
      <c r="C50" s="8"/>
      <c r="D50" s="8"/>
      <c r="E50" s="8"/>
      <c r="F50" s="8"/>
      <c r="G50" s="8"/>
    </row>
    <row r="51" spans="1:7" ht="15.75">
      <c r="A51" s="10"/>
      <c r="B51" s="4" t="s">
        <v>51</v>
      </c>
    </row>
    <row r="52" spans="1:7" ht="15.75">
      <c r="A52" s="18"/>
    </row>
    <row r="53" spans="1:7" ht="15.75">
      <c r="A53" s="18"/>
    </row>
    <row r="54" spans="1:7" ht="63">
      <c r="A54" s="19" t="s">
        <v>28</v>
      </c>
      <c r="B54" s="19" t="s">
        <v>52</v>
      </c>
      <c r="C54" s="19" t="s">
        <v>40</v>
      </c>
      <c r="D54" s="19" t="s">
        <v>41</v>
      </c>
      <c r="E54" s="19" t="s">
        <v>42</v>
      </c>
    </row>
    <row r="55" spans="1:7" ht="15.75">
      <c r="A55" s="19">
        <v>1</v>
      </c>
      <c r="B55" s="19">
        <v>2</v>
      </c>
      <c r="C55" s="19">
        <v>3</v>
      </c>
      <c r="D55" s="19">
        <v>4</v>
      </c>
      <c r="E55" s="19">
        <v>5</v>
      </c>
    </row>
    <row r="56" spans="1:7" ht="157.5">
      <c r="A56" s="19">
        <v>1</v>
      </c>
      <c r="B56" s="29" t="s">
        <v>589</v>
      </c>
      <c r="C56" s="114">
        <v>0</v>
      </c>
      <c r="D56" s="115">
        <v>3147000</v>
      </c>
      <c r="E56" s="116">
        <f>C56+D56</f>
        <v>3147000</v>
      </c>
    </row>
    <row r="57" spans="1:7" ht="15.75">
      <c r="A57" s="19"/>
      <c r="B57" s="29"/>
      <c r="C57" s="19"/>
      <c r="D57" s="19"/>
      <c r="E57" s="19"/>
    </row>
    <row r="58" spans="1:7" ht="15.75">
      <c r="A58" s="20" t="s">
        <v>42</v>
      </c>
      <c r="B58" s="20"/>
      <c r="C58" s="26">
        <f>C56+C57</f>
        <v>0</v>
      </c>
      <c r="D58" s="26">
        <f>D56+D57</f>
        <v>3147000</v>
      </c>
      <c r="E58" s="26">
        <f>E56+E57</f>
        <v>3147000</v>
      </c>
    </row>
    <row r="59" spans="1:7" ht="15.75">
      <c r="A59" s="18"/>
    </row>
    <row r="60" spans="1:7" ht="15.75">
      <c r="A60" s="18"/>
    </row>
    <row r="61" spans="1:7" ht="15.75">
      <c r="A61" s="17" t="s">
        <v>53</v>
      </c>
      <c r="B61" s="8" t="s">
        <v>54</v>
      </c>
      <c r="C61" s="8"/>
      <c r="D61" s="8"/>
      <c r="E61" s="8"/>
      <c r="F61" s="8"/>
      <c r="G61" s="8"/>
    </row>
    <row r="62" spans="1:7" ht="15.75">
      <c r="A62" s="18"/>
    </row>
    <row r="63" spans="1:7" ht="46.5" customHeight="1">
      <c r="A63" s="19" t="s">
        <v>28</v>
      </c>
      <c r="B63" s="19" t="s">
        <v>55</v>
      </c>
      <c r="C63" s="19" t="s">
        <v>56</v>
      </c>
      <c r="D63" s="19" t="s">
        <v>57</v>
      </c>
      <c r="E63" s="19" t="s">
        <v>40</v>
      </c>
      <c r="F63" s="19" t="s">
        <v>41</v>
      </c>
      <c r="G63" s="19" t="s">
        <v>42</v>
      </c>
    </row>
    <row r="64" spans="1:7" ht="15.75">
      <c r="A64" s="19">
        <v>1</v>
      </c>
      <c r="B64" s="19">
        <v>2</v>
      </c>
      <c r="C64" s="19">
        <v>3</v>
      </c>
      <c r="D64" s="19">
        <v>4</v>
      </c>
      <c r="E64" s="19">
        <v>5</v>
      </c>
      <c r="F64" s="19">
        <v>6</v>
      </c>
      <c r="G64" s="19">
        <v>7</v>
      </c>
    </row>
    <row r="65" spans="1:9" ht="34.9" customHeight="1">
      <c r="A65" s="19"/>
      <c r="B65" s="19" t="s">
        <v>94</v>
      </c>
      <c r="C65" s="44" t="s">
        <v>590</v>
      </c>
      <c r="D65" s="76"/>
      <c r="E65" s="76"/>
      <c r="F65" s="76"/>
      <c r="G65" s="77"/>
    </row>
    <row r="66" spans="1:9" ht="15.75">
      <c r="A66" s="19">
        <v>1</v>
      </c>
      <c r="B66" s="29" t="s">
        <v>58</v>
      </c>
      <c r="C66" s="19"/>
      <c r="D66" s="19"/>
      <c r="E66" s="19"/>
      <c r="F66" s="19"/>
      <c r="G66" s="19"/>
    </row>
    <row r="67" spans="1:9" ht="204.75">
      <c r="A67" s="19"/>
      <c r="B67" s="60" t="s">
        <v>591</v>
      </c>
      <c r="C67" s="19" t="s">
        <v>96</v>
      </c>
      <c r="D67" s="19" t="s">
        <v>592</v>
      </c>
      <c r="E67" s="26">
        <v>0</v>
      </c>
      <c r="F67" s="26">
        <v>1147000</v>
      </c>
      <c r="G67" s="26">
        <f>E67+F67</f>
        <v>1147000</v>
      </c>
    </row>
    <row r="68" spans="1:9" ht="63">
      <c r="A68" s="29"/>
      <c r="B68" s="60" t="s">
        <v>593</v>
      </c>
      <c r="C68" s="19" t="s">
        <v>594</v>
      </c>
      <c r="D68" s="19" t="s">
        <v>247</v>
      </c>
      <c r="E68" s="79">
        <v>0</v>
      </c>
      <c r="F68" s="108">
        <v>20</v>
      </c>
      <c r="G68" s="108">
        <f>F68</f>
        <v>20</v>
      </c>
    </row>
    <row r="69" spans="1:9" ht="15.75">
      <c r="A69" s="19">
        <v>2</v>
      </c>
      <c r="B69" s="29" t="s">
        <v>62</v>
      </c>
      <c r="C69" s="19"/>
      <c r="D69" s="19"/>
      <c r="E69" s="30"/>
      <c r="F69" s="30"/>
      <c r="G69" s="30"/>
    </row>
    <row r="70" spans="1:9" ht="78.75">
      <c r="A70" s="19"/>
      <c r="B70" s="60" t="s">
        <v>595</v>
      </c>
      <c r="C70" s="19" t="s">
        <v>594</v>
      </c>
      <c r="D70" s="19" t="s">
        <v>247</v>
      </c>
      <c r="E70" s="19">
        <v>0</v>
      </c>
      <c r="F70" s="30">
        <v>20</v>
      </c>
      <c r="G70" s="30">
        <f>F70</f>
        <v>20</v>
      </c>
    </row>
    <row r="71" spans="1:9" ht="15.75">
      <c r="A71" s="19">
        <v>3</v>
      </c>
      <c r="B71" s="29" t="s">
        <v>66</v>
      </c>
      <c r="C71" s="19"/>
      <c r="D71" s="19"/>
      <c r="E71" s="30"/>
      <c r="F71" s="30"/>
      <c r="G71" s="30"/>
    </row>
    <row r="72" spans="1:9" ht="63">
      <c r="A72" s="19"/>
      <c r="B72" s="29" t="s">
        <v>596</v>
      </c>
      <c r="C72" s="19" t="s">
        <v>60</v>
      </c>
      <c r="D72" s="19" t="s">
        <v>597</v>
      </c>
      <c r="E72" s="33">
        <v>0</v>
      </c>
      <c r="F72" s="28">
        <f>F67/F68</f>
        <v>57350</v>
      </c>
      <c r="G72" s="57">
        <f>E72+F72</f>
        <v>57350</v>
      </c>
    </row>
    <row r="73" spans="1:9" ht="78.75">
      <c r="A73" s="29"/>
      <c r="B73" s="29" t="s">
        <v>598</v>
      </c>
      <c r="C73" s="19" t="s">
        <v>105</v>
      </c>
      <c r="D73" s="19" t="s">
        <v>599</v>
      </c>
      <c r="E73" s="34">
        <v>0</v>
      </c>
      <c r="F73" s="117">
        <f>F68/F70*100</f>
        <v>100</v>
      </c>
      <c r="G73" s="117">
        <f>E73+F73</f>
        <v>100</v>
      </c>
    </row>
    <row r="74" spans="1:9" ht="15.75">
      <c r="A74" s="18"/>
    </row>
    <row r="75" spans="1:9" ht="15.75">
      <c r="A75" s="18"/>
      <c r="I75" s="1" t="s">
        <v>74</v>
      </c>
    </row>
    <row r="76" spans="1:9" ht="27" customHeight="1">
      <c r="A76" s="8" t="s">
        <v>75</v>
      </c>
      <c r="B76" s="8"/>
      <c r="C76" s="8"/>
      <c r="D76" s="4"/>
      <c r="F76" s="1" t="s">
        <v>76</v>
      </c>
    </row>
    <row r="77" spans="1:9" ht="0.75" customHeight="1">
      <c r="A77" s="8"/>
      <c r="B77" s="8"/>
      <c r="C77" s="8"/>
      <c r="D77" s="35"/>
      <c r="E77" s="36"/>
      <c r="F77" s="37" t="s">
        <v>77</v>
      </c>
      <c r="G77" s="37"/>
    </row>
    <row r="78" spans="1:9" ht="15.75">
      <c r="A78" s="38"/>
      <c r="B78" s="17"/>
      <c r="D78" s="13" t="s">
        <v>78</v>
      </c>
      <c r="F78" s="7" t="s">
        <v>79</v>
      </c>
      <c r="G78" s="7"/>
    </row>
    <row r="79" spans="1:9" ht="15.75">
      <c r="A79" s="8" t="s">
        <v>80</v>
      </c>
      <c r="B79" s="8"/>
      <c r="C79" s="17"/>
      <c r="D79" s="17"/>
    </row>
    <row r="80" spans="1:9" ht="15.75">
      <c r="A80" s="25"/>
      <c r="B80" s="23"/>
      <c r="C80" s="17"/>
      <c r="D80" s="17"/>
    </row>
    <row r="81" spans="1:7" ht="22.5" customHeight="1">
      <c r="A81" s="8" t="s">
        <v>81</v>
      </c>
      <c r="B81" s="8"/>
      <c r="C81" s="8"/>
      <c r="D81" s="35"/>
      <c r="E81" s="36"/>
      <c r="F81" s="37" t="s">
        <v>82</v>
      </c>
      <c r="G81" s="37"/>
    </row>
    <row r="82" spans="1:7" ht="15.75">
      <c r="A82" s="4"/>
      <c r="B82" s="17"/>
      <c r="C82" s="17"/>
      <c r="D82" s="13" t="s">
        <v>78</v>
      </c>
      <c r="F82" s="7" t="s">
        <v>79</v>
      </c>
      <c r="G82" s="7"/>
    </row>
    <row r="83" spans="1:7">
      <c r="A83" s="39" t="s">
        <v>83</v>
      </c>
    </row>
    <row r="84" spans="1:7">
      <c r="A84" s="40" t="s">
        <v>84</v>
      </c>
    </row>
  </sheetData>
  <mergeCells count="45">
    <mergeCell ref="F82:G82"/>
    <mergeCell ref="A76:C77"/>
    <mergeCell ref="F77:G77"/>
    <mergeCell ref="F78:G78"/>
    <mergeCell ref="A79:B79"/>
    <mergeCell ref="A81:C81"/>
    <mergeCell ref="F81:G81"/>
    <mergeCell ref="A47:B47"/>
    <mergeCell ref="A50:A51"/>
    <mergeCell ref="B50:G50"/>
    <mergeCell ref="A58:B58"/>
    <mergeCell ref="B61:G61"/>
    <mergeCell ref="C65:G65"/>
    <mergeCell ref="B30:G30"/>
    <mergeCell ref="B33:G33"/>
    <mergeCell ref="B35:G35"/>
    <mergeCell ref="B36:G36"/>
    <mergeCell ref="B37:G37"/>
    <mergeCell ref="B38:G38"/>
    <mergeCell ref="B23:G23"/>
    <mergeCell ref="B24:G24"/>
    <mergeCell ref="B25:G25"/>
    <mergeCell ref="B27:G27"/>
    <mergeCell ref="B28:G28"/>
    <mergeCell ref="B29:G29"/>
    <mergeCell ref="A19:A20"/>
    <mergeCell ref="C19:C20"/>
    <mergeCell ref="D19:G19"/>
    <mergeCell ref="D20:G20"/>
    <mergeCell ref="A21:A22"/>
    <mergeCell ref="D21:G21"/>
    <mergeCell ref="D22:G22"/>
    <mergeCell ref="E10:G10"/>
    <mergeCell ref="A13:G13"/>
    <mergeCell ref="A14:G14"/>
    <mergeCell ref="A17:A18"/>
    <mergeCell ref="C17:C18"/>
    <mergeCell ref="D17:G17"/>
    <mergeCell ref="D18:G18"/>
    <mergeCell ref="F1:G3"/>
    <mergeCell ref="E5:G5"/>
    <mergeCell ref="E6:G6"/>
    <mergeCell ref="E7:G7"/>
    <mergeCell ref="E8:G8"/>
    <mergeCell ref="E9:G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84"/>
  <sheetViews>
    <sheetView topLeftCell="A49" workbookViewId="0">
      <selection activeCell="A49" sqref="A1:XFD1048576"/>
    </sheetView>
  </sheetViews>
  <sheetFormatPr defaultColWidth="21.5703125" defaultRowHeight="15"/>
  <cols>
    <col min="1" max="1" width="6.5703125" style="1" customWidth="1"/>
    <col min="2" max="8" width="21.5703125" style="1"/>
    <col min="9" max="9" width="21.5703125" style="1" customWidth="1"/>
    <col min="10" max="256" width="21.5703125" style="1"/>
    <col min="257" max="257" width="6.5703125" style="1" customWidth="1"/>
    <col min="258" max="264" width="21.5703125" style="1"/>
    <col min="265" max="265" width="21.5703125" style="1" customWidth="1"/>
    <col min="266" max="512" width="21.5703125" style="1"/>
    <col min="513" max="513" width="6.5703125" style="1" customWidth="1"/>
    <col min="514" max="520" width="21.5703125" style="1"/>
    <col min="521" max="521" width="21.5703125" style="1" customWidth="1"/>
    <col min="522" max="768" width="21.5703125" style="1"/>
    <col min="769" max="769" width="6.5703125" style="1" customWidth="1"/>
    <col min="770" max="776" width="21.5703125" style="1"/>
    <col min="777" max="777" width="21.5703125" style="1" customWidth="1"/>
    <col min="778" max="1024" width="21.5703125" style="1"/>
    <col min="1025" max="1025" width="6.5703125" style="1" customWidth="1"/>
    <col min="1026" max="1032" width="21.5703125" style="1"/>
    <col min="1033" max="1033" width="21.5703125" style="1" customWidth="1"/>
    <col min="1034" max="1280" width="21.5703125" style="1"/>
    <col min="1281" max="1281" width="6.5703125" style="1" customWidth="1"/>
    <col min="1282" max="1288" width="21.5703125" style="1"/>
    <col min="1289" max="1289" width="21.5703125" style="1" customWidth="1"/>
    <col min="1290" max="1536" width="21.5703125" style="1"/>
    <col min="1537" max="1537" width="6.5703125" style="1" customWidth="1"/>
    <col min="1538" max="1544" width="21.5703125" style="1"/>
    <col min="1545" max="1545" width="21.5703125" style="1" customWidth="1"/>
    <col min="1546" max="1792" width="21.5703125" style="1"/>
    <col min="1793" max="1793" width="6.5703125" style="1" customWidth="1"/>
    <col min="1794" max="1800" width="21.5703125" style="1"/>
    <col min="1801" max="1801" width="21.5703125" style="1" customWidth="1"/>
    <col min="1802" max="2048" width="21.5703125" style="1"/>
    <col min="2049" max="2049" width="6.5703125" style="1" customWidth="1"/>
    <col min="2050" max="2056" width="21.5703125" style="1"/>
    <col min="2057" max="2057" width="21.5703125" style="1" customWidth="1"/>
    <col min="2058" max="2304" width="21.5703125" style="1"/>
    <col min="2305" max="2305" width="6.5703125" style="1" customWidth="1"/>
    <col min="2306" max="2312" width="21.5703125" style="1"/>
    <col min="2313" max="2313" width="21.5703125" style="1" customWidth="1"/>
    <col min="2314" max="2560" width="21.5703125" style="1"/>
    <col min="2561" max="2561" width="6.5703125" style="1" customWidth="1"/>
    <col min="2562" max="2568" width="21.5703125" style="1"/>
    <col min="2569" max="2569" width="21.5703125" style="1" customWidth="1"/>
    <col min="2570" max="2816" width="21.5703125" style="1"/>
    <col min="2817" max="2817" width="6.5703125" style="1" customWidth="1"/>
    <col min="2818" max="2824" width="21.5703125" style="1"/>
    <col min="2825" max="2825" width="21.5703125" style="1" customWidth="1"/>
    <col min="2826" max="3072" width="21.5703125" style="1"/>
    <col min="3073" max="3073" width="6.5703125" style="1" customWidth="1"/>
    <col min="3074" max="3080" width="21.5703125" style="1"/>
    <col min="3081" max="3081" width="21.5703125" style="1" customWidth="1"/>
    <col min="3082" max="3328" width="21.5703125" style="1"/>
    <col min="3329" max="3329" width="6.5703125" style="1" customWidth="1"/>
    <col min="3330" max="3336" width="21.5703125" style="1"/>
    <col min="3337" max="3337" width="21.5703125" style="1" customWidth="1"/>
    <col min="3338" max="3584" width="21.5703125" style="1"/>
    <col min="3585" max="3585" width="6.5703125" style="1" customWidth="1"/>
    <col min="3586" max="3592" width="21.5703125" style="1"/>
    <col min="3593" max="3593" width="21.5703125" style="1" customWidth="1"/>
    <col min="3594" max="3840" width="21.5703125" style="1"/>
    <col min="3841" max="3841" width="6.5703125" style="1" customWidth="1"/>
    <col min="3842" max="3848" width="21.5703125" style="1"/>
    <col min="3849" max="3849" width="21.5703125" style="1" customWidth="1"/>
    <col min="3850" max="4096" width="21.5703125" style="1"/>
    <col min="4097" max="4097" width="6.5703125" style="1" customWidth="1"/>
    <col min="4098" max="4104" width="21.5703125" style="1"/>
    <col min="4105" max="4105" width="21.5703125" style="1" customWidth="1"/>
    <col min="4106" max="4352" width="21.5703125" style="1"/>
    <col min="4353" max="4353" width="6.5703125" style="1" customWidth="1"/>
    <col min="4354" max="4360" width="21.5703125" style="1"/>
    <col min="4361" max="4361" width="21.5703125" style="1" customWidth="1"/>
    <col min="4362" max="4608" width="21.5703125" style="1"/>
    <col min="4609" max="4609" width="6.5703125" style="1" customWidth="1"/>
    <col min="4610" max="4616" width="21.5703125" style="1"/>
    <col min="4617" max="4617" width="21.5703125" style="1" customWidth="1"/>
    <col min="4618" max="4864" width="21.5703125" style="1"/>
    <col min="4865" max="4865" width="6.5703125" style="1" customWidth="1"/>
    <col min="4866" max="4872" width="21.5703125" style="1"/>
    <col min="4873" max="4873" width="21.5703125" style="1" customWidth="1"/>
    <col min="4874" max="5120" width="21.5703125" style="1"/>
    <col min="5121" max="5121" width="6.5703125" style="1" customWidth="1"/>
    <col min="5122" max="5128" width="21.5703125" style="1"/>
    <col min="5129" max="5129" width="21.5703125" style="1" customWidth="1"/>
    <col min="5130" max="5376" width="21.5703125" style="1"/>
    <col min="5377" max="5377" width="6.5703125" style="1" customWidth="1"/>
    <col min="5378" max="5384" width="21.5703125" style="1"/>
    <col min="5385" max="5385" width="21.5703125" style="1" customWidth="1"/>
    <col min="5386" max="5632" width="21.5703125" style="1"/>
    <col min="5633" max="5633" width="6.5703125" style="1" customWidth="1"/>
    <col min="5634" max="5640" width="21.5703125" style="1"/>
    <col min="5641" max="5641" width="21.5703125" style="1" customWidth="1"/>
    <col min="5642" max="5888" width="21.5703125" style="1"/>
    <col min="5889" max="5889" width="6.5703125" style="1" customWidth="1"/>
    <col min="5890" max="5896" width="21.5703125" style="1"/>
    <col min="5897" max="5897" width="21.5703125" style="1" customWidth="1"/>
    <col min="5898" max="6144" width="21.5703125" style="1"/>
    <col min="6145" max="6145" width="6.5703125" style="1" customWidth="1"/>
    <col min="6146" max="6152" width="21.5703125" style="1"/>
    <col min="6153" max="6153" width="21.5703125" style="1" customWidth="1"/>
    <col min="6154" max="6400" width="21.5703125" style="1"/>
    <col min="6401" max="6401" width="6.5703125" style="1" customWidth="1"/>
    <col min="6402" max="6408" width="21.5703125" style="1"/>
    <col min="6409" max="6409" width="21.5703125" style="1" customWidth="1"/>
    <col min="6410" max="6656" width="21.5703125" style="1"/>
    <col min="6657" max="6657" width="6.5703125" style="1" customWidth="1"/>
    <col min="6658" max="6664" width="21.5703125" style="1"/>
    <col min="6665" max="6665" width="21.5703125" style="1" customWidth="1"/>
    <col min="6666" max="6912" width="21.5703125" style="1"/>
    <col min="6913" max="6913" width="6.5703125" style="1" customWidth="1"/>
    <col min="6914" max="6920" width="21.5703125" style="1"/>
    <col min="6921" max="6921" width="21.5703125" style="1" customWidth="1"/>
    <col min="6922" max="7168" width="21.5703125" style="1"/>
    <col min="7169" max="7169" width="6.5703125" style="1" customWidth="1"/>
    <col min="7170" max="7176" width="21.5703125" style="1"/>
    <col min="7177" max="7177" width="21.5703125" style="1" customWidth="1"/>
    <col min="7178" max="7424" width="21.5703125" style="1"/>
    <col min="7425" max="7425" width="6.5703125" style="1" customWidth="1"/>
    <col min="7426" max="7432" width="21.5703125" style="1"/>
    <col min="7433" max="7433" width="21.5703125" style="1" customWidth="1"/>
    <col min="7434" max="7680" width="21.5703125" style="1"/>
    <col min="7681" max="7681" width="6.5703125" style="1" customWidth="1"/>
    <col min="7682" max="7688" width="21.5703125" style="1"/>
    <col min="7689" max="7689" width="21.5703125" style="1" customWidth="1"/>
    <col min="7690" max="7936" width="21.5703125" style="1"/>
    <col min="7937" max="7937" width="6.5703125" style="1" customWidth="1"/>
    <col min="7938" max="7944" width="21.5703125" style="1"/>
    <col min="7945" max="7945" width="21.5703125" style="1" customWidth="1"/>
    <col min="7946" max="8192" width="21.5703125" style="1"/>
    <col min="8193" max="8193" width="6.5703125" style="1" customWidth="1"/>
    <col min="8194" max="8200" width="21.5703125" style="1"/>
    <col min="8201" max="8201" width="21.5703125" style="1" customWidth="1"/>
    <col min="8202" max="8448" width="21.5703125" style="1"/>
    <col min="8449" max="8449" width="6.5703125" style="1" customWidth="1"/>
    <col min="8450" max="8456" width="21.5703125" style="1"/>
    <col min="8457" max="8457" width="21.5703125" style="1" customWidth="1"/>
    <col min="8458" max="8704" width="21.5703125" style="1"/>
    <col min="8705" max="8705" width="6.5703125" style="1" customWidth="1"/>
    <col min="8706" max="8712" width="21.5703125" style="1"/>
    <col min="8713" max="8713" width="21.5703125" style="1" customWidth="1"/>
    <col min="8714" max="8960" width="21.5703125" style="1"/>
    <col min="8961" max="8961" width="6.5703125" style="1" customWidth="1"/>
    <col min="8962" max="8968" width="21.5703125" style="1"/>
    <col min="8969" max="8969" width="21.5703125" style="1" customWidth="1"/>
    <col min="8970" max="9216" width="21.5703125" style="1"/>
    <col min="9217" max="9217" width="6.5703125" style="1" customWidth="1"/>
    <col min="9218" max="9224" width="21.5703125" style="1"/>
    <col min="9225" max="9225" width="21.5703125" style="1" customWidth="1"/>
    <col min="9226" max="9472" width="21.5703125" style="1"/>
    <col min="9473" max="9473" width="6.5703125" style="1" customWidth="1"/>
    <col min="9474" max="9480" width="21.5703125" style="1"/>
    <col min="9481" max="9481" width="21.5703125" style="1" customWidth="1"/>
    <col min="9482" max="9728" width="21.5703125" style="1"/>
    <col min="9729" max="9729" width="6.5703125" style="1" customWidth="1"/>
    <col min="9730" max="9736" width="21.5703125" style="1"/>
    <col min="9737" max="9737" width="21.5703125" style="1" customWidth="1"/>
    <col min="9738" max="9984" width="21.5703125" style="1"/>
    <col min="9985" max="9985" width="6.5703125" style="1" customWidth="1"/>
    <col min="9986" max="9992" width="21.5703125" style="1"/>
    <col min="9993" max="9993" width="21.5703125" style="1" customWidth="1"/>
    <col min="9994" max="10240" width="21.5703125" style="1"/>
    <col min="10241" max="10241" width="6.5703125" style="1" customWidth="1"/>
    <col min="10242" max="10248" width="21.5703125" style="1"/>
    <col min="10249" max="10249" width="21.5703125" style="1" customWidth="1"/>
    <col min="10250" max="10496" width="21.5703125" style="1"/>
    <col min="10497" max="10497" width="6.5703125" style="1" customWidth="1"/>
    <col min="10498" max="10504" width="21.5703125" style="1"/>
    <col min="10505" max="10505" width="21.5703125" style="1" customWidth="1"/>
    <col min="10506" max="10752" width="21.5703125" style="1"/>
    <col min="10753" max="10753" width="6.5703125" style="1" customWidth="1"/>
    <col min="10754" max="10760" width="21.5703125" style="1"/>
    <col min="10761" max="10761" width="21.5703125" style="1" customWidth="1"/>
    <col min="10762" max="11008" width="21.5703125" style="1"/>
    <col min="11009" max="11009" width="6.5703125" style="1" customWidth="1"/>
    <col min="11010" max="11016" width="21.5703125" style="1"/>
    <col min="11017" max="11017" width="21.5703125" style="1" customWidth="1"/>
    <col min="11018" max="11264" width="21.5703125" style="1"/>
    <col min="11265" max="11265" width="6.5703125" style="1" customWidth="1"/>
    <col min="11266" max="11272" width="21.5703125" style="1"/>
    <col min="11273" max="11273" width="21.5703125" style="1" customWidth="1"/>
    <col min="11274" max="11520" width="21.5703125" style="1"/>
    <col min="11521" max="11521" width="6.5703125" style="1" customWidth="1"/>
    <col min="11522" max="11528" width="21.5703125" style="1"/>
    <col min="11529" max="11529" width="21.5703125" style="1" customWidth="1"/>
    <col min="11530" max="11776" width="21.5703125" style="1"/>
    <col min="11777" max="11777" width="6.5703125" style="1" customWidth="1"/>
    <col min="11778" max="11784" width="21.5703125" style="1"/>
    <col min="11785" max="11785" width="21.5703125" style="1" customWidth="1"/>
    <col min="11786" max="12032" width="21.5703125" style="1"/>
    <col min="12033" max="12033" width="6.5703125" style="1" customWidth="1"/>
    <col min="12034" max="12040" width="21.5703125" style="1"/>
    <col min="12041" max="12041" width="21.5703125" style="1" customWidth="1"/>
    <col min="12042" max="12288" width="21.5703125" style="1"/>
    <col min="12289" max="12289" width="6.5703125" style="1" customWidth="1"/>
    <col min="12290" max="12296" width="21.5703125" style="1"/>
    <col min="12297" max="12297" width="21.5703125" style="1" customWidth="1"/>
    <col min="12298" max="12544" width="21.5703125" style="1"/>
    <col min="12545" max="12545" width="6.5703125" style="1" customWidth="1"/>
    <col min="12546" max="12552" width="21.5703125" style="1"/>
    <col min="12553" max="12553" width="21.5703125" style="1" customWidth="1"/>
    <col min="12554" max="12800" width="21.5703125" style="1"/>
    <col min="12801" max="12801" width="6.5703125" style="1" customWidth="1"/>
    <col min="12802" max="12808" width="21.5703125" style="1"/>
    <col min="12809" max="12809" width="21.5703125" style="1" customWidth="1"/>
    <col min="12810" max="13056" width="21.5703125" style="1"/>
    <col min="13057" max="13057" width="6.5703125" style="1" customWidth="1"/>
    <col min="13058" max="13064" width="21.5703125" style="1"/>
    <col min="13065" max="13065" width="21.5703125" style="1" customWidth="1"/>
    <col min="13066" max="13312" width="21.5703125" style="1"/>
    <col min="13313" max="13313" width="6.5703125" style="1" customWidth="1"/>
    <col min="13314" max="13320" width="21.5703125" style="1"/>
    <col min="13321" max="13321" width="21.5703125" style="1" customWidth="1"/>
    <col min="13322" max="13568" width="21.5703125" style="1"/>
    <col min="13569" max="13569" width="6.5703125" style="1" customWidth="1"/>
    <col min="13570" max="13576" width="21.5703125" style="1"/>
    <col min="13577" max="13577" width="21.5703125" style="1" customWidth="1"/>
    <col min="13578" max="13824" width="21.5703125" style="1"/>
    <col min="13825" max="13825" width="6.5703125" style="1" customWidth="1"/>
    <col min="13826" max="13832" width="21.5703125" style="1"/>
    <col min="13833" max="13833" width="21.5703125" style="1" customWidth="1"/>
    <col min="13834" max="14080" width="21.5703125" style="1"/>
    <col min="14081" max="14081" width="6.5703125" style="1" customWidth="1"/>
    <col min="14082" max="14088" width="21.5703125" style="1"/>
    <col min="14089" max="14089" width="21.5703125" style="1" customWidth="1"/>
    <col min="14090" max="14336" width="21.5703125" style="1"/>
    <col min="14337" max="14337" width="6.5703125" style="1" customWidth="1"/>
    <col min="14338" max="14344" width="21.5703125" style="1"/>
    <col min="14345" max="14345" width="21.5703125" style="1" customWidth="1"/>
    <col min="14346" max="14592" width="21.5703125" style="1"/>
    <col min="14593" max="14593" width="6.5703125" style="1" customWidth="1"/>
    <col min="14594" max="14600" width="21.5703125" style="1"/>
    <col min="14601" max="14601" width="21.5703125" style="1" customWidth="1"/>
    <col min="14602" max="14848" width="21.5703125" style="1"/>
    <col min="14849" max="14849" width="6.5703125" style="1" customWidth="1"/>
    <col min="14850" max="14856" width="21.5703125" style="1"/>
    <col min="14857" max="14857" width="21.5703125" style="1" customWidth="1"/>
    <col min="14858" max="15104" width="21.5703125" style="1"/>
    <col min="15105" max="15105" width="6.5703125" style="1" customWidth="1"/>
    <col min="15106" max="15112" width="21.5703125" style="1"/>
    <col min="15113" max="15113" width="21.5703125" style="1" customWidth="1"/>
    <col min="15114" max="15360" width="21.5703125" style="1"/>
    <col min="15361" max="15361" width="6.5703125" style="1" customWidth="1"/>
    <col min="15362" max="15368" width="21.5703125" style="1"/>
    <col min="15369" max="15369" width="21.5703125" style="1" customWidth="1"/>
    <col min="15370" max="15616" width="21.5703125" style="1"/>
    <col min="15617" max="15617" width="6.5703125" style="1" customWidth="1"/>
    <col min="15618" max="15624" width="21.5703125" style="1"/>
    <col min="15625" max="15625" width="21.5703125" style="1" customWidth="1"/>
    <col min="15626" max="15872" width="21.5703125" style="1"/>
    <col min="15873" max="15873" width="6.5703125" style="1" customWidth="1"/>
    <col min="15874" max="15880" width="21.5703125" style="1"/>
    <col min="15881" max="15881" width="21.5703125" style="1" customWidth="1"/>
    <col min="15882" max="16128" width="21.5703125" style="1"/>
    <col min="16129" max="16129" width="6.5703125" style="1" customWidth="1"/>
    <col min="16130" max="16136" width="21.5703125" style="1"/>
    <col min="16137" max="16137" width="21.5703125" style="1" customWidth="1"/>
    <col min="16138" max="16384" width="21.5703125" style="1"/>
  </cols>
  <sheetData>
    <row r="1" spans="1:7">
      <c r="F1" s="2" t="s">
        <v>0</v>
      </c>
      <c r="G1" s="3"/>
    </row>
    <row r="2" spans="1:7">
      <c r="F2" s="3"/>
      <c r="G2" s="3"/>
    </row>
    <row r="3" spans="1:7" ht="32.25" customHeight="1">
      <c r="F3" s="3"/>
      <c r="G3" s="3"/>
    </row>
    <row r="4" spans="1:7" ht="15.75">
      <c r="A4" s="4"/>
      <c r="E4" s="4" t="s">
        <v>1</v>
      </c>
    </row>
    <row r="5" spans="1:7" ht="15.75" hidden="1">
      <c r="A5" s="4"/>
      <c r="E5" s="5" t="s">
        <v>2</v>
      </c>
      <c r="F5" s="5"/>
      <c r="G5" s="5"/>
    </row>
    <row r="6" spans="1:7" ht="15.75">
      <c r="A6" s="4"/>
      <c r="B6" s="4"/>
      <c r="E6" s="6" t="s">
        <v>3</v>
      </c>
      <c r="F6" s="6"/>
      <c r="G6" s="6"/>
    </row>
    <row r="7" spans="1:7" ht="15" customHeight="1">
      <c r="A7" s="4"/>
      <c r="E7" s="7" t="s">
        <v>4</v>
      </c>
      <c r="F7" s="7"/>
      <c r="G7" s="7"/>
    </row>
    <row r="8" spans="1:7" ht="15.75">
      <c r="A8" s="4"/>
      <c r="B8" s="4"/>
      <c r="E8" s="6" t="s">
        <v>5</v>
      </c>
      <c r="F8" s="6"/>
      <c r="G8" s="6"/>
    </row>
    <row r="9" spans="1:7" ht="15" hidden="1" customHeight="1">
      <c r="A9" s="4"/>
      <c r="E9" s="7"/>
      <c r="F9" s="7"/>
      <c r="G9" s="7"/>
    </row>
    <row r="10" spans="1:7" ht="15.75">
      <c r="A10" s="4"/>
      <c r="E10" s="8" t="s">
        <v>6</v>
      </c>
      <c r="F10" s="8"/>
      <c r="G10" s="8"/>
    </row>
    <row r="13" spans="1:7" ht="15.75">
      <c r="A13" s="9" t="s">
        <v>7</v>
      </c>
      <c r="B13" s="9"/>
      <c r="C13" s="9"/>
      <c r="D13" s="9"/>
      <c r="E13" s="9"/>
      <c r="F13" s="9"/>
      <c r="G13" s="9"/>
    </row>
    <row r="14" spans="1:7" ht="15.75">
      <c r="A14" s="9" t="s">
        <v>8</v>
      </c>
      <c r="B14" s="9"/>
      <c r="C14" s="9"/>
      <c r="D14" s="9"/>
      <c r="E14" s="9"/>
      <c r="F14" s="9"/>
      <c r="G14" s="9"/>
    </row>
    <row r="17" spans="1:11" ht="15.75">
      <c r="A17" s="10" t="s">
        <v>9</v>
      </c>
      <c r="B17" s="11" t="s">
        <v>10</v>
      </c>
      <c r="C17" s="10"/>
      <c r="D17" s="12" t="s">
        <v>3</v>
      </c>
      <c r="E17" s="12"/>
      <c r="F17" s="12"/>
      <c r="G17" s="12"/>
    </row>
    <row r="18" spans="1:11">
      <c r="A18" s="10"/>
      <c r="B18" s="13" t="s">
        <v>11</v>
      </c>
      <c r="C18" s="10"/>
      <c r="D18" s="14" t="s">
        <v>12</v>
      </c>
      <c r="E18" s="14"/>
      <c r="F18" s="14"/>
      <c r="G18" s="14"/>
    </row>
    <row r="19" spans="1:11" ht="15.75">
      <c r="A19" s="10" t="s">
        <v>13</v>
      </c>
      <c r="B19" s="11" t="s">
        <v>14</v>
      </c>
      <c r="C19" s="10"/>
      <c r="D19" s="12" t="s">
        <v>3</v>
      </c>
      <c r="E19" s="12"/>
      <c r="F19" s="12"/>
      <c r="G19" s="12"/>
    </row>
    <row r="20" spans="1:11">
      <c r="A20" s="10"/>
      <c r="B20" s="13" t="s">
        <v>11</v>
      </c>
      <c r="C20" s="10"/>
      <c r="D20" s="7" t="s">
        <v>15</v>
      </c>
      <c r="E20" s="7"/>
      <c r="F20" s="7"/>
      <c r="G20" s="7"/>
    </row>
    <row r="21" spans="1:11" ht="47.25" customHeight="1">
      <c r="A21" s="10" t="s">
        <v>16</v>
      </c>
      <c r="B21" s="11" t="s">
        <v>85</v>
      </c>
      <c r="C21" s="11" t="s">
        <v>86</v>
      </c>
      <c r="D21" s="15" t="s">
        <v>87</v>
      </c>
      <c r="E21" s="15"/>
      <c r="F21" s="15"/>
      <c r="G21" s="15"/>
    </row>
    <row r="22" spans="1:11">
      <c r="A22" s="10"/>
      <c r="B22" s="16" t="s">
        <v>11</v>
      </c>
      <c r="C22" s="16" t="s">
        <v>20</v>
      </c>
      <c r="D22" s="14" t="s">
        <v>21</v>
      </c>
      <c r="E22" s="14"/>
      <c r="F22" s="14"/>
      <c r="G22" s="14"/>
    </row>
    <row r="23" spans="1:11" ht="42" customHeight="1">
      <c r="A23" s="17" t="s">
        <v>22</v>
      </c>
      <c r="B23" s="8" t="s">
        <v>88</v>
      </c>
      <c r="C23" s="8"/>
      <c r="D23" s="8"/>
      <c r="E23" s="8"/>
      <c r="F23" s="8"/>
      <c r="G23" s="8"/>
    </row>
    <row r="24" spans="1:11" ht="144.75" customHeight="1">
      <c r="A24" s="17" t="s">
        <v>24</v>
      </c>
      <c r="B24" s="8" t="s">
        <v>89</v>
      </c>
      <c r="C24" s="8"/>
      <c r="D24" s="8"/>
      <c r="E24" s="8"/>
      <c r="F24" s="8"/>
      <c r="G24" s="8"/>
    </row>
    <row r="25" spans="1:11" ht="15.75">
      <c r="A25" s="17" t="s">
        <v>26</v>
      </c>
      <c r="B25" s="8" t="s">
        <v>27</v>
      </c>
      <c r="C25" s="8"/>
      <c r="D25" s="8"/>
      <c r="E25" s="8"/>
      <c r="F25" s="8"/>
      <c r="G25" s="8"/>
    </row>
    <row r="26" spans="1:11" ht="15.75">
      <c r="A26" s="18"/>
    </row>
    <row r="27" spans="1:11" ht="15.75">
      <c r="A27" s="19" t="s">
        <v>28</v>
      </c>
      <c r="B27" s="20" t="s">
        <v>29</v>
      </c>
      <c r="C27" s="20"/>
      <c r="D27" s="20"/>
      <c r="E27" s="20"/>
      <c r="F27" s="20"/>
      <c r="G27" s="20"/>
    </row>
    <row r="28" spans="1:11" ht="15.75">
      <c r="A28" s="19">
        <v>1</v>
      </c>
      <c r="B28" s="21" t="s">
        <v>87</v>
      </c>
      <c r="C28" s="21"/>
      <c r="D28" s="21"/>
      <c r="E28" s="21"/>
      <c r="F28" s="21"/>
      <c r="G28" s="21"/>
    </row>
    <row r="29" spans="1:11" ht="15.75">
      <c r="A29" s="19"/>
      <c r="B29" s="20"/>
      <c r="C29" s="20"/>
      <c r="D29" s="20"/>
      <c r="E29" s="20"/>
      <c r="F29" s="20"/>
      <c r="G29" s="20"/>
    </row>
    <row r="30" spans="1:11" ht="15.75">
      <c r="A30" s="19"/>
      <c r="B30" s="20"/>
      <c r="C30" s="20"/>
      <c r="D30" s="20"/>
      <c r="E30" s="20"/>
      <c r="F30" s="20"/>
      <c r="G30" s="20"/>
    </row>
    <row r="31" spans="1:11" ht="15.75">
      <c r="A31" s="18"/>
    </row>
    <row r="32" spans="1:11" ht="14.25" customHeight="1">
      <c r="A32" s="22" t="s">
        <v>31</v>
      </c>
      <c r="B32" s="41" t="s">
        <v>90</v>
      </c>
      <c r="C32" s="42"/>
      <c r="D32" s="42"/>
      <c r="E32" s="42"/>
      <c r="F32" s="42"/>
      <c r="G32" s="42"/>
      <c r="H32" s="42"/>
      <c r="I32" s="42"/>
      <c r="J32" s="42"/>
      <c r="K32" s="42"/>
    </row>
    <row r="33" spans="1:11" ht="16.5" customHeight="1">
      <c r="A33" s="22"/>
      <c r="B33" s="41" t="s">
        <v>91</v>
      </c>
      <c r="C33" s="41"/>
      <c r="D33" s="41"/>
      <c r="E33" s="41"/>
      <c r="F33" s="41"/>
      <c r="G33" s="41"/>
      <c r="H33" s="41"/>
      <c r="I33" s="41"/>
      <c r="J33" s="43"/>
      <c r="K33" s="43"/>
    </row>
    <row r="34" spans="1:11" ht="15.75">
      <c r="A34" s="17" t="s">
        <v>33</v>
      </c>
      <c r="B34" s="8" t="s">
        <v>34</v>
      </c>
      <c r="C34" s="8"/>
      <c r="D34" s="8"/>
      <c r="E34" s="8"/>
      <c r="F34" s="8"/>
      <c r="G34" s="8"/>
    </row>
    <row r="35" spans="1:11" ht="15.75">
      <c r="A35" s="17"/>
      <c r="B35" s="23"/>
      <c r="C35" s="23"/>
      <c r="D35" s="23"/>
      <c r="E35" s="23"/>
      <c r="F35" s="23"/>
      <c r="G35" s="23"/>
    </row>
    <row r="36" spans="1:11" ht="15.75">
      <c r="A36" s="19" t="s">
        <v>28</v>
      </c>
      <c r="B36" s="20" t="s">
        <v>35</v>
      </c>
      <c r="C36" s="20"/>
      <c r="D36" s="20"/>
      <c r="E36" s="20"/>
      <c r="F36" s="20"/>
      <c r="G36" s="20"/>
    </row>
    <row r="37" spans="1:11" ht="15.75" customHeight="1">
      <c r="A37" s="19">
        <v>1</v>
      </c>
      <c r="B37" s="24" t="s">
        <v>92</v>
      </c>
      <c r="C37" s="24"/>
      <c r="D37" s="24"/>
      <c r="E37" s="24"/>
      <c r="F37" s="24"/>
      <c r="G37" s="24"/>
    </row>
    <row r="38" spans="1:11" ht="15.75">
      <c r="A38" s="19"/>
      <c r="B38" s="20"/>
      <c r="C38" s="20"/>
      <c r="D38" s="20"/>
      <c r="E38" s="20"/>
      <c r="F38" s="20"/>
      <c r="G38" s="20"/>
    </row>
    <row r="39" spans="1:11" ht="15.75">
      <c r="A39" s="19"/>
      <c r="B39" s="20"/>
      <c r="C39" s="20"/>
      <c r="D39" s="20"/>
      <c r="E39" s="20"/>
      <c r="F39" s="20"/>
      <c r="G39" s="20"/>
    </row>
    <row r="40" spans="1:11" ht="15.75">
      <c r="A40" s="17"/>
      <c r="B40" s="23"/>
      <c r="C40" s="23"/>
      <c r="D40" s="23"/>
      <c r="E40" s="23"/>
      <c r="F40" s="23"/>
      <c r="G40" s="23"/>
    </row>
    <row r="41" spans="1:11" ht="15.75">
      <c r="A41" s="17" t="s">
        <v>37</v>
      </c>
      <c r="B41" s="25" t="s">
        <v>38</v>
      </c>
      <c r="C41" s="23"/>
      <c r="D41" s="23"/>
      <c r="E41" s="23"/>
      <c r="F41" s="23"/>
      <c r="G41" s="23"/>
    </row>
    <row r="42" spans="1:11" ht="15.75">
      <c r="A42" s="18"/>
      <c r="B42" s="1" t="s">
        <v>39</v>
      </c>
    </row>
    <row r="43" spans="1:11" ht="15.75">
      <c r="A43" s="18"/>
    </row>
    <row r="44" spans="1:11" ht="47.25">
      <c r="A44" s="19" t="s">
        <v>28</v>
      </c>
      <c r="B44" s="19" t="s">
        <v>38</v>
      </c>
      <c r="C44" s="19" t="s">
        <v>40</v>
      </c>
      <c r="D44" s="19" t="s">
        <v>41</v>
      </c>
      <c r="E44" s="19" t="s">
        <v>42</v>
      </c>
    </row>
    <row r="45" spans="1:11" ht="15.75">
      <c r="A45" s="19">
        <v>1</v>
      </c>
      <c r="B45" s="19">
        <v>2</v>
      </c>
      <c r="C45" s="19">
        <v>3</v>
      </c>
      <c r="D45" s="19">
        <v>4</v>
      </c>
      <c r="E45" s="19">
        <v>5</v>
      </c>
    </row>
    <row r="46" spans="1:11" ht="63">
      <c r="A46" s="19">
        <v>1</v>
      </c>
      <c r="B46" s="19" t="s">
        <v>93</v>
      </c>
      <c r="C46" s="19">
        <v>3359.27</v>
      </c>
      <c r="D46" s="26">
        <v>0</v>
      </c>
      <c r="E46" s="26">
        <f>C46+D46</f>
        <v>3359.27</v>
      </c>
    </row>
    <row r="47" spans="1:11" ht="15.75">
      <c r="A47" s="20" t="s">
        <v>42</v>
      </c>
      <c r="B47" s="20"/>
      <c r="C47" s="26">
        <f>SUM(C46)</f>
        <v>3359.27</v>
      </c>
      <c r="D47" s="26">
        <f>SUM(D46:D46)</f>
        <v>0</v>
      </c>
      <c r="E47" s="26">
        <f>SUM(E46:E46)</f>
        <v>3359.27</v>
      </c>
    </row>
    <row r="48" spans="1:11" ht="15.75">
      <c r="A48" s="18"/>
    </row>
    <row r="49" spans="1:7" ht="15.75">
      <c r="A49" s="18"/>
    </row>
    <row r="50" spans="1:7" ht="15.75">
      <c r="A50" s="10" t="s">
        <v>49</v>
      </c>
      <c r="B50" s="8" t="s">
        <v>50</v>
      </c>
      <c r="C50" s="8"/>
      <c r="D50" s="8"/>
      <c r="E50" s="8"/>
      <c r="F50" s="8"/>
      <c r="G50" s="8"/>
    </row>
    <row r="51" spans="1:7" ht="15.75">
      <c r="A51" s="10"/>
      <c r="B51" s="4" t="s">
        <v>51</v>
      </c>
    </row>
    <row r="52" spans="1:7" ht="15.75">
      <c r="A52" s="18"/>
    </row>
    <row r="53" spans="1:7" ht="15.75">
      <c r="A53" s="18"/>
    </row>
    <row r="54" spans="1:7" ht="63">
      <c r="A54" s="19" t="s">
        <v>28</v>
      </c>
      <c r="B54" s="19" t="s">
        <v>52</v>
      </c>
      <c r="C54" s="19" t="s">
        <v>40</v>
      </c>
      <c r="D54" s="19" t="s">
        <v>41</v>
      </c>
      <c r="E54" s="19" t="s">
        <v>42</v>
      </c>
    </row>
    <row r="55" spans="1:7" ht="15.75">
      <c r="A55" s="19">
        <v>1</v>
      </c>
      <c r="B55" s="19">
        <v>2</v>
      </c>
      <c r="C55" s="19">
        <v>3</v>
      </c>
      <c r="D55" s="19">
        <v>4</v>
      </c>
      <c r="E55" s="19">
        <v>5</v>
      </c>
    </row>
    <row r="56" spans="1:7" ht="15.75">
      <c r="A56" s="19">
        <v>1</v>
      </c>
      <c r="B56" s="29"/>
      <c r="C56" s="26">
        <v>0</v>
      </c>
      <c r="D56" s="26">
        <v>0</v>
      </c>
      <c r="E56" s="26">
        <v>0</v>
      </c>
    </row>
    <row r="57" spans="1:7" ht="15.75">
      <c r="A57" s="19"/>
      <c r="B57" s="29"/>
      <c r="C57" s="19"/>
      <c r="D57" s="19"/>
      <c r="E57" s="19"/>
    </row>
    <row r="58" spans="1:7" ht="15.75">
      <c r="A58" s="20" t="s">
        <v>42</v>
      </c>
      <c r="B58" s="20"/>
      <c r="C58" s="26">
        <f>C56+C57</f>
        <v>0</v>
      </c>
      <c r="D58" s="26">
        <f>D56+D57</f>
        <v>0</v>
      </c>
      <c r="E58" s="26">
        <f>E56+E57</f>
        <v>0</v>
      </c>
    </row>
    <row r="59" spans="1:7" ht="15.75">
      <c r="A59" s="18"/>
    </row>
    <row r="60" spans="1:7" ht="15.75">
      <c r="A60" s="18"/>
    </row>
    <row r="61" spans="1:7" ht="15.75">
      <c r="A61" s="17" t="s">
        <v>53</v>
      </c>
      <c r="B61" s="8" t="s">
        <v>54</v>
      </c>
      <c r="C61" s="8"/>
      <c r="D61" s="8"/>
      <c r="E61" s="8"/>
      <c r="F61" s="8"/>
      <c r="G61" s="8"/>
    </row>
    <row r="62" spans="1:7" ht="15.75">
      <c r="A62" s="18"/>
    </row>
    <row r="63" spans="1:7" ht="46.5" customHeight="1">
      <c r="A63" s="19" t="s">
        <v>28</v>
      </c>
      <c r="B63" s="19" t="s">
        <v>55</v>
      </c>
      <c r="C63" s="19" t="s">
        <v>56</v>
      </c>
      <c r="D63" s="19" t="s">
        <v>57</v>
      </c>
      <c r="E63" s="19" t="s">
        <v>40</v>
      </c>
      <c r="F63" s="19" t="s">
        <v>41</v>
      </c>
      <c r="G63" s="19" t="s">
        <v>42</v>
      </c>
    </row>
    <row r="64" spans="1:7" ht="15.75">
      <c r="A64" s="19">
        <v>1</v>
      </c>
      <c r="B64" s="19">
        <v>2</v>
      </c>
      <c r="C64" s="19">
        <v>3</v>
      </c>
      <c r="D64" s="19">
        <v>4</v>
      </c>
      <c r="E64" s="19">
        <v>5</v>
      </c>
      <c r="F64" s="19">
        <v>6</v>
      </c>
      <c r="G64" s="19">
        <v>7</v>
      </c>
    </row>
    <row r="65" spans="1:9" ht="15.75">
      <c r="A65" s="19"/>
      <c r="B65" s="19" t="s">
        <v>94</v>
      </c>
      <c r="C65" s="44" t="str">
        <f>B41</f>
        <v>Напрями використання бюджетних коштів</v>
      </c>
      <c r="D65" s="45"/>
      <c r="E65" s="45"/>
      <c r="F65" s="45"/>
      <c r="G65" s="46"/>
    </row>
    <row r="66" spans="1:9" ht="15.75">
      <c r="A66" s="19">
        <v>1</v>
      </c>
      <c r="B66" s="47" t="s">
        <v>58</v>
      </c>
      <c r="C66" s="19"/>
      <c r="D66" s="19"/>
      <c r="E66" s="19"/>
      <c r="F66" s="19"/>
      <c r="G66" s="19"/>
    </row>
    <row r="67" spans="1:9" ht="31.15" customHeight="1">
      <c r="A67" s="19"/>
      <c r="B67" s="48" t="s">
        <v>95</v>
      </c>
      <c r="C67" s="19" t="s">
        <v>96</v>
      </c>
      <c r="D67" s="19" t="s">
        <v>97</v>
      </c>
      <c r="E67" s="26">
        <v>3359.27</v>
      </c>
      <c r="F67" s="26">
        <v>0</v>
      </c>
      <c r="G67" s="26">
        <f>E67+F67</f>
        <v>3359.27</v>
      </c>
    </row>
    <row r="68" spans="1:9" ht="15.75">
      <c r="A68" s="19">
        <v>2</v>
      </c>
      <c r="B68" s="47" t="s">
        <v>62</v>
      </c>
      <c r="C68" s="19"/>
      <c r="D68" s="19"/>
      <c r="E68" s="19"/>
      <c r="F68" s="19"/>
      <c r="G68" s="19"/>
    </row>
    <row r="69" spans="1:9" ht="47.25" customHeight="1">
      <c r="A69" s="19"/>
      <c r="B69" s="29" t="s">
        <v>98</v>
      </c>
      <c r="C69" s="19" t="s">
        <v>99</v>
      </c>
      <c r="D69" s="49" t="s">
        <v>100</v>
      </c>
      <c r="E69" s="19">
        <v>3</v>
      </c>
      <c r="F69" s="19">
        <v>0</v>
      </c>
      <c r="G69" s="19">
        <v>3</v>
      </c>
    </row>
    <row r="70" spans="1:9" ht="16.5" thickBot="1">
      <c r="A70" s="19">
        <v>3</v>
      </c>
      <c r="B70" s="47" t="s">
        <v>66</v>
      </c>
      <c r="C70" s="19"/>
      <c r="D70" s="19"/>
      <c r="E70" s="19"/>
      <c r="F70" s="19"/>
      <c r="G70" s="19"/>
    </row>
    <row r="71" spans="1:9" ht="32.25" thickBot="1">
      <c r="A71" s="19"/>
      <c r="B71" s="50" t="s">
        <v>101</v>
      </c>
      <c r="C71" s="19" t="s">
        <v>96</v>
      </c>
      <c r="D71" s="19" t="s">
        <v>102</v>
      </c>
      <c r="E71" s="26">
        <f>E67/E69</f>
        <v>1119.7566666666667</v>
      </c>
      <c r="F71" s="26">
        <v>0</v>
      </c>
      <c r="G71" s="26">
        <f>E71+F71</f>
        <v>1119.7566666666667</v>
      </c>
    </row>
    <row r="72" spans="1:9" ht="15.75">
      <c r="A72" s="19" t="s">
        <v>22</v>
      </c>
      <c r="B72" s="47" t="s">
        <v>103</v>
      </c>
      <c r="C72" s="19"/>
      <c r="D72" s="19"/>
      <c r="E72" s="19"/>
      <c r="F72" s="19"/>
      <c r="G72" s="19"/>
    </row>
    <row r="73" spans="1:9" ht="126">
      <c r="A73" s="29"/>
      <c r="B73" s="51" t="s">
        <v>104</v>
      </c>
      <c r="C73" s="19" t="s">
        <v>105</v>
      </c>
      <c r="D73" s="19" t="s">
        <v>106</v>
      </c>
      <c r="E73" s="19">
        <v>100</v>
      </c>
      <c r="F73" s="19">
        <v>0</v>
      </c>
      <c r="G73" s="19">
        <v>100</v>
      </c>
    </row>
    <row r="74" spans="1:9" ht="15.75">
      <c r="A74" s="18"/>
    </row>
    <row r="75" spans="1:9" ht="15.75">
      <c r="A75" s="18"/>
      <c r="I75" s="1" t="s">
        <v>74</v>
      </c>
    </row>
    <row r="76" spans="1:9" ht="27" customHeight="1">
      <c r="A76" s="8" t="s">
        <v>75</v>
      </c>
      <c r="B76" s="8"/>
      <c r="C76" s="8"/>
      <c r="D76" s="4"/>
      <c r="F76" s="1" t="s">
        <v>76</v>
      </c>
    </row>
    <row r="77" spans="1:9" ht="0.75" customHeight="1">
      <c r="A77" s="8"/>
      <c r="B77" s="8"/>
      <c r="C77" s="8"/>
      <c r="D77" s="35"/>
      <c r="E77" s="36"/>
      <c r="F77" s="37" t="s">
        <v>77</v>
      </c>
      <c r="G77" s="37"/>
    </row>
    <row r="78" spans="1:9" ht="15.75">
      <c r="A78" s="38"/>
      <c r="B78" s="17"/>
      <c r="D78" s="13" t="s">
        <v>78</v>
      </c>
      <c r="F78" s="7" t="s">
        <v>79</v>
      </c>
      <c r="G78" s="7"/>
    </row>
    <row r="79" spans="1:9" ht="15.75">
      <c r="A79" s="8" t="s">
        <v>80</v>
      </c>
      <c r="B79" s="8"/>
      <c r="C79" s="17"/>
      <c r="D79" s="17"/>
    </row>
    <row r="80" spans="1:9" ht="15.75">
      <c r="A80" s="25"/>
      <c r="B80" s="23"/>
      <c r="C80" s="17"/>
      <c r="D80" s="17"/>
    </row>
    <row r="81" spans="1:7" ht="22.5" customHeight="1">
      <c r="A81" s="8" t="s">
        <v>81</v>
      </c>
      <c r="B81" s="8"/>
      <c r="C81" s="8"/>
      <c r="D81" s="35"/>
      <c r="E81" s="36"/>
      <c r="F81" s="37" t="s">
        <v>82</v>
      </c>
      <c r="G81" s="37"/>
    </row>
    <row r="82" spans="1:7" ht="15.75">
      <c r="A82" s="4"/>
      <c r="B82" s="17"/>
      <c r="C82" s="17"/>
      <c r="D82" s="13" t="s">
        <v>78</v>
      </c>
      <c r="F82" s="7" t="s">
        <v>79</v>
      </c>
      <c r="G82" s="7"/>
    </row>
    <row r="83" spans="1:7">
      <c r="A83" s="39" t="s">
        <v>83</v>
      </c>
    </row>
    <row r="84" spans="1:7">
      <c r="A84" s="40" t="s">
        <v>84</v>
      </c>
    </row>
  </sheetData>
  <mergeCells count="47">
    <mergeCell ref="A81:C81"/>
    <mergeCell ref="F81:G81"/>
    <mergeCell ref="F82:G82"/>
    <mergeCell ref="B61:G61"/>
    <mergeCell ref="C65:G65"/>
    <mergeCell ref="A76:C77"/>
    <mergeCell ref="F77:G77"/>
    <mergeCell ref="F78:G78"/>
    <mergeCell ref="A79:B79"/>
    <mergeCell ref="B38:G38"/>
    <mergeCell ref="B39:G39"/>
    <mergeCell ref="A47:B47"/>
    <mergeCell ref="A50:A51"/>
    <mergeCell ref="B50:G50"/>
    <mergeCell ref="A58:B58"/>
    <mergeCell ref="B30:G30"/>
    <mergeCell ref="B32:K32"/>
    <mergeCell ref="B33:I33"/>
    <mergeCell ref="B34:G34"/>
    <mergeCell ref="B36:G36"/>
    <mergeCell ref="B37:G37"/>
    <mergeCell ref="B23:G23"/>
    <mergeCell ref="B24:G24"/>
    <mergeCell ref="B25:G25"/>
    <mergeCell ref="B27:G27"/>
    <mergeCell ref="B28:G28"/>
    <mergeCell ref="B29:G29"/>
    <mergeCell ref="A19:A20"/>
    <mergeCell ref="C19:C20"/>
    <mergeCell ref="D19:G19"/>
    <mergeCell ref="D20:G20"/>
    <mergeCell ref="A21:A22"/>
    <mergeCell ref="D21:G21"/>
    <mergeCell ref="D22:G22"/>
    <mergeCell ref="E10:G10"/>
    <mergeCell ref="A13:G13"/>
    <mergeCell ref="A14:G14"/>
    <mergeCell ref="A17:A18"/>
    <mergeCell ref="C17:C18"/>
    <mergeCell ref="D17:G17"/>
    <mergeCell ref="D18:G18"/>
    <mergeCell ref="F1:G3"/>
    <mergeCell ref="E5:G5"/>
    <mergeCell ref="E6:G6"/>
    <mergeCell ref="E7:G7"/>
    <mergeCell ref="E8:G8"/>
    <mergeCell ref="E9:G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6"/>
  <sheetViews>
    <sheetView workbookViewId="0">
      <selection activeCell="B23" sqref="B23:G23"/>
    </sheetView>
  </sheetViews>
  <sheetFormatPr defaultColWidth="21.5703125" defaultRowHeight="15"/>
  <cols>
    <col min="1" max="1" width="6.5703125" style="1" customWidth="1"/>
    <col min="2" max="256" width="21.5703125" style="1"/>
    <col min="257" max="257" width="6.5703125" style="1" customWidth="1"/>
    <col min="258" max="512" width="21.5703125" style="1"/>
    <col min="513" max="513" width="6.5703125" style="1" customWidth="1"/>
    <col min="514" max="768" width="21.5703125" style="1"/>
    <col min="769" max="769" width="6.5703125" style="1" customWidth="1"/>
    <col min="770" max="1024" width="21.5703125" style="1"/>
    <col min="1025" max="1025" width="6.5703125" style="1" customWidth="1"/>
    <col min="1026" max="1280" width="21.5703125" style="1"/>
    <col min="1281" max="1281" width="6.5703125" style="1" customWidth="1"/>
    <col min="1282" max="1536" width="21.5703125" style="1"/>
    <col min="1537" max="1537" width="6.5703125" style="1" customWidth="1"/>
    <col min="1538" max="1792" width="21.5703125" style="1"/>
    <col min="1793" max="1793" width="6.5703125" style="1" customWidth="1"/>
    <col min="1794" max="2048" width="21.5703125" style="1"/>
    <col min="2049" max="2049" width="6.5703125" style="1" customWidth="1"/>
    <col min="2050" max="2304" width="21.5703125" style="1"/>
    <col min="2305" max="2305" width="6.5703125" style="1" customWidth="1"/>
    <col min="2306" max="2560" width="21.5703125" style="1"/>
    <col min="2561" max="2561" width="6.5703125" style="1" customWidth="1"/>
    <col min="2562" max="2816" width="21.5703125" style="1"/>
    <col min="2817" max="2817" width="6.5703125" style="1" customWidth="1"/>
    <col min="2818" max="3072" width="21.5703125" style="1"/>
    <col min="3073" max="3073" width="6.5703125" style="1" customWidth="1"/>
    <col min="3074" max="3328" width="21.5703125" style="1"/>
    <col min="3329" max="3329" width="6.5703125" style="1" customWidth="1"/>
    <col min="3330" max="3584" width="21.5703125" style="1"/>
    <col min="3585" max="3585" width="6.5703125" style="1" customWidth="1"/>
    <col min="3586" max="3840" width="21.5703125" style="1"/>
    <col min="3841" max="3841" width="6.5703125" style="1" customWidth="1"/>
    <col min="3842" max="4096" width="21.5703125" style="1"/>
    <col min="4097" max="4097" width="6.5703125" style="1" customWidth="1"/>
    <col min="4098" max="4352" width="21.5703125" style="1"/>
    <col min="4353" max="4353" width="6.5703125" style="1" customWidth="1"/>
    <col min="4354" max="4608" width="21.5703125" style="1"/>
    <col min="4609" max="4609" width="6.5703125" style="1" customWidth="1"/>
    <col min="4610" max="4864" width="21.5703125" style="1"/>
    <col min="4865" max="4865" width="6.5703125" style="1" customWidth="1"/>
    <col min="4866" max="5120" width="21.5703125" style="1"/>
    <col min="5121" max="5121" width="6.5703125" style="1" customWidth="1"/>
    <col min="5122" max="5376" width="21.5703125" style="1"/>
    <col min="5377" max="5377" width="6.5703125" style="1" customWidth="1"/>
    <col min="5378" max="5632" width="21.5703125" style="1"/>
    <col min="5633" max="5633" width="6.5703125" style="1" customWidth="1"/>
    <col min="5634" max="5888" width="21.5703125" style="1"/>
    <col min="5889" max="5889" width="6.5703125" style="1" customWidth="1"/>
    <col min="5890" max="6144" width="21.5703125" style="1"/>
    <col min="6145" max="6145" width="6.5703125" style="1" customWidth="1"/>
    <col min="6146" max="6400" width="21.5703125" style="1"/>
    <col min="6401" max="6401" width="6.5703125" style="1" customWidth="1"/>
    <col min="6402" max="6656" width="21.5703125" style="1"/>
    <col min="6657" max="6657" width="6.5703125" style="1" customWidth="1"/>
    <col min="6658" max="6912" width="21.5703125" style="1"/>
    <col min="6913" max="6913" width="6.5703125" style="1" customWidth="1"/>
    <col min="6914" max="7168" width="21.5703125" style="1"/>
    <col min="7169" max="7169" width="6.5703125" style="1" customWidth="1"/>
    <col min="7170" max="7424" width="21.5703125" style="1"/>
    <col min="7425" max="7425" width="6.5703125" style="1" customWidth="1"/>
    <col min="7426" max="7680" width="21.5703125" style="1"/>
    <col min="7681" max="7681" width="6.5703125" style="1" customWidth="1"/>
    <col min="7682" max="7936" width="21.5703125" style="1"/>
    <col min="7937" max="7937" width="6.5703125" style="1" customWidth="1"/>
    <col min="7938" max="8192" width="21.5703125" style="1"/>
    <col min="8193" max="8193" width="6.5703125" style="1" customWidth="1"/>
    <col min="8194" max="8448" width="21.5703125" style="1"/>
    <col min="8449" max="8449" width="6.5703125" style="1" customWidth="1"/>
    <col min="8450" max="8704" width="21.5703125" style="1"/>
    <col min="8705" max="8705" width="6.5703125" style="1" customWidth="1"/>
    <col min="8706" max="8960" width="21.5703125" style="1"/>
    <col min="8961" max="8961" width="6.5703125" style="1" customWidth="1"/>
    <col min="8962" max="9216" width="21.5703125" style="1"/>
    <col min="9217" max="9217" width="6.5703125" style="1" customWidth="1"/>
    <col min="9218" max="9472" width="21.5703125" style="1"/>
    <col min="9473" max="9473" width="6.5703125" style="1" customWidth="1"/>
    <col min="9474" max="9728" width="21.5703125" style="1"/>
    <col min="9729" max="9729" width="6.5703125" style="1" customWidth="1"/>
    <col min="9730" max="9984" width="21.5703125" style="1"/>
    <col min="9985" max="9985" width="6.5703125" style="1" customWidth="1"/>
    <col min="9986" max="10240" width="21.5703125" style="1"/>
    <col min="10241" max="10241" width="6.5703125" style="1" customWidth="1"/>
    <col min="10242" max="10496" width="21.5703125" style="1"/>
    <col min="10497" max="10497" width="6.5703125" style="1" customWidth="1"/>
    <col min="10498" max="10752" width="21.5703125" style="1"/>
    <col min="10753" max="10753" width="6.5703125" style="1" customWidth="1"/>
    <col min="10754" max="11008" width="21.5703125" style="1"/>
    <col min="11009" max="11009" width="6.5703125" style="1" customWidth="1"/>
    <col min="11010" max="11264" width="21.5703125" style="1"/>
    <col min="11265" max="11265" width="6.5703125" style="1" customWidth="1"/>
    <col min="11266" max="11520" width="21.5703125" style="1"/>
    <col min="11521" max="11521" width="6.5703125" style="1" customWidth="1"/>
    <col min="11522" max="11776" width="21.5703125" style="1"/>
    <col min="11777" max="11777" width="6.5703125" style="1" customWidth="1"/>
    <col min="11778" max="12032" width="21.5703125" style="1"/>
    <col min="12033" max="12033" width="6.5703125" style="1" customWidth="1"/>
    <col min="12034" max="12288" width="21.5703125" style="1"/>
    <col min="12289" max="12289" width="6.5703125" style="1" customWidth="1"/>
    <col min="12290" max="12544" width="21.5703125" style="1"/>
    <col min="12545" max="12545" width="6.5703125" style="1" customWidth="1"/>
    <col min="12546" max="12800" width="21.5703125" style="1"/>
    <col min="12801" max="12801" width="6.5703125" style="1" customWidth="1"/>
    <col min="12802" max="13056" width="21.5703125" style="1"/>
    <col min="13057" max="13057" width="6.5703125" style="1" customWidth="1"/>
    <col min="13058" max="13312" width="21.5703125" style="1"/>
    <col min="13313" max="13313" width="6.5703125" style="1" customWidth="1"/>
    <col min="13314" max="13568" width="21.5703125" style="1"/>
    <col min="13569" max="13569" width="6.5703125" style="1" customWidth="1"/>
    <col min="13570" max="13824" width="21.5703125" style="1"/>
    <col min="13825" max="13825" width="6.5703125" style="1" customWidth="1"/>
    <col min="13826" max="14080" width="21.5703125" style="1"/>
    <col min="14081" max="14081" width="6.5703125" style="1" customWidth="1"/>
    <col min="14082" max="14336" width="21.5703125" style="1"/>
    <col min="14337" max="14337" width="6.5703125" style="1" customWidth="1"/>
    <col min="14338" max="14592" width="21.5703125" style="1"/>
    <col min="14593" max="14593" width="6.5703125" style="1" customWidth="1"/>
    <col min="14594" max="14848" width="21.5703125" style="1"/>
    <col min="14849" max="14849" width="6.5703125" style="1" customWidth="1"/>
    <col min="14850" max="15104" width="21.5703125" style="1"/>
    <col min="15105" max="15105" width="6.5703125" style="1" customWidth="1"/>
    <col min="15106" max="15360" width="21.5703125" style="1"/>
    <col min="15361" max="15361" width="6.5703125" style="1" customWidth="1"/>
    <col min="15362" max="15616" width="21.5703125" style="1"/>
    <col min="15617" max="15617" width="6.5703125" style="1" customWidth="1"/>
    <col min="15618" max="15872" width="21.5703125" style="1"/>
    <col min="15873" max="15873" width="6.5703125" style="1" customWidth="1"/>
    <col min="15874" max="16128" width="21.5703125" style="1"/>
    <col min="16129" max="16129" width="6.5703125" style="1" customWidth="1"/>
    <col min="16130" max="16384" width="21.5703125" style="1"/>
  </cols>
  <sheetData>
    <row r="1" spans="1:7">
      <c r="F1" s="2" t="s">
        <v>0</v>
      </c>
      <c r="G1" s="3"/>
    </row>
    <row r="2" spans="1:7">
      <c r="F2" s="3"/>
      <c r="G2" s="3"/>
    </row>
    <row r="3" spans="1:7" ht="32.25" customHeight="1">
      <c r="F3" s="3"/>
      <c r="G3" s="3"/>
    </row>
    <row r="4" spans="1:7" ht="15.75">
      <c r="A4" s="4"/>
      <c r="E4" s="4" t="s">
        <v>1</v>
      </c>
    </row>
    <row r="5" spans="1:7" ht="15.75" hidden="1">
      <c r="A5" s="4"/>
      <c r="E5" s="5" t="s">
        <v>2</v>
      </c>
      <c r="F5" s="5"/>
      <c r="G5" s="5"/>
    </row>
    <row r="6" spans="1:7" ht="15.75">
      <c r="A6" s="4"/>
      <c r="B6" s="4"/>
      <c r="E6" s="6" t="s">
        <v>3</v>
      </c>
      <c r="F6" s="6"/>
      <c r="G6" s="6"/>
    </row>
    <row r="7" spans="1:7" ht="15" customHeight="1">
      <c r="A7" s="4"/>
      <c r="E7" s="7" t="s">
        <v>4</v>
      </c>
      <c r="F7" s="7"/>
      <c r="G7" s="7"/>
    </row>
    <row r="8" spans="1:7" ht="15.75">
      <c r="A8" s="4"/>
      <c r="B8" s="4"/>
      <c r="E8" s="6" t="s">
        <v>5</v>
      </c>
      <c r="F8" s="6"/>
      <c r="G8" s="6"/>
    </row>
    <row r="9" spans="1:7" ht="15" hidden="1" customHeight="1">
      <c r="A9" s="4"/>
      <c r="E9" s="7"/>
      <c r="F9" s="7"/>
      <c r="G9" s="7"/>
    </row>
    <row r="10" spans="1:7" ht="15.75">
      <c r="A10" s="4"/>
      <c r="E10" s="8" t="s">
        <v>6</v>
      </c>
      <c r="F10" s="8"/>
      <c r="G10" s="8"/>
    </row>
    <row r="13" spans="1:7" ht="15.75">
      <c r="A13" s="9" t="s">
        <v>7</v>
      </c>
      <c r="B13" s="9"/>
      <c r="C13" s="9"/>
      <c r="D13" s="9"/>
      <c r="E13" s="9"/>
      <c r="F13" s="9"/>
      <c r="G13" s="9"/>
    </row>
    <row r="14" spans="1:7" ht="15.75">
      <c r="A14" s="9" t="s">
        <v>8</v>
      </c>
      <c r="B14" s="9"/>
      <c r="C14" s="9"/>
      <c r="D14" s="9"/>
      <c r="E14" s="9"/>
      <c r="F14" s="9"/>
      <c r="G14" s="9"/>
    </row>
    <row r="17" spans="1:7" ht="15.75">
      <c r="A17" s="10" t="s">
        <v>9</v>
      </c>
      <c r="B17" s="11" t="s">
        <v>10</v>
      </c>
      <c r="C17" s="10"/>
      <c r="D17" s="12" t="s">
        <v>3</v>
      </c>
      <c r="E17" s="12"/>
      <c r="F17" s="12"/>
      <c r="G17" s="12"/>
    </row>
    <row r="18" spans="1:7">
      <c r="A18" s="10"/>
      <c r="B18" s="13" t="s">
        <v>11</v>
      </c>
      <c r="C18" s="10"/>
      <c r="D18" s="14" t="s">
        <v>12</v>
      </c>
      <c r="E18" s="14"/>
      <c r="F18" s="14"/>
      <c r="G18" s="14"/>
    </row>
    <row r="19" spans="1:7" ht="15.75">
      <c r="A19" s="10" t="s">
        <v>13</v>
      </c>
      <c r="B19" s="11" t="s">
        <v>14</v>
      </c>
      <c r="C19" s="10"/>
      <c r="D19" s="12" t="s">
        <v>3</v>
      </c>
      <c r="E19" s="12"/>
      <c r="F19" s="12"/>
      <c r="G19" s="12"/>
    </row>
    <row r="20" spans="1:7">
      <c r="A20" s="10"/>
      <c r="B20" s="13" t="s">
        <v>11</v>
      </c>
      <c r="C20" s="10"/>
      <c r="D20" s="7" t="s">
        <v>15</v>
      </c>
      <c r="E20" s="7"/>
      <c r="F20" s="7"/>
      <c r="G20" s="7"/>
    </row>
    <row r="21" spans="1:7" ht="24.75" customHeight="1">
      <c r="A21" s="10" t="s">
        <v>16</v>
      </c>
      <c r="B21" s="11" t="s">
        <v>107</v>
      </c>
      <c r="C21" s="52">
        <v>1040</v>
      </c>
      <c r="D21" s="12" t="s">
        <v>108</v>
      </c>
      <c r="E21" s="12"/>
      <c r="F21" s="12"/>
      <c r="G21" s="12"/>
    </row>
    <row r="22" spans="1:7">
      <c r="A22" s="10"/>
      <c r="B22" s="16" t="s">
        <v>11</v>
      </c>
      <c r="C22" s="16" t="s">
        <v>20</v>
      </c>
      <c r="D22" s="14" t="s">
        <v>21</v>
      </c>
      <c r="E22" s="14"/>
      <c r="F22" s="14"/>
      <c r="G22" s="14"/>
    </row>
    <row r="23" spans="1:7" ht="42" customHeight="1">
      <c r="A23" s="17" t="s">
        <v>22</v>
      </c>
      <c r="B23" s="8" t="s">
        <v>109</v>
      </c>
      <c r="C23" s="8"/>
      <c r="D23" s="8"/>
      <c r="E23" s="8"/>
      <c r="F23" s="8"/>
      <c r="G23" s="8"/>
    </row>
    <row r="24" spans="1:7" ht="144.75" customHeight="1">
      <c r="A24" s="17" t="s">
        <v>24</v>
      </c>
      <c r="B24" s="8" t="s">
        <v>110</v>
      </c>
      <c r="C24" s="8"/>
      <c r="D24" s="8"/>
      <c r="E24" s="8"/>
      <c r="F24" s="8"/>
      <c r="G24" s="8"/>
    </row>
    <row r="25" spans="1:7" ht="15.75">
      <c r="A25" s="17" t="s">
        <v>26</v>
      </c>
      <c r="B25" s="8" t="s">
        <v>27</v>
      </c>
      <c r="C25" s="8"/>
      <c r="D25" s="8"/>
      <c r="E25" s="8"/>
      <c r="F25" s="8"/>
      <c r="G25" s="8"/>
    </row>
    <row r="26" spans="1:7" ht="15.75">
      <c r="A26" s="18"/>
    </row>
    <row r="27" spans="1:7" ht="15.75">
      <c r="A27" s="19" t="s">
        <v>28</v>
      </c>
      <c r="B27" s="20" t="s">
        <v>29</v>
      </c>
      <c r="C27" s="20"/>
      <c r="D27" s="20"/>
      <c r="E27" s="20"/>
      <c r="F27" s="20"/>
      <c r="G27" s="20"/>
    </row>
    <row r="28" spans="1:7" ht="24.75" customHeight="1">
      <c r="A28" s="19">
        <v>1</v>
      </c>
      <c r="B28" s="20" t="s">
        <v>111</v>
      </c>
      <c r="C28" s="20"/>
      <c r="D28" s="20"/>
      <c r="E28" s="20"/>
      <c r="F28" s="20"/>
      <c r="G28" s="20"/>
    </row>
    <row r="29" spans="1:7" ht="15.75">
      <c r="A29" s="19"/>
      <c r="B29" s="20"/>
      <c r="C29" s="20"/>
      <c r="D29" s="20"/>
      <c r="E29" s="20"/>
      <c r="F29" s="20"/>
      <c r="G29" s="20"/>
    </row>
    <row r="30" spans="1:7" ht="15.75">
      <c r="A30" s="19"/>
      <c r="B30" s="20"/>
      <c r="C30" s="20"/>
      <c r="D30" s="20"/>
      <c r="E30" s="20"/>
      <c r="F30" s="20"/>
      <c r="G30" s="20"/>
    </row>
    <row r="31" spans="1:7" ht="15.75">
      <c r="A31" s="18"/>
    </row>
    <row r="32" spans="1:7" ht="15.75">
      <c r="A32" s="22" t="s">
        <v>31</v>
      </c>
      <c r="B32" s="1" t="s">
        <v>112</v>
      </c>
    </row>
    <row r="33" spans="1:7" ht="15.75">
      <c r="A33" s="17" t="s">
        <v>33</v>
      </c>
      <c r="B33" s="8" t="s">
        <v>34</v>
      </c>
      <c r="C33" s="8"/>
      <c r="D33" s="8"/>
      <c r="E33" s="8"/>
      <c r="F33" s="8"/>
      <c r="G33" s="8"/>
    </row>
    <row r="34" spans="1:7" ht="15.75">
      <c r="A34" s="17"/>
      <c r="B34" s="23"/>
      <c r="C34" s="23"/>
      <c r="D34" s="23"/>
      <c r="E34" s="23"/>
      <c r="F34" s="23"/>
      <c r="G34" s="23"/>
    </row>
    <row r="35" spans="1:7" ht="15.75">
      <c r="A35" s="19" t="s">
        <v>28</v>
      </c>
      <c r="B35" s="20" t="s">
        <v>35</v>
      </c>
      <c r="C35" s="20"/>
      <c r="D35" s="20"/>
      <c r="E35" s="20"/>
      <c r="F35" s="20"/>
      <c r="G35" s="20"/>
    </row>
    <row r="36" spans="1:7" ht="30.75" customHeight="1">
      <c r="A36" s="19">
        <v>1</v>
      </c>
      <c r="B36" s="53" t="s">
        <v>113</v>
      </c>
      <c r="C36" s="53"/>
      <c r="D36" s="53"/>
      <c r="E36" s="53"/>
      <c r="F36" s="53"/>
      <c r="G36" s="53"/>
    </row>
    <row r="37" spans="1:7" ht="15.75">
      <c r="A37" s="19"/>
      <c r="B37" s="20"/>
      <c r="C37" s="20"/>
      <c r="D37" s="20"/>
      <c r="E37" s="20"/>
      <c r="F37" s="20"/>
      <c r="G37" s="20"/>
    </row>
    <row r="38" spans="1:7" ht="15.75">
      <c r="A38" s="19"/>
      <c r="B38" s="20"/>
      <c r="C38" s="20"/>
      <c r="D38" s="20"/>
      <c r="E38" s="20"/>
      <c r="F38" s="20"/>
      <c r="G38" s="20"/>
    </row>
    <row r="39" spans="1:7" ht="15.75">
      <c r="A39" s="17"/>
      <c r="B39" s="23"/>
      <c r="C39" s="23"/>
      <c r="D39" s="23"/>
      <c r="E39" s="23"/>
      <c r="F39" s="23"/>
      <c r="G39" s="23"/>
    </row>
    <row r="40" spans="1:7" ht="15.75">
      <c r="A40" s="17" t="s">
        <v>37</v>
      </c>
      <c r="B40" s="25" t="s">
        <v>38</v>
      </c>
      <c r="C40" s="23"/>
      <c r="D40" s="23"/>
      <c r="E40" s="23"/>
      <c r="F40" s="23"/>
      <c r="G40" s="23"/>
    </row>
    <row r="41" spans="1:7" ht="15.75">
      <c r="A41" s="18"/>
      <c r="B41" s="1" t="s">
        <v>39</v>
      </c>
    </row>
    <row r="42" spans="1:7" ht="15.75">
      <c r="A42" s="18"/>
    </row>
    <row r="43" spans="1:7" ht="47.25">
      <c r="A43" s="19" t="s">
        <v>28</v>
      </c>
      <c r="B43" s="19" t="s">
        <v>38</v>
      </c>
      <c r="C43" s="19" t="s">
        <v>40</v>
      </c>
      <c r="D43" s="19" t="s">
        <v>41</v>
      </c>
      <c r="E43" s="19" t="s">
        <v>42</v>
      </c>
    </row>
    <row r="44" spans="1:7" ht="15.75">
      <c r="A44" s="19">
        <v>1</v>
      </c>
      <c r="B44" s="19">
        <v>2</v>
      </c>
      <c r="C44" s="19">
        <v>3</v>
      </c>
      <c r="D44" s="19">
        <v>4</v>
      </c>
      <c r="E44" s="19">
        <v>5</v>
      </c>
    </row>
    <row r="45" spans="1:7" ht="170.25" customHeight="1">
      <c r="A45" s="19"/>
      <c r="B45" s="19" t="s">
        <v>113</v>
      </c>
      <c r="C45" s="26">
        <v>3000</v>
      </c>
      <c r="D45" s="26">
        <v>0</v>
      </c>
      <c r="E45" s="26">
        <f>C45+D45</f>
        <v>3000</v>
      </c>
    </row>
    <row r="46" spans="1:7" ht="15.75">
      <c r="A46" s="19"/>
      <c r="B46" s="19"/>
      <c r="C46" s="19"/>
      <c r="D46" s="19"/>
      <c r="E46" s="19"/>
    </row>
    <row r="47" spans="1:7" ht="15.75">
      <c r="A47" s="20" t="s">
        <v>42</v>
      </c>
      <c r="B47" s="20"/>
      <c r="C47" s="26">
        <f>C45+C46</f>
        <v>3000</v>
      </c>
      <c r="D47" s="26">
        <f>D45+D46</f>
        <v>0</v>
      </c>
      <c r="E47" s="26">
        <f>E45</f>
        <v>3000</v>
      </c>
    </row>
    <row r="48" spans="1:7" ht="15.75">
      <c r="A48" s="18"/>
    </row>
    <row r="49" spans="1:7" ht="15.75">
      <c r="A49" s="18"/>
    </row>
    <row r="50" spans="1:7" ht="15.75">
      <c r="A50" s="10" t="s">
        <v>49</v>
      </c>
      <c r="B50" s="8" t="s">
        <v>50</v>
      </c>
      <c r="C50" s="8"/>
      <c r="D50" s="8"/>
      <c r="E50" s="8"/>
      <c r="F50" s="8"/>
      <c r="G50" s="8"/>
    </row>
    <row r="51" spans="1:7" ht="15.75">
      <c r="A51" s="10"/>
      <c r="B51" s="4" t="s">
        <v>51</v>
      </c>
    </row>
    <row r="52" spans="1:7" ht="15.75">
      <c r="A52" s="18"/>
    </row>
    <row r="53" spans="1:7" ht="15.75">
      <c r="A53" s="18"/>
    </row>
    <row r="54" spans="1:7" ht="63">
      <c r="A54" s="19" t="s">
        <v>28</v>
      </c>
      <c r="B54" s="19" t="s">
        <v>52</v>
      </c>
      <c r="C54" s="19" t="s">
        <v>40</v>
      </c>
      <c r="D54" s="19" t="s">
        <v>41</v>
      </c>
      <c r="E54" s="19" t="s">
        <v>42</v>
      </c>
    </row>
    <row r="55" spans="1:7" ht="15.75">
      <c r="A55" s="19">
        <v>1</v>
      </c>
      <c r="B55" s="19">
        <v>2</v>
      </c>
      <c r="C55" s="19">
        <v>3</v>
      </c>
      <c r="D55" s="19">
        <v>4</v>
      </c>
      <c r="E55" s="19">
        <v>5</v>
      </c>
    </row>
    <row r="56" spans="1:7" ht="110.25">
      <c r="A56" s="19">
        <v>1</v>
      </c>
      <c r="B56" s="19" t="s">
        <v>114</v>
      </c>
      <c r="C56" s="26">
        <v>3000</v>
      </c>
      <c r="D56" s="26">
        <v>0</v>
      </c>
      <c r="E56" s="26">
        <f>C56+D56</f>
        <v>3000</v>
      </c>
    </row>
    <row r="57" spans="1:7" ht="15.75">
      <c r="A57" s="19"/>
      <c r="B57" s="29"/>
      <c r="C57" s="19"/>
      <c r="D57" s="19"/>
      <c r="E57" s="19"/>
    </row>
    <row r="58" spans="1:7" ht="15.75">
      <c r="A58" s="20" t="s">
        <v>42</v>
      </c>
      <c r="B58" s="20"/>
      <c r="C58" s="26">
        <f>C56+C57</f>
        <v>3000</v>
      </c>
      <c r="D58" s="26">
        <f>D56+D57</f>
        <v>0</v>
      </c>
      <c r="E58" s="26">
        <f>E56+E57</f>
        <v>3000</v>
      </c>
    </row>
    <row r="59" spans="1:7" ht="15.75">
      <c r="A59" s="18"/>
    </row>
    <row r="60" spans="1:7" ht="15.75">
      <c r="A60" s="18"/>
    </row>
    <row r="61" spans="1:7" ht="15.75">
      <c r="A61" s="17" t="s">
        <v>53</v>
      </c>
      <c r="B61" s="8" t="s">
        <v>54</v>
      </c>
      <c r="C61" s="8"/>
      <c r="D61" s="8"/>
      <c r="E61" s="8"/>
      <c r="F61" s="8"/>
      <c r="G61" s="8"/>
    </row>
    <row r="62" spans="1:7" ht="15.75">
      <c r="A62" s="18"/>
    </row>
    <row r="63" spans="1:7" ht="46.5" customHeight="1">
      <c r="A63" s="19" t="s">
        <v>28</v>
      </c>
      <c r="B63" s="19" t="s">
        <v>55</v>
      </c>
      <c r="C63" s="19" t="s">
        <v>56</v>
      </c>
      <c r="D63" s="19" t="s">
        <v>57</v>
      </c>
      <c r="E63" s="19" t="s">
        <v>40</v>
      </c>
      <c r="F63" s="19" t="s">
        <v>41</v>
      </c>
      <c r="G63" s="19" t="s">
        <v>42</v>
      </c>
    </row>
    <row r="64" spans="1:7" ht="15.75">
      <c r="A64" s="19">
        <v>1</v>
      </c>
      <c r="B64" s="19">
        <v>2</v>
      </c>
      <c r="C64" s="19">
        <v>3</v>
      </c>
      <c r="D64" s="19">
        <v>4</v>
      </c>
      <c r="E64" s="19">
        <v>5</v>
      </c>
      <c r="F64" s="19">
        <v>6</v>
      </c>
      <c r="G64" s="19">
        <v>7</v>
      </c>
    </row>
    <row r="65" spans="1:9" ht="15.75">
      <c r="A65" s="19">
        <v>1</v>
      </c>
      <c r="B65" s="29" t="s">
        <v>62</v>
      </c>
      <c r="C65" s="19"/>
      <c r="D65" s="19"/>
      <c r="E65" s="19"/>
      <c r="F65" s="19"/>
      <c r="G65" s="19"/>
    </row>
    <row r="66" spans="1:9" ht="236.45" customHeight="1">
      <c r="A66" s="19"/>
      <c r="B66" s="54" t="s">
        <v>115</v>
      </c>
      <c r="C66" s="19" t="s">
        <v>60</v>
      </c>
      <c r="D66" s="19" t="s">
        <v>116</v>
      </c>
      <c r="E66" s="19">
        <v>1</v>
      </c>
      <c r="F66" s="19">
        <v>0</v>
      </c>
      <c r="G66" s="19">
        <v>1</v>
      </c>
    </row>
    <row r="67" spans="1:9" ht="162.75" customHeight="1">
      <c r="A67" s="29"/>
      <c r="B67" s="55" t="s">
        <v>117</v>
      </c>
      <c r="C67" s="19" t="s">
        <v>99</v>
      </c>
      <c r="D67" s="19" t="s">
        <v>118</v>
      </c>
      <c r="E67" s="30">
        <v>4</v>
      </c>
      <c r="F67" s="30">
        <v>0</v>
      </c>
      <c r="G67" s="30">
        <v>4</v>
      </c>
    </row>
    <row r="68" spans="1:9" ht="106.15" customHeight="1">
      <c r="A68" s="29"/>
      <c r="B68" s="55" t="s">
        <v>119</v>
      </c>
      <c r="C68" s="19" t="s">
        <v>99</v>
      </c>
      <c r="D68" s="19" t="s">
        <v>118</v>
      </c>
      <c r="E68" s="30">
        <v>50</v>
      </c>
      <c r="F68" s="30">
        <v>0</v>
      </c>
      <c r="G68" s="30">
        <v>50</v>
      </c>
    </row>
    <row r="69" spans="1:9" ht="15.75">
      <c r="A69" s="19">
        <v>2</v>
      </c>
      <c r="B69" s="29" t="s">
        <v>66</v>
      </c>
      <c r="C69" s="19"/>
      <c r="D69" s="19"/>
      <c r="E69" s="30"/>
      <c r="F69" s="30"/>
      <c r="G69" s="30"/>
    </row>
    <row r="70" spans="1:9" ht="99">
      <c r="A70" s="19"/>
      <c r="B70" s="56" t="s">
        <v>120</v>
      </c>
      <c r="C70" s="19" t="s">
        <v>96</v>
      </c>
      <c r="D70" s="19" t="s">
        <v>121</v>
      </c>
      <c r="E70" s="30">
        <f>3000/1</f>
        <v>3000</v>
      </c>
      <c r="F70" s="30">
        <v>0</v>
      </c>
      <c r="G70" s="30">
        <f>E70+F70</f>
        <v>3000</v>
      </c>
    </row>
    <row r="71" spans="1:9" ht="132">
      <c r="A71" s="19"/>
      <c r="B71" s="56" t="s">
        <v>122</v>
      </c>
      <c r="C71" s="19" t="s">
        <v>96</v>
      </c>
      <c r="D71" s="19" t="s">
        <v>123</v>
      </c>
      <c r="E71" s="30">
        <f>3000/50</f>
        <v>60</v>
      </c>
      <c r="F71" s="30">
        <v>0</v>
      </c>
      <c r="G71" s="30">
        <f>E71+F71</f>
        <v>60</v>
      </c>
    </row>
    <row r="72" spans="1:9" ht="15.75">
      <c r="A72" s="19">
        <v>3</v>
      </c>
      <c r="B72" s="29" t="s">
        <v>103</v>
      </c>
      <c r="C72" s="19"/>
      <c r="D72" s="19"/>
      <c r="E72" s="30"/>
      <c r="F72" s="30"/>
      <c r="G72" s="30"/>
    </row>
    <row r="73" spans="1:9" ht="110.25">
      <c r="A73" s="19"/>
      <c r="B73" s="29" t="s">
        <v>124</v>
      </c>
      <c r="C73" s="19" t="s">
        <v>105</v>
      </c>
      <c r="D73" s="19" t="s">
        <v>125</v>
      </c>
      <c r="E73" s="57">
        <f>50/58*100-100</f>
        <v>-13.793103448275872</v>
      </c>
      <c r="F73" s="30">
        <v>0</v>
      </c>
      <c r="G73" s="57">
        <f>E73+F73</f>
        <v>-13.793103448275872</v>
      </c>
    </row>
    <row r="74" spans="1:9" ht="110.25">
      <c r="A74" s="19"/>
      <c r="B74" s="29" t="s">
        <v>126</v>
      </c>
      <c r="C74" s="19" t="s">
        <v>105</v>
      </c>
      <c r="D74" s="19" t="s">
        <v>127</v>
      </c>
      <c r="E74" s="57">
        <v>5</v>
      </c>
      <c r="F74" s="30">
        <v>0</v>
      </c>
      <c r="G74" s="57">
        <f>E74+F74</f>
        <v>5</v>
      </c>
    </row>
    <row r="75" spans="1:9" ht="115.5">
      <c r="A75" s="29"/>
      <c r="B75" s="58" t="s">
        <v>128</v>
      </c>
      <c r="C75" s="19" t="s">
        <v>105</v>
      </c>
      <c r="D75" s="19" t="s">
        <v>127</v>
      </c>
      <c r="E75" s="57">
        <v>55</v>
      </c>
      <c r="F75" s="57">
        <v>0</v>
      </c>
      <c r="G75" s="57">
        <f>E75+F75</f>
        <v>55</v>
      </c>
    </row>
    <row r="76" spans="1:9" ht="15.75">
      <c r="A76" s="18"/>
    </row>
    <row r="77" spans="1:9" ht="15.75">
      <c r="A77" s="18"/>
      <c r="I77" s="1" t="s">
        <v>74</v>
      </c>
    </row>
    <row r="78" spans="1:9" ht="27" customHeight="1">
      <c r="A78" s="8" t="s">
        <v>75</v>
      </c>
      <c r="B78" s="8"/>
      <c r="C78" s="8"/>
      <c r="D78" s="4"/>
      <c r="F78" s="1" t="s">
        <v>76</v>
      </c>
    </row>
    <row r="79" spans="1:9" ht="0.75" customHeight="1">
      <c r="A79" s="8"/>
      <c r="B79" s="8"/>
      <c r="C79" s="8"/>
      <c r="D79" s="35"/>
      <c r="E79" s="36"/>
      <c r="F79" s="37" t="s">
        <v>77</v>
      </c>
      <c r="G79" s="37"/>
    </row>
    <row r="80" spans="1:9" ht="15.75">
      <c r="A80" s="38"/>
      <c r="B80" s="17"/>
      <c r="D80" s="13" t="s">
        <v>78</v>
      </c>
      <c r="F80" s="7" t="s">
        <v>79</v>
      </c>
      <c r="G80" s="7"/>
    </row>
    <row r="81" spans="1:7" ht="15.75">
      <c r="A81" s="8" t="s">
        <v>80</v>
      </c>
      <c r="B81" s="8"/>
      <c r="C81" s="17"/>
      <c r="D81" s="17"/>
    </row>
    <row r="82" spans="1:7" ht="15.75">
      <c r="A82" s="25"/>
      <c r="B82" s="23"/>
      <c r="C82" s="17"/>
      <c r="D82" s="17"/>
    </row>
    <row r="83" spans="1:7" ht="22.5" customHeight="1">
      <c r="A83" s="8" t="s">
        <v>81</v>
      </c>
      <c r="B83" s="8"/>
      <c r="C83" s="8"/>
      <c r="D83" s="35"/>
      <c r="E83" s="36"/>
      <c r="F83" s="37" t="s">
        <v>82</v>
      </c>
      <c r="G83" s="37"/>
    </row>
    <row r="84" spans="1:7" ht="15.75">
      <c r="A84" s="4"/>
      <c r="B84" s="17"/>
      <c r="C84" s="17"/>
      <c r="D84" s="13" t="s">
        <v>78</v>
      </c>
      <c r="F84" s="7" t="s">
        <v>79</v>
      </c>
      <c r="G84" s="7"/>
    </row>
    <row r="85" spans="1:7">
      <c r="A85" s="39" t="s">
        <v>83</v>
      </c>
    </row>
    <row r="86" spans="1:7">
      <c r="A86" s="40" t="s">
        <v>84</v>
      </c>
    </row>
  </sheetData>
  <mergeCells count="44">
    <mergeCell ref="F80:G80"/>
    <mergeCell ref="A81:B81"/>
    <mergeCell ref="A83:C83"/>
    <mergeCell ref="F83:G83"/>
    <mergeCell ref="F84:G84"/>
    <mergeCell ref="A47:B47"/>
    <mergeCell ref="A50:A51"/>
    <mergeCell ref="B50:G50"/>
    <mergeCell ref="A58:B58"/>
    <mergeCell ref="B61:G61"/>
    <mergeCell ref="A78:C79"/>
    <mergeCell ref="F79:G79"/>
    <mergeCell ref="B30:G30"/>
    <mergeCell ref="B33:G33"/>
    <mergeCell ref="B35:G35"/>
    <mergeCell ref="B36:G36"/>
    <mergeCell ref="B37:G37"/>
    <mergeCell ref="B38:G38"/>
    <mergeCell ref="B23:G23"/>
    <mergeCell ref="B24:G24"/>
    <mergeCell ref="B25:G25"/>
    <mergeCell ref="B27:G27"/>
    <mergeCell ref="B28:G28"/>
    <mergeCell ref="B29:G29"/>
    <mergeCell ref="A19:A20"/>
    <mergeCell ref="C19:C20"/>
    <mergeCell ref="D19:G19"/>
    <mergeCell ref="D20:G20"/>
    <mergeCell ref="A21:A22"/>
    <mergeCell ref="D21:G21"/>
    <mergeCell ref="D22:G22"/>
    <mergeCell ref="E10:G10"/>
    <mergeCell ref="A13:G13"/>
    <mergeCell ref="A14:G14"/>
    <mergeCell ref="A17:A18"/>
    <mergeCell ref="C17:C18"/>
    <mergeCell ref="D17:G17"/>
    <mergeCell ref="D18:G18"/>
    <mergeCell ref="F1:G3"/>
    <mergeCell ref="E5:G5"/>
    <mergeCell ref="E6:G6"/>
    <mergeCell ref="E7:G7"/>
    <mergeCell ref="E8:G8"/>
    <mergeCell ref="E9:G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3"/>
  <sheetViews>
    <sheetView workbookViewId="0">
      <selection activeCell="D9" sqref="D9"/>
    </sheetView>
  </sheetViews>
  <sheetFormatPr defaultColWidth="21.5703125" defaultRowHeight="15"/>
  <cols>
    <col min="1" max="1" width="6.5703125" style="1" customWidth="1"/>
    <col min="2" max="256" width="21.5703125" style="1"/>
    <col min="257" max="257" width="6.5703125" style="1" customWidth="1"/>
    <col min="258" max="512" width="21.5703125" style="1"/>
    <col min="513" max="513" width="6.5703125" style="1" customWidth="1"/>
    <col min="514" max="768" width="21.5703125" style="1"/>
    <col min="769" max="769" width="6.5703125" style="1" customWidth="1"/>
    <col min="770" max="1024" width="21.5703125" style="1"/>
    <col min="1025" max="1025" width="6.5703125" style="1" customWidth="1"/>
    <col min="1026" max="1280" width="21.5703125" style="1"/>
    <col min="1281" max="1281" width="6.5703125" style="1" customWidth="1"/>
    <col min="1282" max="1536" width="21.5703125" style="1"/>
    <col min="1537" max="1537" width="6.5703125" style="1" customWidth="1"/>
    <col min="1538" max="1792" width="21.5703125" style="1"/>
    <col min="1793" max="1793" width="6.5703125" style="1" customWidth="1"/>
    <col min="1794" max="2048" width="21.5703125" style="1"/>
    <col min="2049" max="2049" width="6.5703125" style="1" customWidth="1"/>
    <col min="2050" max="2304" width="21.5703125" style="1"/>
    <col min="2305" max="2305" width="6.5703125" style="1" customWidth="1"/>
    <col min="2306" max="2560" width="21.5703125" style="1"/>
    <col min="2561" max="2561" width="6.5703125" style="1" customWidth="1"/>
    <col min="2562" max="2816" width="21.5703125" style="1"/>
    <col min="2817" max="2817" width="6.5703125" style="1" customWidth="1"/>
    <col min="2818" max="3072" width="21.5703125" style="1"/>
    <col min="3073" max="3073" width="6.5703125" style="1" customWidth="1"/>
    <col min="3074" max="3328" width="21.5703125" style="1"/>
    <col min="3329" max="3329" width="6.5703125" style="1" customWidth="1"/>
    <col min="3330" max="3584" width="21.5703125" style="1"/>
    <col min="3585" max="3585" width="6.5703125" style="1" customWidth="1"/>
    <col min="3586" max="3840" width="21.5703125" style="1"/>
    <col min="3841" max="3841" width="6.5703125" style="1" customWidth="1"/>
    <col min="3842" max="4096" width="21.5703125" style="1"/>
    <col min="4097" max="4097" width="6.5703125" style="1" customWidth="1"/>
    <col min="4098" max="4352" width="21.5703125" style="1"/>
    <col min="4353" max="4353" width="6.5703125" style="1" customWidth="1"/>
    <col min="4354" max="4608" width="21.5703125" style="1"/>
    <col min="4609" max="4609" width="6.5703125" style="1" customWidth="1"/>
    <col min="4610" max="4864" width="21.5703125" style="1"/>
    <col min="4865" max="4865" width="6.5703125" style="1" customWidth="1"/>
    <col min="4866" max="5120" width="21.5703125" style="1"/>
    <col min="5121" max="5121" width="6.5703125" style="1" customWidth="1"/>
    <col min="5122" max="5376" width="21.5703125" style="1"/>
    <col min="5377" max="5377" width="6.5703125" style="1" customWidth="1"/>
    <col min="5378" max="5632" width="21.5703125" style="1"/>
    <col min="5633" max="5633" width="6.5703125" style="1" customWidth="1"/>
    <col min="5634" max="5888" width="21.5703125" style="1"/>
    <col min="5889" max="5889" width="6.5703125" style="1" customWidth="1"/>
    <col min="5890" max="6144" width="21.5703125" style="1"/>
    <col min="6145" max="6145" width="6.5703125" style="1" customWidth="1"/>
    <col min="6146" max="6400" width="21.5703125" style="1"/>
    <col min="6401" max="6401" width="6.5703125" style="1" customWidth="1"/>
    <col min="6402" max="6656" width="21.5703125" style="1"/>
    <col min="6657" max="6657" width="6.5703125" style="1" customWidth="1"/>
    <col min="6658" max="6912" width="21.5703125" style="1"/>
    <col min="6913" max="6913" width="6.5703125" style="1" customWidth="1"/>
    <col min="6914" max="7168" width="21.5703125" style="1"/>
    <col min="7169" max="7169" width="6.5703125" style="1" customWidth="1"/>
    <col min="7170" max="7424" width="21.5703125" style="1"/>
    <col min="7425" max="7425" width="6.5703125" style="1" customWidth="1"/>
    <col min="7426" max="7680" width="21.5703125" style="1"/>
    <col min="7681" max="7681" width="6.5703125" style="1" customWidth="1"/>
    <col min="7682" max="7936" width="21.5703125" style="1"/>
    <col min="7937" max="7937" width="6.5703125" style="1" customWidth="1"/>
    <col min="7938" max="8192" width="21.5703125" style="1"/>
    <col min="8193" max="8193" width="6.5703125" style="1" customWidth="1"/>
    <col min="8194" max="8448" width="21.5703125" style="1"/>
    <col min="8449" max="8449" width="6.5703125" style="1" customWidth="1"/>
    <col min="8450" max="8704" width="21.5703125" style="1"/>
    <col min="8705" max="8705" width="6.5703125" style="1" customWidth="1"/>
    <col min="8706" max="8960" width="21.5703125" style="1"/>
    <col min="8961" max="8961" width="6.5703125" style="1" customWidth="1"/>
    <col min="8962" max="9216" width="21.5703125" style="1"/>
    <col min="9217" max="9217" width="6.5703125" style="1" customWidth="1"/>
    <col min="9218" max="9472" width="21.5703125" style="1"/>
    <col min="9473" max="9473" width="6.5703125" style="1" customWidth="1"/>
    <col min="9474" max="9728" width="21.5703125" style="1"/>
    <col min="9729" max="9729" width="6.5703125" style="1" customWidth="1"/>
    <col min="9730" max="9984" width="21.5703125" style="1"/>
    <col min="9985" max="9985" width="6.5703125" style="1" customWidth="1"/>
    <col min="9986" max="10240" width="21.5703125" style="1"/>
    <col min="10241" max="10241" width="6.5703125" style="1" customWidth="1"/>
    <col min="10242" max="10496" width="21.5703125" style="1"/>
    <col min="10497" max="10497" width="6.5703125" style="1" customWidth="1"/>
    <col min="10498" max="10752" width="21.5703125" style="1"/>
    <col min="10753" max="10753" width="6.5703125" style="1" customWidth="1"/>
    <col min="10754" max="11008" width="21.5703125" style="1"/>
    <col min="11009" max="11009" width="6.5703125" style="1" customWidth="1"/>
    <col min="11010" max="11264" width="21.5703125" style="1"/>
    <col min="11265" max="11265" width="6.5703125" style="1" customWidth="1"/>
    <col min="11266" max="11520" width="21.5703125" style="1"/>
    <col min="11521" max="11521" width="6.5703125" style="1" customWidth="1"/>
    <col min="11522" max="11776" width="21.5703125" style="1"/>
    <col min="11777" max="11777" width="6.5703125" style="1" customWidth="1"/>
    <col min="11778" max="12032" width="21.5703125" style="1"/>
    <col min="12033" max="12033" width="6.5703125" style="1" customWidth="1"/>
    <col min="12034" max="12288" width="21.5703125" style="1"/>
    <col min="12289" max="12289" width="6.5703125" style="1" customWidth="1"/>
    <col min="12290" max="12544" width="21.5703125" style="1"/>
    <col min="12545" max="12545" width="6.5703125" style="1" customWidth="1"/>
    <col min="12546" max="12800" width="21.5703125" style="1"/>
    <col min="12801" max="12801" width="6.5703125" style="1" customWidth="1"/>
    <col min="12802" max="13056" width="21.5703125" style="1"/>
    <col min="13057" max="13057" width="6.5703125" style="1" customWidth="1"/>
    <col min="13058" max="13312" width="21.5703125" style="1"/>
    <col min="13313" max="13313" width="6.5703125" style="1" customWidth="1"/>
    <col min="13314" max="13568" width="21.5703125" style="1"/>
    <col min="13569" max="13569" width="6.5703125" style="1" customWidth="1"/>
    <col min="13570" max="13824" width="21.5703125" style="1"/>
    <col min="13825" max="13825" width="6.5703125" style="1" customWidth="1"/>
    <col min="13826" max="14080" width="21.5703125" style="1"/>
    <col min="14081" max="14081" width="6.5703125" style="1" customWidth="1"/>
    <col min="14082" max="14336" width="21.5703125" style="1"/>
    <col min="14337" max="14337" width="6.5703125" style="1" customWidth="1"/>
    <col min="14338" max="14592" width="21.5703125" style="1"/>
    <col min="14593" max="14593" width="6.5703125" style="1" customWidth="1"/>
    <col min="14594" max="14848" width="21.5703125" style="1"/>
    <col min="14849" max="14849" width="6.5703125" style="1" customWidth="1"/>
    <col min="14850" max="15104" width="21.5703125" style="1"/>
    <col min="15105" max="15105" width="6.5703125" style="1" customWidth="1"/>
    <col min="15106" max="15360" width="21.5703125" style="1"/>
    <col min="15361" max="15361" width="6.5703125" style="1" customWidth="1"/>
    <col min="15362" max="15616" width="21.5703125" style="1"/>
    <col min="15617" max="15617" width="6.5703125" style="1" customWidth="1"/>
    <col min="15618" max="15872" width="21.5703125" style="1"/>
    <col min="15873" max="15873" width="6.5703125" style="1" customWidth="1"/>
    <col min="15874" max="16128" width="21.5703125" style="1"/>
    <col min="16129" max="16129" width="6.5703125" style="1" customWidth="1"/>
    <col min="16130" max="16384" width="21.5703125" style="1"/>
  </cols>
  <sheetData>
    <row r="1" spans="1:7">
      <c r="F1" s="2" t="s">
        <v>0</v>
      </c>
      <c r="G1" s="3"/>
    </row>
    <row r="2" spans="1:7">
      <c r="F2" s="3"/>
      <c r="G2" s="3"/>
    </row>
    <row r="3" spans="1:7" ht="32.25" customHeight="1">
      <c r="F3" s="3"/>
      <c r="G3" s="3"/>
    </row>
    <row r="4" spans="1:7" ht="15.75">
      <c r="A4" s="4"/>
      <c r="E4" s="4" t="s">
        <v>1</v>
      </c>
    </row>
    <row r="5" spans="1:7" ht="15.75" hidden="1">
      <c r="A5" s="4"/>
      <c r="E5" s="5" t="s">
        <v>2</v>
      </c>
      <c r="F5" s="5"/>
      <c r="G5" s="5"/>
    </row>
    <row r="6" spans="1:7" ht="15.75">
      <c r="A6" s="4"/>
      <c r="B6" s="4"/>
      <c r="E6" s="6" t="s">
        <v>3</v>
      </c>
      <c r="F6" s="6"/>
      <c r="G6" s="6"/>
    </row>
    <row r="7" spans="1:7" ht="15" customHeight="1">
      <c r="A7" s="4"/>
      <c r="E7" s="7" t="s">
        <v>4</v>
      </c>
      <c r="F7" s="7"/>
      <c r="G7" s="7"/>
    </row>
    <row r="8" spans="1:7" ht="15.75">
      <c r="A8" s="4"/>
      <c r="B8" s="4"/>
      <c r="E8" s="6" t="s">
        <v>5</v>
      </c>
      <c r="F8" s="6"/>
      <c r="G8" s="6"/>
    </row>
    <row r="9" spans="1:7" ht="15" customHeight="1">
      <c r="A9" s="4"/>
      <c r="E9" s="7"/>
      <c r="F9" s="7"/>
      <c r="G9" s="7"/>
    </row>
    <row r="10" spans="1:7" ht="15.75">
      <c r="A10" s="4"/>
      <c r="E10" s="8" t="s">
        <v>129</v>
      </c>
      <c r="F10" s="8"/>
      <c r="G10" s="8"/>
    </row>
    <row r="13" spans="1:7" ht="15.75">
      <c r="A13" s="9" t="s">
        <v>7</v>
      </c>
      <c r="B13" s="9"/>
      <c r="C13" s="9"/>
      <c r="D13" s="9"/>
      <c r="E13" s="9"/>
      <c r="F13" s="9"/>
      <c r="G13" s="9"/>
    </row>
    <row r="14" spans="1:7" ht="15.75">
      <c r="A14" s="9" t="s">
        <v>8</v>
      </c>
      <c r="B14" s="9"/>
      <c r="C14" s="9"/>
      <c r="D14" s="9"/>
      <c r="E14" s="9"/>
      <c r="F14" s="9"/>
      <c r="G14" s="9"/>
    </row>
    <row r="17" spans="1:7" ht="15.75">
      <c r="A17" s="10" t="s">
        <v>9</v>
      </c>
      <c r="B17" s="11" t="s">
        <v>10</v>
      </c>
      <c r="C17" s="10"/>
      <c r="D17" s="12" t="s">
        <v>3</v>
      </c>
      <c r="E17" s="12"/>
      <c r="F17" s="12"/>
      <c r="G17" s="12"/>
    </row>
    <row r="18" spans="1:7">
      <c r="A18" s="10"/>
      <c r="B18" s="13" t="s">
        <v>11</v>
      </c>
      <c r="C18" s="10"/>
      <c r="D18" s="14" t="s">
        <v>12</v>
      </c>
      <c r="E18" s="14"/>
      <c r="F18" s="14"/>
      <c r="G18" s="14"/>
    </row>
    <row r="19" spans="1:7" ht="15.75">
      <c r="A19" s="10" t="s">
        <v>13</v>
      </c>
      <c r="B19" s="11" t="s">
        <v>14</v>
      </c>
      <c r="C19" s="10"/>
      <c r="D19" s="12" t="s">
        <v>3</v>
      </c>
      <c r="E19" s="12"/>
      <c r="F19" s="12"/>
      <c r="G19" s="12"/>
    </row>
    <row r="20" spans="1:7">
      <c r="A20" s="10"/>
      <c r="B20" s="13" t="s">
        <v>11</v>
      </c>
      <c r="C20" s="10"/>
      <c r="D20" s="7" t="s">
        <v>15</v>
      </c>
      <c r="E20" s="7"/>
      <c r="F20" s="7"/>
      <c r="G20" s="7"/>
    </row>
    <row r="21" spans="1:7" ht="28.5" customHeight="1">
      <c r="A21" s="10" t="s">
        <v>16</v>
      </c>
      <c r="B21" s="11" t="s">
        <v>130</v>
      </c>
      <c r="C21" s="52">
        <v>1040</v>
      </c>
      <c r="D21" s="15" t="s">
        <v>131</v>
      </c>
      <c r="E21" s="15"/>
      <c r="F21" s="15"/>
      <c r="G21" s="15"/>
    </row>
    <row r="22" spans="1:7">
      <c r="A22" s="10"/>
      <c r="B22" s="16" t="s">
        <v>11</v>
      </c>
      <c r="C22" s="16" t="s">
        <v>20</v>
      </c>
      <c r="D22" s="14" t="s">
        <v>21</v>
      </c>
      <c r="E22" s="14"/>
      <c r="F22" s="14"/>
      <c r="G22" s="14"/>
    </row>
    <row r="23" spans="1:7" ht="42" customHeight="1">
      <c r="A23" s="17" t="s">
        <v>22</v>
      </c>
      <c r="B23" s="8" t="s">
        <v>132</v>
      </c>
      <c r="C23" s="8"/>
      <c r="D23" s="8"/>
      <c r="E23" s="8"/>
      <c r="F23" s="8"/>
      <c r="G23" s="8"/>
    </row>
    <row r="24" spans="1:7" ht="144.75" customHeight="1">
      <c r="A24" s="17" t="s">
        <v>24</v>
      </c>
      <c r="B24" s="8" t="s">
        <v>133</v>
      </c>
      <c r="C24" s="8"/>
      <c r="D24" s="8"/>
      <c r="E24" s="8"/>
      <c r="F24" s="8"/>
      <c r="G24" s="8"/>
    </row>
    <row r="25" spans="1:7" ht="15.75">
      <c r="A25" s="17" t="s">
        <v>26</v>
      </c>
      <c r="B25" s="8" t="s">
        <v>27</v>
      </c>
      <c r="C25" s="8"/>
      <c r="D25" s="8"/>
      <c r="E25" s="8"/>
      <c r="F25" s="8"/>
      <c r="G25" s="8"/>
    </row>
    <row r="26" spans="1:7" ht="15.75">
      <c r="A26" s="18"/>
    </row>
    <row r="27" spans="1:7" ht="15.75">
      <c r="A27" s="19" t="s">
        <v>28</v>
      </c>
      <c r="B27" s="20" t="s">
        <v>29</v>
      </c>
      <c r="C27" s="20"/>
      <c r="D27" s="20"/>
      <c r="E27" s="20"/>
      <c r="F27" s="20"/>
      <c r="G27" s="20"/>
    </row>
    <row r="28" spans="1:7" ht="20.25" customHeight="1">
      <c r="A28" s="19">
        <v>1</v>
      </c>
      <c r="B28" s="20" t="s">
        <v>134</v>
      </c>
      <c r="C28" s="20"/>
      <c r="D28" s="20"/>
      <c r="E28" s="20"/>
      <c r="F28" s="20"/>
      <c r="G28" s="20"/>
    </row>
    <row r="29" spans="1:7" ht="15.75">
      <c r="A29" s="19"/>
      <c r="B29" s="20"/>
      <c r="C29" s="20"/>
      <c r="D29" s="20"/>
      <c r="E29" s="20"/>
      <c r="F29" s="20"/>
      <c r="G29" s="20"/>
    </row>
    <row r="30" spans="1:7" ht="14.25" customHeight="1">
      <c r="A30" s="19"/>
      <c r="B30" s="20"/>
      <c r="C30" s="20"/>
      <c r="D30" s="20"/>
      <c r="E30" s="20"/>
      <c r="F30" s="20"/>
      <c r="G30" s="20"/>
    </row>
    <row r="31" spans="1:7" ht="15.75">
      <c r="A31" s="18"/>
    </row>
    <row r="32" spans="1:7" ht="15.75">
      <c r="A32" s="22" t="s">
        <v>31</v>
      </c>
      <c r="B32" s="1" t="s">
        <v>135</v>
      </c>
    </row>
    <row r="33" spans="1:7" ht="15.75">
      <c r="A33" s="17" t="s">
        <v>33</v>
      </c>
      <c r="B33" s="8" t="s">
        <v>34</v>
      </c>
      <c r="C33" s="8"/>
      <c r="D33" s="8"/>
      <c r="E33" s="8"/>
      <c r="F33" s="8"/>
      <c r="G33" s="8"/>
    </row>
    <row r="34" spans="1:7" ht="15.75">
      <c r="A34" s="17"/>
      <c r="B34" s="23"/>
      <c r="C34" s="23"/>
      <c r="D34" s="23"/>
      <c r="E34" s="23"/>
      <c r="F34" s="23"/>
      <c r="G34" s="23"/>
    </row>
    <row r="35" spans="1:7" ht="15.75">
      <c r="A35" s="19" t="s">
        <v>28</v>
      </c>
      <c r="B35" s="20" t="s">
        <v>35</v>
      </c>
      <c r="C35" s="20"/>
      <c r="D35" s="20"/>
      <c r="E35" s="20"/>
      <c r="F35" s="20"/>
      <c r="G35" s="20"/>
    </row>
    <row r="36" spans="1:7" ht="15.75">
      <c r="A36" s="19">
        <v>1</v>
      </c>
      <c r="B36" s="20" t="s">
        <v>136</v>
      </c>
      <c r="C36" s="20"/>
      <c r="D36" s="20"/>
      <c r="E36" s="20"/>
      <c r="F36" s="20"/>
      <c r="G36" s="20"/>
    </row>
    <row r="37" spans="1:7" ht="15.75">
      <c r="A37" s="19"/>
      <c r="B37" s="20"/>
      <c r="C37" s="20"/>
      <c r="D37" s="20"/>
      <c r="E37" s="20"/>
      <c r="F37" s="20"/>
      <c r="G37" s="20"/>
    </row>
    <row r="38" spans="1:7" ht="15.75">
      <c r="A38" s="19"/>
      <c r="B38" s="20"/>
      <c r="C38" s="20"/>
      <c r="D38" s="20"/>
      <c r="E38" s="20"/>
      <c r="F38" s="20"/>
      <c r="G38" s="20"/>
    </row>
    <row r="39" spans="1:7" ht="15.75">
      <c r="A39" s="17"/>
      <c r="B39" s="23"/>
      <c r="C39" s="23"/>
      <c r="D39" s="23"/>
      <c r="E39" s="23"/>
      <c r="F39" s="23"/>
      <c r="G39" s="23"/>
    </row>
    <row r="40" spans="1:7" ht="15.75">
      <c r="A40" s="17" t="s">
        <v>37</v>
      </c>
      <c r="B40" s="25" t="s">
        <v>38</v>
      </c>
      <c r="C40" s="23"/>
      <c r="D40" s="23"/>
      <c r="E40" s="23"/>
      <c r="F40" s="23"/>
      <c r="G40" s="23"/>
    </row>
    <row r="41" spans="1:7" ht="15.75">
      <c r="A41" s="18"/>
      <c r="B41" s="1" t="s">
        <v>39</v>
      </c>
    </row>
    <row r="42" spans="1:7" ht="6.75" customHeight="1">
      <c r="A42" s="18"/>
    </row>
    <row r="43" spans="1:7" ht="47.25">
      <c r="A43" s="19" t="s">
        <v>28</v>
      </c>
      <c r="B43" s="19" t="s">
        <v>38</v>
      </c>
      <c r="C43" s="19" t="s">
        <v>40</v>
      </c>
      <c r="D43" s="19" t="s">
        <v>41</v>
      </c>
      <c r="E43" s="19" t="s">
        <v>42</v>
      </c>
    </row>
    <row r="44" spans="1:7" ht="15.75">
      <c r="A44" s="19">
        <v>1</v>
      </c>
      <c r="B44" s="19">
        <v>2</v>
      </c>
      <c r="C44" s="19">
        <v>3</v>
      </c>
      <c r="D44" s="19">
        <v>4</v>
      </c>
      <c r="E44" s="19">
        <v>5</v>
      </c>
    </row>
    <row r="45" spans="1:7" ht="108" customHeight="1">
      <c r="A45" s="19"/>
      <c r="B45" s="19" t="s">
        <v>137</v>
      </c>
      <c r="C45" s="26">
        <v>12500</v>
      </c>
      <c r="D45" s="26">
        <v>0</v>
      </c>
      <c r="E45" s="26">
        <f>C45+D45</f>
        <v>12500</v>
      </c>
    </row>
    <row r="46" spans="1:7" ht="15.75">
      <c r="A46" s="19"/>
      <c r="B46" s="19"/>
      <c r="C46" s="19"/>
      <c r="D46" s="19"/>
      <c r="E46" s="19"/>
    </row>
    <row r="47" spans="1:7" ht="15.75">
      <c r="A47" s="20" t="s">
        <v>42</v>
      </c>
      <c r="B47" s="20"/>
      <c r="C47" s="26">
        <f>C45+C46</f>
        <v>12500</v>
      </c>
      <c r="D47" s="26">
        <f>D45+D46</f>
        <v>0</v>
      </c>
      <c r="E47" s="26">
        <f>E45+E46</f>
        <v>12500</v>
      </c>
    </row>
    <row r="48" spans="1:7" ht="5.25" customHeight="1">
      <c r="A48" s="18"/>
    </row>
    <row r="49" spans="1:7" ht="15.75" hidden="1">
      <c r="A49" s="18"/>
    </row>
    <row r="50" spans="1:7" ht="15.75">
      <c r="A50" s="10" t="s">
        <v>49</v>
      </c>
      <c r="B50" s="8" t="s">
        <v>50</v>
      </c>
      <c r="C50" s="8"/>
      <c r="D50" s="8"/>
      <c r="E50" s="8"/>
      <c r="F50" s="8"/>
      <c r="G50" s="8"/>
    </row>
    <row r="51" spans="1:7" ht="15.75">
      <c r="A51" s="10"/>
      <c r="B51" s="4" t="s">
        <v>51</v>
      </c>
    </row>
    <row r="52" spans="1:7" ht="1.5" customHeight="1">
      <c r="A52" s="18"/>
    </row>
    <row r="53" spans="1:7" ht="15.75" hidden="1">
      <c r="A53" s="18"/>
    </row>
    <row r="54" spans="1:7" ht="63">
      <c r="A54" s="19" t="s">
        <v>28</v>
      </c>
      <c r="B54" s="19" t="s">
        <v>52</v>
      </c>
      <c r="C54" s="19" t="s">
        <v>40</v>
      </c>
      <c r="D54" s="19" t="s">
        <v>41</v>
      </c>
      <c r="E54" s="19" t="s">
        <v>42</v>
      </c>
    </row>
    <row r="55" spans="1:7" ht="15.75">
      <c r="A55" s="19">
        <v>1</v>
      </c>
      <c r="B55" s="19">
        <v>2</v>
      </c>
      <c r="C55" s="19">
        <v>3</v>
      </c>
      <c r="D55" s="19">
        <v>4</v>
      </c>
      <c r="E55" s="19">
        <v>5</v>
      </c>
    </row>
    <row r="56" spans="1:7" ht="157.5">
      <c r="A56" s="19">
        <v>1</v>
      </c>
      <c r="B56" s="29" t="s">
        <v>138</v>
      </c>
      <c r="C56" s="26">
        <v>12500</v>
      </c>
      <c r="D56" s="26">
        <v>0</v>
      </c>
      <c r="E56" s="26">
        <f>C56+D56</f>
        <v>12500</v>
      </c>
    </row>
    <row r="57" spans="1:7" ht="15.75">
      <c r="A57" s="19"/>
      <c r="B57" s="29"/>
      <c r="C57" s="19"/>
      <c r="D57" s="19"/>
      <c r="E57" s="19"/>
    </row>
    <row r="58" spans="1:7" ht="15.75">
      <c r="A58" s="20" t="s">
        <v>42</v>
      </c>
      <c r="B58" s="20"/>
      <c r="C58" s="26">
        <f>C56+C57</f>
        <v>12500</v>
      </c>
      <c r="D58" s="26">
        <f>D56+D57</f>
        <v>0</v>
      </c>
      <c r="E58" s="26">
        <f>E56+E57</f>
        <v>12500</v>
      </c>
    </row>
    <row r="59" spans="1:7" ht="8.25" customHeight="1">
      <c r="A59" s="18"/>
    </row>
    <row r="60" spans="1:7" ht="15.75" hidden="1">
      <c r="A60" s="18"/>
    </row>
    <row r="61" spans="1:7" ht="15.75">
      <c r="A61" s="17" t="s">
        <v>53</v>
      </c>
      <c r="B61" s="8" t="s">
        <v>54</v>
      </c>
      <c r="C61" s="8"/>
      <c r="D61" s="8"/>
      <c r="E61" s="8"/>
      <c r="F61" s="8"/>
      <c r="G61" s="8"/>
    </row>
    <row r="62" spans="1:7" ht="6" customHeight="1">
      <c r="A62" s="18"/>
    </row>
    <row r="63" spans="1:7" ht="46.5" customHeight="1">
      <c r="A63" s="19" t="s">
        <v>28</v>
      </c>
      <c r="B63" s="19" t="s">
        <v>55</v>
      </c>
      <c r="C63" s="19" t="s">
        <v>56</v>
      </c>
      <c r="D63" s="19" t="s">
        <v>57</v>
      </c>
      <c r="E63" s="19" t="s">
        <v>40</v>
      </c>
      <c r="F63" s="19" t="s">
        <v>41</v>
      </c>
      <c r="G63" s="19" t="s">
        <v>42</v>
      </c>
    </row>
    <row r="64" spans="1:7" ht="15.75">
      <c r="A64" s="19">
        <v>1</v>
      </c>
      <c r="B64" s="19">
        <v>2</v>
      </c>
      <c r="C64" s="19">
        <v>3</v>
      </c>
      <c r="D64" s="19">
        <v>4</v>
      </c>
      <c r="E64" s="19">
        <v>5</v>
      </c>
      <c r="F64" s="19">
        <v>6</v>
      </c>
      <c r="G64" s="19">
        <v>7</v>
      </c>
    </row>
    <row r="65" spans="1:9" ht="15.75">
      <c r="A65" s="19">
        <v>1</v>
      </c>
      <c r="B65" s="29" t="s">
        <v>62</v>
      </c>
      <c r="C65" s="19"/>
      <c r="D65" s="19"/>
      <c r="E65" s="19"/>
      <c r="F65" s="19"/>
      <c r="G65" s="19"/>
    </row>
    <row r="66" spans="1:9" ht="220.5">
      <c r="A66" s="19"/>
      <c r="B66" s="29" t="s">
        <v>139</v>
      </c>
      <c r="C66" s="19" t="s">
        <v>60</v>
      </c>
      <c r="D66" s="19" t="s">
        <v>140</v>
      </c>
      <c r="E66" s="19">
        <v>2</v>
      </c>
      <c r="F66" s="19">
        <v>0</v>
      </c>
      <c r="G66" s="19">
        <v>2</v>
      </c>
    </row>
    <row r="67" spans="1:9" ht="110.25">
      <c r="A67" s="29"/>
      <c r="B67" s="29" t="s">
        <v>141</v>
      </c>
      <c r="C67" s="19" t="s">
        <v>99</v>
      </c>
      <c r="D67" s="19" t="s">
        <v>142</v>
      </c>
      <c r="E67" s="30">
        <v>80</v>
      </c>
      <c r="F67" s="30">
        <v>0</v>
      </c>
      <c r="G67" s="30">
        <v>80</v>
      </c>
    </row>
    <row r="68" spans="1:9" ht="15.75">
      <c r="A68" s="19">
        <v>2</v>
      </c>
      <c r="B68" s="29" t="s">
        <v>66</v>
      </c>
      <c r="C68" s="19"/>
      <c r="D68" s="19"/>
      <c r="E68" s="30"/>
      <c r="F68" s="30"/>
      <c r="G68" s="30"/>
    </row>
    <row r="69" spans="1:9" ht="126">
      <c r="A69" s="19"/>
      <c r="B69" s="29" t="s">
        <v>143</v>
      </c>
      <c r="C69" s="19" t="s">
        <v>96</v>
      </c>
      <c r="D69" s="19" t="s">
        <v>144</v>
      </c>
      <c r="E69" s="30">
        <f>12500/E66</f>
        <v>6250</v>
      </c>
      <c r="F69" s="30">
        <v>0</v>
      </c>
      <c r="G69" s="30">
        <f>E69+F69</f>
        <v>6250</v>
      </c>
    </row>
    <row r="70" spans="1:9" ht="157.5">
      <c r="A70" s="19"/>
      <c r="B70" s="29" t="s">
        <v>145</v>
      </c>
      <c r="C70" s="19" t="s">
        <v>96</v>
      </c>
      <c r="D70" s="19" t="s">
        <v>146</v>
      </c>
      <c r="E70" s="28">
        <f>12500/E67</f>
        <v>156.25</v>
      </c>
      <c r="F70" s="28">
        <v>0</v>
      </c>
      <c r="G70" s="28">
        <f>E70+F70</f>
        <v>156.25</v>
      </c>
    </row>
    <row r="71" spans="1:9" ht="15.75">
      <c r="A71" s="19">
        <v>3</v>
      </c>
      <c r="B71" s="29" t="s">
        <v>103</v>
      </c>
      <c r="C71" s="19"/>
      <c r="D71" s="19"/>
      <c r="E71" s="30"/>
      <c r="F71" s="30"/>
      <c r="G71" s="30"/>
    </row>
    <row r="72" spans="1:9" ht="173.25">
      <c r="A72" s="29"/>
      <c r="B72" s="29" t="s">
        <v>147</v>
      </c>
      <c r="C72" s="19" t="s">
        <v>105</v>
      </c>
      <c r="D72" s="19" t="s">
        <v>148</v>
      </c>
      <c r="E72" s="57">
        <f>E67/160*100-100</f>
        <v>-50</v>
      </c>
      <c r="F72" s="30">
        <v>0</v>
      </c>
      <c r="G72" s="57">
        <f>E72+F72</f>
        <v>-50</v>
      </c>
    </row>
    <row r="73" spans="1:9" ht="15.75">
      <c r="A73" s="18"/>
    </row>
    <row r="74" spans="1:9" ht="15.75">
      <c r="A74" s="18"/>
      <c r="I74" s="1" t="s">
        <v>74</v>
      </c>
    </row>
    <row r="75" spans="1:9" ht="27" customHeight="1">
      <c r="A75" s="8" t="s">
        <v>75</v>
      </c>
      <c r="B75" s="8"/>
      <c r="C75" s="8"/>
      <c r="D75" s="4"/>
      <c r="F75" s="1" t="s">
        <v>76</v>
      </c>
    </row>
    <row r="76" spans="1:9" ht="0.75" customHeight="1">
      <c r="A76" s="8"/>
      <c r="B76" s="8"/>
      <c r="C76" s="8"/>
      <c r="D76" s="35"/>
      <c r="E76" s="36"/>
      <c r="F76" s="37" t="s">
        <v>77</v>
      </c>
      <c r="G76" s="37"/>
    </row>
    <row r="77" spans="1:9" ht="15.75">
      <c r="A77" s="38"/>
      <c r="B77" s="17"/>
      <c r="D77" s="13" t="s">
        <v>78</v>
      </c>
      <c r="F77" s="7" t="s">
        <v>79</v>
      </c>
      <c r="G77" s="7"/>
    </row>
    <row r="78" spans="1:9" ht="15.75">
      <c r="A78" s="8" t="s">
        <v>80</v>
      </c>
      <c r="B78" s="8"/>
      <c r="C78" s="17"/>
      <c r="D78" s="17"/>
    </row>
    <row r="79" spans="1:9" ht="15.75">
      <c r="A79" s="25"/>
      <c r="B79" s="23"/>
      <c r="C79" s="17"/>
      <c r="D79" s="17"/>
    </row>
    <row r="80" spans="1:9" ht="22.5" customHeight="1">
      <c r="A80" s="8" t="s">
        <v>81</v>
      </c>
      <c r="B80" s="8"/>
      <c r="C80" s="8"/>
      <c r="D80" s="35"/>
      <c r="E80" s="36"/>
      <c r="F80" s="37" t="s">
        <v>82</v>
      </c>
      <c r="G80" s="37"/>
    </row>
    <row r="81" spans="1:7" ht="15.75">
      <c r="A81" s="4"/>
      <c r="B81" s="17"/>
      <c r="C81" s="17"/>
      <c r="D81" s="13" t="s">
        <v>78</v>
      </c>
      <c r="F81" s="7" t="s">
        <v>79</v>
      </c>
      <c r="G81" s="7"/>
    </row>
    <row r="82" spans="1:7">
      <c r="A82" s="39" t="s">
        <v>83</v>
      </c>
    </row>
    <row r="83" spans="1:7">
      <c r="A83" s="40" t="s">
        <v>84</v>
      </c>
    </row>
  </sheetData>
  <mergeCells count="44">
    <mergeCell ref="F77:G77"/>
    <mergeCell ref="A78:B78"/>
    <mergeCell ref="A80:C80"/>
    <mergeCell ref="F80:G80"/>
    <mergeCell ref="F81:G81"/>
    <mergeCell ref="A47:B47"/>
    <mergeCell ref="A50:A51"/>
    <mergeCell ref="B50:G50"/>
    <mergeCell ref="A58:B58"/>
    <mergeCell ref="B61:G61"/>
    <mergeCell ref="A75:C76"/>
    <mergeCell ref="F76:G76"/>
    <mergeCell ref="B30:G30"/>
    <mergeCell ref="B33:G33"/>
    <mergeCell ref="B35:G35"/>
    <mergeCell ref="B36:G36"/>
    <mergeCell ref="B37:G37"/>
    <mergeCell ref="B38:G38"/>
    <mergeCell ref="B23:G23"/>
    <mergeCell ref="B24:G24"/>
    <mergeCell ref="B25:G25"/>
    <mergeCell ref="B27:G27"/>
    <mergeCell ref="B28:G28"/>
    <mergeCell ref="B29:G29"/>
    <mergeCell ref="A19:A20"/>
    <mergeCell ref="C19:C20"/>
    <mergeCell ref="D19:G19"/>
    <mergeCell ref="D20:G20"/>
    <mergeCell ref="A21:A22"/>
    <mergeCell ref="D21:G21"/>
    <mergeCell ref="D22:G22"/>
    <mergeCell ref="E10:G10"/>
    <mergeCell ref="A13:G13"/>
    <mergeCell ref="A14:G14"/>
    <mergeCell ref="A17:A18"/>
    <mergeCell ref="C17:C18"/>
    <mergeCell ref="D17:G17"/>
    <mergeCell ref="D18:G18"/>
    <mergeCell ref="F1:G3"/>
    <mergeCell ref="E5:G5"/>
    <mergeCell ref="E6:G6"/>
    <mergeCell ref="E7:G7"/>
    <mergeCell ref="E8:G8"/>
    <mergeCell ref="E9:G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83"/>
  <sheetViews>
    <sheetView topLeftCell="A7" workbookViewId="0">
      <selection activeCell="D21" sqref="D21:G21"/>
    </sheetView>
  </sheetViews>
  <sheetFormatPr defaultColWidth="21.5703125" defaultRowHeight="15"/>
  <cols>
    <col min="1" max="1" width="6.5703125" style="1" customWidth="1"/>
    <col min="2" max="256" width="21.5703125" style="1"/>
    <col min="257" max="257" width="6.5703125" style="1" customWidth="1"/>
    <col min="258" max="512" width="21.5703125" style="1"/>
    <col min="513" max="513" width="6.5703125" style="1" customWidth="1"/>
    <col min="514" max="768" width="21.5703125" style="1"/>
    <col min="769" max="769" width="6.5703125" style="1" customWidth="1"/>
    <col min="770" max="1024" width="21.5703125" style="1"/>
    <col min="1025" max="1025" width="6.5703125" style="1" customWidth="1"/>
    <col min="1026" max="1280" width="21.5703125" style="1"/>
    <col min="1281" max="1281" width="6.5703125" style="1" customWidth="1"/>
    <col min="1282" max="1536" width="21.5703125" style="1"/>
    <col min="1537" max="1537" width="6.5703125" style="1" customWidth="1"/>
    <col min="1538" max="1792" width="21.5703125" style="1"/>
    <col min="1793" max="1793" width="6.5703125" style="1" customWidth="1"/>
    <col min="1794" max="2048" width="21.5703125" style="1"/>
    <col min="2049" max="2049" width="6.5703125" style="1" customWidth="1"/>
    <col min="2050" max="2304" width="21.5703125" style="1"/>
    <col min="2305" max="2305" width="6.5703125" style="1" customWidth="1"/>
    <col min="2306" max="2560" width="21.5703125" style="1"/>
    <col min="2561" max="2561" width="6.5703125" style="1" customWidth="1"/>
    <col min="2562" max="2816" width="21.5703125" style="1"/>
    <col min="2817" max="2817" width="6.5703125" style="1" customWidth="1"/>
    <col min="2818" max="3072" width="21.5703125" style="1"/>
    <col min="3073" max="3073" width="6.5703125" style="1" customWidth="1"/>
    <col min="3074" max="3328" width="21.5703125" style="1"/>
    <col min="3329" max="3329" width="6.5703125" style="1" customWidth="1"/>
    <col min="3330" max="3584" width="21.5703125" style="1"/>
    <col min="3585" max="3585" width="6.5703125" style="1" customWidth="1"/>
    <col min="3586" max="3840" width="21.5703125" style="1"/>
    <col min="3841" max="3841" width="6.5703125" style="1" customWidth="1"/>
    <col min="3842" max="4096" width="21.5703125" style="1"/>
    <col min="4097" max="4097" width="6.5703125" style="1" customWidth="1"/>
    <col min="4098" max="4352" width="21.5703125" style="1"/>
    <col min="4353" max="4353" width="6.5703125" style="1" customWidth="1"/>
    <col min="4354" max="4608" width="21.5703125" style="1"/>
    <col min="4609" max="4609" width="6.5703125" style="1" customWidth="1"/>
    <col min="4610" max="4864" width="21.5703125" style="1"/>
    <col min="4865" max="4865" width="6.5703125" style="1" customWidth="1"/>
    <col min="4866" max="5120" width="21.5703125" style="1"/>
    <col min="5121" max="5121" width="6.5703125" style="1" customWidth="1"/>
    <col min="5122" max="5376" width="21.5703125" style="1"/>
    <col min="5377" max="5377" width="6.5703125" style="1" customWidth="1"/>
    <col min="5378" max="5632" width="21.5703125" style="1"/>
    <col min="5633" max="5633" width="6.5703125" style="1" customWidth="1"/>
    <col min="5634" max="5888" width="21.5703125" style="1"/>
    <col min="5889" max="5889" width="6.5703125" style="1" customWidth="1"/>
    <col min="5890" max="6144" width="21.5703125" style="1"/>
    <col min="6145" max="6145" width="6.5703125" style="1" customWidth="1"/>
    <col min="6146" max="6400" width="21.5703125" style="1"/>
    <col min="6401" max="6401" width="6.5703125" style="1" customWidth="1"/>
    <col min="6402" max="6656" width="21.5703125" style="1"/>
    <col min="6657" max="6657" width="6.5703125" style="1" customWidth="1"/>
    <col min="6658" max="6912" width="21.5703125" style="1"/>
    <col min="6913" max="6913" width="6.5703125" style="1" customWidth="1"/>
    <col min="6914" max="7168" width="21.5703125" style="1"/>
    <col min="7169" max="7169" width="6.5703125" style="1" customWidth="1"/>
    <col min="7170" max="7424" width="21.5703125" style="1"/>
    <col min="7425" max="7425" width="6.5703125" style="1" customWidth="1"/>
    <col min="7426" max="7680" width="21.5703125" style="1"/>
    <col min="7681" max="7681" width="6.5703125" style="1" customWidth="1"/>
    <col min="7682" max="7936" width="21.5703125" style="1"/>
    <col min="7937" max="7937" width="6.5703125" style="1" customWidth="1"/>
    <col min="7938" max="8192" width="21.5703125" style="1"/>
    <col min="8193" max="8193" width="6.5703125" style="1" customWidth="1"/>
    <col min="8194" max="8448" width="21.5703125" style="1"/>
    <col min="8449" max="8449" width="6.5703125" style="1" customWidth="1"/>
    <col min="8450" max="8704" width="21.5703125" style="1"/>
    <col min="8705" max="8705" width="6.5703125" style="1" customWidth="1"/>
    <col min="8706" max="8960" width="21.5703125" style="1"/>
    <col min="8961" max="8961" width="6.5703125" style="1" customWidth="1"/>
    <col min="8962" max="9216" width="21.5703125" style="1"/>
    <col min="9217" max="9217" width="6.5703125" style="1" customWidth="1"/>
    <col min="9218" max="9472" width="21.5703125" style="1"/>
    <col min="9473" max="9473" width="6.5703125" style="1" customWidth="1"/>
    <col min="9474" max="9728" width="21.5703125" style="1"/>
    <col min="9729" max="9729" width="6.5703125" style="1" customWidth="1"/>
    <col min="9730" max="9984" width="21.5703125" style="1"/>
    <col min="9985" max="9985" width="6.5703125" style="1" customWidth="1"/>
    <col min="9986" max="10240" width="21.5703125" style="1"/>
    <col min="10241" max="10241" width="6.5703125" style="1" customWidth="1"/>
    <col min="10242" max="10496" width="21.5703125" style="1"/>
    <col min="10497" max="10497" width="6.5703125" style="1" customWidth="1"/>
    <col min="10498" max="10752" width="21.5703125" style="1"/>
    <col min="10753" max="10753" width="6.5703125" style="1" customWidth="1"/>
    <col min="10754" max="11008" width="21.5703125" style="1"/>
    <col min="11009" max="11009" width="6.5703125" style="1" customWidth="1"/>
    <col min="11010" max="11264" width="21.5703125" style="1"/>
    <col min="11265" max="11265" width="6.5703125" style="1" customWidth="1"/>
    <col min="11266" max="11520" width="21.5703125" style="1"/>
    <col min="11521" max="11521" width="6.5703125" style="1" customWidth="1"/>
    <col min="11522" max="11776" width="21.5703125" style="1"/>
    <col min="11777" max="11777" width="6.5703125" style="1" customWidth="1"/>
    <col min="11778" max="12032" width="21.5703125" style="1"/>
    <col min="12033" max="12033" width="6.5703125" style="1" customWidth="1"/>
    <col min="12034" max="12288" width="21.5703125" style="1"/>
    <col min="12289" max="12289" width="6.5703125" style="1" customWidth="1"/>
    <col min="12290" max="12544" width="21.5703125" style="1"/>
    <col min="12545" max="12545" width="6.5703125" style="1" customWidth="1"/>
    <col min="12546" max="12800" width="21.5703125" style="1"/>
    <col min="12801" max="12801" width="6.5703125" style="1" customWidth="1"/>
    <col min="12802" max="13056" width="21.5703125" style="1"/>
    <col min="13057" max="13057" width="6.5703125" style="1" customWidth="1"/>
    <col min="13058" max="13312" width="21.5703125" style="1"/>
    <col min="13313" max="13313" width="6.5703125" style="1" customWidth="1"/>
    <col min="13314" max="13568" width="21.5703125" style="1"/>
    <col min="13569" max="13569" width="6.5703125" style="1" customWidth="1"/>
    <col min="13570" max="13824" width="21.5703125" style="1"/>
    <col min="13825" max="13825" width="6.5703125" style="1" customWidth="1"/>
    <col min="13826" max="14080" width="21.5703125" style="1"/>
    <col min="14081" max="14081" width="6.5703125" style="1" customWidth="1"/>
    <col min="14082" max="14336" width="21.5703125" style="1"/>
    <col min="14337" max="14337" width="6.5703125" style="1" customWidth="1"/>
    <col min="14338" max="14592" width="21.5703125" style="1"/>
    <col min="14593" max="14593" width="6.5703125" style="1" customWidth="1"/>
    <col min="14594" max="14848" width="21.5703125" style="1"/>
    <col min="14849" max="14849" width="6.5703125" style="1" customWidth="1"/>
    <col min="14850" max="15104" width="21.5703125" style="1"/>
    <col min="15105" max="15105" width="6.5703125" style="1" customWidth="1"/>
    <col min="15106" max="15360" width="21.5703125" style="1"/>
    <col min="15361" max="15361" width="6.5703125" style="1" customWidth="1"/>
    <col min="15362" max="15616" width="21.5703125" style="1"/>
    <col min="15617" max="15617" width="6.5703125" style="1" customWidth="1"/>
    <col min="15618" max="15872" width="21.5703125" style="1"/>
    <col min="15873" max="15873" width="6.5703125" style="1" customWidth="1"/>
    <col min="15874" max="16128" width="21.5703125" style="1"/>
    <col min="16129" max="16129" width="6.5703125" style="1" customWidth="1"/>
    <col min="16130" max="16384" width="21.5703125" style="1"/>
  </cols>
  <sheetData>
    <row r="1" spans="1:7">
      <c r="F1" s="2" t="s">
        <v>0</v>
      </c>
      <c r="G1" s="3"/>
    </row>
    <row r="2" spans="1:7">
      <c r="F2" s="3"/>
      <c r="G2" s="3"/>
    </row>
    <row r="3" spans="1:7" ht="32.25" customHeight="1">
      <c r="F3" s="3"/>
      <c r="G3" s="3"/>
    </row>
    <row r="4" spans="1:7" ht="15.75">
      <c r="A4" s="4"/>
      <c r="E4" s="4" t="s">
        <v>1</v>
      </c>
    </row>
    <row r="5" spans="1:7" ht="15.75" hidden="1">
      <c r="A5" s="4"/>
      <c r="E5" s="5" t="s">
        <v>2</v>
      </c>
      <c r="F5" s="5"/>
      <c r="G5" s="5"/>
    </row>
    <row r="6" spans="1:7" ht="15.75">
      <c r="A6" s="4"/>
      <c r="B6" s="4"/>
      <c r="E6" s="6" t="s">
        <v>3</v>
      </c>
      <c r="F6" s="6"/>
      <c r="G6" s="6"/>
    </row>
    <row r="7" spans="1:7" ht="15" customHeight="1">
      <c r="A7" s="4"/>
      <c r="E7" s="7" t="s">
        <v>4</v>
      </c>
      <c r="F7" s="7"/>
      <c r="G7" s="7"/>
    </row>
    <row r="8" spans="1:7" ht="15.75">
      <c r="A8" s="4"/>
      <c r="B8" s="4"/>
      <c r="E8" s="6" t="s">
        <v>5</v>
      </c>
      <c r="F8" s="6"/>
      <c r="G8" s="6"/>
    </row>
    <row r="9" spans="1:7" ht="15" customHeight="1">
      <c r="A9" s="4"/>
      <c r="E9" s="7"/>
      <c r="F9" s="7"/>
      <c r="G9" s="7"/>
    </row>
    <row r="10" spans="1:7" ht="15.75">
      <c r="A10" s="4"/>
      <c r="E10" s="8" t="s">
        <v>129</v>
      </c>
      <c r="F10" s="8"/>
      <c r="G10" s="8"/>
    </row>
    <row r="13" spans="1:7" ht="15.75">
      <c r="A13" s="9" t="s">
        <v>7</v>
      </c>
      <c r="B13" s="9"/>
      <c r="C13" s="9"/>
      <c r="D13" s="9"/>
      <c r="E13" s="9"/>
      <c r="F13" s="9"/>
      <c r="G13" s="9"/>
    </row>
    <row r="14" spans="1:7" ht="15.75">
      <c r="A14" s="9" t="s">
        <v>8</v>
      </c>
      <c r="B14" s="9"/>
      <c r="C14" s="9"/>
      <c r="D14" s="9"/>
      <c r="E14" s="9"/>
      <c r="F14" s="9"/>
      <c r="G14" s="9"/>
    </row>
    <row r="17" spans="1:7" ht="15.75">
      <c r="A17" s="10" t="s">
        <v>9</v>
      </c>
      <c r="B17" s="11" t="s">
        <v>10</v>
      </c>
      <c r="C17" s="10"/>
      <c r="D17" s="12" t="s">
        <v>3</v>
      </c>
      <c r="E17" s="12"/>
      <c r="F17" s="12"/>
      <c r="G17" s="12"/>
    </row>
    <row r="18" spans="1:7">
      <c r="A18" s="10"/>
      <c r="B18" s="13" t="s">
        <v>11</v>
      </c>
      <c r="C18" s="10"/>
      <c r="D18" s="14" t="s">
        <v>12</v>
      </c>
      <c r="E18" s="14"/>
      <c r="F18" s="14"/>
      <c r="G18" s="14"/>
    </row>
    <row r="19" spans="1:7" ht="15.75">
      <c r="A19" s="10" t="s">
        <v>13</v>
      </c>
      <c r="B19" s="11" t="s">
        <v>14</v>
      </c>
      <c r="C19" s="10"/>
      <c r="D19" s="12" t="s">
        <v>3</v>
      </c>
      <c r="E19" s="12"/>
      <c r="F19" s="12"/>
      <c r="G19" s="12"/>
    </row>
    <row r="20" spans="1:7">
      <c r="A20" s="10"/>
      <c r="B20" s="13" t="s">
        <v>11</v>
      </c>
      <c r="C20" s="10"/>
      <c r="D20" s="7" t="s">
        <v>15</v>
      </c>
      <c r="E20" s="7"/>
      <c r="F20" s="7"/>
      <c r="G20" s="7"/>
    </row>
    <row r="21" spans="1:7" ht="15.6" customHeight="1">
      <c r="A21" s="10" t="s">
        <v>16</v>
      </c>
      <c r="B21" s="11" t="s">
        <v>149</v>
      </c>
      <c r="C21" s="52">
        <v>1040</v>
      </c>
      <c r="D21" s="15" t="s">
        <v>150</v>
      </c>
      <c r="E21" s="15"/>
      <c r="F21" s="15"/>
      <c r="G21" s="15"/>
    </row>
    <row r="22" spans="1:7">
      <c r="A22" s="10"/>
      <c r="B22" s="16" t="s">
        <v>11</v>
      </c>
      <c r="C22" s="16" t="s">
        <v>20</v>
      </c>
      <c r="D22" s="14" t="s">
        <v>21</v>
      </c>
      <c r="E22" s="14"/>
      <c r="F22" s="14"/>
      <c r="G22" s="14"/>
    </row>
    <row r="23" spans="1:7" ht="42" customHeight="1">
      <c r="A23" s="17" t="s">
        <v>22</v>
      </c>
      <c r="B23" s="8" t="s">
        <v>151</v>
      </c>
      <c r="C23" s="8"/>
      <c r="D23" s="8"/>
      <c r="E23" s="8"/>
      <c r="F23" s="8"/>
      <c r="G23" s="8"/>
    </row>
    <row r="24" spans="1:7" ht="144.75" customHeight="1">
      <c r="A24" s="17" t="s">
        <v>24</v>
      </c>
      <c r="B24" s="8" t="s">
        <v>133</v>
      </c>
      <c r="C24" s="8"/>
      <c r="D24" s="8"/>
      <c r="E24" s="8"/>
      <c r="F24" s="8"/>
      <c r="G24" s="8"/>
    </row>
    <row r="25" spans="1:7" ht="15.75">
      <c r="A25" s="17" t="s">
        <v>26</v>
      </c>
      <c r="B25" s="8" t="s">
        <v>27</v>
      </c>
      <c r="C25" s="8"/>
      <c r="D25" s="8"/>
      <c r="E25" s="8"/>
      <c r="F25" s="8"/>
      <c r="G25" s="8"/>
    </row>
    <row r="26" spans="1:7" ht="15.75">
      <c r="A26" s="18"/>
    </row>
    <row r="27" spans="1:7" ht="15.75">
      <c r="A27" s="19" t="s">
        <v>28</v>
      </c>
      <c r="B27" s="20" t="s">
        <v>29</v>
      </c>
      <c r="C27" s="20"/>
      <c r="D27" s="20"/>
      <c r="E27" s="20"/>
      <c r="F27" s="20"/>
      <c r="G27" s="20"/>
    </row>
    <row r="28" spans="1:7" ht="19.5" customHeight="1">
      <c r="A28" s="19">
        <v>1</v>
      </c>
      <c r="B28" s="20" t="s">
        <v>152</v>
      </c>
      <c r="C28" s="20"/>
      <c r="D28" s="20"/>
      <c r="E28" s="20"/>
      <c r="F28" s="20"/>
      <c r="G28" s="20"/>
    </row>
    <row r="29" spans="1:7" ht="15.75">
      <c r="A29" s="19"/>
      <c r="B29" s="20"/>
      <c r="C29" s="20"/>
      <c r="D29" s="20"/>
      <c r="E29" s="20"/>
      <c r="F29" s="20"/>
      <c r="G29" s="20"/>
    </row>
    <row r="30" spans="1:7" ht="18" customHeight="1">
      <c r="A30" s="19"/>
      <c r="B30" s="20"/>
      <c r="C30" s="20"/>
      <c r="D30" s="20"/>
      <c r="E30" s="20"/>
      <c r="F30" s="20"/>
      <c r="G30" s="20"/>
    </row>
    <row r="31" spans="1:7" ht="15.75">
      <c r="A31" s="18"/>
    </row>
    <row r="32" spans="1:7" ht="15.75">
      <c r="A32" s="22" t="s">
        <v>31</v>
      </c>
      <c r="B32" s="1" t="s">
        <v>153</v>
      </c>
    </row>
    <row r="33" spans="1:7" ht="15.75">
      <c r="A33" s="17" t="s">
        <v>33</v>
      </c>
      <c r="B33" s="8" t="s">
        <v>34</v>
      </c>
      <c r="C33" s="8"/>
      <c r="D33" s="8"/>
      <c r="E33" s="8"/>
      <c r="F33" s="8"/>
      <c r="G33" s="8"/>
    </row>
    <row r="34" spans="1:7" ht="15.75">
      <c r="A34" s="17"/>
      <c r="B34" s="23"/>
      <c r="C34" s="23"/>
      <c r="D34" s="23"/>
      <c r="E34" s="23"/>
      <c r="F34" s="23"/>
      <c r="G34" s="23"/>
    </row>
    <row r="35" spans="1:7" ht="15.75">
      <c r="A35" s="19" t="s">
        <v>28</v>
      </c>
      <c r="B35" s="20" t="s">
        <v>35</v>
      </c>
      <c r="C35" s="20"/>
      <c r="D35" s="20"/>
      <c r="E35" s="20"/>
      <c r="F35" s="20"/>
      <c r="G35" s="20"/>
    </row>
    <row r="36" spans="1:7" ht="15.75">
      <c r="A36" s="19">
        <v>1</v>
      </c>
      <c r="B36" s="20" t="s">
        <v>154</v>
      </c>
      <c r="C36" s="20"/>
      <c r="D36" s="20"/>
      <c r="E36" s="20"/>
      <c r="F36" s="20"/>
      <c r="G36" s="20"/>
    </row>
    <row r="37" spans="1:7" ht="15.75">
      <c r="A37" s="19"/>
      <c r="B37" s="20"/>
      <c r="C37" s="20"/>
      <c r="D37" s="20"/>
      <c r="E37" s="20"/>
      <c r="F37" s="20"/>
      <c r="G37" s="20"/>
    </row>
    <row r="38" spans="1:7" ht="15.75">
      <c r="A38" s="19"/>
      <c r="B38" s="20"/>
      <c r="C38" s="20"/>
      <c r="D38" s="20"/>
      <c r="E38" s="20"/>
      <c r="F38" s="20"/>
      <c r="G38" s="20"/>
    </row>
    <row r="39" spans="1:7" ht="15.75">
      <c r="A39" s="17"/>
      <c r="B39" s="23"/>
      <c r="C39" s="23"/>
      <c r="D39" s="23"/>
      <c r="E39" s="23"/>
      <c r="F39" s="23"/>
      <c r="G39" s="23"/>
    </row>
    <row r="40" spans="1:7" ht="15.75">
      <c r="A40" s="17" t="s">
        <v>37</v>
      </c>
      <c r="B40" s="25" t="s">
        <v>38</v>
      </c>
      <c r="C40" s="23"/>
      <c r="D40" s="23"/>
      <c r="E40" s="23"/>
      <c r="F40" s="23"/>
      <c r="G40" s="23"/>
    </row>
    <row r="41" spans="1:7" ht="15.75">
      <c r="A41" s="18"/>
      <c r="B41" s="1" t="s">
        <v>39</v>
      </c>
    </row>
    <row r="42" spans="1:7" ht="15.75">
      <c r="A42" s="18"/>
    </row>
    <row r="43" spans="1:7" ht="47.25">
      <c r="A43" s="19" t="s">
        <v>28</v>
      </c>
      <c r="B43" s="19" t="s">
        <v>38</v>
      </c>
      <c r="C43" s="19" t="s">
        <v>40</v>
      </c>
      <c r="D43" s="19" t="s">
        <v>41</v>
      </c>
      <c r="E43" s="19" t="s">
        <v>42</v>
      </c>
    </row>
    <row r="44" spans="1:7" ht="15.75">
      <c r="A44" s="19">
        <v>1</v>
      </c>
      <c r="B44" s="19">
        <v>2</v>
      </c>
      <c r="C44" s="19">
        <v>3</v>
      </c>
      <c r="D44" s="19">
        <v>4</v>
      </c>
      <c r="E44" s="19">
        <v>5</v>
      </c>
    </row>
    <row r="45" spans="1:7" ht="108" customHeight="1">
      <c r="A45" s="19"/>
      <c r="B45" s="19" t="s">
        <v>155</v>
      </c>
      <c r="C45" s="26">
        <v>46809.89</v>
      </c>
      <c r="D45" s="26">
        <v>0</v>
      </c>
      <c r="E45" s="26">
        <f>C45+D45</f>
        <v>46809.89</v>
      </c>
    </row>
    <row r="46" spans="1:7" ht="15.75">
      <c r="A46" s="19"/>
      <c r="B46" s="19"/>
      <c r="C46" s="19"/>
      <c r="D46" s="19"/>
      <c r="E46" s="19"/>
    </row>
    <row r="47" spans="1:7" ht="15.75">
      <c r="A47" s="20" t="s">
        <v>42</v>
      </c>
      <c r="B47" s="20"/>
      <c r="C47" s="26">
        <f>C45+C46</f>
        <v>46809.89</v>
      </c>
      <c r="D47" s="26">
        <f>D45+D46</f>
        <v>0</v>
      </c>
      <c r="E47" s="26">
        <f>E45+E46</f>
        <v>46809.89</v>
      </c>
    </row>
    <row r="48" spans="1:7" ht="15.75">
      <c r="A48" s="18"/>
    </row>
    <row r="49" spans="1:7" ht="15.75">
      <c r="A49" s="18"/>
    </row>
    <row r="50" spans="1:7" ht="15.75">
      <c r="A50" s="10" t="s">
        <v>49</v>
      </c>
      <c r="B50" s="8" t="s">
        <v>50</v>
      </c>
      <c r="C50" s="8"/>
      <c r="D50" s="8"/>
      <c r="E50" s="8"/>
      <c r="F50" s="8"/>
      <c r="G50" s="8"/>
    </row>
    <row r="51" spans="1:7" ht="15.75">
      <c r="A51" s="10"/>
      <c r="B51" s="4" t="s">
        <v>51</v>
      </c>
    </row>
    <row r="52" spans="1:7" ht="15.75">
      <c r="A52" s="18"/>
    </row>
    <row r="53" spans="1:7" ht="15.75">
      <c r="A53" s="18"/>
    </row>
    <row r="54" spans="1:7" ht="63">
      <c r="A54" s="19" t="s">
        <v>28</v>
      </c>
      <c r="B54" s="19" t="s">
        <v>52</v>
      </c>
      <c r="C54" s="19" t="s">
        <v>40</v>
      </c>
      <c r="D54" s="19" t="s">
        <v>41</v>
      </c>
      <c r="E54" s="19" t="s">
        <v>42</v>
      </c>
    </row>
    <row r="55" spans="1:7" ht="15.75">
      <c r="A55" s="19">
        <v>1</v>
      </c>
      <c r="B55" s="19">
        <v>2</v>
      </c>
      <c r="C55" s="19">
        <v>3</v>
      </c>
      <c r="D55" s="19">
        <v>4</v>
      </c>
      <c r="E55" s="19">
        <v>5</v>
      </c>
    </row>
    <row r="56" spans="1:7" ht="157.5">
      <c r="A56" s="19">
        <v>1</v>
      </c>
      <c r="B56" s="29" t="s">
        <v>138</v>
      </c>
      <c r="C56" s="26">
        <v>46809.89</v>
      </c>
      <c r="D56" s="26">
        <v>0</v>
      </c>
      <c r="E56" s="26">
        <f>C56+D56</f>
        <v>46809.89</v>
      </c>
    </row>
    <row r="57" spans="1:7" ht="15.75">
      <c r="A57" s="19"/>
      <c r="B57" s="29"/>
      <c r="C57" s="19"/>
      <c r="D57" s="19"/>
      <c r="E57" s="19"/>
    </row>
    <row r="58" spans="1:7" ht="15.75">
      <c r="A58" s="20" t="s">
        <v>42</v>
      </c>
      <c r="B58" s="20"/>
      <c r="C58" s="26">
        <f>C56+C57</f>
        <v>46809.89</v>
      </c>
      <c r="D58" s="26">
        <f>D56+D57</f>
        <v>0</v>
      </c>
      <c r="E58" s="26">
        <f>E56+E57</f>
        <v>46809.89</v>
      </c>
    </row>
    <row r="59" spans="1:7" ht="15.75">
      <c r="A59" s="18"/>
    </row>
    <row r="60" spans="1:7" ht="15.75">
      <c r="A60" s="18"/>
    </row>
    <row r="61" spans="1:7" ht="15.75">
      <c r="A61" s="17" t="s">
        <v>53</v>
      </c>
      <c r="B61" s="8" t="s">
        <v>54</v>
      </c>
      <c r="C61" s="8"/>
      <c r="D61" s="8"/>
      <c r="E61" s="8"/>
      <c r="F61" s="8"/>
      <c r="G61" s="8"/>
    </row>
    <row r="62" spans="1:7" ht="15.75">
      <c r="A62" s="18"/>
    </row>
    <row r="63" spans="1:7" ht="46.5" customHeight="1">
      <c r="A63" s="19" t="s">
        <v>28</v>
      </c>
      <c r="B63" s="19" t="s">
        <v>55</v>
      </c>
      <c r="C63" s="19" t="s">
        <v>56</v>
      </c>
      <c r="D63" s="19" t="s">
        <v>57</v>
      </c>
      <c r="E63" s="19" t="s">
        <v>40</v>
      </c>
      <c r="F63" s="19" t="s">
        <v>41</v>
      </c>
      <c r="G63" s="19" t="s">
        <v>42</v>
      </c>
    </row>
    <row r="64" spans="1:7" ht="15.75">
      <c r="A64" s="19">
        <v>1</v>
      </c>
      <c r="B64" s="19">
        <v>2</v>
      </c>
      <c r="C64" s="19">
        <v>3</v>
      </c>
      <c r="D64" s="19">
        <v>4</v>
      </c>
      <c r="E64" s="19">
        <v>5</v>
      </c>
      <c r="F64" s="19">
        <v>6</v>
      </c>
      <c r="G64" s="19">
        <v>7</v>
      </c>
    </row>
    <row r="65" spans="1:9" ht="15.75">
      <c r="A65" s="19">
        <v>1</v>
      </c>
      <c r="B65" s="29" t="s">
        <v>62</v>
      </c>
      <c r="C65" s="19"/>
      <c r="D65" s="19"/>
      <c r="E65" s="19"/>
      <c r="F65" s="19"/>
      <c r="G65" s="19"/>
    </row>
    <row r="66" spans="1:9" ht="220.5">
      <c r="A66" s="19"/>
      <c r="B66" s="29" t="s">
        <v>156</v>
      </c>
      <c r="C66" s="19" t="s">
        <v>60</v>
      </c>
      <c r="D66" s="19" t="s">
        <v>140</v>
      </c>
      <c r="E66" s="19">
        <v>5</v>
      </c>
      <c r="F66" s="19">
        <v>0</v>
      </c>
      <c r="G66" s="19">
        <v>5</v>
      </c>
    </row>
    <row r="67" spans="1:9" ht="63">
      <c r="A67" s="29"/>
      <c r="B67" s="29" t="s">
        <v>157</v>
      </c>
      <c r="C67" s="19" t="s">
        <v>99</v>
      </c>
      <c r="D67" s="19" t="s">
        <v>158</v>
      </c>
      <c r="E67" s="30">
        <v>546</v>
      </c>
      <c r="F67" s="30">
        <v>0</v>
      </c>
      <c r="G67" s="30">
        <v>546</v>
      </c>
    </row>
    <row r="68" spans="1:9" ht="15.75">
      <c r="A68" s="19">
        <v>2</v>
      </c>
      <c r="B68" s="29" t="s">
        <v>66</v>
      </c>
      <c r="C68" s="19"/>
      <c r="D68" s="19"/>
      <c r="E68" s="30"/>
      <c r="F68" s="30"/>
      <c r="G68" s="30"/>
    </row>
    <row r="69" spans="1:9" ht="78.75">
      <c r="A69" s="19"/>
      <c r="B69" s="29" t="s">
        <v>159</v>
      </c>
      <c r="C69" s="19" t="s">
        <v>96</v>
      </c>
      <c r="D69" s="19" t="s">
        <v>160</v>
      </c>
      <c r="E69" s="28">
        <f>46809.89/E66</f>
        <v>9361.9779999999992</v>
      </c>
      <c r="F69" s="30">
        <v>0</v>
      </c>
      <c r="G69" s="28">
        <f>E69+F69</f>
        <v>9361.9779999999992</v>
      </c>
    </row>
    <row r="70" spans="1:9" ht="110.25">
      <c r="A70" s="19"/>
      <c r="B70" s="29" t="s">
        <v>161</v>
      </c>
      <c r="C70" s="19" t="s">
        <v>96</v>
      </c>
      <c r="D70" s="19" t="s">
        <v>162</v>
      </c>
      <c r="E70" s="28">
        <f>46809.89/E67</f>
        <v>85.732399267399273</v>
      </c>
      <c r="F70" s="28">
        <v>0</v>
      </c>
      <c r="G70" s="28">
        <f>E70+F70</f>
        <v>85.732399267399273</v>
      </c>
    </row>
    <row r="71" spans="1:9" ht="15.75">
      <c r="A71" s="19">
        <v>3</v>
      </c>
      <c r="B71" s="29" t="s">
        <v>103</v>
      </c>
      <c r="C71" s="19"/>
      <c r="D71" s="19"/>
      <c r="E71" s="30"/>
      <c r="F71" s="30"/>
      <c r="G71" s="30"/>
    </row>
    <row r="72" spans="1:9" ht="110.25">
      <c r="A72" s="29"/>
      <c r="B72" s="29" t="s">
        <v>163</v>
      </c>
      <c r="C72" s="19" t="s">
        <v>105</v>
      </c>
      <c r="D72" s="19" t="s">
        <v>164</v>
      </c>
      <c r="E72" s="57">
        <f>546/568*100-100</f>
        <v>-3.8732394366197127</v>
      </c>
      <c r="F72" s="30">
        <v>0</v>
      </c>
      <c r="G72" s="57">
        <f>E72+F72</f>
        <v>-3.8732394366197127</v>
      </c>
    </row>
    <row r="73" spans="1:9" ht="15.75">
      <c r="A73" s="18"/>
    </row>
    <row r="74" spans="1:9" ht="15.75">
      <c r="A74" s="18"/>
      <c r="I74" s="1" t="s">
        <v>74</v>
      </c>
    </row>
    <row r="75" spans="1:9" ht="27" customHeight="1">
      <c r="A75" s="8" t="s">
        <v>75</v>
      </c>
      <c r="B75" s="8"/>
      <c r="C75" s="8"/>
      <c r="D75" s="4"/>
      <c r="F75" s="1" t="s">
        <v>76</v>
      </c>
    </row>
    <row r="76" spans="1:9" ht="0.75" customHeight="1">
      <c r="A76" s="8"/>
      <c r="B76" s="8"/>
      <c r="C76" s="8"/>
      <c r="D76" s="35"/>
      <c r="E76" s="36"/>
      <c r="F76" s="37" t="s">
        <v>77</v>
      </c>
      <c r="G76" s="37"/>
    </row>
    <row r="77" spans="1:9" ht="15.75">
      <c r="A77" s="38"/>
      <c r="B77" s="17"/>
      <c r="D77" s="13" t="s">
        <v>78</v>
      </c>
      <c r="F77" s="7" t="s">
        <v>79</v>
      </c>
      <c r="G77" s="7"/>
    </row>
    <row r="78" spans="1:9" ht="15.75">
      <c r="A78" s="8" t="s">
        <v>80</v>
      </c>
      <c r="B78" s="8"/>
      <c r="C78" s="17"/>
      <c r="D78" s="17"/>
    </row>
    <row r="79" spans="1:9" ht="15.75">
      <c r="A79" s="25"/>
      <c r="B79" s="23"/>
      <c r="C79" s="17"/>
      <c r="D79" s="17"/>
    </row>
    <row r="80" spans="1:9" ht="22.5" customHeight="1">
      <c r="A80" s="8" t="s">
        <v>81</v>
      </c>
      <c r="B80" s="8"/>
      <c r="C80" s="8"/>
      <c r="D80" s="35"/>
      <c r="E80" s="36"/>
      <c r="F80" s="37" t="s">
        <v>82</v>
      </c>
      <c r="G80" s="37"/>
    </row>
    <row r="81" spans="1:7" ht="15.75">
      <c r="A81" s="4"/>
      <c r="B81" s="17"/>
      <c r="C81" s="17"/>
      <c r="D81" s="13" t="s">
        <v>78</v>
      </c>
      <c r="F81" s="7" t="s">
        <v>79</v>
      </c>
      <c r="G81" s="7"/>
    </row>
    <row r="82" spans="1:7">
      <c r="A82" s="39" t="s">
        <v>83</v>
      </c>
    </row>
    <row r="83" spans="1:7">
      <c r="A83" s="40" t="s">
        <v>84</v>
      </c>
    </row>
  </sheetData>
  <mergeCells count="44">
    <mergeCell ref="F77:G77"/>
    <mergeCell ref="A78:B78"/>
    <mergeCell ref="A80:C80"/>
    <mergeCell ref="F80:G80"/>
    <mergeCell ref="F81:G81"/>
    <mergeCell ref="A47:B47"/>
    <mergeCell ref="A50:A51"/>
    <mergeCell ref="B50:G50"/>
    <mergeCell ref="A58:B58"/>
    <mergeCell ref="B61:G61"/>
    <mergeCell ref="A75:C76"/>
    <mergeCell ref="F76:G76"/>
    <mergeCell ref="B30:G30"/>
    <mergeCell ref="B33:G33"/>
    <mergeCell ref="B35:G35"/>
    <mergeCell ref="B36:G36"/>
    <mergeCell ref="B37:G37"/>
    <mergeCell ref="B38:G38"/>
    <mergeCell ref="B23:G23"/>
    <mergeCell ref="B24:G24"/>
    <mergeCell ref="B25:G25"/>
    <mergeCell ref="B27:G27"/>
    <mergeCell ref="B28:G28"/>
    <mergeCell ref="B29:G29"/>
    <mergeCell ref="A19:A20"/>
    <mergeCell ref="C19:C20"/>
    <mergeCell ref="D19:G19"/>
    <mergeCell ref="D20:G20"/>
    <mergeCell ref="A21:A22"/>
    <mergeCell ref="D21:G21"/>
    <mergeCell ref="D22:G22"/>
    <mergeCell ref="E10:G10"/>
    <mergeCell ref="A13:G13"/>
    <mergeCell ref="A14:G14"/>
    <mergeCell ref="A17:A18"/>
    <mergeCell ref="C17:C18"/>
    <mergeCell ref="D17:G17"/>
    <mergeCell ref="D18:G18"/>
    <mergeCell ref="F1:G3"/>
    <mergeCell ref="E5:G5"/>
    <mergeCell ref="E6:G6"/>
    <mergeCell ref="E7:G7"/>
    <mergeCell ref="E8:G8"/>
    <mergeCell ref="E9:G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90"/>
  <sheetViews>
    <sheetView workbookViewId="0">
      <selection activeCell="B23" sqref="B23:G23"/>
    </sheetView>
  </sheetViews>
  <sheetFormatPr defaultColWidth="21.5703125" defaultRowHeight="15"/>
  <cols>
    <col min="1" max="1" width="6.5703125" style="1" customWidth="1"/>
    <col min="2" max="256" width="21.5703125" style="1"/>
    <col min="257" max="257" width="6.5703125" style="1" customWidth="1"/>
    <col min="258" max="512" width="21.5703125" style="1"/>
    <col min="513" max="513" width="6.5703125" style="1" customWidth="1"/>
    <col min="514" max="768" width="21.5703125" style="1"/>
    <col min="769" max="769" width="6.5703125" style="1" customWidth="1"/>
    <col min="770" max="1024" width="21.5703125" style="1"/>
    <col min="1025" max="1025" width="6.5703125" style="1" customWidth="1"/>
    <col min="1026" max="1280" width="21.5703125" style="1"/>
    <col min="1281" max="1281" width="6.5703125" style="1" customWidth="1"/>
    <col min="1282" max="1536" width="21.5703125" style="1"/>
    <col min="1537" max="1537" width="6.5703125" style="1" customWidth="1"/>
    <col min="1538" max="1792" width="21.5703125" style="1"/>
    <col min="1793" max="1793" width="6.5703125" style="1" customWidth="1"/>
    <col min="1794" max="2048" width="21.5703125" style="1"/>
    <col min="2049" max="2049" width="6.5703125" style="1" customWidth="1"/>
    <col min="2050" max="2304" width="21.5703125" style="1"/>
    <col min="2305" max="2305" width="6.5703125" style="1" customWidth="1"/>
    <col min="2306" max="2560" width="21.5703125" style="1"/>
    <col min="2561" max="2561" width="6.5703125" style="1" customWidth="1"/>
    <col min="2562" max="2816" width="21.5703125" style="1"/>
    <col min="2817" max="2817" width="6.5703125" style="1" customWidth="1"/>
    <col min="2818" max="3072" width="21.5703125" style="1"/>
    <col min="3073" max="3073" width="6.5703125" style="1" customWidth="1"/>
    <col min="3074" max="3328" width="21.5703125" style="1"/>
    <col min="3329" max="3329" width="6.5703125" style="1" customWidth="1"/>
    <col min="3330" max="3584" width="21.5703125" style="1"/>
    <col min="3585" max="3585" width="6.5703125" style="1" customWidth="1"/>
    <col min="3586" max="3840" width="21.5703125" style="1"/>
    <col min="3841" max="3841" width="6.5703125" style="1" customWidth="1"/>
    <col min="3842" max="4096" width="21.5703125" style="1"/>
    <col min="4097" max="4097" width="6.5703125" style="1" customWidth="1"/>
    <col min="4098" max="4352" width="21.5703125" style="1"/>
    <col min="4353" max="4353" width="6.5703125" style="1" customWidth="1"/>
    <col min="4354" max="4608" width="21.5703125" style="1"/>
    <col min="4609" max="4609" width="6.5703125" style="1" customWidth="1"/>
    <col min="4610" max="4864" width="21.5703125" style="1"/>
    <col min="4865" max="4865" width="6.5703125" style="1" customWidth="1"/>
    <col min="4866" max="5120" width="21.5703125" style="1"/>
    <col min="5121" max="5121" width="6.5703125" style="1" customWidth="1"/>
    <col min="5122" max="5376" width="21.5703125" style="1"/>
    <col min="5377" max="5377" width="6.5703125" style="1" customWidth="1"/>
    <col min="5378" max="5632" width="21.5703125" style="1"/>
    <col min="5633" max="5633" width="6.5703125" style="1" customWidth="1"/>
    <col min="5634" max="5888" width="21.5703125" style="1"/>
    <col min="5889" max="5889" width="6.5703125" style="1" customWidth="1"/>
    <col min="5890" max="6144" width="21.5703125" style="1"/>
    <col min="6145" max="6145" width="6.5703125" style="1" customWidth="1"/>
    <col min="6146" max="6400" width="21.5703125" style="1"/>
    <col min="6401" max="6401" width="6.5703125" style="1" customWidth="1"/>
    <col min="6402" max="6656" width="21.5703125" style="1"/>
    <col min="6657" max="6657" width="6.5703125" style="1" customWidth="1"/>
    <col min="6658" max="6912" width="21.5703125" style="1"/>
    <col min="6913" max="6913" width="6.5703125" style="1" customWidth="1"/>
    <col min="6914" max="7168" width="21.5703125" style="1"/>
    <col min="7169" max="7169" width="6.5703125" style="1" customWidth="1"/>
    <col min="7170" max="7424" width="21.5703125" style="1"/>
    <col min="7425" max="7425" width="6.5703125" style="1" customWidth="1"/>
    <col min="7426" max="7680" width="21.5703125" style="1"/>
    <col min="7681" max="7681" width="6.5703125" style="1" customWidth="1"/>
    <col min="7682" max="7936" width="21.5703125" style="1"/>
    <col min="7937" max="7937" width="6.5703125" style="1" customWidth="1"/>
    <col min="7938" max="8192" width="21.5703125" style="1"/>
    <col min="8193" max="8193" width="6.5703125" style="1" customWidth="1"/>
    <col min="8194" max="8448" width="21.5703125" style="1"/>
    <col min="8449" max="8449" width="6.5703125" style="1" customWidth="1"/>
    <col min="8450" max="8704" width="21.5703125" style="1"/>
    <col min="8705" max="8705" width="6.5703125" style="1" customWidth="1"/>
    <col min="8706" max="8960" width="21.5703125" style="1"/>
    <col min="8961" max="8961" width="6.5703125" style="1" customWidth="1"/>
    <col min="8962" max="9216" width="21.5703125" style="1"/>
    <col min="9217" max="9217" width="6.5703125" style="1" customWidth="1"/>
    <col min="9218" max="9472" width="21.5703125" style="1"/>
    <col min="9473" max="9473" width="6.5703125" style="1" customWidth="1"/>
    <col min="9474" max="9728" width="21.5703125" style="1"/>
    <col min="9729" max="9729" width="6.5703125" style="1" customWidth="1"/>
    <col min="9730" max="9984" width="21.5703125" style="1"/>
    <col min="9985" max="9985" width="6.5703125" style="1" customWidth="1"/>
    <col min="9986" max="10240" width="21.5703125" style="1"/>
    <col min="10241" max="10241" width="6.5703125" style="1" customWidth="1"/>
    <col min="10242" max="10496" width="21.5703125" style="1"/>
    <col min="10497" max="10497" width="6.5703125" style="1" customWidth="1"/>
    <col min="10498" max="10752" width="21.5703125" style="1"/>
    <col min="10753" max="10753" width="6.5703125" style="1" customWidth="1"/>
    <col min="10754" max="11008" width="21.5703125" style="1"/>
    <col min="11009" max="11009" width="6.5703125" style="1" customWidth="1"/>
    <col min="11010" max="11264" width="21.5703125" style="1"/>
    <col min="11265" max="11265" width="6.5703125" style="1" customWidth="1"/>
    <col min="11266" max="11520" width="21.5703125" style="1"/>
    <col min="11521" max="11521" width="6.5703125" style="1" customWidth="1"/>
    <col min="11522" max="11776" width="21.5703125" style="1"/>
    <col min="11777" max="11777" width="6.5703125" style="1" customWidth="1"/>
    <col min="11778" max="12032" width="21.5703125" style="1"/>
    <col min="12033" max="12033" width="6.5703125" style="1" customWidth="1"/>
    <col min="12034" max="12288" width="21.5703125" style="1"/>
    <col min="12289" max="12289" width="6.5703125" style="1" customWidth="1"/>
    <col min="12290" max="12544" width="21.5703125" style="1"/>
    <col min="12545" max="12545" width="6.5703125" style="1" customWidth="1"/>
    <col min="12546" max="12800" width="21.5703125" style="1"/>
    <col min="12801" max="12801" width="6.5703125" style="1" customWidth="1"/>
    <col min="12802" max="13056" width="21.5703125" style="1"/>
    <col min="13057" max="13057" width="6.5703125" style="1" customWidth="1"/>
    <col min="13058" max="13312" width="21.5703125" style="1"/>
    <col min="13313" max="13313" width="6.5703125" style="1" customWidth="1"/>
    <col min="13314" max="13568" width="21.5703125" style="1"/>
    <col min="13569" max="13569" width="6.5703125" style="1" customWidth="1"/>
    <col min="13570" max="13824" width="21.5703125" style="1"/>
    <col min="13825" max="13825" width="6.5703125" style="1" customWidth="1"/>
    <col min="13826" max="14080" width="21.5703125" style="1"/>
    <col min="14081" max="14081" width="6.5703125" style="1" customWidth="1"/>
    <col min="14082" max="14336" width="21.5703125" style="1"/>
    <col min="14337" max="14337" width="6.5703125" style="1" customWidth="1"/>
    <col min="14338" max="14592" width="21.5703125" style="1"/>
    <col min="14593" max="14593" width="6.5703125" style="1" customWidth="1"/>
    <col min="14594" max="14848" width="21.5703125" style="1"/>
    <col min="14849" max="14849" width="6.5703125" style="1" customWidth="1"/>
    <col min="14850" max="15104" width="21.5703125" style="1"/>
    <col min="15105" max="15105" width="6.5703125" style="1" customWidth="1"/>
    <col min="15106" max="15360" width="21.5703125" style="1"/>
    <col min="15361" max="15361" width="6.5703125" style="1" customWidth="1"/>
    <col min="15362" max="15616" width="21.5703125" style="1"/>
    <col min="15617" max="15617" width="6.5703125" style="1" customWidth="1"/>
    <col min="15618" max="15872" width="21.5703125" style="1"/>
    <col min="15873" max="15873" width="6.5703125" style="1" customWidth="1"/>
    <col min="15874" max="16128" width="21.5703125" style="1"/>
    <col min="16129" max="16129" width="6.5703125" style="1" customWidth="1"/>
    <col min="16130" max="16384" width="21.5703125" style="1"/>
  </cols>
  <sheetData>
    <row r="1" spans="1:7">
      <c r="F1" s="2" t="s">
        <v>0</v>
      </c>
      <c r="G1" s="3"/>
    </row>
    <row r="2" spans="1:7">
      <c r="F2" s="3"/>
      <c r="G2" s="3"/>
    </row>
    <row r="3" spans="1:7" ht="32.25" customHeight="1">
      <c r="F3" s="3"/>
      <c r="G3" s="3"/>
    </row>
    <row r="4" spans="1:7" ht="15.75">
      <c r="A4" s="4"/>
      <c r="E4" s="4" t="s">
        <v>1</v>
      </c>
    </row>
    <row r="5" spans="1:7" ht="15.75" hidden="1">
      <c r="A5" s="4"/>
      <c r="E5" s="5" t="s">
        <v>2</v>
      </c>
      <c r="F5" s="5"/>
      <c r="G5" s="5"/>
    </row>
    <row r="6" spans="1:7" ht="15.75">
      <c r="A6" s="4"/>
      <c r="B6" s="4"/>
      <c r="E6" s="6" t="s">
        <v>3</v>
      </c>
      <c r="F6" s="6"/>
      <c r="G6" s="6"/>
    </row>
    <row r="7" spans="1:7" ht="15" customHeight="1">
      <c r="A7" s="4"/>
      <c r="E7" s="7" t="s">
        <v>4</v>
      </c>
      <c r="F7" s="7"/>
      <c r="G7" s="7"/>
    </row>
    <row r="8" spans="1:7" ht="15.75">
      <c r="A8" s="4"/>
      <c r="B8" s="4"/>
      <c r="E8" s="6" t="s">
        <v>5</v>
      </c>
      <c r="F8" s="6"/>
      <c r="G8" s="6"/>
    </row>
    <row r="9" spans="1:7" ht="15" hidden="1" customHeight="1">
      <c r="A9" s="4"/>
      <c r="E9" s="7"/>
      <c r="F9" s="7"/>
      <c r="G9" s="7"/>
    </row>
    <row r="10" spans="1:7" ht="15.75">
      <c r="A10" s="4"/>
      <c r="E10" s="8" t="s">
        <v>6</v>
      </c>
      <c r="F10" s="8"/>
      <c r="G10" s="8"/>
    </row>
    <row r="13" spans="1:7" ht="15.75">
      <c r="A13" s="9" t="s">
        <v>7</v>
      </c>
      <c r="B13" s="9"/>
      <c r="C13" s="9"/>
      <c r="D13" s="9"/>
      <c r="E13" s="9"/>
      <c r="F13" s="9"/>
      <c r="G13" s="9"/>
    </row>
    <row r="14" spans="1:7" ht="15.75">
      <c r="A14" s="9" t="s">
        <v>8</v>
      </c>
      <c r="B14" s="9"/>
      <c r="C14" s="9"/>
      <c r="D14" s="9"/>
      <c r="E14" s="9"/>
      <c r="F14" s="9"/>
      <c r="G14" s="9"/>
    </row>
    <row r="17" spans="1:7" ht="15.75">
      <c r="A17" s="10" t="s">
        <v>9</v>
      </c>
      <c r="B17" s="11" t="s">
        <v>10</v>
      </c>
      <c r="C17" s="10"/>
      <c r="D17" s="12" t="s">
        <v>3</v>
      </c>
      <c r="E17" s="12"/>
      <c r="F17" s="12"/>
      <c r="G17" s="12"/>
    </row>
    <row r="18" spans="1:7">
      <c r="A18" s="10"/>
      <c r="B18" s="13" t="s">
        <v>11</v>
      </c>
      <c r="C18" s="10"/>
      <c r="D18" s="14" t="s">
        <v>12</v>
      </c>
      <c r="E18" s="14"/>
      <c r="F18" s="14"/>
      <c r="G18" s="14"/>
    </row>
    <row r="19" spans="1:7" ht="15.75">
      <c r="A19" s="10" t="s">
        <v>13</v>
      </c>
      <c r="B19" s="11" t="s">
        <v>14</v>
      </c>
      <c r="C19" s="10"/>
      <c r="D19" s="12" t="s">
        <v>3</v>
      </c>
      <c r="E19" s="12"/>
      <c r="F19" s="12"/>
      <c r="G19" s="12"/>
    </row>
    <row r="20" spans="1:7">
      <c r="A20" s="10"/>
      <c r="B20" s="13" t="s">
        <v>11</v>
      </c>
      <c r="C20" s="10"/>
      <c r="D20" s="7" t="s">
        <v>15</v>
      </c>
      <c r="E20" s="7"/>
      <c r="F20" s="7"/>
      <c r="G20" s="7"/>
    </row>
    <row r="21" spans="1:7" ht="34.5" customHeight="1">
      <c r="A21" s="10" t="s">
        <v>16</v>
      </c>
      <c r="B21" s="11" t="s">
        <v>165</v>
      </c>
      <c r="C21" s="59" t="s">
        <v>166</v>
      </c>
      <c r="D21" s="15" t="s">
        <v>167</v>
      </c>
      <c r="E21" s="15"/>
      <c r="F21" s="15"/>
      <c r="G21" s="15"/>
    </row>
    <row r="22" spans="1:7">
      <c r="A22" s="10"/>
      <c r="B22" s="16" t="s">
        <v>11</v>
      </c>
      <c r="C22" s="16" t="s">
        <v>20</v>
      </c>
      <c r="D22" s="14" t="s">
        <v>21</v>
      </c>
      <c r="E22" s="14"/>
      <c r="F22" s="14"/>
      <c r="G22" s="14"/>
    </row>
    <row r="23" spans="1:7" ht="42" customHeight="1">
      <c r="A23" s="17" t="s">
        <v>22</v>
      </c>
      <c r="B23" s="8" t="s">
        <v>168</v>
      </c>
      <c r="C23" s="8"/>
      <c r="D23" s="8"/>
      <c r="E23" s="8"/>
      <c r="F23" s="8"/>
      <c r="G23" s="8"/>
    </row>
    <row r="24" spans="1:7" ht="144.75" customHeight="1">
      <c r="A24" s="17" t="s">
        <v>24</v>
      </c>
      <c r="B24" s="8" t="s">
        <v>169</v>
      </c>
      <c r="C24" s="8"/>
      <c r="D24" s="8"/>
      <c r="E24" s="8"/>
      <c r="F24" s="8"/>
      <c r="G24" s="8"/>
    </row>
    <row r="25" spans="1:7" ht="15.75">
      <c r="A25" s="17" t="s">
        <v>26</v>
      </c>
      <c r="B25" s="8" t="s">
        <v>27</v>
      </c>
      <c r="C25" s="8"/>
      <c r="D25" s="8"/>
      <c r="E25" s="8"/>
      <c r="F25" s="8"/>
      <c r="G25" s="8"/>
    </row>
    <row r="26" spans="1:7" ht="15.75">
      <c r="A26" s="18"/>
    </row>
    <row r="27" spans="1:7" ht="15.75">
      <c r="A27" s="19" t="s">
        <v>28</v>
      </c>
      <c r="B27" s="20" t="s">
        <v>29</v>
      </c>
      <c r="C27" s="20"/>
      <c r="D27" s="20"/>
      <c r="E27" s="20"/>
      <c r="F27" s="20"/>
      <c r="G27" s="20"/>
    </row>
    <row r="28" spans="1:7" ht="45" customHeight="1">
      <c r="A28" s="19">
        <v>1</v>
      </c>
      <c r="B28" s="20" t="s">
        <v>170</v>
      </c>
      <c r="C28" s="20"/>
      <c r="D28" s="20"/>
      <c r="E28" s="20"/>
      <c r="F28" s="20"/>
      <c r="G28" s="20"/>
    </row>
    <row r="29" spans="1:7" ht="15.75">
      <c r="A29" s="19"/>
      <c r="B29" s="20"/>
      <c r="C29" s="20"/>
      <c r="D29" s="20"/>
      <c r="E29" s="20"/>
      <c r="F29" s="20"/>
      <c r="G29" s="20"/>
    </row>
    <row r="30" spans="1:7" ht="15.75">
      <c r="A30" s="19"/>
      <c r="B30" s="20"/>
      <c r="C30" s="20"/>
      <c r="D30" s="20"/>
      <c r="E30" s="20"/>
      <c r="F30" s="20"/>
      <c r="G30" s="20"/>
    </row>
    <row r="31" spans="1:7" ht="15.75">
      <c r="A31" s="18"/>
    </row>
    <row r="32" spans="1:7" ht="15.75">
      <c r="A32" s="22" t="s">
        <v>31</v>
      </c>
      <c r="B32" s="1" t="s">
        <v>171</v>
      </c>
    </row>
    <row r="33" spans="1:7" ht="15.75">
      <c r="A33" s="17" t="s">
        <v>33</v>
      </c>
      <c r="B33" s="8" t="s">
        <v>34</v>
      </c>
      <c r="C33" s="8"/>
      <c r="D33" s="8"/>
      <c r="E33" s="8"/>
      <c r="F33" s="8"/>
      <c r="G33" s="8"/>
    </row>
    <row r="34" spans="1:7" ht="15.75">
      <c r="A34" s="17"/>
      <c r="B34" s="23"/>
      <c r="C34" s="23"/>
      <c r="D34" s="23"/>
      <c r="E34" s="23"/>
      <c r="F34" s="23"/>
      <c r="G34" s="23"/>
    </row>
    <row r="35" spans="1:7" ht="15.75">
      <c r="A35" s="19" t="s">
        <v>28</v>
      </c>
      <c r="B35" s="20" t="s">
        <v>35</v>
      </c>
      <c r="C35" s="20"/>
      <c r="D35" s="20"/>
      <c r="E35" s="20"/>
      <c r="F35" s="20"/>
      <c r="G35" s="20"/>
    </row>
    <row r="36" spans="1:7" ht="30.75" customHeight="1">
      <c r="A36" s="19">
        <v>1</v>
      </c>
      <c r="B36" s="53" t="s">
        <v>172</v>
      </c>
      <c r="C36" s="53"/>
      <c r="D36" s="53"/>
      <c r="E36" s="53"/>
      <c r="F36" s="53"/>
      <c r="G36" s="53"/>
    </row>
    <row r="37" spans="1:7" ht="15.75">
      <c r="A37" s="19"/>
      <c r="B37" s="20"/>
      <c r="C37" s="20"/>
      <c r="D37" s="20"/>
      <c r="E37" s="20"/>
      <c r="F37" s="20"/>
      <c r="G37" s="20"/>
    </row>
    <row r="38" spans="1:7" ht="15.75">
      <c r="A38" s="19"/>
      <c r="B38" s="20"/>
      <c r="C38" s="20"/>
      <c r="D38" s="20"/>
      <c r="E38" s="20"/>
      <c r="F38" s="20"/>
      <c r="G38" s="20"/>
    </row>
    <row r="39" spans="1:7" ht="15.75">
      <c r="A39" s="17"/>
      <c r="B39" s="23"/>
      <c r="C39" s="23"/>
      <c r="D39" s="23"/>
      <c r="E39" s="23"/>
      <c r="F39" s="23"/>
      <c r="G39" s="23"/>
    </row>
    <row r="40" spans="1:7" ht="15.75">
      <c r="A40" s="17" t="s">
        <v>37</v>
      </c>
      <c r="B40" s="25" t="s">
        <v>38</v>
      </c>
      <c r="C40" s="23"/>
      <c r="D40" s="23"/>
      <c r="E40" s="23"/>
      <c r="F40" s="23"/>
      <c r="G40" s="23"/>
    </row>
    <row r="41" spans="1:7" ht="15.75">
      <c r="A41" s="18"/>
      <c r="B41" s="1" t="s">
        <v>39</v>
      </c>
    </row>
    <row r="42" spans="1:7" ht="15.75">
      <c r="A42" s="18"/>
    </row>
    <row r="43" spans="1:7" ht="47.25">
      <c r="A43" s="19" t="s">
        <v>28</v>
      </c>
      <c r="B43" s="19" t="s">
        <v>38</v>
      </c>
      <c r="C43" s="19" t="s">
        <v>40</v>
      </c>
      <c r="D43" s="19" t="s">
        <v>41</v>
      </c>
      <c r="E43" s="19" t="s">
        <v>42</v>
      </c>
    </row>
    <row r="44" spans="1:7" ht="15.75">
      <c r="A44" s="19">
        <v>1</v>
      </c>
      <c r="B44" s="19">
        <v>2</v>
      </c>
      <c r="C44" s="19">
        <v>3</v>
      </c>
      <c r="D44" s="19">
        <v>4</v>
      </c>
      <c r="E44" s="19">
        <v>5</v>
      </c>
    </row>
    <row r="45" spans="1:7" ht="170.25" customHeight="1">
      <c r="A45" s="19"/>
      <c r="B45" s="19" t="s">
        <v>173</v>
      </c>
      <c r="C45" s="26">
        <v>7500</v>
      </c>
      <c r="D45" s="26">
        <v>0</v>
      </c>
      <c r="E45" s="26">
        <f>C45+D45</f>
        <v>7500</v>
      </c>
    </row>
    <row r="46" spans="1:7" ht="15.75">
      <c r="A46" s="19"/>
      <c r="B46" s="19"/>
      <c r="C46" s="19"/>
      <c r="D46" s="19"/>
      <c r="E46" s="19"/>
    </row>
    <row r="47" spans="1:7" ht="15.75">
      <c r="A47" s="20" t="s">
        <v>42</v>
      </c>
      <c r="B47" s="20"/>
      <c r="C47" s="26">
        <f>C45+C46</f>
        <v>7500</v>
      </c>
      <c r="D47" s="26">
        <f>D45+D46</f>
        <v>0</v>
      </c>
      <c r="E47" s="26">
        <f>E45</f>
        <v>7500</v>
      </c>
    </row>
    <row r="48" spans="1:7" ht="15.75">
      <c r="A48" s="18"/>
    </row>
    <row r="49" spans="1:7" ht="15.75">
      <c r="A49" s="18"/>
    </row>
    <row r="50" spans="1:7" ht="15.75">
      <c r="A50" s="10" t="s">
        <v>49</v>
      </c>
      <c r="B50" s="8" t="s">
        <v>50</v>
      </c>
      <c r="C50" s="8"/>
      <c r="D50" s="8"/>
      <c r="E50" s="8"/>
      <c r="F50" s="8"/>
      <c r="G50" s="8"/>
    </row>
    <row r="51" spans="1:7" ht="15.75">
      <c r="A51" s="10"/>
      <c r="B51" s="4" t="s">
        <v>51</v>
      </c>
    </row>
    <row r="52" spans="1:7" ht="15.75">
      <c r="A52" s="18"/>
    </row>
    <row r="53" spans="1:7" ht="15.75">
      <c r="A53" s="18"/>
    </row>
    <row r="54" spans="1:7" ht="63">
      <c r="A54" s="19" t="s">
        <v>28</v>
      </c>
      <c r="B54" s="19" t="s">
        <v>52</v>
      </c>
      <c r="C54" s="19" t="s">
        <v>40</v>
      </c>
      <c r="D54" s="19" t="s">
        <v>41</v>
      </c>
      <c r="E54" s="19" t="s">
        <v>42</v>
      </c>
    </row>
    <row r="55" spans="1:7" ht="15.75">
      <c r="A55" s="19">
        <v>1</v>
      </c>
      <c r="B55" s="19">
        <v>2</v>
      </c>
      <c r="C55" s="19">
        <v>3</v>
      </c>
      <c r="D55" s="19">
        <v>4</v>
      </c>
      <c r="E55" s="19">
        <v>5</v>
      </c>
    </row>
    <row r="56" spans="1:7" ht="157.5">
      <c r="A56" s="19">
        <v>1</v>
      </c>
      <c r="B56" s="29" t="s">
        <v>138</v>
      </c>
      <c r="C56" s="26">
        <v>7500</v>
      </c>
      <c r="D56" s="26">
        <v>0</v>
      </c>
      <c r="E56" s="26">
        <f>C56+D56</f>
        <v>7500</v>
      </c>
    </row>
    <row r="57" spans="1:7" ht="15.75">
      <c r="A57" s="19"/>
      <c r="B57" s="29"/>
      <c r="C57" s="19"/>
      <c r="D57" s="19"/>
      <c r="E57" s="19"/>
    </row>
    <row r="58" spans="1:7" ht="15.75">
      <c r="A58" s="20" t="s">
        <v>42</v>
      </c>
      <c r="B58" s="20"/>
      <c r="C58" s="26">
        <f>C56+C57</f>
        <v>7500</v>
      </c>
      <c r="D58" s="26">
        <f>D56+D57</f>
        <v>0</v>
      </c>
      <c r="E58" s="26">
        <f>E56+E57</f>
        <v>7500</v>
      </c>
    </row>
    <row r="59" spans="1:7" ht="15.75">
      <c r="A59" s="18"/>
    </row>
    <row r="60" spans="1:7" ht="15.75">
      <c r="A60" s="18"/>
    </row>
    <row r="61" spans="1:7" ht="15.75">
      <c r="A61" s="17" t="s">
        <v>53</v>
      </c>
      <c r="B61" s="8" t="s">
        <v>54</v>
      </c>
      <c r="C61" s="8"/>
      <c r="D61" s="8"/>
      <c r="E61" s="8"/>
      <c r="F61" s="8"/>
      <c r="G61" s="8"/>
    </row>
    <row r="62" spans="1:7" ht="15.75">
      <c r="A62" s="18"/>
    </row>
    <row r="63" spans="1:7" ht="46.5" customHeight="1">
      <c r="A63" s="19" t="s">
        <v>28</v>
      </c>
      <c r="B63" s="19" t="s">
        <v>55</v>
      </c>
      <c r="C63" s="19" t="s">
        <v>56</v>
      </c>
      <c r="D63" s="19" t="s">
        <v>57</v>
      </c>
      <c r="E63" s="19" t="s">
        <v>40</v>
      </c>
      <c r="F63" s="19" t="s">
        <v>41</v>
      </c>
      <c r="G63" s="19" t="s">
        <v>42</v>
      </c>
    </row>
    <row r="64" spans="1:7" ht="15.75">
      <c r="A64" s="19">
        <v>1</v>
      </c>
      <c r="B64" s="19">
        <v>2</v>
      </c>
      <c r="C64" s="19">
        <v>3</v>
      </c>
      <c r="D64" s="19">
        <v>4</v>
      </c>
      <c r="E64" s="19">
        <v>5</v>
      </c>
      <c r="F64" s="19">
        <v>6</v>
      </c>
      <c r="G64" s="19">
        <v>7</v>
      </c>
    </row>
    <row r="65" spans="1:7" ht="15.75">
      <c r="A65" s="19">
        <v>1</v>
      </c>
      <c r="B65" s="60" t="s">
        <v>58</v>
      </c>
      <c r="C65" s="19"/>
      <c r="D65" s="19"/>
      <c r="E65" s="19"/>
      <c r="F65" s="19"/>
      <c r="G65" s="19"/>
    </row>
    <row r="66" spans="1:7" ht="220.5">
      <c r="A66" s="19"/>
      <c r="B66" s="29" t="s">
        <v>174</v>
      </c>
      <c r="C66" s="19" t="s">
        <v>60</v>
      </c>
      <c r="D66" s="19" t="s">
        <v>140</v>
      </c>
      <c r="E66" s="19">
        <v>3</v>
      </c>
      <c r="F66" s="19">
        <v>0</v>
      </c>
      <c r="G66" s="19">
        <f>E66+F66</f>
        <v>3</v>
      </c>
    </row>
    <row r="67" spans="1:7" ht="15.75">
      <c r="A67" s="19">
        <v>1</v>
      </c>
      <c r="B67" s="29" t="s">
        <v>62</v>
      </c>
      <c r="C67" s="19"/>
      <c r="D67" s="19"/>
      <c r="E67" s="19"/>
      <c r="F67" s="19"/>
      <c r="G67" s="19"/>
    </row>
    <row r="68" spans="1:7" ht="63">
      <c r="A68" s="29"/>
      <c r="B68" s="29" t="s">
        <v>175</v>
      </c>
      <c r="C68" s="19" t="s">
        <v>99</v>
      </c>
      <c r="D68" s="27" t="s">
        <v>176</v>
      </c>
      <c r="E68" s="19">
        <v>1600</v>
      </c>
      <c r="F68" s="19">
        <v>0</v>
      </c>
      <c r="G68" s="19">
        <f>E68+F68</f>
        <v>1600</v>
      </c>
    </row>
    <row r="69" spans="1:7" ht="47.25">
      <c r="A69" s="29"/>
      <c r="B69" s="29" t="s">
        <v>177</v>
      </c>
      <c r="C69" s="19" t="s">
        <v>99</v>
      </c>
      <c r="D69" s="27" t="s">
        <v>176</v>
      </c>
      <c r="E69" s="19">
        <v>780</v>
      </c>
      <c r="F69" s="19">
        <v>0</v>
      </c>
      <c r="G69" s="19">
        <f>E69+F69</f>
        <v>780</v>
      </c>
    </row>
    <row r="70" spans="1:7" ht="30" customHeight="1">
      <c r="A70" s="19">
        <v>2</v>
      </c>
      <c r="B70" s="29" t="s">
        <v>66</v>
      </c>
      <c r="C70" s="19"/>
      <c r="D70" s="19"/>
      <c r="E70" s="19"/>
      <c r="F70" s="19"/>
      <c r="G70" s="19"/>
    </row>
    <row r="71" spans="1:7" ht="102.75" customHeight="1">
      <c r="A71" s="19"/>
      <c r="B71" s="29" t="s">
        <v>178</v>
      </c>
      <c r="C71" s="19" t="s">
        <v>96</v>
      </c>
      <c r="D71" s="19" t="s">
        <v>179</v>
      </c>
      <c r="E71" s="26">
        <f>7500/3</f>
        <v>2500</v>
      </c>
      <c r="F71" s="26">
        <v>0</v>
      </c>
      <c r="G71" s="26">
        <f>E71+F71</f>
        <v>2500</v>
      </c>
    </row>
    <row r="72" spans="1:7" ht="106.15" customHeight="1">
      <c r="A72" s="19"/>
      <c r="B72" s="29" t="s">
        <v>180</v>
      </c>
      <c r="C72" s="19" t="s">
        <v>96</v>
      </c>
      <c r="D72" s="19" t="s">
        <v>181</v>
      </c>
      <c r="E72" s="26">
        <f>7500/E68</f>
        <v>4.6875</v>
      </c>
      <c r="F72" s="19">
        <v>0</v>
      </c>
      <c r="G72" s="26">
        <f>E72+F72</f>
        <v>4.6875</v>
      </c>
    </row>
    <row r="73" spans="1:7" ht="15.75">
      <c r="A73" s="19">
        <v>3</v>
      </c>
      <c r="B73" s="29" t="s">
        <v>103</v>
      </c>
      <c r="C73" s="19"/>
      <c r="D73" s="19"/>
      <c r="E73" s="19"/>
      <c r="F73" s="19"/>
      <c r="G73" s="19"/>
    </row>
    <row r="74" spans="1:7" ht="126">
      <c r="A74" s="19"/>
      <c r="B74" s="29" t="s">
        <v>182</v>
      </c>
      <c r="C74" s="19" t="s">
        <v>105</v>
      </c>
      <c r="D74" s="19" t="s">
        <v>183</v>
      </c>
      <c r="E74" s="26">
        <f>1600/2460*100-100</f>
        <v>-34.959349593495944</v>
      </c>
      <c r="F74" s="19">
        <v>0</v>
      </c>
      <c r="G74" s="26">
        <f t="shared" ref="G74:G79" si="0">E74+F74</f>
        <v>-34.959349593495944</v>
      </c>
    </row>
    <row r="75" spans="1:7" ht="31.5">
      <c r="A75" s="19"/>
      <c r="B75" s="29" t="s">
        <v>184</v>
      </c>
      <c r="C75" s="19" t="s">
        <v>105</v>
      </c>
      <c r="D75" s="19" t="s">
        <v>185</v>
      </c>
      <c r="E75" s="26">
        <f>780/1620*100-100</f>
        <v>-51.851851851851855</v>
      </c>
      <c r="F75" s="19">
        <v>0</v>
      </c>
      <c r="G75" s="26">
        <f t="shared" si="0"/>
        <v>-51.851851851851855</v>
      </c>
    </row>
    <row r="76" spans="1:7" ht="110.25">
      <c r="A76" s="19"/>
      <c r="B76" s="29" t="s">
        <v>186</v>
      </c>
      <c r="C76" s="19" t="s">
        <v>105</v>
      </c>
      <c r="D76" s="19" t="s">
        <v>183</v>
      </c>
      <c r="E76" s="26">
        <f>1600/2460*100-100</f>
        <v>-34.959349593495944</v>
      </c>
      <c r="F76" s="19">
        <v>0</v>
      </c>
      <c r="G76" s="26">
        <f t="shared" si="0"/>
        <v>-34.959349593495944</v>
      </c>
    </row>
    <row r="77" spans="1:7" ht="142.5" customHeight="1">
      <c r="A77" s="19"/>
      <c r="B77" s="29" t="s">
        <v>187</v>
      </c>
      <c r="C77" s="19" t="s">
        <v>105</v>
      </c>
      <c r="D77" s="27" t="s">
        <v>176</v>
      </c>
      <c r="E77" s="19">
        <v>5.4</v>
      </c>
      <c r="F77" s="19">
        <v>0</v>
      </c>
      <c r="G77" s="34">
        <f t="shared" si="0"/>
        <v>5.4</v>
      </c>
    </row>
    <row r="78" spans="1:7" ht="63">
      <c r="A78" s="19"/>
      <c r="B78" s="29" t="s">
        <v>188</v>
      </c>
      <c r="C78" s="19" t="s">
        <v>105</v>
      </c>
      <c r="D78" s="27" t="s">
        <v>176</v>
      </c>
      <c r="E78" s="19">
        <v>5.3</v>
      </c>
      <c r="F78" s="19">
        <v>0</v>
      </c>
      <c r="G78" s="34">
        <f t="shared" si="0"/>
        <v>5.3</v>
      </c>
    </row>
    <row r="79" spans="1:7" ht="78.75">
      <c r="A79" s="19"/>
      <c r="B79" s="29" t="s">
        <v>189</v>
      </c>
      <c r="C79" s="19" t="s">
        <v>105</v>
      </c>
      <c r="D79" s="27" t="s">
        <v>176</v>
      </c>
      <c r="E79" s="19">
        <v>6.7</v>
      </c>
      <c r="F79" s="19">
        <v>0</v>
      </c>
      <c r="G79" s="34">
        <f t="shared" si="0"/>
        <v>6.7</v>
      </c>
    </row>
    <row r="80" spans="1:7" ht="15.75">
      <c r="A80" s="18"/>
    </row>
    <row r="81" spans="1:9" ht="15.75">
      <c r="A81" s="18"/>
      <c r="I81" s="1" t="s">
        <v>74</v>
      </c>
    </row>
    <row r="82" spans="1:9" ht="27" customHeight="1">
      <c r="A82" s="8" t="s">
        <v>75</v>
      </c>
      <c r="B82" s="8"/>
      <c r="C82" s="8"/>
      <c r="D82" s="4"/>
      <c r="F82" s="1" t="s">
        <v>76</v>
      </c>
    </row>
    <row r="83" spans="1:9" ht="0.75" customHeight="1">
      <c r="A83" s="8"/>
      <c r="B83" s="8"/>
      <c r="C83" s="8"/>
      <c r="D83" s="35"/>
      <c r="E83" s="36"/>
      <c r="F83" s="37" t="s">
        <v>77</v>
      </c>
      <c r="G83" s="37"/>
    </row>
    <row r="84" spans="1:9" ht="15.75">
      <c r="A84" s="38"/>
      <c r="B84" s="17"/>
      <c r="D84" s="13" t="s">
        <v>78</v>
      </c>
      <c r="F84" s="7" t="s">
        <v>79</v>
      </c>
      <c r="G84" s="7"/>
    </row>
    <row r="85" spans="1:9" ht="15.75">
      <c r="A85" s="8" t="s">
        <v>80</v>
      </c>
      <c r="B85" s="8"/>
      <c r="C85" s="17"/>
      <c r="D85" s="17"/>
    </row>
    <row r="86" spans="1:9" ht="15.75">
      <c r="A86" s="25"/>
      <c r="B86" s="23"/>
      <c r="C86" s="17"/>
      <c r="D86" s="17"/>
    </row>
    <row r="87" spans="1:9" ht="22.5" customHeight="1">
      <c r="A87" s="8" t="s">
        <v>81</v>
      </c>
      <c r="B87" s="8"/>
      <c r="C87" s="8"/>
      <c r="D87" s="35"/>
      <c r="E87" s="36"/>
      <c r="F87" s="37" t="s">
        <v>82</v>
      </c>
      <c r="G87" s="37"/>
    </row>
    <row r="88" spans="1:9" ht="15.75">
      <c r="A88" s="4"/>
      <c r="B88" s="17"/>
      <c r="C88" s="17"/>
      <c r="D88" s="13" t="s">
        <v>78</v>
      </c>
      <c r="F88" s="7" t="s">
        <v>79</v>
      </c>
      <c r="G88" s="7"/>
    </row>
    <row r="89" spans="1:9">
      <c r="A89" s="39" t="s">
        <v>83</v>
      </c>
    </row>
    <row r="90" spans="1:9">
      <c r="A90" s="40" t="s">
        <v>84</v>
      </c>
    </row>
  </sheetData>
  <mergeCells count="44">
    <mergeCell ref="F84:G84"/>
    <mergeCell ref="A85:B85"/>
    <mergeCell ref="A87:C87"/>
    <mergeCell ref="F87:G87"/>
    <mergeCell ref="F88:G88"/>
    <mergeCell ref="A47:B47"/>
    <mergeCell ref="A50:A51"/>
    <mergeCell ref="B50:G50"/>
    <mergeCell ref="A58:B58"/>
    <mergeCell ref="B61:G61"/>
    <mergeCell ref="A82:C83"/>
    <mergeCell ref="F83:G83"/>
    <mergeCell ref="B30:G30"/>
    <mergeCell ref="B33:G33"/>
    <mergeCell ref="B35:G35"/>
    <mergeCell ref="B36:G36"/>
    <mergeCell ref="B37:G37"/>
    <mergeCell ref="B38:G38"/>
    <mergeCell ref="B23:G23"/>
    <mergeCell ref="B24:G24"/>
    <mergeCell ref="B25:G25"/>
    <mergeCell ref="B27:G27"/>
    <mergeCell ref="B28:G28"/>
    <mergeCell ref="B29:G29"/>
    <mergeCell ref="A19:A20"/>
    <mergeCell ref="C19:C20"/>
    <mergeCell ref="D19:G19"/>
    <mergeCell ref="D20:G20"/>
    <mergeCell ref="A21:A22"/>
    <mergeCell ref="D21:G21"/>
    <mergeCell ref="D22:G22"/>
    <mergeCell ref="E10:G10"/>
    <mergeCell ref="A13:G13"/>
    <mergeCell ref="A14:G14"/>
    <mergeCell ref="A17:A18"/>
    <mergeCell ref="C17:C18"/>
    <mergeCell ref="D17:G17"/>
    <mergeCell ref="D18:G18"/>
    <mergeCell ref="F1:G3"/>
    <mergeCell ref="E5:G5"/>
    <mergeCell ref="E6:G6"/>
    <mergeCell ref="E7:G7"/>
    <mergeCell ref="E8:G8"/>
    <mergeCell ref="E9:G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83"/>
  <sheetViews>
    <sheetView workbookViewId="0">
      <selection activeCell="D21" sqref="D21:G21"/>
    </sheetView>
  </sheetViews>
  <sheetFormatPr defaultColWidth="21.5703125" defaultRowHeight="15"/>
  <cols>
    <col min="1" max="1" width="6.5703125" style="1" customWidth="1"/>
    <col min="2" max="256" width="21.5703125" style="1"/>
    <col min="257" max="257" width="6.5703125" style="1" customWidth="1"/>
    <col min="258" max="512" width="21.5703125" style="1"/>
    <col min="513" max="513" width="6.5703125" style="1" customWidth="1"/>
    <col min="514" max="768" width="21.5703125" style="1"/>
    <col min="769" max="769" width="6.5703125" style="1" customWidth="1"/>
    <col min="770" max="1024" width="21.5703125" style="1"/>
    <col min="1025" max="1025" width="6.5703125" style="1" customWidth="1"/>
    <col min="1026" max="1280" width="21.5703125" style="1"/>
    <col min="1281" max="1281" width="6.5703125" style="1" customWidth="1"/>
    <col min="1282" max="1536" width="21.5703125" style="1"/>
    <col min="1537" max="1537" width="6.5703125" style="1" customWidth="1"/>
    <col min="1538" max="1792" width="21.5703125" style="1"/>
    <col min="1793" max="1793" width="6.5703125" style="1" customWidth="1"/>
    <col min="1794" max="2048" width="21.5703125" style="1"/>
    <col min="2049" max="2049" width="6.5703125" style="1" customWidth="1"/>
    <col min="2050" max="2304" width="21.5703125" style="1"/>
    <col min="2305" max="2305" width="6.5703125" style="1" customWidth="1"/>
    <col min="2306" max="2560" width="21.5703125" style="1"/>
    <col min="2561" max="2561" width="6.5703125" style="1" customWidth="1"/>
    <col min="2562" max="2816" width="21.5703125" style="1"/>
    <col min="2817" max="2817" width="6.5703125" style="1" customWidth="1"/>
    <col min="2818" max="3072" width="21.5703125" style="1"/>
    <col min="3073" max="3073" width="6.5703125" style="1" customWidth="1"/>
    <col min="3074" max="3328" width="21.5703125" style="1"/>
    <col min="3329" max="3329" width="6.5703125" style="1" customWidth="1"/>
    <col min="3330" max="3584" width="21.5703125" style="1"/>
    <col min="3585" max="3585" width="6.5703125" style="1" customWidth="1"/>
    <col min="3586" max="3840" width="21.5703125" style="1"/>
    <col min="3841" max="3841" width="6.5703125" style="1" customWidth="1"/>
    <col min="3842" max="4096" width="21.5703125" style="1"/>
    <col min="4097" max="4097" width="6.5703125" style="1" customWidth="1"/>
    <col min="4098" max="4352" width="21.5703125" style="1"/>
    <col min="4353" max="4353" width="6.5703125" style="1" customWidth="1"/>
    <col min="4354" max="4608" width="21.5703125" style="1"/>
    <col min="4609" max="4609" width="6.5703125" style="1" customWidth="1"/>
    <col min="4610" max="4864" width="21.5703125" style="1"/>
    <col min="4865" max="4865" width="6.5703125" style="1" customWidth="1"/>
    <col min="4866" max="5120" width="21.5703125" style="1"/>
    <col min="5121" max="5121" width="6.5703125" style="1" customWidth="1"/>
    <col min="5122" max="5376" width="21.5703125" style="1"/>
    <col min="5377" max="5377" width="6.5703125" style="1" customWidth="1"/>
    <col min="5378" max="5632" width="21.5703125" style="1"/>
    <col min="5633" max="5633" width="6.5703125" style="1" customWidth="1"/>
    <col min="5634" max="5888" width="21.5703125" style="1"/>
    <col min="5889" max="5889" width="6.5703125" style="1" customWidth="1"/>
    <col min="5890" max="6144" width="21.5703125" style="1"/>
    <col min="6145" max="6145" width="6.5703125" style="1" customWidth="1"/>
    <col min="6146" max="6400" width="21.5703125" style="1"/>
    <col min="6401" max="6401" width="6.5703125" style="1" customWidth="1"/>
    <col min="6402" max="6656" width="21.5703125" style="1"/>
    <col min="6657" max="6657" width="6.5703125" style="1" customWidth="1"/>
    <col min="6658" max="6912" width="21.5703125" style="1"/>
    <col min="6913" max="6913" width="6.5703125" style="1" customWidth="1"/>
    <col min="6914" max="7168" width="21.5703125" style="1"/>
    <col min="7169" max="7169" width="6.5703125" style="1" customWidth="1"/>
    <col min="7170" max="7424" width="21.5703125" style="1"/>
    <col min="7425" max="7425" width="6.5703125" style="1" customWidth="1"/>
    <col min="7426" max="7680" width="21.5703125" style="1"/>
    <col min="7681" max="7681" width="6.5703125" style="1" customWidth="1"/>
    <col min="7682" max="7936" width="21.5703125" style="1"/>
    <col min="7937" max="7937" width="6.5703125" style="1" customWidth="1"/>
    <col min="7938" max="8192" width="21.5703125" style="1"/>
    <col min="8193" max="8193" width="6.5703125" style="1" customWidth="1"/>
    <col min="8194" max="8448" width="21.5703125" style="1"/>
    <col min="8449" max="8449" width="6.5703125" style="1" customWidth="1"/>
    <col min="8450" max="8704" width="21.5703125" style="1"/>
    <col min="8705" max="8705" width="6.5703125" style="1" customWidth="1"/>
    <col min="8706" max="8960" width="21.5703125" style="1"/>
    <col min="8961" max="8961" width="6.5703125" style="1" customWidth="1"/>
    <col min="8962" max="9216" width="21.5703125" style="1"/>
    <col min="9217" max="9217" width="6.5703125" style="1" customWidth="1"/>
    <col min="9218" max="9472" width="21.5703125" style="1"/>
    <col min="9473" max="9473" width="6.5703125" style="1" customWidth="1"/>
    <col min="9474" max="9728" width="21.5703125" style="1"/>
    <col min="9729" max="9729" width="6.5703125" style="1" customWidth="1"/>
    <col min="9730" max="9984" width="21.5703125" style="1"/>
    <col min="9985" max="9985" width="6.5703125" style="1" customWidth="1"/>
    <col min="9986" max="10240" width="21.5703125" style="1"/>
    <col min="10241" max="10241" width="6.5703125" style="1" customWidth="1"/>
    <col min="10242" max="10496" width="21.5703125" style="1"/>
    <col min="10497" max="10497" width="6.5703125" style="1" customWidth="1"/>
    <col min="10498" max="10752" width="21.5703125" style="1"/>
    <col min="10753" max="10753" width="6.5703125" style="1" customWidth="1"/>
    <col min="10754" max="11008" width="21.5703125" style="1"/>
    <col min="11009" max="11009" width="6.5703125" style="1" customWidth="1"/>
    <col min="11010" max="11264" width="21.5703125" style="1"/>
    <col min="11265" max="11265" width="6.5703125" style="1" customWidth="1"/>
    <col min="11266" max="11520" width="21.5703125" style="1"/>
    <col min="11521" max="11521" width="6.5703125" style="1" customWidth="1"/>
    <col min="11522" max="11776" width="21.5703125" style="1"/>
    <col min="11777" max="11777" width="6.5703125" style="1" customWidth="1"/>
    <col min="11778" max="12032" width="21.5703125" style="1"/>
    <col min="12033" max="12033" width="6.5703125" style="1" customWidth="1"/>
    <col min="12034" max="12288" width="21.5703125" style="1"/>
    <col min="12289" max="12289" width="6.5703125" style="1" customWidth="1"/>
    <col min="12290" max="12544" width="21.5703125" style="1"/>
    <col min="12545" max="12545" width="6.5703125" style="1" customWidth="1"/>
    <col min="12546" max="12800" width="21.5703125" style="1"/>
    <col min="12801" max="12801" width="6.5703125" style="1" customWidth="1"/>
    <col min="12802" max="13056" width="21.5703125" style="1"/>
    <col min="13057" max="13057" width="6.5703125" style="1" customWidth="1"/>
    <col min="13058" max="13312" width="21.5703125" style="1"/>
    <col min="13313" max="13313" width="6.5703125" style="1" customWidth="1"/>
    <col min="13314" max="13568" width="21.5703125" style="1"/>
    <col min="13569" max="13569" width="6.5703125" style="1" customWidth="1"/>
    <col min="13570" max="13824" width="21.5703125" style="1"/>
    <col min="13825" max="13825" width="6.5703125" style="1" customWidth="1"/>
    <col min="13826" max="14080" width="21.5703125" style="1"/>
    <col min="14081" max="14081" width="6.5703125" style="1" customWidth="1"/>
    <col min="14082" max="14336" width="21.5703125" style="1"/>
    <col min="14337" max="14337" width="6.5703125" style="1" customWidth="1"/>
    <col min="14338" max="14592" width="21.5703125" style="1"/>
    <col min="14593" max="14593" width="6.5703125" style="1" customWidth="1"/>
    <col min="14594" max="14848" width="21.5703125" style="1"/>
    <col min="14849" max="14849" width="6.5703125" style="1" customWidth="1"/>
    <col min="14850" max="15104" width="21.5703125" style="1"/>
    <col min="15105" max="15105" width="6.5703125" style="1" customWidth="1"/>
    <col min="15106" max="15360" width="21.5703125" style="1"/>
    <col min="15361" max="15361" width="6.5703125" style="1" customWidth="1"/>
    <col min="15362" max="15616" width="21.5703125" style="1"/>
    <col min="15617" max="15617" width="6.5703125" style="1" customWidth="1"/>
    <col min="15618" max="15872" width="21.5703125" style="1"/>
    <col min="15873" max="15873" width="6.5703125" style="1" customWidth="1"/>
    <col min="15874" max="16128" width="21.5703125" style="1"/>
    <col min="16129" max="16129" width="6.5703125" style="1" customWidth="1"/>
    <col min="16130" max="16384" width="21.5703125" style="1"/>
  </cols>
  <sheetData>
    <row r="1" spans="1:7">
      <c r="F1" s="2" t="s">
        <v>0</v>
      </c>
      <c r="G1" s="3"/>
    </row>
    <row r="2" spans="1:7">
      <c r="F2" s="3"/>
      <c r="G2" s="3"/>
    </row>
    <row r="3" spans="1:7" ht="32.25" customHeight="1">
      <c r="F3" s="3"/>
      <c r="G3" s="3"/>
    </row>
    <row r="4" spans="1:7" ht="15.75">
      <c r="A4" s="4"/>
      <c r="E4" s="4" t="s">
        <v>1</v>
      </c>
    </row>
    <row r="5" spans="1:7" ht="15.75" hidden="1">
      <c r="A5" s="4"/>
      <c r="E5" s="5" t="s">
        <v>2</v>
      </c>
      <c r="F5" s="5"/>
      <c r="G5" s="5"/>
    </row>
    <row r="6" spans="1:7" ht="15.75">
      <c r="A6" s="4"/>
      <c r="B6" s="4"/>
      <c r="E6" s="6" t="s">
        <v>3</v>
      </c>
      <c r="F6" s="6"/>
      <c r="G6" s="6"/>
    </row>
    <row r="7" spans="1:7" ht="15" customHeight="1">
      <c r="A7" s="4"/>
      <c r="E7" s="7" t="s">
        <v>4</v>
      </c>
      <c r="F7" s="7"/>
      <c r="G7" s="7"/>
    </row>
    <row r="8" spans="1:7" ht="15.75">
      <c r="A8" s="4"/>
      <c r="B8" s="4"/>
      <c r="E8" s="6" t="s">
        <v>5</v>
      </c>
      <c r="F8" s="6"/>
      <c r="G8" s="6"/>
    </row>
    <row r="9" spans="1:7" ht="15" hidden="1" customHeight="1">
      <c r="A9" s="4"/>
      <c r="E9" s="7"/>
      <c r="F9" s="7"/>
      <c r="G9" s="7"/>
    </row>
    <row r="10" spans="1:7" ht="15.75">
      <c r="A10" s="4"/>
      <c r="E10" s="8" t="s">
        <v>6</v>
      </c>
      <c r="F10" s="8"/>
      <c r="G10" s="8"/>
    </row>
    <row r="13" spans="1:7" ht="15.75">
      <c r="A13" s="9" t="s">
        <v>7</v>
      </c>
      <c r="B13" s="9"/>
      <c r="C13" s="9"/>
      <c r="D13" s="9"/>
      <c r="E13" s="9"/>
      <c r="F13" s="9"/>
      <c r="G13" s="9"/>
    </row>
    <row r="14" spans="1:7" ht="15.75">
      <c r="A14" s="9" t="s">
        <v>8</v>
      </c>
      <c r="B14" s="9"/>
      <c r="C14" s="9"/>
      <c r="D14" s="9"/>
      <c r="E14" s="9"/>
      <c r="F14" s="9"/>
      <c r="G14" s="9"/>
    </row>
    <row r="17" spans="1:7" ht="15.75">
      <c r="A17" s="10" t="s">
        <v>9</v>
      </c>
      <c r="B17" s="11" t="s">
        <v>10</v>
      </c>
      <c r="C17" s="10"/>
      <c r="D17" s="12" t="s">
        <v>3</v>
      </c>
      <c r="E17" s="12"/>
      <c r="F17" s="12"/>
      <c r="G17" s="12"/>
    </row>
    <row r="18" spans="1:7">
      <c r="A18" s="10"/>
      <c r="B18" s="13" t="s">
        <v>11</v>
      </c>
      <c r="C18" s="10"/>
      <c r="D18" s="14" t="s">
        <v>12</v>
      </c>
      <c r="E18" s="14"/>
      <c r="F18" s="14"/>
      <c r="G18" s="14"/>
    </row>
    <row r="19" spans="1:7" ht="15.75">
      <c r="A19" s="10" t="s">
        <v>13</v>
      </c>
      <c r="B19" s="11" t="s">
        <v>14</v>
      </c>
      <c r="C19" s="10"/>
      <c r="D19" s="12" t="s">
        <v>3</v>
      </c>
      <c r="E19" s="12"/>
      <c r="F19" s="12"/>
      <c r="G19" s="12"/>
    </row>
    <row r="20" spans="1:7">
      <c r="A20" s="10"/>
      <c r="B20" s="13" t="s">
        <v>11</v>
      </c>
      <c r="C20" s="10"/>
      <c r="D20" s="7" t="s">
        <v>15</v>
      </c>
      <c r="E20" s="7"/>
      <c r="F20" s="7"/>
      <c r="G20" s="7"/>
    </row>
    <row r="21" spans="1:7" ht="47.25" customHeight="1">
      <c r="A21" s="10" t="s">
        <v>16</v>
      </c>
      <c r="B21" s="11" t="s">
        <v>190</v>
      </c>
      <c r="C21" s="52">
        <v>1040</v>
      </c>
      <c r="D21" s="12" t="s">
        <v>191</v>
      </c>
      <c r="E21" s="12"/>
      <c r="F21" s="12"/>
      <c r="G21" s="12"/>
    </row>
    <row r="22" spans="1:7">
      <c r="A22" s="10"/>
      <c r="B22" s="16" t="s">
        <v>11</v>
      </c>
      <c r="C22" s="16" t="s">
        <v>20</v>
      </c>
      <c r="D22" s="14" t="s">
        <v>21</v>
      </c>
      <c r="E22" s="14"/>
      <c r="F22" s="14"/>
      <c r="G22" s="14"/>
    </row>
    <row r="23" spans="1:7" ht="42" customHeight="1">
      <c r="A23" s="17" t="s">
        <v>22</v>
      </c>
      <c r="B23" s="8" t="s">
        <v>192</v>
      </c>
      <c r="C23" s="8"/>
      <c r="D23" s="8"/>
      <c r="E23" s="8"/>
      <c r="F23" s="8"/>
      <c r="G23" s="8"/>
    </row>
    <row r="24" spans="1:7" ht="144.75" customHeight="1">
      <c r="A24" s="17" t="s">
        <v>24</v>
      </c>
      <c r="B24" s="8" t="s">
        <v>193</v>
      </c>
      <c r="C24" s="8"/>
      <c r="D24" s="8"/>
      <c r="E24" s="8"/>
      <c r="F24" s="8"/>
      <c r="G24" s="8"/>
    </row>
    <row r="25" spans="1:7" ht="15.75">
      <c r="A25" s="17" t="s">
        <v>26</v>
      </c>
      <c r="B25" s="8" t="s">
        <v>27</v>
      </c>
      <c r="C25" s="8"/>
      <c r="D25" s="8"/>
      <c r="E25" s="8"/>
      <c r="F25" s="8"/>
      <c r="G25" s="8"/>
    </row>
    <row r="26" spans="1:7" ht="15.75">
      <c r="A26" s="18"/>
    </row>
    <row r="27" spans="1:7" ht="15.75">
      <c r="A27" s="19" t="s">
        <v>28</v>
      </c>
      <c r="B27" s="20" t="s">
        <v>29</v>
      </c>
      <c r="C27" s="20"/>
      <c r="D27" s="20"/>
      <c r="E27" s="20"/>
      <c r="F27" s="20"/>
      <c r="G27" s="20"/>
    </row>
    <row r="28" spans="1:7" ht="15.75">
      <c r="A28" s="19">
        <v>1</v>
      </c>
      <c r="B28" s="21" t="s">
        <v>194</v>
      </c>
      <c r="C28" s="21"/>
      <c r="D28" s="21"/>
      <c r="E28" s="21"/>
      <c r="F28" s="21"/>
      <c r="G28" s="21"/>
    </row>
    <row r="29" spans="1:7" ht="15.75">
      <c r="A29" s="19"/>
      <c r="B29" s="20"/>
      <c r="C29" s="20"/>
      <c r="D29" s="20"/>
      <c r="E29" s="20"/>
      <c r="F29" s="20"/>
      <c r="G29" s="20"/>
    </row>
    <row r="30" spans="1:7" ht="15.75">
      <c r="A30" s="19"/>
      <c r="B30" s="20"/>
      <c r="C30" s="20"/>
      <c r="D30" s="20"/>
      <c r="E30" s="20"/>
      <c r="F30" s="20"/>
      <c r="G30" s="20"/>
    </row>
    <row r="31" spans="1:7" ht="15.75">
      <c r="A31" s="18"/>
    </row>
    <row r="32" spans="1:7" ht="15.75">
      <c r="A32" s="22" t="s">
        <v>31</v>
      </c>
      <c r="B32" s="1" t="s">
        <v>195</v>
      </c>
    </row>
    <row r="33" spans="1:7" ht="15.75">
      <c r="A33" s="17" t="s">
        <v>33</v>
      </c>
      <c r="B33" s="8" t="s">
        <v>34</v>
      </c>
      <c r="C33" s="8"/>
      <c r="D33" s="8"/>
      <c r="E33" s="8"/>
      <c r="F33" s="8"/>
      <c r="G33" s="8"/>
    </row>
    <row r="34" spans="1:7" ht="15.75">
      <c r="A34" s="17"/>
      <c r="B34" s="23"/>
      <c r="C34" s="23"/>
      <c r="D34" s="23"/>
      <c r="E34" s="23"/>
      <c r="F34" s="23"/>
      <c r="G34" s="23"/>
    </row>
    <row r="35" spans="1:7" ht="15.75">
      <c r="A35" s="19" t="s">
        <v>28</v>
      </c>
      <c r="B35" s="20" t="s">
        <v>35</v>
      </c>
      <c r="C35" s="20"/>
      <c r="D35" s="20"/>
      <c r="E35" s="20"/>
      <c r="F35" s="20"/>
      <c r="G35" s="20"/>
    </row>
    <row r="36" spans="1:7" ht="15.75" customHeight="1">
      <c r="A36" s="19">
        <v>1</v>
      </c>
      <c r="B36" s="53" t="s">
        <v>196</v>
      </c>
      <c r="C36" s="53"/>
      <c r="D36" s="53"/>
      <c r="E36" s="53"/>
      <c r="F36" s="53"/>
      <c r="G36" s="53"/>
    </row>
    <row r="37" spans="1:7" ht="15.75">
      <c r="A37" s="19"/>
      <c r="B37" s="20"/>
      <c r="C37" s="20"/>
      <c r="D37" s="20"/>
      <c r="E37" s="20"/>
      <c r="F37" s="20"/>
      <c r="G37" s="20"/>
    </row>
    <row r="38" spans="1:7" ht="15.75">
      <c r="A38" s="19"/>
      <c r="B38" s="20"/>
      <c r="C38" s="20"/>
      <c r="D38" s="20"/>
      <c r="E38" s="20"/>
      <c r="F38" s="20"/>
      <c r="G38" s="20"/>
    </row>
    <row r="39" spans="1:7" ht="15.75">
      <c r="A39" s="17"/>
      <c r="B39" s="23"/>
      <c r="C39" s="23"/>
      <c r="D39" s="23"/>
      <c r="E39" s="23"/>
      <c r="F39" s="23"/>
      <c r="G39" s="23"/>
    </row>
    <row r="40" spans="1:7" ht="15.75">
      <c r="A40" s="17" t="s">
        <v>37</v>
      </c>
      <c r="B40" s="25" t="s">
        <v>38</v>
      </c>
      <c r="C40" s="23"/>
      <c r="D40" s="23"/>
      <c r="E40" s="23"/>
      <c r="F40" s="23"/>
      <c r="G40" s="23"/>
    </row>
    <row r="41" spans="1:7" ht="15.75">
      <c r="A41" s="18"/>
      <c r="B41" s="1" t="s">
        <v>39</v>
      </c>
    </row>
    <row r="42" spans="1:7" ht="15.75">
      <c r="A42" s="18"/>
    </row>
    <row r="43" spans="1:7" ht="47.25">
      <c r="A43" s="19" t="s">
        <v>28</v>
      </c>
      <c r="B43" s="19" t="s">
        <v>38</v>
      </c>
      <c r="C43" s="19" t="s">
        <v>40</v>
      </c>
      <c r="D43" s="19" t="s">
        <v>41</v>
      </c>
      <c r="E43" s="19" t="s">
        <v>42</v>
      </c>
    </row>
    <row r="44" spans="1:7" ht="15.75">
      <c r="A44" s="19">
        <v>1</v>
      </c>
      <c r="B44" s="19">
        <v>2</v>
      </c>
      <c r="C44" s="19">
        <v>3</v>
      </c>
      <c r="D44" s="19">
        <v>4</v>
      </c>
      <c r="E44" s="19">
        <v>5</v>
      </c>
    </row>
    <row r="45" spans="1:7" ht="170.25" customHeight="1">
      <c r="A45" s="19"/>
      <c r="B45" s="19" t="s">
        <v>197</v>
      </c>
      <c r="C45" s="26">
        <v>20250</v>
      </c>
      <c r="D45" s="26">
        <v>0</v>
      </c>
      <c r="E45" s="26">
        <f>C45+D45</f>
        <v>20250</v>
      </c>
    </row>
    <row r="46" spans="1:7" ht="15.75">
      <c r="A46" s="19"/>
      <c r="B46" s="19"/>
      <c r="C46" s="19"/>
      <c r="D46" s="19"/>
      <c r="E46" s="19"/>
    </row>
    <row r="47" spans="1:7" ht="15.75">
      <c r="A47" s="20" t="s">
        <v>42</v>
      </c>
      <c r="B47" s="20"/>
      <c r="C47" s="26">
        <f>C45+C46</f>
        <v>20250</v>
      </c>
      <c r="D47" s="26">
        <f>D45+D46</f>
        <v>0</v>
      </c>
      <c r="E47" s="26">
        <f>E45+E46</f>
        <v>20250</v>
      </c>
    </row>
    <row r="48" spans="1:7" ht="15.75">
      <c r="A48" s="18"/>
    </row>
    <row r="49" spans="1:7" ht="15.75">
      <c r="A49" s="18"/>
    </row>
    <row r="50" spans="1:7" ht="15.75">
      <c r="A50" s="10" t="s">
        <v>49</v>
      </c>
      <c r="B50" s="8" t="s">
        <v>50</v>
      </c>
      <c r="C50" s="8"/>
      <c r="D50" s="8"/>
      <c r="E50" s="8"/>
      <c r="F50" s="8"/>
      <c r="G50" s="8"/>
    </row>
    <row r="51" spans="1:7" ht="15.75">
      <c r="A51" s="10"/>
      <c r="B51" s="4" t="s">
        <v>51</v>
      </c>
    </row>
    <row r="52" spans="1:7" ht="15.75">
      <c r="A52" s="18"/>
    </row>
    <row r="53" spans="1:7" ht="15.75">
      <c r="A53" s="18"/>
    </row>
    <row r="54" spans="1:7" ht="63">
      <c r="A54" s="19" t="s">
        <v>28</v>
      </c>
      <c r="B54" s="19" t="s">
        <v>52</v>
      </c>
      <c r="C54" s="19" t="s">
        <v>40</v>
      </c>
      <c r="D54" s="19" t="s">
        <v>41</v>
      </c>
      <c r="E54" s="19" t="s">
        <v>42</v>
      </c>
    </row>
    <row r="55" spans="1:7" ht="15.75">
      <c r="A55" s="19">
        <v>1</v>
      </c>
      <c r="B55" s="19">
        <v>2</v>
      </c>
      <c r="C55" s="19">
        <v>3</v>
      </c>
      <c r="D55" s="19">
        <v>4</v>
      </c>
      <c r="E55" s="19">
        <v>5</v>
      </c>
    </row>
    <row r="56" spans="1:7" ht="157.5">
      <c r="A56" s="19">
        <v>1</v>
      </c>
      <c r="B56" s="29" t="s">
        <v>138</v>
      </c>
      <c r="C56" s="26">
        <v>20250</v>
      </c>
      <c r="D56" s="26">
        <v>0</v>
      </c>
      <c r="E56" s="26">
        <v>20250</v>
      </c>
    </row>
    <row r="57" spans="1:7" ht="15.75">
      <c r="A57" s="19"/>
      <c r="B57" s="29"/>
      <c r="C57" s="19"/>
      <c r="D57" s="19"/>
      <c r="E57" s="19"/>
    </row>
    <row r="58" spans="1:7" ht="15.75">
      <c r="A58" s="20" t="s">
        <v>42</v>
      </c>
      <c r="B58" s="20"/>
      <c r="C58" s="26">
        <f>C56+C57</f>
        <v>20250</v>
      </c>
      <c r="D58" s="26">
        <f>D56+D57</f>
        <v>0</v>
      </c>
      <c r="E58" s="26">
        <f>E56+E57</f>
        <v>20250</v>
      </c>
    </row>
    <row r="59" spans="1:7" ht="15.75">
      <c r="A59" s="18"/>
    </row>
    <row r="60" spans="1:7" ht="15.75">
      <c r="A60" s="18"/>
    </row>
    <row r="61" spans="1:7" ht="15.75">
      <c r="A61" s="17" t="s">
        <v>53</v>
      </c>
      <c r="B61" s="8" t="s">
        <v>54</v>
      </c>
      <c r="C61" s="8"/>
      <c r="D61" s="8"/>
      <c r="E61" s="8"/>
      <c r="F61" s="8"/>
      <c r="G61" s="8"/>
    </row>
    <row r="62" spans="1:7" ht="15.75">
      <c r="A62" s="18"/>
    </row>
    <row r="63" spans="1:7" ht="46.5" customHeight="1">
      <c r="A63" s="19" t="s">
        <v>28</v>
      </c>
      <c r="B63" s="19" t="s">
        <v>55</v>
      </c>
      <c r="C63" s="19" t="s">
        <v>56</v>
      </c>
      <c r="D63" s="19" t="s">
        <v>57</v>
      </c>
      <c r="E63" s="19" t="s">
        <v>40</v>
      </c>
      <c r="F63" s="19" t="s">
        <v>41</v>
      </c>
      <c r="G63" s="19" t="s">
        <v>42</v>
      </c>
    </row>
    <row r="64" spans="1:7" ht="15.75">
      <c r="A64" s="19">
        <v>1</v>
      </c>
      <c r="B64" s="19">
        <v>2</v>
      </c>
      <c r="C64" s="19">
        <v>3</v>
      </c>
      <c r="D64" s="19">
        <v>4</v>
      </c>
      <c r="E64" s="19">
        <v>5</v>
      </c>
      <c r="F64" s="19">
        <v>6</v>
      </c>
      <c r="G64" s="19">
        <v>7</v>
      </c>
    </row>
    <row r="65" spans="1:9" ht="15.75">
      <c r="A65" s="19">
        <v>1</v>
      </c>
      <c r="B65" s="29" t="s">
        <v>62</v>
      </c>
      <c r="C65" s="19"/>
      <c r="D65" s="19"/>
      <c r="E65" s="19"/>
      <c r="F65" s="19"/>
      <c r="G65" s="19"/>
    </row>
    <row r="66" spans="1:9" ht="66">
      <c r="A66" s="19"/>
      <c r="B66" s="54" t="s">
        <v>198</v>
      </c>
      <c r="C66" s="19" t="s">
        <v>99</v>
      </c>
      <c r="D66" s="31" t="s">
        <v>116</v>
      </c>
      <c r="E66" s="19">
        <v>45</v>
      </c>
      <c r="F66" s="19">
        <v>0</v>
      </c>
      <c r="G66" s="19">
        <v>45</v>
      </c>
    </row>
    <row r="67" spans="1:9" ht="162.75" customHeight="1">
      <c r="A67" s="29"/>
      <c r="B67" s="29" t="s">
        <v>199</v>
      </c>
      <c r="C67" s="19" t="s">
        <v>200</v>
      </c>
      <c r="D67" s="32"/>
      <c r="E67" s="30">
        <v>1</v>
      </c>
      <c r="F67" s="30">
        <v>0</v>
      </c>
      <c r="G67" s="30">
        <v>1</v>
      </c>
    </row>
    <row r="68" spans="1:9" ht="15.75">
      <c r="A68" s="19">
        <v>2</v>
      </c>
      <c r="B68" s="29" t="s">
        <v>66</v>
      </c>
      <c r="C68" s="19"/>
      <c r="D68" s="19"/>
      <c r="E68" s="30"/>
      <c r="F68" s="30"/>
      <c r="G68" s="30"/>
    </row>
    <row r="69" spans="1:9" ht="49.5">
      <c r="A69" s="19"/>
      <c r="B69" s="56" t="s">
        <v>201</v>
      </c>
      <c r="C69" s="19" t="s">
        <v>96</v>
      </c>
      <c r="D69" s="19" t="s">
        <v>202</v>
      </c>
      <c r="E69" s="30">
        <f>20250/E66</f>
        <v>450</v>
      </c>
      <c r="F69" s="30">
        <v>0</v>
      </c>
      <c r="G69" s="30">
        <f>E69+F69</f>
        <v>450</v>
      </c>
    </row>
    <row r="70" spans="1:9" ht="15.75">
      <c r="A70" s="19">
        <v>3</v>
      </c>
      <c r="B70" s="29" t="s">
        <v>103</v>
      </c>
      <c r="C70" s="19"/>
      <c r="D70" s="19"/>
      <c r="E70" s="30"/>
      <c r="F70" s="30"/>
      <c r="G70" s="30"/>
    </row>
    <row r="71" spans="1:9" ht="110.25">
      <c r="A71" s="19"/>
      <c r="B71" s="29" t="s">
        <v>203</v>
      </c>
      <c r="C71" s="19" t="s">
        <v>105</v>
      </c>
      <c r="D71" s="19" t="s">
        <v>204</v>
      </c>
      <c r="E71" s="57">
        <f>45/46*100-100</f>
        <v>-2.1739130434782652</v>
      </c>
      <c r="F71" s="30">
        <v>0</v>
      </c>
      <c r="G71" s="57">
        <f>E71+F71</f>
        <v>-2.1739130434782652</v>
      </c>
    </row>
    <row r="72" spans="1:9" ht="132">
      <c r="A72" s="29"/>
      <c r="B72" s="58" t="s">
        <v>205</v>
      </c>
      <c r="C72" s="19" t="s">
        <v>105</v>
      </c>
      <c r="D72" s="30" t="s">
        <v>206</v>
      </c>
      <c r="E72" s="57">
        <v>50</v>
      </c>
      <c r="F72" s="57">
        <v>0</v>
      </c>
      <c r="G72" s="57">
        <f>E72+F72</f>
        <v>50</v>
      </c>
    </row>
    <row r="73" spans="1:9" ht="15.75">
      <c r="A73" s="18"/>
    </row>
    <row r="74" spans="1:9" ht="15.75">
      <c r="A74" s="18"/>
      <c r="I74" s="1" t="s">
        <v>74</v>
      </c>
    </row>
    <row r="75" spans="1:9" ht="27" customHeight="1">
      <c r="A75" s="8" t="s">
        <v>75</v>
      </c>
      <c r="B75" s="8"/>
      <c r="C75" s="8"/>
      <c r="D75" s="4"/>
      <c r="F75" s="1" t="s">
        <v>76</v>
      </c>
    </row>
    <row r="76" spans="1:9" ht="0.75" customHeight="1">
      <c r="A76" s="8"/>
      <c r="B76" s="8"/>
      <c r="C76" s="8"/>
      <c r="D76" s="35"/>
      <c r="E76" s="36"/>
      <c r="F76" s="37" t="s">
        <v>77</v>
      </c>
      <c r="G76" s="37"/>
    </row>
    <row r="77" spans="1:9" ht="15.75">
      <c r="A77" s="38"/>
      <c r="B77" s="17"/>
      <c r="D77" s="13" t="s">
        <v>78</v>
      </c>
      <c r="F77" s="7" t="s">
        <v>79</v>
      </c>
      <c r="G77" s="7"/>
    </row>
    <row r="78" spans="1:9" ht="15.75">
      <c r="A78" s="8" t="s">
        <v>80</v>
      </c>
      <c r="B78" s="8"/>
      <c r="C78" s="17"/>
      <c r="D78" s="17"/>
    </row>
    <row r="79" spans="1:9" ht="15.75">
      <c r="A79" s="25"/>
      <c r="B79" s="23"/>
      <c r="C79" s="17"/>
      <c r="D79" s="17"/>
    </row>
    <row r="80" spans="1:9" ht="22.5" customHeight="1">
      <c r="A80" s="8" t="s">
        <v>81</v>
      </c>
      <c r="B80" s="8"/>
      <c r="C80" s="8"/>
      <c r="D80" s="35"/>
      <c r="E80" s="36"/>
      <c r="F80" s="37" t="s">
        <v>82</v>
      </c>
      <c r="G80" s="37"/>
    </row>
    <row r="81" spans="1:7" ht="15.75">
      <c r="A81" s="4"/>
      <c r="B81" s="17"/>
      <c r="C81" s="17"/>
      <c r="D81" s="13" t="s">
        <v>78</v>
      </c>
      <c r="F81" s="7" t="s">
        <v>79</v>
      </c>
      <c r="G81" s="7"/>
    </row>
    <row r="82" spans="1:7">
      <c r="A82" s="39" t="s">
        <v>83</v>
      </c>
    </row>
    <row r="83" spans="1:7">
      <c r="A83" s="40" t="s">
        <v>84</v>
      </c>
    </row>
  </sheetData>
  <mergeCells count="45">
    <mergeCell ref="F81:G81"/>
    <mergeCell ref="A75:C76"/>
    <mergeCell ref="F76:G76"/>
    <mergeCell ref="F77:G77"/>
    <mergeCell ref="A78:B78"/>
    <mergeCell ref="A80:C80"/>
    <mergeCell ref="F80:G80"/>
    <mergeCell ref="A47:B47"/>
    <mergeCell ref="A50:A51"/>
    <mergeCell ref="B50:G50"/>
    <mergeCell ref="A58:B58"/>
    <mergeCell ref="B61:G61"/>
    <mergeCell ref="D66:D67"/>
    <mergeCell ref="B30:G30"/>
    <mergeCell ref="B33:G33"/>
    <mergeCell ref="B35:G35"/>
    <mergeCell ref="B36:G36"/>
    <mergeCell ref="B37:G37"/>
    <mergeCell ref="B38:G38"/>
    <mergeCell ref="B23:G23"/>
    <mergeCell ref="B24:G24"/>
    <mergeCell ref="B25:G25"/>
    <mergeCell ref="B27:G27"/>
    <mergeCell ref="B28:G28"/>
    <mergeCell ref="B29:G29"/>
    <mergeCell ref="A19:A20"/>
    <mergeCell ref="C19:C20"/>
    <mergeCell ref="D19:G19"/>
    <mergeCell ref="D20:G20"/>
    <mergeCell ref="A21:A22"/>
    <mergeCell ref="D21:G21"/>
    <mergeCell ref="D22:G22"/>
    <mergeCell ref="E10:G10"/>
    <mergeCell ref="A13:G13"/>
    <mergeCell ref="A14:G14"/>
    <mergeCell ref="A17:A18"/>
    <mergeCell ref="C17:C18"/>
    <mergeCell ref="D17:G17"/>
    <mergeCell ref="D18:G18"/>
    <mergeCell ref="F1:G3"/>
    <mergeCell ref="E5:G5"/>
    <mergeCell ref="E6:G6"/>
    <mergeCell ref="E7:G7"/>
    <mergeCell ref="E8:G8"/>
    <mergeCell ref="E9:G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81"/>
  <sheetViews>
    <sheetView workbookViewId="0">
      <selection activeCell="H21" sqref="H21"/>
    </sheetView>
  </sheetViews>
  <sheetFormatPr defaultColWidth="21.5703125" defaultRowHeight="15"/>
  <cols>
    <col min="1" max="1" width="6.5703125" style="1" customWidth="1"/>
    <col min="2" max="256" width="21.5703125" style="1"/>
    <col min="257" max="257" width="6.5703125" style="1" customWidth="1"/>
    <col min="258" max="512" width="21.5703125" style="1"/>
    <col min="513" max="513" width="6.5703125" style="1" customWidth="1"/>
    <col min="514" max="768" width="21.5703125" style="1"/>
    <col min="769" max="769" width="6.5703125" style="1" customWidth="1"/>
    <col min="770" max="1024" width="21.5703125" style="1"/>
    <col min="1025" max="1025" width="6.5703125" style="1" customWidth="1"/>
    <col min="1026" max="1280" width="21.5703125" style="1"/>
    <col min="1281" max="1281" width="6.5703125" style="1" customWidth="1"/>
    <col min="1282" max="1536" width="21.5703125" style="1"/>
    <col min="1537" max="1537" width="6.5703125" style="1" customWidth="1"/>
    <col min="1538" max="1792" width="21.5703125" style="1"/>
    <col min="1793" max="1793" width="6.5703125" style="1" customWidth="1"/>
    <col min="1794" max="2048" width="21.5703125" style="1"/>
    <col min="2049" max="2049" width="6.5703125" style="1" customWidth="1"/>
    <col min="2050" max="2304" width="21.5703125" style="1"/>
    <col min="2305" max="2305" width="6.5703125" style="1" customWidth="1"/>
    <col min="2306" max="2560" width="21.5703125" style="1"/>
    <col min="2561" max="2561" width="6.5703125" style="1" customWidth="1"/>
    <col min="2562" max="2816" width="21.5703125" style="1"/>
    <col min="2817" max="2817" width="6.5703125" style="1" customWidth="1"/>
    <col min="2818" max="3072" width="21.5703125" style="1"/>
    <col min="3073" max="3073" width="6.5703125" style="1" customWidth="1"/>
    <col min="3074" max="3328" width="21.5703125" style="1"/>
    <col min="3329" max="3329" width="6.5703125" style="1" customWidth="1"/>
    <col min="3330" max="3584" width="21.5703125" style="1"/>
    <col min="3585" max="3585" width="6.5703125" style="1" customWidth="1"/>
    <col min="3586" max="3840" width="21.5703125" style="1"/>
    <col min="3841" max="3841" width="6.5703125" style="1" customWidth="1"/>
    <col min="3842" max="4096" width="21.5703125" style="1"/>
    <col min="4097" max="4097" width="6.5703125" style="1" customWidth="1"/>
    <col min="4098" max="4352" width="21.5703125" style="1"/>
    <col min="4353" max="4353" width="6.5703125" style="1" customWidth="1"/>
    <col min="4354" max="4608" width="21.5703125" style="1"/>
    <col min="4609" max="4609" width="6.5703125" style="1" customWidth="1"/>
    <col min="4610" max="4864" width="21.5703125" style="1"/>
    <col min="4865" max="4865" width="6.5703125" style="1" customWidth="1"/>
    <col min="4866" max="5120" width="21.5703125" style="1"/>
    <col min="5121" max="5121" width="6.5703125" style="1" customWidth="1"/>
    <col min="5122" max="5376" width="21.5703125" style="1"/>
    <col min="5377" max="5377" width="6.5703125" style="1" customWidth="1"/>
    <col min="5378" max="5632" width="21.5703125" style="1"/>
    <col min="5633" max="5633" width="6.5703125" style="1" customWidth="1"/>
    <col min="5634" max="5888" width="21.5703125" style="1"/>
    <col min="5889" max="5889" width="6.5703125" style="1" customWidth="1"/>
    <col min="5890" max="6144" width="21.5703125" style="1"/>
    <col min="6145" max="6145" width="6.5703125" style="1" customWidth="1"/>
    <col min="6146" max="6400" width="21.5703125" style="1"/>
    <col min="6401" max="6401" width="6.5703125" style="1" customWidth="1"/>
    <col min="6402" max="6656" width="21.5703125" style="1"/>
    <col min="6657" max="6657" width="6.5703125" style="1" customWidth="1"/>
    <col min="6658" max="6912" width="21.5703125" style="1"/>
    <col min="6913" max="6913" width="6.5703125" style="1" customWidth="1"/>
    <col min="6914" max="7168" width="21.5703125" style="1"/>
    <col min="7169" max="7169" width="6.5703125" style="1" customWidth="1"/>
    <col min="7170" max="7424" width="21.5703125" style="1"/>
    <col min="7425" max="7425" width="6.5703125" style="1" customWidth="1"/>
    <col min="7426" max="7680" width="21.5703125" style="1"/>
    <col min="7681" max="7681" width="6.5703125" style="1" customWidth="1"/>
    <col min="7682" max="7936" width="21.5703125" style="1"/>
    <col min="7937" max="7937" width="6.5703125" style="1" customWidth="1"/>
    <col min="7938" max="8192" width="21.5703125" style="1"/>
    <col min="8193" max="8193" width="6.5703125" style="1" customWidth="1"/>
    <col min="8194" max="8448" width="21.5703125" style="1"/>
    <col min="8449" max="8449" width="6.5703125" style="1" customWidth="1"/>
    <col min="8450" max="8704" width="21.5703125" style="1"/>
    <col min="8705" max="8705" width="6.5703125" style="1" customWidth="1"/>
    <col min="8706" max="8960" width="21.5703125" style="1"/>
    <col min="8961" max="8961" width="6.5703125" style="1" customWidth="1"/>
    <col min="8962" max="9216" width="21.5703125" style="1"/>
    <col min="9217" max="9217" width="6.5703125" style="1" customWidth="1"/>
    <col min="9218" max="9472" width="21.5703125" style="1"/>
    <col min="9473" max="9473" width="6.5703125" style="1" customWidth="1"/>
    <col min="9474" max="9728" width="21.5703125" style="1"/>
    <col min="9729" max="9729" width="6.5703125" style="1" customWidth="1"/>
    <col min="9730" max="9984" width="21.5703125" style="1"/>
    <col min="9985" max="9985" width="6.5703125" style="1" customWidth="1"/>
    <col min="9986" max="10240" width="21.5703125" style="1"/>
    <col min="10241" max="10241" width="6.5703125" style="1" customWidth="1"/>
    <col min="10242" max="10496" width="21.5703125" style="1"/>
    <col min="10497" max="10497" width="6.5703125" style="1" customWidth="1"/>
    <col min="10498" max="10752" width="21.5703125" style="1"/>
    <col min="10753" max="10753" width="6.5703125" style="1" customWidth="1"/>
    <col min="10754" max="11008" width="21.5703125" style="1"/>
    <col min="11009" max="11009" width="6.5703125" style="1" customWidth="1"/>
    <col min="11010" max="11264" width="21.5703125" style="1"/>
    <col min="11265" max="11265" width="6.5703125" style="1" customWidth="1"/>
    <col min="11266" max="11520" width="21.5703125" style="1"/>
    <col min="11521" max="11521" width="6.5703125" style="1" customWidth="1"/>
    <col min="11522" max="11776" width="21.5703125" style="1"/>
    <col min="11777" max="11777" width="6.5703125" style="1" customWidth="1"/>
    <col min="11778" max="12032" width="21.5703125" style="1"/>
    <col min="12033" max="12033" width="6.5703125" style="1" customWidth="1"/>
    <col min="12034" max="12288" width="21.5703125" style="1"/>
    <col min="12289" max="12289" width="6.5703125" style="1" customWidth="1"/>
    <col min="12290" max="12544" width="21.5703125" style="1"/>
    <col min="12545" max="12545" width="6.5703125" style="1" customWidth="1"/>
    <col min="12546" max="12800" width="21.5703125" style="1"/>
    <col min="12801" max="12801" width="6.5703125" style="1" customWidth="1"/>
    <col min="12802" max="13056" width="21.5703125" style="1"/>
    <col min="13057" max="13057" width="6.5703125" style="1" customWidth="1"/>
    <col min="13058" max="13312" width="21.5703125" style="1"/>
    <col min="13313" max="13313" width="6.5703125" style="1" customWidth="1"/>
    <col min="13314" max="13568" width="21.5703125" style="1"/>
    <col min="13569" max="13569" width="6.5703125" style="1" customWidth="1"/>
    <col min="13570" max="13824" width="21.5703125" style="1"/>
    <col min="13825" max="13825" width="6.5703125" style="1" customWidth="1"/>
    <col min="13826" max="14080" width="21.5703125" style="1"/>
    <col min="14081" max="14081" width="6.5703125" style="1" customWidth="1"/>
    <col min="14082" max="14336" width="21.5703125" style="1"/>
    <col min="14337" max="14337" width="6.5703125" style="1" customWidth="1"/>
    <col min="14338" max="14592" width="21.5703125" style="1"/>
    <col min="14593" max="14593" width="6.5703125" style="1" customWidth="1"/>
    <col min="14594" max="14848" width="21.5703125" style="1"/>
    <col min="14849" max="14849" width="6.5703125" style="1" customWidth="1"/>
    <col min="14850" max="15104" width="21.5703125" style="1"/>
    <col min="15105" max="15105" width="6.5703125" style="1" customWidth="1"/>
    <col min="15106" max="15360" width="21.5703125" style="1"/>
    <col min="15361" max="15361" width="6.5703125" style="1" customWidth="1"/>
    <col min="15362" max="15616" width="21.5703125" style="1"/>
    <col min="15617" max="15617" width="6.5703125" style="1" customWidth="1"/>
    <col min="15618" max="15872" width="21.5703125" style="1"/>
    <col min="15873" max="15873" width="6.5703125" style="1" customWidth="1"/>
    <col min="15874" max="16128" width="21.5703125" style="1"/>
    <col min="16129" max="16129" width="6.5703125" style="1" customWidth="1"/>
    <col min="16130" max="16384" width="21.5703125" style="1"/>
  </cols>
  <sheetData>
    <row r="1" spans="1:7">
      <c r="F1" s="2" t="s">
        <v>0</v>
      </c>
      <c r="G1" s="3"/>
    </row>
    <row r="2" spans="1:7">
      <c r="F2" s="3"/>
      <c r="G2" s="3"/>
    </row>
    <row r="3" spans="1:7" ht="32.25" customHeight="1">
      <c r="F3" s="3"/>
      <c r="G3" s="3"/>
    </row>
    <row r="4" spans="1:7" ht="15.75">
      <c r="A4" s="4"/>
      <c r="E4" s="4" t="s">
        <v>1</v>
      </c>
    </row>
    <row r="5" spans="1:7" ht="15.75" hidden="1">
      <c r="A5" s="4"/>
      <c r="E5" s="5" t="s">
        <v>2</v>
      </c>
      <c r="F5" s="5"/>
      <c r="G5" s="5"/>
    </row>
    <row r="6" spans="1:7" ht="15.75">
      <c r="A6" s="4"/>
      <c r="B6" s="4"/>
      <c r="E6" s="6" t="s">
        <v>3</v>
      </c>
      <c r="F6" s="6"/>
      <c r="G6" s="6"/>
    </row>
    <row r="7" spans="1:7" ht="15" customHeight="1">
      <c r="A7" s="4"/>
      <c r="E7" s="7" t="s">
        <v>4</v>
      </c>
      <c r="F7" s="7"/>
      <c r="G7" s="7"/>
    </row>
    <row r="8" spans="1:7" ht="15.75">
      <c r="A8" s="4"/>
      <c r="B8" s="4"/>
      <c r="E8" s="6" t="s">
        <v>5</v>
      </c>
      <c r="F8" s="6"/>
      <c r="G8" s="6"/>
    </row>
    <row r="9" spans="1:7" ht="15" hidden="1" customHeight="1">
      <c r="A9" s="4"/>
      <c r="E9" s="7"/>
      <c r="F9" s="7"/>
      <c r="G9" s="7"/>
    </row>
    <row r="10" spans="1:7" ht="15.75">
      <c r="A10" s="4"/>
      <c r="E10" s="8" t="s">
        <v>6</v>
      </c>
      <c r="F10" s="8"/>
      <c r="G10" s="8"/>
    </row>
    <row r="13" spans="1:7" ht="15.75">
      <c r="A13" s="9" t="s">
        <v>7</v>
      </c>
      <c r="B13" s="9"/>
      <c r="C13" s="9"/>
      <c r="D13" s="9"/>
      <c r="E13" s="9"/>
      <c r="F13" s="9"/>
      <c r="G13" s="9"/>
    </row>
    <row r="14" spans="1:7" ht="15.75">
      <c r="A14" s="9" t="s">
        <v>8</v>
      </c>
      <c r="B14" s="9"/>
      <c r="C14" s="9"/>
      <c r="D14" s="9"/>
      <c r="E14" s="9"/>
      <c r="F14" s="9"/>
      <c r="G14" s="9"/>
    </row>
    <row r="17" spans="1:7" ht="15.75">
      <c r="A17" s="10" t="s">
        <v>9</v>
      </c>
      <c r="B17" s="11" t="s">
        <v>10</v>
      </c>
      <c r="C17" s="10"/>
      <c r="D17" s="12" t="s">
        <v>3</v>
      </c>
      <c r="E17" s="12"/>
      <c r="F17" s="12"/>
      <c r="G17" s="12"/>
    </row>
    <row r="18" spans="1:7">
      <c r="A18" s="10"/>
      <c r="B18" s="13" t="s">
        <v>11</v>
      </c>
      <c r="C18" s="10"/>
      <c r="D18" s="14" t="s">
        <v>12</v>
      </c>
      <c r="E18" s="14"/>
      <c r="F18" s="14"/>
      <c r="G18" s="14"/>
    </row>
    <row r="19" spans="1:7" ht="15.75">
      <c r="A19" s="10" t="s">
        <v>13</v>
      </c>
      <c r="B19" s="11" t="s">
        <v>14</v>
      </c>
      <c r="C19" s="10"/>
      <c r="D19" s="12" t="s">
        <v>3</v>
      </c>
      <c r="E19" s="12"/>
      <c r="F19" s="12"/>
      <c r="G19" s="12"/>
    </row>
    <row r="20" spans="1:7">
      <c r="A20" s="10"/>
      <c r="B20" s="13" t="s">
        <v>11</v>
      </c>
      <c r="C20" s="10"/>
      <c r="D20" s="7" t="s">
        <v>15</v>
      </c>
      <c r="E20" s="7"/>
      <c r="F20" s="7"/>
      <c r="G20" s="7"/>
    </row>
    <row r="21" spans="1:7" ht="47.25" customHeight="1">
      <c r="A21" s="10" t="s">
        <v>16</v>
      </c>
      <c r="B21" s="11" t="s">
        <v>207</v>
      </c>
      <c r="C21" s="52">
        <v>1050</v>
      </c>
      <c r="D21" s="12" t="s">
        <v>208</v>
      </c>
      <c r="E21" s="12"/>
      <c r="F21" s="12"/>
      <c r="G21" s="12"/>
    </row>
    <row r="22" spans="1:7">
      <c r="A22" s="10"/>
      <c r="B22" s="16" t="s">
        <v>11</v>
      </c>
      <c r="C22" s="16" t="s">
        <v>20</v>
      </c>
      <c r="D22" s="14" t="s">
        <v>21</v>
      </c>
      <c r="E22" s="14"/>
      <c r="F22" s="14"/>
      <c r="G22" s="14"/>
    </row>
    <row r="23" spans="1:7" ht="42" customHeight="1">
      <c r="A23" s="17" t="s">
        <v>22</v>
      </c>
      <c r="B23" s="8" t="s">
        <v>209</v>
      </c>
      <c r="C23" s="8"/>
      <c r="D23" s="8"/>
      <c r="E23" s="8"/>
      <c r="F23" s="8"/>
      <c r="G23" s="8"/>
    </row>
    <row r="24" spans="1:7" ht="144.75" customHeight="1">
      <c r="A24" s="17" t="s">
        <v>24</v>
      </c>
      <c r="B24" s="8" t="s">
        <v>210</v>
      </c>
      <c r="C24" s="8"/>
      <c r="D24" s="8"/>
      <c r="E24" s="8"/>
      <c r="F24" s="8"/>
      <c r="G24" s="8"/>
    </row>
    <row r="25" spans="1:7" ht="15.75">
      <c r="A25" s="17" t="s">
        <v>26</v>
      </c>
      <c r="B25" s="8" t="s">
        <v>27</v>
      </c>
      <c r="C25" s="8"/>
      <c r="D25" s="8"/>
      <c r="E25" s="8"/>
      <c r="F25" s="8"/>
      <c r="G25" s="8"/>
    </row>
    <row r="26" spans="1:7" ht="15.75">
      <c r="A26" s="18"/>
    </row>
    <row r="27" spans="1:7" ht="15.75">
      <c r="A27" s="19" t="s">
        <v>28</v>
      </c>
      <c r="B27" s="20" t="s">
        <v>29</v>
      </c>
      <c r="C27" s="20"/>
      <c r="D27" s="20"/>
      <c r="E27" s="20"/>
      <c r="F27" s="20"/>
      <c r="G27" s="20"/>
    </row>
    <row r="28" spans="1:7" ht="15.75">
      <c r="A28" s="19">
        <v>1</v>
      </c>
      <c r="B28" s="21" t="s">
        <v>211</v>
      </c>
      <c r="C28" s="21"/>
      <c r="D28" s="21"/>
      <c r="E28" s="21"/>
      <c r="F28" s="21"/>
      <c r="G28" s="21"/>
    </row>
    <row r="29" spans="1:7" ht="15.75">
      <c r="A29" s="19"/>
      <c r="B29" s="20"/>
      <c r="C29" s="20"/>
      <c r="D29" s="20"/>
      <c r="E29" s="20"/>
      <c r="F29" s="20"/>
      <c r="G29" s="20"/>
    </row>
    <row r="30" spans="1:7" ht="15.75">
      <c r="A30" s="19"/>
      <c r="B30" s="20"/>
      <c r="C30" s="20"/>
      <c r="D30" s="20"/>
      <c r="E30" s="20"/>
      <c r="F30" s="20"/>
      <c r="G30" s="20"/>
    </row>
    <row r="31" spans="1:7" ht="15.75">
      <c r="A31" s="18"/>
    </row>
    <row r="32" spans="1:7" ht="15.75">
      <c r="A32" s="22" t="s">
        <v>31</v>
      </c>
      <c r="B32" s="1" t="s">
        <v>212</v>
      </c>
    </row>
    <row r="33" spans="1:7" ht="15.75">
      <c r="A33" s="17" t="s">
        <v>33</v>
      </c>
      <c r="B33" s="8" t="s">
        <v>34</v>
      </c>
      <c r="C33" s="8"/>
      <c r="D33" s="8"/>
      <c r="E33" s="8"/>
      <c r="F33" s="8"/>
      <c r="G33" s="8"/>
    </row>
    <row r="34" spans="1:7" ht="15.75">
      <c r="A34" s="17"/>
      <c r="B34" s="23"/>
      <c r="C34" s="23"/>
      <c r="D34" s="23"/>
      <c r="E34" s="23"/>
      <c r="F34" s="23"/>
      <c r="G34" s="23"/>
    </row>
    <row r="35" spans="1:7" ht="15.75">
      <c r="A35" s="19" t="s">
        <v>28</v>
      </c>
      <c r="B35" s="20" t="s">
        <v>35</v>
      </c>
      <c r="C35" s="20"/>
      <c r="D35" s="20"/>
      <c r="E35" s="20"/>
      <c r="F35" s="20"/>
      <c r="G35" s="20"/>
    </row>
    <row r="36" spans="1:7" ht="15.75" customHeight="1">
      <c r="A36" s="19">
        <v>1</v>
      </c>
      <c r="B36" s="53" t="s">
        <v>213</v>
      </c>
      <c r="C36" s="53"/>
      <c r="D36" s="53"/>
      <c r="E36" s="53"/>
      <c r="F36" s="53"/>
      <c r="G36" s="53"/>
    </row>
    <row r="37" spans="1:7" ht="15.75">
      <c r="A37" s="19"/>
      <c r="B37" s="20"/>
      <c r="C37" s="20"/>
      <c r="D37" s="20"/>
      <c r="E37" s="20"/>
      <c r="F37" s="20"/>
      <c r="G37" s="20"/>
    </row>
    <row r="38" spans="1:7" ht="15.75">
      <c r="A38" s="19"/>
      <c r="B38" s="20"/>
      <c r="C38" s="20"/>
      <c r="D38" s="20"/>
      <c r="E38" s="20"/>
      <c r="F38" s="20"/>
      <c r="G38" s="20"/>
    </row>
    <row r="39" spans="1:7" ht="15.75">
      <c r="A39" s="17"/>
      <c r="B39" s="23"/>
      <c r="C39" s="23"/>
      <c r="D39" s="23"/>
      <c r="E39" s="23"/>
      <c r="F39" s="23"/>
      <c r="G39" s="23"/>
    </row>
    <row r="40" spans="1:7" ht="15.75">
      <c r="A40" s="17" t="s">
        <v>37</v>
      </c>
      <c r="B40" s="25" t="s">
        <v>38</v>
      </c>
      <c r="C40" s="23"/>
      <c r="D40" s="23"/>
      <c r="E40" s="23"/>
      <c r="F40" s="23"/>
      <c r="G40" s="23"/>
    </row>
    <row r="41" spans="1:7" ht="15.75">
      <c r="A41" s="18"/>
      <c r="B41" s="1" t="s">
        <v>39</v>
      </c>
    </row>
    <row r="42" spans="1:7" ht="15.75">
      <c r="A42" s="18"/>
    </row>
    <row r="43" spans="1:7" ht="47.25">
      <c r="A43" s="19" t="s">
        <v>28</v>
      </c>
      <c r="B43" s="19" t="s">
        <v>38</v>
      </c>
      <c r="C43" s="19" t="s">
        <v>40</v>
      </c>
      <c r="D43" s="19" t="s">
        <v>41</v>
      </c>
      <c r="E43" s="19" t="s">
        <v>42</v>
      </c>
    </row>
    <row r="44" spans="1:7" ht="15.75">
      <c r="A44" s="19">
        <v>1</v>
      </c>
      <c r="B44" s="19">
        <v>2</v>
      </c>
      <c r="C44" s="19">
        <v>3</v>
      </c>
      <c r="D44" s="19">
        <v>4</v>
      </c>
      <c r="E44" s="19">
        <v>5</v>
      </c>
    </row>
    <row r="45" spans="1:7" ht="170.25" customHeight="1">
      <c r="A45" s="19"/>
      <c r="B45" s="19" t="s">
        <v>214</v>
      </c>
      <c r="C45" s="26">
        <v>60430.79</v>
      </c>
      <c r="D45" s="26">
        <v>0</v>
      </c>
      <c r="E45" s="26">
        <f>C45+D45</f>
        <v>60430.79</v>
      </c>
    </row>
    <row r="46" spans="1:7" ht="15.75">
      <c r="A46" s="19"/>
      <c r="B46" s="19"/>
      <c r="C46" s="19"/>
      <c r="D46" s="19"/>
      <c r="E46" s="19"/>
    </row>
    <row r="47" spans="1:7" ht="15.75">
      <c r="A47" s="20" t="s">
        <v>42</v>
      </c>
      <c r="B47" s="20"/>
      <c r="C47" s="26">
        <f>C45+C46</f>
        <v>60430.79</v>
      </c>
      <c r="D47" s="26">
        <f>D45+D46</f>
        <v>0</v>
      </c>
      <c r="E47" s="26">
        <f>E45+E46</f>
        <v>60430.79</v>
      </c>
    </row>
    <row r="48" spans="1:7" ht="15.75">
      <c r="A48" s="18"/>
    </row>
    <row r="49" spans="1:7" ht="15.75">
      <c r="A49" s="18"/>
    </row>
    <row r="50" spans="1:7" ht="15.75">
      <c r="A50" s="10" t="s">
        <v>49</v>
      </c>
      <c r="B50" s="8" t="s">
        <v>50</v>
      </c>
      <c r="C50" s="8"/>
      <c r="D50" s="8"/>
      <c r="E50" s="8"/>
      <c r="F50" s="8"/>
      <c r="G50" s="8"/>
    </row>
    <row r="51" spans="1:7" ht="15.75">
      <c r="A51" s="10"/>
      <c r="B51" s="4" t="s">
        <v>51</v>
      </c>
    </row>
    <row r="52" spans="1:7" ht="15.75">
      <c r="A52" s="18"/>
    </row>
    <row r="53" spans="1:7" ht="15.75">
      <c r="A53" s="18"/>
    </row>
    <row r="54" spans="1:7" ht="63">
      <c r="A54" s="19" t="s">
        <v>28</v>
      </c>
      <c r="B54" s="19" t="s">
        <v>52</v>
      </c>
      <c r="C54" s="19" t="s">
        <v>40</v>
      </c>
      <c r="D54" s="19" t="s">
        <v>41</v>
      </c>
      <c r="E54" s="19" t="s">
        <v>42</v>
      </c>
    </row>
    <row r="55" spans="1:7" ht="15.75">
      <c r="A55" s="19">
        <v>1</v>
      </c>
      <c r="B55" s="19">
        <v>2</v>
      </c>
      <c r="C55" s="19">
        <v>3</v>
      </c>
      <c r="D55" s="19">
        <v>4</v>
      </c>
      <c r="E55" s="19">
        <v>5</v>
      </c>
    </row>
    <row r="56" spans="1:7" ht="94.5">
      <c r="A56" s="19">
        <v>1</v>
      </c>
      <c r="B56" s="19" t="s">
        <v>215</v>
      </c>
      <c r="C56" s="26">
        <v>60430.79</v>
      </c>
      <c r="D56" s="26">
        <v>0</v>
      </c>
      <c r="E56" s="26">
        <v>60430.79</v>
      </c>
    </row>
    <row r="57" spans="1:7" ht="15.75">
      <c r="A57" s="19"/>
      <c r="B57" s="29"/>
      <c r="C57" s="19"/>
      <c r="D57" s="19"/>
      <c r="E57" s="19"/>
    </row>
    <row r="58" spans="1:7" ht="15.75">
      <c r="A58" s="20" t="s">
        <v>42</v>
      </c>
      <c r="B58" s="20"/>
      <c r="C58" s="26">
        <f>C56+C57</f>
        <v>60430.79</v>
      </c>
      <c r="D58" s="26">
        <f>D56+D57</f>
        <v>0</v>
      </c>
      <c r="E58" s="26">
        <f>E56+E57</f>
        <v>60430.79</v>
      </c>
    </row>
    <row r="59" spans="1:7" ht="15.75">
      <c r="A59" s="18"/>
    </row>
    <row r="60" spans="1:7" ht="15.75">
      <c r="A60" s="18"/>
    </row>
    <row r="61" spans="1:7" ht="15.75">
      <c r="A61" s="17" t="s">
        <v>53</v>
      </c>
      <c r="B61" s="8" t="s">
        <v>54</v>
      </c>
      <c r="C61" s="8"/>
      <c r="D61" s="8"/>
      <c r="E61" s="8"/>
      <c r="F61" s="8"/>
      <c r="G61" s="8"/>
    </row>
    <row r="62" spans="1:7" ht="15.75">
      <c r="A62" s="18"/>
    </row>
    <row r="63" spans="1:7" ht="46.5" customHeight="1">
      <c r="A63" s="19" t="s">
        <v>28</v>
      </c>
      <c r="B63" s="19" t="s">
        <v>55</v>
      </c>
      <c r="C63" s="19" t="s">
        <v>56</v>
      </c>
      <c r="D63" s="19" t="s">
        <v>57</v>
      </c>
      <c r="E63" s="19" t="s">
        <v>40</v>
      </c>
      <c r="F63" s="19" t="s">
        <v>41</v>
      </c>
      <c r="G63" s="19" t="s">
        <v>42</v>
      </c>
    </row>
    <row r="64" spans="1:7" ht="15.75">
      <c r="A64" s="19">
        <v>1</v>
      </c>
      <c r="B64" s="19">
        <v>2</v>
      </c>
      <c r="C64" s="19">
        <v>3</v>
      </c>
      <c r="D64" s="19">
        <v>4</v>
      </c>
      <c r="E64" s="19">
        <v>5</v>
      </c>
      <c r="F64" s="19">
        <v>6</v>
      </c>
      <c r="G64" s="19">
        <v>7</v>
      </c>
    </row>
    <row r="65" spans="1:9" ht="189">
      <c r="A65" s="19"/>
      <c r="B65" s="54" t="s">
        <v>216</v>
      </c>
      <c r="C65" s="19" t="s">
        <v>96</v>
      </c>
      <c r="D65" s="49" t="s">
        <v>217</v>
      </c>
      <c r="E65" s="26">
        <v>60430.79</v>
      </c>
      <c r="F65" s="26">
        <v>0</v>
      </c>
      <c r="G65" s="26">
        <f>E65+F65</f>
        <v>60430.79</v>
      </c>
    </row>
    <row r="66" spans="1:9" ht="16.5">
      <c r="A66" s="19">
        <v>1</v>
      </c>
      <c r="B66" s="61" t="s">
        <v>62</v>
      </c>
      <c r="C66" s="19"/>
      <c r="D66" s="49"/>
      <c r="E66" s="26"/>
      <c r="F66" s="26"/>
      <c r="G66" s="26"/>
    </row>
    <row r="67" spans="1:9" ht="63">
      <c r="A67" s="19"/>
      <c r="B67" s="55" t="s">
        <v>218</v>
      </c>
      <c r="C67" s="19" t="s">
        <v>99</v>
      </c>
      <c r="D67" s="19" t="s">
        <v>219</v>
      </c>
      <c r="E67" s="62" t="s">
        <v>220</v>
      </c>
      <c r="F67" s="62" t="s">
        <v>221</v>
      </c>
      <c r="G67" s="62" t="s">
        <v>220</v>
      </c>
    </row>
    <row r="68" spans="1:9" ht="15.75">
      <c r="A68" s="19">
        <v>2</v>
      </c>
      <c r="B68" s="47" t="s">
        <v>66</v>
      </c>
      <c r="C68" s="19"/>
      <c r="D68" s="19"/>
      <c r="E68" s="19"/>
      <c r="F68" s="19"/>
      <c r="G68" s="19"/>
    </row>
    <row r="69" spans="1:9" ht="60" customHeight="1">
      <c r="A69" s="19"/>
      <c r="B69" s="56" t="s">
        <v>222</v>
      </c>
      <c r="C69" s="19" t="s">
        <v>96</v>
      </c>
      <c r="D69" s="19" t="s">
        <v>223</v>
      </c>
      <c r="E69" s="26">
        <f>60430.79/29</f>
        <v>2083.8203448275863</v>
      </c>
      <c r="F69" s="26">
        <v>0</v>
      </c>
      <c r="G69" s="26">
        <f>E69+F69</f>
        <v>2083.8203448275863</v>
      </c>
    </row>
    <row r="70" spans="1:9" ht="15.75">
      <c r="A70" s="19"/>
      <c r="B70" s="29"/>
      <c r="C70" s="19"/>
      <c r="D70" s="19"/>
      <c r="E70" s="30"/>
      <c r="F70" s="30"/>
      <c r="G70" s="30"/>
    </row>
    <row r="71" spans="1:9" ht="15.75">
      <c r="A71" s="18"/>
    </row>
    <row r="72" spans="1:9" ht="15.75">
      <c r="A72" s="18"/>
      <c r="I72" s="1" t="s">
        <v>74</v>
      </c>
    </row>
    <row r="73" spans="1:9" ht="27" customHeight="1">
      <c r="A73" s="8" t="s">
        <v>75</v>
      </c>
      <c r="B73" s="8"/>
      <c r="C73" s="8"/>
      <c r="D73" s="4"/>
      <c r="F73" s="1" t="s">
        <v>76</v>
      </c>
    </row>
    <row r="74" spans="1:9" ht="0.75" customHeight="1">
      <c r="A74" s="8"/>
      <c r="B74" s="8"/>
      <c r="C74" s="8"/>
      <c r="D74" s="35"/>
      <c r="E74" s="36"/>
      <c r="F74" s="37" t="s">
        <v>77</v>
      </c>
      <c r="G74" s="37"/>
    </row>
    <row r="75" spans="1:9" ht="15.75">
      <c r="A75" s="38"/>
      <c r="B75" s="17"/>
      <c r="D75" s="13" t="s">
        <v>78</v>
      </c>
      <c r="F75" s="7" t="s">
        <v>79</v>
      </c>
      <c r="G75" s="7"/>
    </row>
    <row r="76" spans="1:9" ht="15.75">
      <c r="A76" s="8" t="s">
        <v>80</v>
      </c>
      <c r="B76" s="8"/>
      <c r="C76" s="17"/>
      <c r="D76" s="17"/>
    </row>
    <row r="77" spans="1:9" ht="15.75">
      <c r="A77" s="25"/>
      <c r="B77" s="23"/>
      <c r="C77" s="17"/>
      <c r="D77" s="17"/>
    </row>
    <row r="78" spans="1:9" ht="22.5" customHeight="1">
      <c r="A78" s="8" t="s">
        <v>81</v>
      </c>
      <c r="B78" s="8"/>
      <c r="C78" s="8"/>
      <c r="D78" s="35"/>
      <c r="E78" s="36"/>
      <c r="F78" s="37" t="s">
        <v>82</v>
      </c>
      <c r="G78" s="37"/>
    </row>
    <row r="79" spans="1:9" ht="15.75">
      <c r="A79" s="4"/>
      <c r="B79" s="17"/>
      <c r="C79" s="17"/>
      <c r="D79" s="13" t="s">
        <v>78</v>
      </c>
      <c r="F79" s="7" t="s">
        <v>79</v>
      </c>
      <c r="G79" s="7"/>
    </row>
    <row r="80" spans="1:9">
      <c r="A80" s="39" t="s">
        <v>83</v>
      </c>
    </row>
    <row r="81" spans="1:1">
      <c r="A81" s="40" t="s">
        <v>84</v>
      </c>
    </row>
  </sheetData>
  <mergeCells count="44">
    <mergeCell ref="F75:G75"/>
    <mergeCell ref="A76:B76"/>
    <mergeCell ref="A78:C78"/>
    <mergeCell ref="F78:G78"/>
    <mergeCell ref="F79:G79"/>
    <mergeCell ref="A47:B47"/>
    <mergeCell ref="A50:A51"/>
    <mergeCell ref="B50:G50"/>
    <mergeCell ref="A58:B58"/>
    <mergeCell ref="B61:G61"/>
    <mergeCell ref="A73:C74"/>
    <mergeCell ref="F74:G74"/>
    <mergeCell ref="B30:G30"/>
    <mergeCell ref="B33:G33"/>
    <mergeCell ref="B35:G35"/>
    <mergeCell ref="B36:G36"/>
    <mergeCell ref="B37:G37"/>
    <mergeCell ref="B38:G38"/>
    <mergeCell ref="B23:G23"/>
    <mergeCell ref="B24:G24"/>
    <mergeCell ref="B25:G25"/>
    <mergeCell ref="B27:G27"/>
    <mergeCell ref="B28:G28"/>
    <mergeCell ref="B29:G29"/>
    <mergeCell ref="A19:A20"/>
    <mergeCell ref="C19:C20"/>
    <mergeCell ref="D19:G19"/>
    <mergeCell ref="D20:G20"/>
    <mergeCell ref="A21:A22"/>
    <mergeCell ref="D21:G21"/>
    <mergeCell ref="D22:G22"/>
    <mergeCell ref="E10:G10"/>
    <mergeCell ref="A13:G13"/>
    <mergeCell ref="A14:G14"/>
    <mergeCell ref="A17:A18"/>
    <mergeCell ref="C17:C18"/>
    <mergeCell ref="D17:G17"/>
    <mergeCell ref="D18:G18"/>
    <mergeCell ref="F1:G3"/>
    <mergeCell ref="E5:G5"/>
    <mergeCell ref="E6:G6"/>
    <mergeCell ref="E7:G7"/>
    <mergeCell ref="E8:G8"/>
    <mergeCell ref="E9:G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42"/>
  <sheetViews>
    <sheetView workbookViewId="0">
      <selection activeCell="A13" sqref="A13:G13"/>
    </sheetView>
  </sheetViews>
  <sheetFormatPr defaultColWidth="21.5703125" defaultRowHeight="15"/>
  <cols>
    <col min="1" max="1" width="6.5703125" style="1" customWidth="1"/>
    <col min="2" max="256" width="21.5703125" style="1"/>
    <col min="257" max="257" width="6.5703125" style="1" customWidth="1"/>
    <col min="258" max="512" width="21.5703125" style="1"/>
    <col min="513" max="513" width="6.5703125" style="1" customWidth="1"/>
    <col min="514" max="768" width="21.5703125" style="1"/>
    <col min="769" max="769" width="6.5703125" style="1" customWidth="1"/>
    <col min="770" max="1024" width="21.5703125" style="1"/>
    <col min="1025" max="1025" width="6.5703125" style="1" customWidth="1"/>
    <col min="1026" max="1280" width="21.5703125" style="1"/>
    <col min="1281" max="1281" width="6.5703125" style="1" customWidth="1"/>
    <col min="1282" max="1536" width="21.5703125" style="1"/>
    <col min="1537" max="1537" width="6.5703125" style="1" customWidth="1"/>
    <col min="1538" max="1792" width="21.5703125" style="1"/>
    <col min="1793" max="1793" width="6.5703125" style="1" customWidth="1"/>
    <col min="1794" max="2048" width="21.5703125" style="1"/>
    <col min="2049" max="2049" width="6.5703125" style="1" customWidth="1"/>
    <col min="2050" max="2304" width="21.5703125" style="1"/>
    <col min="2305" max="2305" width="6.5703125" style="1" customWidth="1"/>
    <col min="2306" max="2560" width="21.5703125" style="1"/>
    <col min="2561" max="2561" width="6.5703125" style="1" customWidth="1"/>
    <col min="2562" max="2816" width="21.5703125" style="1"/>
    <col min="2817" max="2817" width="6.5703125" style="1" customWidth="1"/>
    <col min="2818" max="3072" width="21.5703125" style="1"/>
    <col min="3073" max="3073" width="6.5703125" style="1" customWidth="1"/>
    <col min="3074" max="3328" width="21.5703125" style="1"/>
    <col min="3329" max="3329" width="6.5703125" style="1" customWidth="1"/>
    <col min="3330" max="3584" width="21.5703125" style="1"/>
    <col min="3585" max="3585" width="6.5703125" style="1" customWidth="1"/>
    <col min="3586" max="3840" width="21.5703125" style="1"/>
    <col min="3841" max="3841" width="6.5703125" style="1" customWidth="1"/>
    <col min="3842" max="4096" width="21.5703125" style="1"/>
    <col min="4097" max="4097" width="6.5703125" style="1" customWidth="1"/>
    <col min="4098" max="4352" width="21.5703125" style="1"/>
    <col min="4353" max="4353" width="6.5703125" style="1" customWidth="1"/>
    <col min="4354" max="4608" width="21.5703125" style="1"/>
    <col min="4609" max="4609" width="6.5703125" style="1" customWidth="1"/>
    <col min="4610" max="4864" width="21.5703125" style="1"/>
    <col min="4865" max="4865" width="6.5703125" style="1" customWidth="1"/>
    <col min="4866" max="5120" width="21.5703125" style="1"/>
    <col min="5121" max="5121" width="6.5703125" style="1" customWidth="1"/>
    <col min="5122" max="5376" width="21.5703125" style="1"/>
    <col min="5377" max="5377" width="6.5703125" style="1" customWidth="1"/>
    <col min="5378" max="5632" width="21.5703125" style="1"/>
    <col min="5633" max="5633" width="6.5703125" style="1" customWidth="1"/>
    <col min="5634" max="5888" width="21.5703125" style="1"/>
    <col min="5889" max="5889" width="6.5703125" style="1" customWidth="1"/>
    <col min="5890" max="6144" width="21.5703125" style="1"/>
    <col min="6145" max="6145" width="6.5703125" style="1" customWidth="1"/>
    <col min="6146" max="6400" width="21.5703125" style="1"/>
    <col min="6401" max="6401" width="6.5703125" style="1" customWidth="1"/>
    <col min="6402" max="6656" width="21.5703125" style="1"/>
    <col min="6657" max="6657" width="6.5703125" style="1" customWidth="1"/>
    <col min="6658" max="6912" width="21.5703125" style="1"/>
    <col min="6913" max="6913" width="6.5703125" style="1" customWidth="1"/>
    <col min="6914" max="7168" width="21.5703125" style="1"/>
    <col min="7169" max="7169" width="6.5703125" style="1" customWidth="1"/>
    <col min="7170" max="7424" width="21.5703125" style="1"/>
    <col min="7425" max="7425" width="6.5703125" style="1" customWidth="1"/>
    <col min="7426" max="7680" width="21.5703125" style="1"/>
    <col min="7681" max="7681" width="6.5703125" style="1" customWidth="1"/>
    <col min="7682" max="7936" width="21.5703125" style="1"/>
    <col min="7937" max="7937" width="6.5703125" style="1" customWidth="1"/>
    <col min="7938" max="8192" width="21.5703125" style="1"/>
    <col min="8193" max="8193" width="6.5703125" style="1" customWidth="1"/>
    <col min="8194" max="8448" width="21.5703125" style="1"/>
    <col min="8449" max="8449" width="6.5703125" style="1" customWidth="1"/>
    <col min="8450" max="8704" width="21.5703125" style="1"/>
    <col min="8705" max="8705" width="6.5703125" style="1" customWidth="1"/>
    <col min="8706" max="8960" width="21.5703125" style="1"/>
    <col min="8961" max="8961" width="6.5703125" style="1" customWidth="1"/>
    <col min="8962" max="9216" width="21.5703125" style="1"/>
    <col min="9217" max="9217" width="6.5703125" style="1" customWidth="1"/>
    <col min="9218" max="9472" width="21.5703125" style="1"/>
    <col min="9473" max="9473" width="6.5703125" style="1" customWidth="1"/>
    <col min="9474" max="9728" width="21.5703125" style="1"/>
    <col min="9729" max="9729" width="6.5703125" style="1" customWidth="1"/>
    <col min="9730" max="9984" width="21.5703125" style="1"/>
    <col min="9985" max="9985" width="6.5703125" style="1" customWidth="1"/>
    <col min="9986" max="10240" width="21.5703125" style="1"/>
    <col min="10241" max="10241" width="6.5703125" style="1" customWidth="1"/>
    <col min="10242" max="10496" width="21.5703125" style="1"/>
    <col min="10497" max="10497" width="6.5703125" style="1" customWidth="1"/>
    <col min="10498" max="10752" width="21.5703125" style="1"/>
    <col min="10753" max="10753" width="6.5703125" style="1" customWidth="1"/>
    <col min="10754" max="11008" width="21.5703125" style="1"/>
    <col min="11009" max="11009" width="6.5703125" style="1" customWidth="1"/>
    <col min="11010" max="11264" width="21.5703125" style="1"/>
    <col min="11265" max="11265" width="6.5703125" style="1" customWidth="1"/>
    <col min="11266" max="11520" width="21.5703125" style="1"/>
    <col min="11521" max="11521" width="6.5703125" style="1" customWidth="1"/>
    <col min="11522" max="11776" width="21.5703125" style="1"/>
    <col min="11777" max="11777" width="6.5703125" style="1" customWidth="1"/>
    <col min="11778" max="12032" width="21.5703125" style="1"/>
    <col min="12033" max="12033" width="6.5703125" style="1" customWidth="1"/>
    <col min="12034" max="12288" width="21.5703125" style="1"/>
    <col min="12289" max="12289" width="6.5703125" style="1" customWidth="1"/>
    <col min="12290" max="12544" width="21.5703125" style="1"/>
    <col min="12545" max="12545" width="6.5703125" style="1" customWidth="1"/>
    <col min="12546" max="12800" width="21.5703125" style="1"/>
    <col min="12801" max="12801" width="6.5703125" style="1" customWidth="1"/>
    <col min="12802" max="13056" width="21.5703125" style="1"/>
    <col min="13057" max="13057" width="6.5703125" style="1" customWidth="1"/>
    <col min="13058" max="13312" width="21.5703125" style="1"/>
    <col min="13313" max="13313" width="6.5703125" style="1" customWidth="1"/>
    <col min="13314" max="13568" width="21.5703125" style="1"/>
    <col min="13569" max="13569" width="6.5703125" style="1" customWidth="1"/>
    <col min="13570" max="13824" width="21.5703125" style="1"/>
    <col min="13825" max="13825" width="6.5703125" style="1" customWidth="1"/>
    <col min="13826" max="14080" width="21.5703125" style="1"/>
    <col min="14081" max="14081" width="6.5703125" style="1" customWidth="1"/>
    <col min="14082" max="14336" width="21.5703125" style="1"/>
    <col min="14337" max="14337" width="6.5703125" style="1" customWidth="1"/>
    <col min="14338" max="14592" width="21.5703125" style="1"/>
    <col min="14593" max="14593" width="6.5703125" style="1" customWidth="1"/>
    <col min="14594" max="14848" width="21.5703125" style="1"/>
    <col min="14849" max="14849" width="6.5703125" style="1" customWidth="1"/>
    <col min="14850" max="15104" width="21.5703125" style="1"/>
    <col min="15105" max="15105" width="6.5703125" style="1" customWidth="1"/>
    <col min="15106" max="15360" width="21.5703125" style="1"/>
    <col min="15361" max="15361" width="6.5703125" style="1" customWidth="1"/>
    <col min="15362" max="15616" width="21.5703125" style="1"/>
    <col min="15617" max="15617" width="6.5703125" style="1" customWidth="1"/>
    <col min="15618" max="15872" width="21.5703125" style="1"/>
    <col min="15873" max="15873" width="6.5703125" style="1" customWidth="1"/>
    <col min="15874" max="16128" width="21.5703125" style="1"/>
    <col min="16129" max="16129" width="6.5703125" style="1" customWidth="1"/>
    <col min="16130" max="16384" width="21.5703125" style="1"/>
  </cols>
  <sheetData>
    <row r="1" spans="1:7">
      <c r="F1" s="2" t="s">
        <v>0</v>
      </c>
      <c r="G1" s="3"/>
    </row>
    <row r="2" spans="1:7">
      <c r="F2" s="3"/>
      <c r="G2" s="3"/>
    </row>
    <row r="3" spans="1:7" ht="32.25" customHeight="1">
      <c r="F3" s="3"/>
      <c r="G3" s="3"/>
    </row>
    <row r="4" spans="1:7" ht="15.75">
      <c r="A4" s="4"/>
      <c r="E4" s="4" t="s">
        <v>1</v>
      </c>
    </row>
    <row r="5" spans="1:7" ht="0.75" customHeight="1">
      <c r="A5" s="4"/>
      <c r="E5" s="5" t="s">
        <v>2</v>
      </c>
      <c r="F5" s="5"/>
      <c r="G5" s="5"/>
    </row>
    <row r="6" spans="1:7" ht="15.75">
      <c r="A6" s="4"/>
      <c r="B6" s="4"/>
      <c r="E6" s="6" t="s">
        <v>3</v>
      </c>
      <c r="F6" s="6"/>
      <c r="G6" s="6"/>
    </row>
    <row r="7" spans="1:7" ht="15" customHeight="1">
      <c r="A7" s="4"/>
      <c r="E7" s="7" t="s">
        <v>4</v>
      </c>
      <c r="F7" s="7"/>
      <c r="G7" s="7"/>
    </row>
    <row r="8" spans="1:7" ht="15.75">
      <c r="A8" s="4"/>
      <c r="B8" s="4"/>
      <c r="E8" s="6" t="s">
        <v>5</v>
      </c>
      <c r="F8" s="6"/>
      <c r="G8" s="6"/>
    </row>
    <row r="9" spans="1:7" ht="15" customHeight="1">
      <c r="A9" s="4"/>
      <c r="E9" s="7"/>
      <c r="F9" s="7"/>
      <c r="G9" s="7"/>
    </row>
    <row r="10" spans="1:7" ht="15.75">
      <c r="A10" s="4"/>
      <c r="E10" s="8" t="s">
        <v>6</v>
      </c>
      <c r="F10" s="8"/>
      <c r="G10" s="8"/>
    </row>
    <row r="13" spans="1:7" ht="15.75">
      <c r="A13" s="9" t="s">
        <v>7</v>
      </c>
      <c r="B13" s="9"/>
      <c r="C13" s="9"/>
      <c r="D13" s="9"/>
      <c r="E13" s="9"/>
      <c r="F13" s="9"/>
      <c r="G13" s="9"/>
    </row>
    <row r="14" spans="1:7" ht="15.75">
      <c r="A14" s="9" t="s">
        <v>8</v>
      </c>
      <c r="B14" s="9"/>
      <c r="C14" s="9"/>
      <c r="D14" s="9"/>
      <c r="E14" s="9"/>
      <c r="F14" s="9"/>
      <c r="G14" s="9"/>
    </row>
    <row r="17" spans="1:7" ht="15.75">
      <c r="A17" s="10" t="s">
        <v>9</v>
      </c>
      <c r="B17" s="11" t="s">
        <v>10</v>
      </c>
      <c r="C17" s="10"/>
      <c r="D17" s="12" t="s">
        <v>3</v>
      </c>
      <c r="E17" s="12"/>
      <c r="F17" s="12"/>
      <c r="G17" s="12"/>
    </row>
    <row r="18" spans="1:7">
      <c r="A18" s="10"/>
      <c r="B18" s="13" t="s">
        <v>11</v>
      </c>
      <c r="C18" s="10"/>
      <c r="D18" s="14" t="s">
        <v>12</v>
      </c>
      <c r="E18" s="14"/>
      <c r="F18" s="14"/>
      <c r="G18" s="14"/>
    </row>
    <row r="19" spans="1:7" ht="15.75">
      <c r="A19" s="10" t="s">
        <v>13</v>
      </c>
      <c r="B19" s="11" t="s">
        <v>14</v>
      </c>
      <c r="C19" s="10"/>
      <c r="D19" s="12" t="s">
        <v>3</v>
      </c>
      <c r="E19" s="12"/>
      <c r="F19" s="12"/>
      <c r="G19" s="12"/>
    </row>
    <row r="20" spans="1:7">
      <c r="A20" s="10"/>
      <c r="B20" s="13" t="s">
        <v>11</v>
      </c>
      <c r="C20" s="10"/>
      <c r="D20" s="7" t="s">
        <v>15</v>
      </c>
      <c r="E20" s="7"/>
      <c r="F20" s="7"/>
      <c r="G20" s="7"/>
    </row>
    <row r="21" spans="1:7" ht="15.75" customHeight="1">
      <c r="A21" s="10" t="s">
        <v>16</v>
      </c>
      <c r="B21" s="11" t="s">
        <v>224</v>
      </c>
      <c r="C21" s="52">
        <v>1090</v>
      </c>
      <c r="D21" s="15" t="s">
        <v>225</v>
      </c>
      <c r="E21" s="15"/>
      <c r="F21" s="15"/>
      <c r="G21" s="15"/>
    </row>
    <row r="22" spans="1:7">
      <c r="A22" s="10"/>
      <c r="B22" s="16" t="s">
        <v>11</v>
      </c>
      <c r="C22" s="16" t="s">
        <v>20</v>
      </c>
      <c r="D22" s="14" t="s">
        <v>21</v>
      </c>
      <c r="E22" s="14"/>
      <c r="F22" s="14"/>
      <c r="G22" s="14"/>
    </row>
    <row r="23" spans="1:7" ht="42" customHeight="1">
      <c r="A23" s="17" t="s">
        <v>22</v>
      </c>
      <c r="B23" s="8" t="s">
        <v>226</v>
      </c>
      <c r="C23" s="8"/>
      <c r="D23" s="8"/>
      <c r="E23" s="8"/>
      <c r="F23" s="8"/>
      <c r="G23" s="8"/>
    </row>
    <row r="24" spans="1:7" ht="174" customHeight="1">
      <c r="A24" s="17" t="s">
        <v>24</v>
      </c>
      <c r="B24" s="63" t="s">
        <v>227</v>
      </c>
      <c r="C24" s="63"/>
      <c r="D24" s="63"/>
      <c r="E24" s="63"/>
      <c r="F24" s="63"/>
      <c r="G24" s="63"/>
    </row>
    <row r="25" spans="1:7" ht="15.75">
      <c r="A25" s="17" t="s">
        <v>26</v>
      </c>
      <c r="B25" s="8" t="s">
        <v>27</v>
      </c>
      <c r="C25" s="8"/>
      <c r="D25" s="8"/>
      <c r="E25" s="8"/>
      <c r="F25" s="8"/>
      <c r="G25" s="8"/>
    </row>
    <row r="26" spans="1:7" ht="15.75">
      <c r="A26" s="18"/>
    </row>
    <row r="27" spans="1:7" ht="15.75">
      <c r="A27" s="19" t="s">
        <v>28</v>
      </c>
      <c r="B27" s="20" t="s">
        <v>29</v>
      </c>
      <c r="C27" s="20"/>
      <c r="D27" s="20"/>
      <c r="E27" s="20"/>
      <c r="F27" s="20"/>
      <c r="G27" s="20"/>
    </row>
    <row r="28" spans="1:7" ht="44.25" customHeight="1">
      <c r="A28" s="19">
        <v>1</v>
      </c>
      <c r="B28" s="53" t="s">
        <v>228</v>
      </c>
      <c r="C28" s="53"/>
      <c r="D28" s="53"/>
      <c r="E28" s="53"/>
      <c r="F28" s="53"/>
      <c r="G28" s="53"/>
    </row>
    <row r="29" spans="1:7" ht="15.75">
      <c r="A29" s="64"/>
      <c r="B29" s="53"/>
      <c r="C29" s="53"/>
      <c r="D29" s="53"/>
      <c r="E29" s="53"/>
      <c r="F29" s="53"/>
      <c r="G29" s="53"/>
    </row>
    <row r="30" spans="1:7" ht="15.75">
      <c r="A30" s="19"/>
      <c r="B30" s="65"/>
      <c r="C30" s="66"/>
      <c r="D30" s="66"/>
      <c r="E30" s="66"/>
      <c r="F30" s="66"/>
      <c r="G30" s="67"/>
    </row>
    <row r="31" spans="1:7" ht="15.75">
      <c r="A31" s="18"/>
    </row>
    <row r="32" spans="1:7" ht="15.75">
      <c r="A32" s="22" t="s">
        <v>31</v>
      </c>
      <c r="B32" s="1" t="s">
        <v>229</v>
      </c>
    </row>
    <row r="33" spans="1:7" ht="15.75">
      <c r="A33" s="17" t="s">
        <v>33</v>
      </c>
      <c r="B33" s="8" t="s">
        <v>34</v>
      </c>
      <c r="C33" s="8"/>
      <c r="D33" s="8"/>
      <c r="E33" s="8"/>
      <c r="F33" s="8"/>
      <c r="G33" s="8"/>
    </row>
    <row r="34" spans="1:7" ht="15.75">
      <c r="A34" s="17"/>
      <c r="B34" s="23"/>
      <c r="C34" s="23"/>
      <c r="D34" s="23"/>
      <c r="E34" s="23"/>
      <c r="F34" s="23"/>
      <c r="G34" s="23"/>
    </row>
    <row r="35" spans="1:7" ht="15.75">
      <c r="A35" s="19" t="s">
        <v>28</v>
      </c>
      <c r="B35" s="20" t="s">
        <v>35</v>
      </c>
      <c r="C35" s="20"/>
      <c r="D35" s="20"/>
      <c r="E35" s="20"/>
      <c r="F35" s="20"/>
      <c r="G35" s="20"/>
    </row>
    <row r="36" spans="1:7" ht="15.75" customHeight="1">
      <c r="A36" s="19">
        <v>1</v>
      </c>
      <c r="B36" s="53" t="s">
        <v>230</v>
      </c>
      <c r="C36" s="53"/>
      <c r="D36" s="53"/>
      <c r="E36" s="53"/>
      <c r="F36" s="53"/>
      <c r="G36" s="53"/>
    </row>
    <row r="37" spans="1:7" ht="15.75" customHeight="1">
      <c r="A37" s="64">
        <v>2</v>
      </c>
      <c r="B37" s="53" t="s">
        <v>231</v>
      </c>
      <c r="C37" s="53"/>
      <c r="D37" s="53"/>
      <c r="E37" s="53"/>
      <c r="F37" s="53"/>
      <c r="G37" s="53"/>
    </row>
    <row r="38" spans="1:7" ht="15.75">
      <c r="A38" s="19">
        <v>3</v>
      </c>
      <c r="B38" s="65" t="s">
        <v>232</v>
      </c>
      <c r="C38" s="66"/>
      <c r="D38" s="66"/>
      <c r="E38" s="66"/>
      <c r="F38" s="66"/>
      <c r="G38" s="67"/>
    </row>
    <row r="39" spans="1:7" ht="33" customHeight="1">
      <c r="A39" s="19">
        <v>4</v>
      </c>
      <c r="B39" s="68" t="s">
        <v>233</v>
      </c>
      <c r="C39" s="69"/>
      <c r="D39" s="69"/>
      <c r="E39" s="69"/>
      <c r="F39" s="69"/>
      <c r="G39" s="70"/>
    </row>
    <row r="40" spans="1:7" ht="15.75" customHeight="1">
      <c r="A40" s="19">
        <v>5</v>
      </c>
      <c r="B40" s="53" t="s">
        <v>234</v>
      </c>
      <c r="C40" s="53"/>
      <c r="D40" s="53"/>
      <c r="E40" s="53"/>
      <c r="F40" s="53"/>
      <c r="G40" s="53"/>
    </row>
    <row r="41" spans="1:7" ht="15.75" customHeight="1">
      <c r="A41" s="19">
        <v>6</v>
      </c>
      <c r="B41" s="53" t="s">
        <v>235</v>
      </c>
      <c r="C41" s="53"/>
      <c r="D41" s="53"/>
      <c r="E41" s="53"/>
      <c r="F41" s="53"/>
      <c r="G41" s="53"/>
    </row>
    <row r="42" spans="1:7" ht="15.75" customHeight="1">
      <c r="A42" s="19">
        <v>7</v>
      </c>
      <c r="B42" s="53" t="s">
        <v>236</v>
      </c>
      <c r="C42" s="53"/>
      <c r="D42" s="53"/>
      <c r="E42" s="53"/>
      <c r="F42" s="53"/>
      <c r="G42" s="53"/>
    </row>
    <row r="43" spans="1:7" ht="15.75">
      <c r="A43" s="17"/>
      <c r="B43" s="23"/>
      <c r="C43" s="23"/>
      <c r="D43" s="23"/>
      <c r="E43" s="23"/>
      <c r="F43" s="23"/>
      <c r="G43" s="23"/>
    </row>
    <row r="44" spans="1:7" ht="15.75">
      <c r="A44" s="17" t="s">
        <v>37</v>
      </c>
      <c r="B44" s="25" t="s">
        <v>38</v>
      </c>
      <c r="C44" s="23"/>
      <c r="D44" s="23"/>
      <c r="E44" s="23"/>
      <c r="F44" s="23"/>
      <c r="G44" s="23"/>
    </row>
    <row r="45" spans="1:7" ht="15.75" customHeight="1">
      <c r="A45" s="18"/>
      <c r="B45" s="1" t="s">
        <v>39</v>
      </c>
    </row>
    <row r="46" spans="1:7" ht="15.75">
      <c r="A46" s="18"/>
    </row>
    <row r="47" spans="1:7" ht="47.25">
      <c r="A47" s="19" t="s">
        <v>28</v>
      </c>
      <c r="B47" s="19" t="s">
        <v>38</v>
      </c>
      <c r="C47" s="19" t="s">
        <v>40</v>
      </c>
      <c r="D47" s="19" t="s">
        <v>41</v>
      </c>
      <c r="E47" s="19" t="s">
        <v>42</v>
      </c>
    </row>
    <row r="48" spans="1:7" ht="15.75">
      <c r="A48" s="19">
        <v>1</v>
      </c>
      <c r="B48" s="19">
        <v>2</v>
      </c>
      <c r="C48" s="19">
        <v>3</v>
      </c>
      <c r="D48" s="19">
        <v>4</v>
      </c>
      <c r="E48" s="19">
        <v>5</v>
      </c>
    </row>
    <row r="49" spans="1:7" ht="78.75">
      <c r="A49" s="19">
        <v>1</v>
      </c>
      <c r="B49" s="19" t="s">
        <v>237</v>
      </c>
      <c r="C49" s="28">
        <v>29500</v>
      </c>
      <c r="D49" s="28">
        <v>0</v>
      </c>
      <c r="E49" s="26">
        <f>C49+D49</f>
        <v>29500</v>
      </c>
    </row>
    <row r="50" spans="1:7" ht="63">
      <c r="A50" s="19">
        <v>2</v>
      </c>
      <c r="B50" s="19" t="s">
        <v>238</v>
      </c>
      <c r="C50" s="28">
        <v>4670.78</v>
      </c>
      <c r="D50" s="28">
        <v>0</v>
      </c>
      <c r="E50" s="26">
        <f t="shared" ref="E50:E55" si="0">C50+D50</f>
        <v>4670.78</v>
      </c>
    </row>
    <row r="51" spans="1:7" ht="94.5">
      <c r="A51" s="19">
        <v>3</v>
      </c>
      <c r="B51" s="19" t="s">
        <v>239</v>
      </c>
      <c r="C51" s="28">
        <v>60000</v>
      </c>
      <c r="D51" s="28">
        <v>0</v>
      </c>
      <c r="E51" s="26">
        <f t="shared" si="0"/>
        <v>60000</v>
      </c>
    </row>
    <row r="52" spans="1:7" ht="204.75">
      <c r="A52" s="19">
        <v>4</v>
      </c>
      <c r="B52" s="19" t="s">
        <v>240</v>
      </c>
      <c r="C52" s="28">
        <v>61600</v>
      </c>
      <c r="D52" s="28">
        <v>0</v>
      </c>
      <c r="E52" s="26">
        <f t="shared" si="0"/>
        <v>61600</v>
      </c>
    </row>
    <row r="53" spans="1:7" ht="78.75">
      <c r="A53" s="19">
        <v>5</v>
      </c>
      <c r="B53" s="19" t="s">
        <v>241</v>
      </c>
      <c r="C53" s="28">
        <v>24750</v>
      </c>
      <c r="D53" s="28">
        <v>0</v>
      </c>
      <c r="E53" s="26">
        <f t="shared" si="0"/>
        <v>24750</v>
      </c>
    </row>
    <row r="54" spans="1:7" ht="108" customHeight="1">
      <c r="A54" s="19">
        <v>6</v>
      </c>
      <c r="B54" s="19" t="s">
        <v>242</v>
      </c>
      <c r="C54" s="28">
        <v>19729.36</v>
      </c>
      <c r="D54" s="28">
        <v>0</v>
      </c>
      <c r="E54" s="26">
        <f t="shared" si="0"/>
        <v>19729.36</v>
      </c>
    </row>
    <row r="55" spans="1:7" ht="108" customHeight="1">
      <c r="A55" s="19">
        <v>7</v>
      </c>
      <c r="B55" s="19" t="s">
        <v>243</v>
      </c>
      <c r="C55" s="28">
        <v>245.51</v>
      </c>
      <c r="D55" s="28">
        <v>0</v>
      </c>
      <c r="E55" s="26">
        <f t="shared" si="0"/>
        <v>245.51</v>
      </c>
    </row>
    <row r="56" spans="1:7" ht="15.75">
      <c r="A56" s="20" t="s">
        <v>42</v>
      </c>
      <c r="B56" s="20"/>
      <c r="C56" s="26">
        <f>C49+C50+C51+C52+C53+C54+C55</f>
        <v>200495.65000000002</v>
      </c>
      <c r="D56" s="26">
        <f>D49+D50+D51+D52+D53+D54+D55</f>
        <v>0</v>
      </c>
      <c r="E56" s="26">
        <f>E49+E50+E51+E52+E53+E54+E55</f>
        <v>200495.65000000002</v>
      </c>
    </row>
    <row r="57" spans="1:7" ht="15.75">
      <c r="A57" s="18"/>
    </row>
    <row r="58" spans="1:7" ht="15.75">
      <c r="A58" s="18"/>
    </row>
    <row r="59" spans="1:7" ht="15.75">
      <c r="A59" s="10" t="s">
        <v>49</v>
      </c>
      <c r="B59" s="8" t="s">
        <v>50</v>
      </c>
      <c r="C59" s="8"/>
      <c r="D59" s="8"/>
      <c r="E59" s="8"/>
      <c r="F59" s="8"/>
      <c r="G59" s="8"/>
    </row>
    <row r="60" spans="1:7" ht="15.75">
      <c r="A60" s="10"/>
      <c r="B60" s="4" t="s">
        <v>51</v>
      </c>
    </row>
    <row r="61" spans="1:7" ht="15.75">
      <c r="A61" s="18"/>
    </row>
    <row r="62" spans="1:7" ht="15.75">
      <c r="A62" s="18"/>
    </row>
    <row r="63" spans="1:7" ht="63">
      <c r="A63" s="19" t="s">
        <v>28</v>
      </c>
      <c r="B63" s="19" t="s">
        <v>52</v>
      </c>
      <c r="C63" s="19" t="s">
        <v>40</v>
      </c>
      <c r="D63" s="19" t="s">
        <v>41</v>
      </c>
      <c r="E63" s="19" t="s">
        <v>42</v>
      </c>
    </row>
    <row r="64" spans="1:7" ht="15.75">
      <c r="A64" s="19">
        <v>1</v>
      </c>
      <c r="B64" s="19">
        <v>2</v>
      </c>
      <c r="C64" s="19">
        <v>3</v>
      </c>
      <c r="D64" s="19">
        <v>4</v>
      </c>
      <c r="E64" s="19">
        <v>5</v>
      </c>
    </row>
    <row r="65" spans="1:7" ht="94.5">
      <c r="A65" s="19">
        <v>1</v>
      </c>
      <c r="B65" s="19" t="s">
        <v>215</v>
      </c>
      <c r="C65" s="26">
        <f>C56</f>
        <v>200495.65000000002</v>
      </c>
      <c r="D65" s="26">
        <v>0</v>
      </c>
      <c r="E65" s="26">
        <f>C65+D65</f>
        <v>200495.65000000002</v>
      </c>
    </row>
    <row r="66" spans="1:7" ht="15.75">
      <c r="A66" s="20" t="s">
        <v>42</v>
      </c>
      <c r="B66" s="20"/>
      <c r="C66" s="26">
        <f>C65</f>
        <v>200495.65000000002</v>
      </c>
      <c r="D66" s="26">
        <f>D65</f>
        <v>0</v>
      </c>
      <c r="E66" s="26">
        <f>E65</f>
        <v>200495.65000000002</v>
      </c>
    </row>
    <row r="67" spans="1:7" ht="15.75">
      <c r="A67" s="18"/>
    </row>
    <row r="68" spans="1:7" ht="15.75">
      <c r="A68" s="18"/>
    </row>
    <row r="69" spans="1:7" ht="15.75">
      <c r="A69" s="17" t="s">
        <v>53</v>
      </c>
      <c r="B69" s="8" t="s">
        <v>54</v>
      </c>
      <c r="C69" s="8"/>
      <c r="D69" s="8"/>
      <c r="E69" s="8"/>
      <c r="F69" s="8"/>
      <c r="G69" s="8"/>
    </row>
    <row r="70" spans="1:7" ht="15.75">
      <c r="A70" s="18"/>
    </row>
    <row r="71" spans="1:7" ht="15.75">
      <c r="A71" s="18"/>
    </row>
    <row r="72" spans="1:7" ht="46.5" customHeight="1">
      <c r="A72" s="19" t="s">
        <v>28</v>
      </c>
      <c r="B72" s="19" t="s">
        <v>55</v>
      </c>
      <c r="C72" s="19" t="s">
        <v>56</v>
      </c>
      <c r="D72" s="19" t="s">
        <v>57</v>
      </c>
      <c r="E72" s="19" t="s">
        <v>40</v>
      </c>
      <c r="F72" s="19" t="s">
        <v>41</v>
      </c>
      <c r="G72" s="19" t="s">
        <v>42</v>
      </c>
    </row>
    <row r="73" spans="1:7" ht="15.75">
      <c r="A73" s="19">
        <v>1</v>
      </c>
      <c r="B73" s="19">
        <v>2</v>
      </c>
      <c r="C73" s="19">
        <v>3</v>
      </c>
      <c r="D73" s="19">
        <v>4</v>
      </c>
      <c r="E73" s="19">
        <v>5</v>
      </c>
      <c r="F73" s="19">
        <v>6</v>
      </c>
      <c r="G73" s="19">
        <v>7</v>
      </c>
    </row>
    <row r="74" spans="1:7" ht="15.75">
      <c r="A74" s="19"/>
      <c r="B74" s="71" t="s">
        <v>244</v>
      </c>
      <c r="C74" s="72" t="s">
        <v>245</v>
      </c>
      <c r="D74" s="73"/>
      <c r="E74" s="73"/>
      <c r="F74" s="73"/>
      <c r="G74" s="74"/>
    </row>
    <row r="75" spans="1:7" ht="78.75">
      <c r="A75" s="19"/>
      <c r="B75" s="29" t="s">
        <v>246</v>
      </c>
      <c r="C75" s="19" t="s">
        <v>96</v>
      </c>
      <c r="D75" s="19" t="s">
        <v>247</v>
      </c>
      <c r="E75" s="26">
        <v>29500</v>
      </c>
      <c r="F75" s="26">
        <v>0</v>
      </c>
      <c r="G75" s="26">
        <f>E75+F75</f>
        <v>29500</v>
      </c>
    </row>
    <row r="76" spans="1:7" ht="15.75">
      <c r="A76" s="19">
        <v>1</v>
      </c>
      <c r="B76" s="47" t="s">
        <v>62</v>
      </c>
      <c r="C76" s="19"/>
      <c r="D76" s="49"/>
      <c r="E76" s="19"/>
      <c r="F76" s="19"/>
      <c r="G76" s="19"/>
    </row>
    <row r="77" spans="1:7" ht="82.5">
      <c r="A77" s="19"/>
      <c r="B77" s="75" t="s">
        <v>248</v>
      </c>
      <c r="C77" s="19" t="s">
        <v>99</v>
      </c>
      <c r="D77" s="19" t="s">
        <v>249</v>
      </c>
      <c r="E77" s="19">
        <v>42</v>
      </c>
      <c r="F77" s="19">
        <v>0</v>
      </c>
      <c r="G77" s="19">
        <f>E77+F77</f>
        <v>42</v>
      </c>
    </row>
    <row r="78" spans="1:7" ht="15.75">
      <c r="A78" s="19">
        <v>2</v>
      </c>
      <c r="B78" s="47" t="s">
        <v>66</v>
      </c>
      <c r="C78" s="19"/>
      <c r="D78" s="19"/>
      <c r="E78" s="19"/>
      <c r="F78" s="19"/>
      <c r="G78" s="19"/>
    </row>
    <row r="79" spans="1:7" ht="66">
      <c r="A79" s="19"/>
      <c r="B79" s="56" t="s">
        <v>250</v>
      </c>
      <c r="C79" s="19" t="s">
        <v>96</v>
      </c>
      <c r="D79" s="19" t="s">
        <v>251</v>
      </c>
      <c r="E79" s="26">
        <f>E75/E77</f>
        <v>702.38095238095241</v>
      </c>
      <c r="F79" s="26">
        <v>0</v>
      </c>
      <c r="G79" s="26">
        <f>E79+F79</f>
        <v>702.38095238095241</v>
      </c>
    </row>
    <row r="80" spans="1:7" ht="15.75">
      <c r="A80" s="19">
        <v>3</v>
      </c>
      <c r="B80" s="47" t="s">
        <v>103</v>
      </c>
      <c r="C80" s="19"/>
      <c r="D80" s="19"/>
      <c r="E80" s="19"/>
      <c r="F80" s="19"/>
      <c r="G80" s="19"/>
    </row>
    <row r="81" spans="1:7" ht="126">
      <c r="A81" s="19"/>
      <c r="B81" s="29" t="s">
        <v>252</v>
      </c>
      <c r="C81" s="19" t="s">
        <v>105</v>
      </c>
      <c r="D81" s="19" t="s">
        <v>253</v>
      </c>
      <c r="E81" s="33">
        <f>42/59*100-100</f>
        <v>-28.813559322033896</v>
      </c>
      <c r="F81" s="33">
        <v>0</v>
      </c>
      <c r="G81" s="33">
        <f>E81+F81</f>
        <v>-28.813559322033896</v>
      </c>
    </row>
    <row r="82" spans="1:7" ht="15.75">
      <c r="A82" s="19"/>
      <c r="B82" s="71" t="s">
        <v>254</v>
      </c>
      <c r="C82" s="72" t="s">
        <v>255</v>
      </c>
      <c r="D82" s="73"/>
      <c r="E82" s="73"/>
      <c r="F82" s="73"/>
      <c r="G82" s="74"/>
    </row>
    <row r="83" spans="1:7" ht="63">
      <c r="A83" s="19"/>
      <c r="B83" s="29" t="s">
        <v>256</v>
      </c>
      <c r="C83" s="19" t="s">
        <v>96</v>
      </c>
      <c r="D83" s="19" t="s">
        <v>247</v>
      </c>
      <c r="E83" s="26">
        <v>4670.78</v>
      </c>
      <c r="F83" s="26">
        <v>0</v>
      </c>
      <c r="G83" s="26">
        <f>E83+F83</f>
        <v>4670.78</v>
      </c>
    </row>
    <row r="84" spans="1:7" ht="15.75">
      <c r="A84" s="19">
        <v>1</v>
      </c>
      <c r="B84" s="47" t="s">
        <v>62</v>
      </c>
      <c r="C84" s="19"/>
      <c r="D84" s="19"/>
      <c r="E84" s="33"/>
      <c r="F84" s="33"/>
      <c r="G84" s="33"/>
    </row>
    <row r="85" spans="1:7" ht="94.5">
      <c r="A85" s="19"/>
      <c r="B85" s="29" t="s">
        <v>257</v>
      </c>
      <c r="C85" s="19" t="s">
        <v>99</v>
      </c>
      <c r="D85" s="19" t="s">
        <v>258</v>
      </c>
      <c r="E85" s="33">
        <v>14</v>
      </c>
      <c r="F85" s="33">
        <v>0</v>
      </c>
      <c r="G85" s="33">
        <f>E85+F85</f>
        <v>14</v>
      </c>
    </row>
    <row r="86" spans="1:7" ht="15.75">
      <c r="A86" s="19">
        <v>2</v>
      </c>
      <c r="B86" s="47" t="s">
        <v>66</v>
      </c>
      <c r="C86" s="19"/>
      <c r="D86" s="19"/>
      <c r="E86" s="33"/>
      <c r="F86" s="33"/>
      <c r="G86" s="33"/>
    </row>
    <row r="87" spans="1:7" ht="78.75">
      <c r="A87" s="19"/>
      <c r="B87" s="29" t="s">
        <v>259</v>
      </c>
      <c r="C87" s="19" t="s">
        <v>96</v>
      </c>
      <c r="D87" s="19" t="s">
        <v>260</v>
      </c>
      <c r="E87" s="26">
        <f>E83/E85</f>
        <v>333.62714285714281</v>
      </c>
      <c r="F87" s="26">
        <v>0</v>
      </c>
      <c r="G87" s="26">
        <f>E87+F87</f>
        <v>333.62714285714281</v>
      </c>
    </row>
    <row r="88" spans="1:7" ht="15.75">
      <c r="A88" s="19">
        <v>3</v>
      </c>
      <c r="B88" s="47" t="s">
        <v>103</v>
      </c>
      <c r="C88" s="19"/>
      <c r="D88" s="19"/>
      <c r="E88" s="33"/>
      <c r="F88" s="33"/>
      <c r="G88" s="33"/>
    </row>
    <row r="89" spans="1:7" ht="141.75">
      <c r="A89" s="19"/>
      <c r="B89" s="29" t="s">
        <v>261</v>
      </c>
      <c r="C89" s="19" t="s">
        <v>105</v>
      </c>
      <c r="D89" s="19" t="s">
        <v>262</v>
      </c>
      <c r="E89" s="33">
        <f>14/7*100-100</f>
        <v>100</v>
      </c>
      <c r="F89" s="33">
        <v>0</v>
      </c>
      <c r="G89" s="33">
        <f>E89+F89</f>
        <v>100</v>
      </c>
    </row>
    <row r="90" spans="1:7" ht="15.75">
      <c r="A90" s="19"/>
      <c r="B90" s="47" t="s">
        <v>263</v>
      </c>
      <c r="C90" s="72" t="s">
        <v>264</v>
      </c>
      <c r="D90" s="76"/>
      <c r="E90" s="76"/>
      <c r="F90" s="76"/>
      <c r="G90" s="77"/>
    </row>
    <row r="91" spans="1:7" ht="94.5">
      <c r="A91" s="19"/>
      <c r="B91" s="29" t="s">
        <v>265</v>
      </c>
      <c r="C91" s="19" t="s">
        <v>96</v>
      </c>
      <c r="D91" s="19" t="s">
        <v>247</v>
      </c>
      <c r="E91" s="26">
        <v>60000</v>
      </c>
      <c r="F91" s="26">
        <v>0</v>
      </c>
      <c r="G91" s="26">
        <v>60000</v>
      </c>
    </row>
    <row r="92" spans="1:7" ht="15.75">
      <c r="A92" s="19">
        <v>1</v>
      </c>
      <c r="B92" s="47" t="s">
        <v>62</v>
      </c>
      <c r="C92" s="19"/>
      <c r="D92" s="19"/>
      <c r="E92" s="33"/>
      <c r="F92" s="33"/>
      <c r="G92" s="33"/>
    </row>
    <row r="93" spans="1:7" ht="110.25">
      <c r="A93" s="19"/>
      <c r="B93" s="29" t="s">
        <v>266</v>
      </c>
      <c r="C93" s="19" t="s">
        <v>99</v>
      </c>
      <c r="D93" s="19" t="s">
        <v>247</v>
      </c>
      <c r="E93" s="33">
        <v>5</v>
      </c>
      <c r="F93" s="33">
        <v>0</v>
      </c>
      <c r="G93" s="33">
        <v>5</v>
      </c>
    </row>
    <row r="94" spans="1:7" ht="15.75">
      <c r="A94" s="19">
        <v>2</v>
      </c>
      <c r="B94" s="47" t="s">
        <v>66</v>
      </c>
      <c r="C94" s="19"/>
      <c r="D94" s="19"/>
      <c r="E94" s="33"/>
      <c r="F94" s="33"/>
      <c r="G94" s="33"/>
    </row>
    <row r="95" spans="1:7" ht="78.75">
      <c r="A95" s="19"/>
      <c r="B95" s="29" t="s">
        <v>267</v>
      </c>
      <c r="C95" s="19" t="s">
        <v>96</v>
      </c>
      <c r="D95" s="19" t="s">
        <v>268</v>
      </c>
      <c r="E95" s="26">
        <f>E91/E93/12</f>
        <v>1000</v>
      </c>
      <c r="F95" s="26">
        <v>0</v>
      </c>
      <c r="G95" s="26">
        <f>E95+F95</f>
        <v>1000</v>
      </c>
    </row>
    <row r="96" spans="1:7" ht="15.75">
      <c r="A96" s="19">
        <v>3</v>
      </c>
      <c r="B96" s="47" t="s">
        <v>103</v>
      </c>
      <c r="C96" s="19"/>
      <c r="D96" s="19"/>
      <c r="E96" s="33"/>
      <c r="F96" s="33"/>
      <c r="G96" s="33"/>
    </row>
    <row r="97" spans="1:7" ht="141.75">
      <c r="A97" s="19"/>
      <c r="B97" s="29" t="s">
        <v>269</v>
      </c>
      <c r="C97" s="19" t="s">
        <v>105</v>
      </c>
      <c r="D97" s="19" t="s">
        <v>270</v>
      </c>
      <c r="E97" s="33">
        <f>5/5*100</f>
        <v>100</v>
      </c>
      <c r="F97" s="33">
        <v>0</v>
      </c>
      <c r="G97" s="33">
        <f>E97+F97</f>
        <v>100</v>
      </c>
    </row>
    <row r="98" spans="1:7" ht="15.75">
      <c r="A98" s="19"/>
      <c r="B98" s="47" t="s">
        <v>271</v>
      </c>
      <c r="C98" s="72" t="s">
        <v>233</v>
      </c>
      <c r="D98" s="73"/>
      <c r="E98" s="73"/>
      <c r="F98" s="73"/>
      <c r="G98" s="74"/>
    </row>
    <row r="99" spans="1:7" ht="173.25">
      <c r="A99" s="19"/>
      <c r="B99" s="29" t="s">
        <v>272</v>
      </c>
      <c r="C99" s="19" t="s">
        <v>96</v>
      </c>
      <c r="D99" s="19" t="s">
        <v>247</v>
      </c>
      <c r="E99" s="26">
        <v>61600</v>
      </c>
      <c r="F99" s="26">
        <v>0</v>
      </c>
      <c r="G99" s="26">
        <v>61600</v>
      </c>
    </row>
    <row r="100" spans="1:7" ht="15.75">
      <c r="A100" s="19">
        <v>1</v>
      </c>
      <c r="B100" s="47" t="s">
        <v>62</v>
      </c>
      <c r="C100" s="19"/>
      <c r="D100" s="19"/>
      <c r="E100" s="33"/>
      <c r="F100" s="33"/>
      <c r="G100" s="33"/>
    </row>
    <row r="101" spans="1:7" ht="126">
      <c r="A101" s="19"/>
      <c r="B101" s="29" t="s">
        <v>273</v>
      </c>
      <c r="C101" s="19" t="s">
        <v>99</v>
      </c>
      <c r="D101" s="19" t="s">
        <v>274</v>
      </c>
      <c r="E101" s="33">
        <v>29</v>
      </c>
      <c r="F101" s="33">
        <v>0</v>
      </c>
      <c r="G101" s="33">
        <v>29</v>
      </c>
    </row>
    <row r="102" spans="1:7" ht="15.75">
      <c r="A102" s="19">
        <v>2</v>
      </c>
      <c r="B102" s="47" t="s">
        <v>66</v>
      </c>
      <c r="C102" s="19"/>
      <c r="D102" s="19"/>
      <c r="E102" s="33"/>
      <c r="F102" s="33"/>
      <c r="G102" s="33"/>
    </row>
    <row r="103" spans="1:7" ht="204.75">
      <c r="A103" s="19"/>
      <c r="B103" s="29" t="s">
        <v>275</v>
      </c>
      <c r="C103" s="19" t="s">
        <v>96</v>
      </c>
      <c r="D103" s="19" t="s">
        <v>276</v>
      </c>
      <c r="E103" s="26">
        <f>E99/E101/4</f>
        <v>531.0344827586207</v>
      </c>
      <c r="F103" s="26">
        <v>0</v>
      </c>
      <c r="G103" s="26">
        <f>E103+F103</f>
        <v>531.0344827586207</v>
      </c>
    </row>
    <row r="104" spans="1:7" ht="15.75">
      <c r="A104" s="19">
        <v>3</v>
      </c>
      <c r="B104" s="47" t="s">
        <v>103</v>
      </c>
      <c r="C104" s="19"/>
      <c r="D104" s="19"/>
      <c r="E104" s="33"/>
      <c r="F104" s="33"/>
      <c r="G104" s="33"/>
    </row>
    <row r="105" spans="1:7" ht="173.25">
      <c r="A105" s="19"/>
      <c r="B105" s="29" t="s">
        <v>277</v>
      </c>
      <c r="C105" s="19" t="s">
        <v>105</v>
      </c>
      <c r="D105" s="19" t="s">
        <v>278</v>
      </c>
      <c r="E105" s="33">
        <f>29/29*100</f>
        <v>100</v>
      </c>
      <c r="F105" s="33">
        <v>0</v>
      </c>
      <c r="G105" s="33">
        <f>E105+F105</f>
        <v>100</v>
      </c>
    </row>
    <row r="106" spans="1:7" ht="15.75">
      <c r="A106" s="19"/>
      <c r="B106" s="47" t="s">
        <v>279</v>
      </c>
      <c r="C106" s="72" t="s">
        <v>234</v>
      </c>
      <c r="D106" s="73"/>
      <c r="E106" s="73"/>
      <c r="F106" s="73"/>
      <c r="G106" s="74"/>
    </row>
    <row r="107" spans="1:7" ht="78.75">
      <c r="A107" s="19"/>
      <c r="B107" s="29" t="s">
        <v>280</v>
      </c>
      <c r="C107" s="19" t="s">
        <v>96</v>
      </c>
      <c r="D107" s="19" t="s">
        <v>247</v>
      </c>
      <c r="E107" s="26">
        <v>24552</v>
      </c>
      <c r="F107" s="26">
        <v>0</v>
      </c>
      <c r="G107" s="26">
        <f>E107+F107</f>
        <v>24552</v>
      </c>
    </row>
    <row r="108" spans="1:7" ht="110.25">
      <c r="A108" s="19"/>
      <c r="B108" s="29" t="s">
        <v>281</v>
      </c>
      <c r="C108" s="19" t="s">
        <v>96</v>
      </c>
      <c r="D108" s="19" t="s">
        <v>247</v>
      </c>
      <c r="E108" s="26">
        <v>198</v>
      </c>
      <c r="F108" s="26">
        <v>0</v>
      </c>
      <c r="G108" s="26">
        <f>E108+F108</f>
        <v>198</v>
      </c>
    </row>
    <row r="109" spans="1:7" ht="15.75">
      <c r="A109" s="19">
        <v>1</v>
      </c>
      <c r="B109" s="47" t="s">
        <v>62</v>
      </c>
      <c r="C109" s="19"/>
      <c r="D109" s="19"/>
      <c r="E109" s="33"/>
      <c r="F109" s="33"/>
      <c r="G109" s="33"/>
    </row>
    <row r="110" spans="1:7" ht="47.25">
      <c r="A110" s="19"/>
      <c r="B110" s="29" t="s">
        <v>282</v>
      </c>
      <c r="C110" s="19" t="s">
        <v>200</v>
      </c>
      <c r="D110" s="19" t="s">
        <v>247</v>
      </c>
      <c r="E110" s="33">
        <v>1</v>
      </c>
      <c r="F110" s="33">
        <v>0</v>
      </c>
      <c r="G110" s="33">
        <f>E110+F110</f>
        <v>1</v>
      </c>
    </row>
    <row r="111" spans="1:7" ht="47.25">
      <c r="A111" s="19"/>
      <c r="B111" s="29" t="s">
        <v>283</v>
      </c>
      <c r="C111" s="19" t="s">
        <v>99</v>
      </c>
      <c r="D111" s="19" t="s">
        <v>249</v>
      </c>
      <c r="E111" s="33">
        <v>248</v>
      </c>
      <c r="F111" s="33">
        <v>0</v>
      </c>
      <c r="G111" s="33">
        <f>E111+F111</f>
        <v>248</v>
      </c>
    </row>
    <row r="112" spans="1:7" ht="78.75">
      <c r="A112" s="19"/>
      <c r="B112" s="29" t="s">
        <v>284</v>
      </c>
      <c r="C112" s="19" t="s">
        <v>99</v>
      </c>
      <c r="D112" s="19" t="s">
        <v>247</v>
      </c>
      <c r="E112" s="33">
        <v>2</v>
      </c>
      <c r="F112" s="33">
        <v>0</v>
      </c>
      <c r="G112" s="33">
        <f>E112+F112</f>
        <v>2</v>
      </c>
    </row>
    <row r="113" spans="1:7" ht="15.75">
      <c r="A113" s="19">
        <v>2</v>
      </c>
      <c r="B113" s="47" t="s">
        <v>66</v>
      </c>
      <c r="C113" s="19"/>
      <c r="D113" s="19"/>
      <c r="E113" s="33"/>
      <c r="F113" s="33"/>
      <c r="G113" s="33"/>
    </row>
    <row r="114" spans="1:7" ht="47.25">
      <c r="A114" s="19"/>
      <c r="B114" s="29" t="s">
        <v>285</v>
      </c>
      <c r="C114" s="19" t="s">
        <v>96</v>
      </c>
      <c r="D114" s="19" t="s">
        <v>286</v>
      </c>
      <c r="E114" s="26">
        <f>E107/E111</f>
        <v>99</v>
      </c>
      <c r="F114" s="26">
        <v>0</v>
      </c>
      <c r="G114" s="26">
        <f>E114+F114</f>
        <v>99</v>
      </c>
    </row>
    <row r="115" spans="1:7" ht="78.75">
      <c r="A115" s="19"/>
      <c r="B115" s="29" t="s">
        <v>287</v>
      </c>
      <c r="C115" s="19" t="s">
        <v>96</v>
      </c>
      <c r="D115" s="19" t="s">
        <v>288</v>
      </c>
      <c r="E115" s="26">
        <f>E108/E112</f>
        <v>99</v>
      </c>
      <c r="F115" s="26">
        <v>0</v>
      </c>
      <c r="G115" s="26">
        <f>E115+F115</f>
        <v>99</v>
      </c>
    </row>
    <row r="116" spans="1:7" ht="15.75">
      <c r="A116" s="19">
        <v>3</v>
      </c>
      <c r="B116" s="47" t="s">
        <v>103</v>
      </c>
      <c r="C116" s="19"/>
      <c r="D116" s="19"/>
      <c r="E116" s="33"/>
      <c r="F116" s="33"/>
      <c r="G116" s="33"/>
    </row>
    <row r="117" spans="1:7" ht="78.75">
      <c r="A117" s="19"/>
      <c r="B117" s="29" t="s">
        <v>289</v>
      </c>
      <c r="C117" s="19" t="s">
        <v>105</v>
      </c>
      <c r="D117" s="19" t="s">
        <v>290</v>
      </c>
      <c r="E117" s="34">
        <f>250/225*100-100</f>
        <v>11.111111111111114</v>
      </c>
      <c r="F117" s="33">
        <v>0</v>
      </c>
      <c r="G117" s="34">
        <f>E117+F117</f>
        <v>11.111111111111114</v>
      </c>
    </row>
    <row r="118" spans="1:7" ht="15.75">
      <c r="A118" s="19"/>
      <c r="B118" s="47" t="s">
        <v>291</v>
      </c>
      <c r="C118" s="72" t="s">
        <v>292</v>
      </c>
      <c r="D118" s="73"/>
      <c r="E118" s="73"/>
      <c r="F118" s="73"/>
      <c r="G118" s="74"/>
    </row>
    <row r="119" spans="1:7" ht="110.25">
      <c r="A119" s="19"/>
      <c r="B119" s="29" t="s">
        <v>293</v>
      </c>
      <c r="C119" s="19" t="s">
        <v>96</v>
      </c>
      <c r="D119" s="19" t="s">
        <v>247</v>
      </c>
      <c r="E119" s="26">
        <v>19729.36</v>
      </c>
      <c r="F119" s="26">
        <v>0</v>
      </c>
      <c r="G119" s="26">
        <f>E119+F119</f>
        <v>19729.36</v>
      </c>
    </row>
    <row r="120" spans="1:7" ht="15.75">
      <c r="A120" s="19">
        <v>1</v>
      </c>
      <c r="B120" s="47" t="s">
        <v>62</v>
      </c>
      <c r="C120" s="19"/>
      <c r="D120" s="49"/>
      <c r="E120" s="33"/>
      <c r="F120" s="33"/>
      <c r="G120" s="33"/>
    </row>
    <row r="121" spans="1:7" ht="110.25">
      <c r="A121" s="19"/>
      <c r="B121" s="29" t="s">
        <v>294</v>
      </c>
      <c r="C121" s="19" t="s">
        <v>99</v>
      </c>
      <c r="D121" s="19" t="s">
        <v>247</v>
      </c>
      <c r="E121" s="33">
        <v>98</v>
      </c>
      <c r="F121" s="33">
        <v>0</v>
      </c>
      <c r="G121" s="33">
        <f>E121+F121</f>
        <v>98</v>
      </c>
    </row>
    <row r="122" spans="1:7" ht="15.75">
      <c r="A122" s="19">
        <v>2</v>
      </c>
      <c r="B122" s="47" t="s">
        <v>66</v>
      </c>
      <c r="C122" s="19"/>
      <c r="D122" s="19"/>
      <c r="E122" s="33"/>
      <c r="F122" s="33"/>
      <c r="G122" s="33"/>
    </row>
    <row r="123" spans="1:7" ht="47.25">
      <c r="A123" s="19"/>
      <c r="B123" s="29" t="s">
        <v>295</v>
      </c>
      <c r="C123" s="19" t="s">
        <v>96</v>
      </c>
      <c r="D123" s="19" t="s">
        <v>296</v>
      </c>
      <c r="E123" s="26">
        <f>E119/E121</f>
        <v>201.32</v>
      </c>
      <c r="F123" s="26">
        <v>0</v>
      </c>
      <c r="G123" s="26">
        <f>E123+F123</f>
        <v>201.32</v>
      </c>
    </row>
    <row r="124" spans="1:7" ht="15.75">
      <c r="A124" s="19">
        <v>3</v>
      </c>
      <c r="B124" s="47" t="s">
        <v>103</v>
      </c>
      <c r="C124" s="19"/>
      <c r="D124" s="19"/>
      <c r="E124" s="33"/>
      <c r="F124" s="33"/>
      <c r="G124" s="33"/>
    </row>
    <row r="125" spans="1:7" ht="157.5">
      <c r="A125" s="19"/>
      <c r="B125" s="29" t="s">
        <v>297</v>
      </c>
      <c r="C125" s="19" t="s">
        <v>105</v>
      </c>
      <c r="D125" s="19" t="s">
        <v>298</v>
      </c>
      <c r="E125" s="33">
        <f>98/201*100-100</f>
        <v>-51.243781094527364</v>
      </c>
      <c r="F125" s="33">
        <v>0</v>
      </c>
      <c r="G125" s="33">
        <f>E125+F125</f>
        <v>-51.243781094527364</v>
      </c>
    </row>
    <row r="126" spans="1:7" ht="15.75">
      <c r="A126" s="19"/>
      <c r="B126" s="47" t="s">
        <v>299</v>
      </c>
      <c r="C126" s="72" t="s">
        <v>300</v>
      </c>
      <c r="D126" s="73"/>
      <c r="E126" s="73"/>
      <c r="F126" s="73"/>
      <c r="G126" s="74"/>
    </row>
    <row r="127" spans="1:7" ht="47.25">
      <c r="A127" s="19"/>
      <c r="B127" s="29" t="s">
        <v>301</v>
      </c>
      <c r="C127" s="19" t="s">
        <v>96</v>
      </c>
      <c r="D127" s="19" t="s">
        <v>247</v>
      </c>
      <c r="E127" s="26">
        <v>245.51</v>
      </c>
      <c r="F127" s="26">
        <v>0</v>
      </c>
      <c r="G127" s="26">
        <f>E127+F127</f>
        <v>245.51</v>
      </c>
    </row>
    <row r="128" spans="1:7" ht="15.75">
      <c r="A128" s="19">
        <v>1</v>
      </c>
      <c r="B128" s="47" t="s">
        <v>62</v>
      </c>
      <c r="C128" s="19"/>
      <c r="D128" s="19"/>
      <c r="E128" s="26"/>
      <c r="F128" s="26"/>
      <c r="G128" s="26"/>
    </row>
    <row r="129" spans="1:9" ht="47.25">
      <c r="A129" s="19"/>
      <c r="B129" s="29" t="s">
        <v>302</v>
      </c>
      <c r="C129" s="19" t="s">
        <v>96</v>
      </c>
      <c r="D129" s="19" t="s">
        <v>247</v>
      </c>
      <c r="E129" s="26">
        <v>245.51</v>
      </c>
      <c r="F129" s="26">
        <v>0</v>
      </c>
      <c r="G129" s="26">
        <f>E129+F129</f>
        <v>245.51</v>
      </c>
    </row>
    <row r="130" spans="1:9" ht="15.75">
      <c r="A130" s="19">
        <v>2</v>
      </c>
      <c r="B130" s="47" t="s">
        <v>103</v>
      </c>
      <c r="C130" s="19"/>
      <c r="D130" s="19"/>
      <c r="E130" s="33"/>
      <c r="F130" s="33"/>
      <c r="G130" s="33"/>
    </row>
    <row r="131" spans="1:9" ht="78.75">
      <c r="A131" s="19"/>
      <c r="B131" s="29" t="s">
        <v>303</v>
      </c>
      <c r="C131" s="19" t="s">
        <v>105</v>
      </c>
      <c r="D131" s="19" t="s">
        <v>304</v>
      </c>
      <c r="E131" s="33">
        <f>E127/E129*100</f>
        <v>100</v>
      </c>
      <c r="F131" s="33">
        <v>0</v>
      </c>
      <c r="G131" s="33">
        <f>E131+F131</f>
        <v>100</v>
      </c>
    </row>
    <row r="132" spans="1:9" ht="15.75">
      <c r="A132" s="18"/>
    </row>
    <row r="133" spans="1:9" ht="15.75">
      <c r="A133" s="18"/>
      <c r="I133" s="1" t="s">
        <v>74</v>
      </c>
    </row>
    <row r="134" spans="1:9" ht="27" customHeight="1">
      <c r="A134" s="8" t="s">
        <v>75</v>
      </c>
      <c r="B134" s="8"/>
      <c r="C134" s="8"/>
      <c r="D134" s="4"/>
      <c r="F134" s="1" t="s">
        <v>76</v>
      </c>
    </row>
    <row r="135" spans="1:9" ht="0.75" customHeight="1">
      <c r="A135" s="8"/>
      <c r="B135" s="8"/>
      <c r="C135" s="8"/>
      <c r="D135" s="35"/>
      <c r="E135" s="36"/>
      <c r="F135" s="37" t="s">
        <v>77</v>
      </c>
      <c r="G135" s="37"/>
    </row>
    <row r="136" spans="1:9" ht="15.75">
      <c r="A136" s="38"/>
      <c r="B136" s="17"/>
      <c r="D136" s="13" t="s">
        <v>78</v>
      </c>
      <c r="F136" s="7" t="s">
        <v>79</v>
      </c>
      <c r="G136" s="7"/>
    </row>
    <row r="137" spans="1:9" ht="15.75">
      <c r="A137" s="8" t="s">
        <v>80</v>
      </c>
      <c r="B137" s="8"/>
      <c r="C137" s="17"/>
      <c r="D137" s="17"/>
    </row>
    <row r="138" spans="1:9" ht="15.75">
      <c r="A138" s="25"/>
      <c r="B138" s="23"/>
      <c r="C138" s="17"/>
      <c r="D138" s="17"/>
    </row>
    <row r="139" spans="1:9" ht="22.5" customHeight="1">
      <c r="A139" s="8" t="s">
        <v>81</v>
      </c>
      <c r="B139" s="8"/>
      <c r="C139" s="8"/>
      <c r="D139" s="35"/>
      <c r="E139" s="36"/>
      <c r="F139" s="37" t="s">
        <v>82</v>
      </c>
      <c r="G139" s="37"/>
    </row>
    <row r="140" spans="1:9" ht="15.75">
      <c r="A140" s="4"/>
      <c r="B140" s="17"/>
      <c r="C140" s="17"/>
      <c r="D140" s="13" t="s">
        <v>78</v>
      </c>
      <c r="F140" s="7" t="s">
        <v>79</v>
      </c>
      <c r="G140" s="7"/>
    </row>
    <row r="141" spans="1:9">
      <c r="A141" s="39" t="s">
        <v>83</v>
      </c>
    </row>
    <row r="142" spans="1:9">
      <c r="A142" s="40" t="s">
        <v>84</v>
      </c>
    </row>
  </sheetData>
  <mergeCells count="55">
    <mergeCell ref="A137:B137"/>
    <mergeCell ref="A139:C139"/>
    <mergeCell ref="F139:G139"/>
    <mergeCell ref="F140:G140"/>
    <mergeCell ref="C106:G106"/>
    <mergeCell ref="C118:G118"/>
    <mergeCell ref="C126:G126"/>
    <mergeCell ref="A134:C135"/>
    <mergeCell ref="F135:G135"/>
    <mergeCell ref="F136:G136"/>
    <mergeCell ref="A66:B66"/>
    <mergeCell ref="B69:G69"/>
    <mergeCell ref="C74:G74"/>
    <mergeCell ref="C82:G82"/>
    <mergeCell ref="C90:G90"/>
    <mergeCell ref="C98:G98"/>
    <mergeCell ref="B39:G39"/>
    <mergeCell ref="B40:G40"/>
    <mergeCell ref="B41:G41"/>
    <mergeCell ref="B42:G42"/>
    <mergeCell ref="A56:B56"/>
    <mergeCell ref="A59:A60"/>
    <mergeCell ref="B59:G59"/>
    <mergeCell ref="B30:G30"/>
    <mergeCell ref="B33:G33"/>
    <mergeCell ref="B35:G35"/>
    <mergeCell ref="B36:G36"/>
    <mergeCell ref="B37:G37"/>
    <mergeCell ref="B38:G38"/>
    <mergeCell ref="B23:G23"/>
    <mergeCell ref="B24:G24"/>
    <mergeCell ref="B25:G25"/>
    <mergeCell ref="B27:G27"/>
    <mergeCell ref="B28:G28"/>
    <mergeCell ref="B29:G29"/>
    <mergeCell ref="A19:A20"/>
    <mergeCell ref="C19:C20"/>
    <mergeCell ref="D19:G19"/>
    <mergeCell ref="D20:G20"/>
    <mergeCell ref="A21:A22"/>
    <mergeCell ref="D21:G21"/>
    <mergeCell ref="D22:G22"/>
    <mergeCell ref="E10:G10"/>
    <mergeCell ref="A13:G13"/>
    <mergeCell ref="A14:G14"/>
    <mergeCell ref="A17:A18"/>
    <mergeCell ref="C17:C18"/>
    <mergeCell ref="D17:G17"/>
    <mergeCell ref="D18:G18"/>
    <mergeCell ref="F1:G3"/>
    <mergeCell ref="E5:G5"/>
    <mergeCell ref="E6:G6"/>
    <mergeCell ref="E7:G7"/>
    <mergeCell ref="E8:G8"/>
    <mergeCell ref="E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0210160</vt:lpstr>
      <vt:lpstr>0210170</vt:lpstr>
      <vt:lpstr>0213112</vt:lpstr>
      <vt:lpstr>0213122</vt:lpstr>
      <vt:lpstr>0213123</vt:lpstr>
      <vt:lpstr>0213131</vt:lpstr>
      <vt:lpstr>0213140</vt:lpstr>
      <vt:lpstr>0213210</vt:lpstr>
      <vt:lpstr>0213242</vt:lpstr>
      <vt:lpstr>0214082</vt:lpstr>
      <vt:lpstr>0215061</vt:lpstr>
      <vt:lpstr>0216030</vt:lpstr>
      <vt:lpstr>0216086</vt:lpstr>
      <vt:lpstr>0216090</vt:lpstr>
      <vt:lpstr>0217363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2020-01-29T09:02:51Z</dcterms:created>
  <dcterms:modified xsi:type="dcterms:W3CDTF">2020-01-29T09:13:22Z</dcterms:modified>
</cp:coreProperties>
</file>