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LD\Діск Е\Мои документы\БЮДЖЕТ 2019\паспорти 2019 ГРУДЕНЬ нова версія\"/>
    </mc:Choice>
  </mc:AlternateContent>
  <bookViews>
    <workbookView xWindow="480" yWindow="30" windowWidth="19320" windowHeight="11835"/>
  </bookViews>
  <sheets>
    <sheet name="1210160" sheetId="4" r:id="rId1"/>
  </sheets>
  <calcPr calcId="162913"/>
</workbook>
</file>

<file path=xl/calcChain.xml><?xml version="1.0" encoding="utf-8"?>
<calcChain xmlns="http://schemas.openxmlformats.org/spreadsheetml/2006/main">
  <c r="F97" i="4" l="1"/>
  <c r="F94" i="4"/>
  <c r="F87" i="4"/>
  <c r="F84" i="4"/>
  <c r="E71" i="4" l="1"/>
  <c r="E63" i="4"/>
  <c r="E40" i="4"/>
  <c r="E57" i="4"/>
  <c r="E56" i="4"/>
  <c r="E51" i="4"/>
  <c r="E43" i="4"/>
  <c r="E61" i="4"/>
  <c r="E59" i="4"/>
  <c r="E38" i="4"/>
  <c r="E35" i="4"/>
  <c r="E60" i="4"/>
  <c r="E49" i="4"/>
  <c r="E45" i="4"/>
  <c r="E41" i="4"/>
  <c r="E58" i="4"/>
  <c r="F51" i="4"/>
  <c r="F41" i="4"/>
  <c r="F71" i="4"/>
  <c r="F72" i="4" s="1"/>
  <c r="F56" i="4"/>
  <c r="E52" i="4"/>
  <c r="E53" i="4"/>
  <c r="F43" i="4"/>
  <c r="E48" i="4"/>
  <c r="F59" i="4"/>
  <c r="E34" i="4"/>
  <c r="F63" i="4"/>
  <c r="F62" i="4"/>
  <c r="F61" i="4"/>
  <c r="F40" i="4"/>
  <c r="F42" i="4"/>
  <c r="F44" i="4"/>
  <c r="F45" i="4"/>
  <c r="F46" i="4"/>
  <c r="F47" i="4"/>
  <c r="F48" i="4"/>
  <c r="F49" i="4"/>
  <c r="F50" i="4"/>
  <c r="F52" i="4"/>
  <c r="F53" i="4"/>
  <c r="F54" i="4"/>
  <c r="F55" i="4"/>
  <c r="F57" i="4"/>
  <c r="F58" i="4"/>
  <c r="F60" i="4"/>
  <c r="F36" i="4"/>
  <c r="F37" i="4"/>
  <c r="F38" i="4"/>
  <c r="F35" i="4"/>
  <c r="G92" i="4"/>
  <c r="G82" i="4"/>
  <c r="E72" i="4"/>
  <c r="D72" i="4"/>
  <c r="G97" i="4"/>
  <c r="G90" i="4"/>
  <c r="G87" i="4"/>
  <c r="G80" i="4"/>
  <c r="D64" i="4"/>
  <c r="F85" i="4" l="1"/>
  <c r="G85" i="4" s="1"/>
  <c r="G84" i="4"/>
  <c r="F34" i="4"/>
  <c r="E39" i="4"/>
  <c r="F95" i="4" l="1"/>
  <c r="G95" i="4" s="1"/>
  <c r="G94" i="4"/>
  <c r="F39" i="4"/>
  <c r="F64" i="4" s="1"/>
  <c r="E64" i="4"/>
</calcChain>
</file>

<file path=xl/sharedStrings.xml><?xml version="1.0" encoding="utf-8"?>
<sst xmlns="http://schemas.openxmlformats.org/spreadsheetml/2006/main" count="174" uniqueCount="135">
  <si>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</si>
  <si>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</si>
  <si>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</si>
  <si>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</si>
  <si>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</si>
  <si>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</si>
  <si>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(КФКВК)</t>
  </si>
  <si>
    <t>4.</t>
  </si>
  <si>
    <t>5.</t>
  </si>
  <si>
    <t>6.</t>
  </si>
  <si>
    <t>7.</t>
  </si>
  <si>
    <t>Завдання бюджетної програми: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</si>
  <si>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</si>
  <si>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</si>
  <si>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</si>
  <si>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</si>
  <si>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</si>
  <si>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</si>
  <si>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</si>
  <si>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</si>
  <si>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</si>
  <si>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</si>
  <si>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</si>
  <si>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</si>
  <si>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</si>
  <si>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Одиниця виміру</t>
  </si>
  <si>
    <t>Джерело інформації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</si>
  <si>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</si>
  <si>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</si>
  <si>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</si>
  <si>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</si>
  <si>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</si>
  <si>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</si>
  <si>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 xml:space="preserve">Наказ </t>
  </si>
  <si>
    <t>управління житлово-комунального господарства виконавчого комітету Рівненської міської ради</t>
  </si>
  <si>
    <t>_______________ N _______________</t>
  </si>
  <si>
    <t>Я. О. Сахнюк</t>
  </si>
  <si>
    <t>В.О. Шульга</t>
  </si>
  <si>
    <t>Начальник управління бюджету і фінансів виконавчого комітету Рівненської міської ради</t>
  </si>
  <si>
    <t>Начальник управління житлово-комунального  господарства виконавчого комітету Рівненської міської ради</t>
  </si>
  <si>
    <t>бюджетної програми місцевого бюджету на   2019    рік</t>
  </si>
  <si>
    <t>розрахунково</t>
  </si>
  <si>
    <t>%</t>
  </si>
  <si>
    <t>(код)</t>
  </si>
  <si>
    <t>Показник якості</t>
  </si>
  <si>
    <t>Ціль державної політики</t>
  </si>
  <si>
    <t>Цілі державної політики, на досягнення яких спрямована реалізація бюджетної програми</t>
  </si>
  <si>
    <t>Управління житлово-комунального господарства виконавчого комітету Рівненської міської ради</t>
  </si>
  <si>
    <t>гривень</t>
  </si>
  <si>
    <t>Дата погодження</t>
  </si>
  <si>
    <t>М.П.</t>
  </si>
  <si>
    <t>Показник затрат</t>
  </si>
  <si>
    <t>Показник продукту</t>
  </si>
  <si>
    <t>од</t>
  </si>
  <si>
    <t>0443</t>
  </si>
  <si>
    <t>Будівництво об'єктів житлово-комунального господарства</t>
  </si>
  <si>
    <t>Мета бюджетної програми: Забезпечення розвитку інфраструктури території</t>
  </si>
  <si>
    <t>Забезпечення будівництва об'єктів</t>
  </si>
  <si>
    <t xml:space="preserve"> Забезпечення реконструкції об'єктів</t>
  </si>
  <si>
    <t xml:space="preserve"> Забезпечення будівництва об'єктів</t>
  </si>
  <si>
    <t>Програма облаштування багатоквартирних будинків сучасними засобами обліку і регулювання води та теплової енергії в місті Рівному на 2014-2017 роки (продовжено строк дії на 2018-2020 роки)</t>
  </si>
  <si>
    <t xml:space="preserve"> Забезпечення реконструкції  об'єктів</t>
  </si>
  <si>
    <t>Обсяг будівництва, що запланований у поточному році</t>
  </si>
  <si>
    <t>кв.м</t>
  </si>
  <si>
    <t>Кількість об'єктів,які планується побудувати у поточному році</t>
  </si>
  <si>
    <t>Середні витрати на будівництво одного об'єкта</t>
  </si>
  <si>
    <t>Середні витрати на 1 кв.м. будівництва об'єкта</t>
  </si>
  <si>
    <t>Кількість об'єктів,які планується реконструювати у поточному році</t>
  </si>
  <si>
    <t>Середні витрати на реконструкцію одного об'єкта</t>
  </si>
  <si>
    <t>Середні витрати на 1 кв.м. реконструкції об'єкта</t>
  </si>
  <si>
    <t>Динаміка кількості обєктів будівництва, порівняно з попереднім роком (кількість у 2018 році -7)</t>
  </si>
  <si>
    <t>Динаміка кількості обєктів реконструкції порівняно з попереднім роком (кількість у 2018 році -31)</t>
  </si>
  <si>
    <t>Показники</t>
  </si>
  <si>
    <t>Забезпечення будівництва об'єктів житлово-комунального господарства</t>
  </si>
  <si>
    <t>Будівництво стоянки (екопарковки) на вул. Пластова (в районі будівлі  №5), в т.ч. проектні роботи</t>
  </si>
  <si>
    <t>Будівництво проїзду з вул. Київської до вул. Бузкової, в т.ч. проектні роботи</t>
  </si>
  <si>
    <t>Будівництво зовнішніх мереж освітлення  в районі буд. № 6-10 по вул. Генерала  Безручка, в т.ч. проектні роботи</t>
  </si>
  <si>
    <t>Будівництво зовнішніх мереж освітлення в районі житлових будинків № 14, №16 по вул. Київській, в т.ч. проектні роботи</t>
  </si>
  <si>
    <t>Реконструкція внутрішньобудинкових систем теплопостачання з встановленням автоматизованих приладів обліку і регулювання постачання та споживання теплової енергії або приладів обліку без автоматичного регулювання  та автоматики до них в багатоквартирних житлових будинках</t>
  </si>
  <si>
    <t>Реконструкція пішохідних переходів по вул. Соборній в м. Рівному з влаштуванням зовнішнього освітлення на наступних  ділянках: в районі перехресть з вул. Дорошенка, Дворецька, Петра Могили та в районі буд. №4, 4а, 398 по вул. Соборній, в т.ч. проектні роботи</t>
  </si>
  <si>
    <t>Реконструкція пішохідних переходів по вул. Дубенській в м. Рівному з влаштуванням зовнішнього освітлення на наступних  ділянках : в районі  буд. №11, 26, 37, 48, БОС 6 та перехрестя з вул. Олени Теліги, в т.ч. проектні роботи</t>
  </si>
  <si>
    <t>Реконструкція мереж водовідведення з вул. Гашека, в т.ч. проектні роботи</t>
  </si>
  <si>
    <t>Реконструкція мереж зовнішнього освітлення в районі будинку по вул. Коновальця, 7 та ДНЗ №52, в т.ч. проектні роботи</t>
  </si>
  <si>
    <t>Реконструкція пішохідного переходу по вул. Степана Бандери  в м. Рівному в районі буд. №56 з влаштуванням зовнішнього освітлення та світлофорного об’єкта, в т.ч. проектні роботи</t>
  </si>
  <si>
    <t>Реконструкція мереж зовнішнього  освітлення в районі житлових будинків № 1 на вул. Кн. Романа та № 65 на вул. Гагаріна, в т.ч. проектні роботи</t>
  </si>
  <si>
    <t>Реконструкція мереж зовнішнього  освітлення в районі житлових  будинків № 24-26 на Проспекті Миру та № 24-26 на вул. Небесної Сотні , в т.ч. проектні роботи</t>
  </si>
  <si>
    <t>Реконструкція пішохідних переходів по вул. В. Чорновола з влаштуванням зовнішнього освітлення, в т.ч. проектні роботи</t>
  </si>
  <si>
    <t>Реконструкція пішохідних переходів по вул. Відінська з влаштуванням зовнішнього освітлення, в т.ч. проектні роботи</t>
  </si>
  <si>
    <t>Реконструкція зовнішніх мереж освітлення в районі буд. № 20 по  вул. Шухевича, в т.ч. проектні роботи</t>
  </si>
  <si>
    <t>Реконструкція мереж зовнішнього освітлення в районі буд. №23 по пр. Миру, в т.ч. проектні роботи</t>
  </si>
  <si>
    <t>Реконструкція вуличного освітлення м. Рівне по вул. Кн. Острозького, 16, в т.ч. проектні роботи</t>
  </si>
  <si>
    <t xml:space="preserve">Реконструкція мереж опалення по вул. Макарова від ТК-3 в сторону котельні по вул. Макарова,41, в т.ч. проектні роботи </t>
  </si>
  <si>
    <t>Реконструкція мережі зовнішнього освітлення по вул. Транспортній, в т.ч. проектні роботи</t>
  </si>
  <si>
    <t>Реконструкція мереж освітлення в районi житлових будинкiв №277, 279 по вул. Соборнiй, в т.ч. проектні роботи</t>
  </si>
  <si>
    <t>Реконструкція парку Ювілейний  з облаштуванням площадки для вигулу собак, в т.ч. проектні роботи</t>
  </si>
  <si>
    <t>Реконструкція мереж зовнішнього освітлення вул. Серпанкової, в т.ч. проектні роботи</t>
  </si>
  <si>
    <t>Реконструкція  мереж зовнішнього освітлення  вул. Хліборобів, в т.ч. проектні роботи</t>
  </si>
  <si>
    <t>Реконструкція мереж зовнішнього  освітлення по вул.Фабричній від вул.Льонокомбінатівська до будівлі №2,  в т.ч. проектні роботи</t>
  </si>
  <si>
    <t>Реконструкція мереж водовідведення в районі буд. №24, №26 по вул. Степана Бандери, в т.ч. проектні роботи</t>
  </si>
  <si>
    <t>грн</t>
  </si>
  <si>
    <t>Обсяг реконструкції, що запланований у поточному році</t>
  </si>
  <si>
    <t>Реконструкція  мереж зовнішнього освітлення вул. Прилужної, в т.ч. проектні роботи</t>
  </si>
  <si>
    <t>Реконструкція пішохідних переходів по вул. Басівкутській з влаштуванням зовнішнього освітлення, в т.ч. проектні роботи</t>
  </si>
  <si>
    <t>Показник ефективності</t>
  </si>
  <si>
    <t>1.2.</t>
  </si>
  <si>
    <t>1.3.</t>
  </si>
  <si>
    <t>1.1.</t>
  </si>
  <si>
    <t>1.4.</t>
  </si>
  <si>
    <t>2.1.</t>
  </si>
  <si>
    <t>2.2.</t>
  </si>
  <si>
    <t>2.3.</t>
  </si>
  <si>
    <t>2.4.</t>
  </si>
  <si>
    <t>2.5.</t>
  </si>
  <si>
    <t>2.6.</t>
  </si>
  <si>
    <t>2.7.</t>
  </si>
  <si>
    <t>2.8.</t>
  </si>
  <si>
    <t>2.9.</t>
  </si>
  <si>
    <t>2.10.</t>
  </si>
  <si>
    <t>2.11.</t>
  </si>
  <si>
    <t>2.12.</t>
  </si>
  <si>
    <t>2.13.</t>
  </si>
  <si>
    <t>2.14.</t>
  </si>
  <si>
    <t>2.15.</t>
  </si>
  <si>
    <t>2.16.</t>
  </si>
  <si>
    <t>2.17.</t>
  </si>
  <si>
    <t>2.19.</t>
  </si>
  <si>
    <t>2.20.</t>
  </si>
  <si>
    <t>2.21.</t>
  </si>
  <si>
    <t>2.22.</t>
  </si>
  <si>
    <t>2.18.</t>
  </si>
  <si>
    <t>2.24</t>
  </si>
  <si>
    <t>Реконструкція  внутрішньобудинкової теплової мережі житлового будинку №277 на вул. Соборній, в т.ч. проектні роботи</t>
  </si>
  <si>
    <t>2.23</t>
  </si>
  <si>
    <t>Обсяг бюджетних призначень / бюджетних асигнувань - 8422000,0  гривень, у тому числі загального фонду - 0  гривень та спеціального фонду -  8422000,0 гривень.</t>
  </si>
  <si>
    <t xml:space="preserve">Підстави для виконання бюджетної програми: Конституція України, Бюджетний кодекс України, Закон України "Про Державний бюджет України на 2019 рік", Закон України "Про благоустрій населених пунктів", Програма облаштування багатоквартирних будинків сучасними засобами обліку і регулювання води та теплової енергії в місті Рівному на 2014-2017 роки (продовжено строк дії на 2018-2020 роки), рішення Рівненської міської ради від 25.04.2019 №5825 "Про зміни до бюджету міста Рівного на 2019 рік", рішення Рівненської міської ради від 13.06.2019 №6141 "Про зміни до бюджету міста Рівного на 2019 рік",рішення Рівненської міської ради від 22.08.2019 №6434 "Про зміни до бюджету міста Рівного на 2019 рік",   рішення Рівненської міської ради від 24.10.2019 №6703 "Про зміни до бюджету міста Рівного на 2019 рік", рішення Рівненської міської ради від 12.12.2019 №6862 "Про зміни до бюджету міста Рівного на 2019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</si>
</sst>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"/>
    <numFmt numFmtId="165" formatCode="#,##0.0"/>
    <numFmt numFmtId="166" formatCode="0.0%"/>
  </numFmts>
  <fonts count="9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i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7" fillId="0" borderId="0"/>
  </cellStyleXfs>
  <cellXfs count="63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4" fontId="6" fillId="0" borderId="2" xfId="1" applyNumberFormat="1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vertical="center" wrapText="1"/>
    </xf>
    <xf numFmtId="165" fontId="8" fillId="0" borderId="4" xfId="0" applyNumberFormat="1" applyFont="1" applyFill="1" applyBorder="1" applyAlignment="1">
      <alignment horizontal="center" vertical="center" wrapText="1"/>
    </xf>
    <xf numFmtId="165" fontId="8" fillId="0" borderId="3" xfId="0" applyNumberFormat="1" applyFont="1" applyBorder="1" applyAlignment="1">
      <alignment horizontal="center" vertical="center" wrapText="1"/>
    </xf>
    <xf numFmtId="165" fontId="8" fillId="0" borderId="4" xfId="0" applyNumberFormat="1" applyFont="1" applyBorder="1" applyAlignment="1">
      <alignment horizontal="center" vertical="center" wrapText="1"/>
    </xf>
    <xf numFmtId="165" fontId="8" fillId="0" borderId="3" xfId="0" applyNumberFormat="1" applyFont="1" applyFill="1" applyBorder="1" applyAlignment="1">
      <alignment horizontal="center" wrapText="1"/>
    </xf>
    <xf numFmtId="165" fontId="8" fillId="0" borderId="4" xfId="0" applyNumberFormat="1" applyFont="1" applyFill="1" applyBorder="1" applyAlignment="1">
      <alignment horizont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4" fontId="1" fillId="0" borderId="3" xfId="0" applyNumberFormat="1" applyFont="1" applyBorder="1" applyAlignment="1">
      <alignment horizontal="center" vertical="center" wrapText="1"/>
    </xf>
    <xf numFmtId="4" fontId="1" fillId="0" borderId="4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  <xf numFmtId="166" fontId="1" fillId="0" borderId="2" xfId="0" applyNumberFormat="1" applyFont="1" applyFill="1" applyBorder="1" applyAlignment="1">
      <alignment horizontal="center" vertical="center" wrapText="1"/>
    </xf>
    <xf numFmtId="2" fontId="1" fillId="0" borderId="2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1" fillId="0" borderId="1" xfId="0" applyFont="1" applyFill="1" applyBorder="1" applyAlignment="1">
      <alignment vertical="center" wrapText="1"/>
    </xf>
    <xf numFmtId="0" fontId="1" fillId="0" borderId="0" xfId="0" applyFont="1" applyFill="1" applyBorder="1" applyAlignment="1"/>
    <xf numFmtId="0" fontId="1" fillId="0" borderId="1" xfId="0" applyFont="1" applyFill="1" applyBorder="1" applyAlignment="1">
      <alignment horizontal="left"/>
    </xf>
    <xf numFmtId="0" fontId="1" fillId="0" borderId="0" xfId="0" applyFont="1" applyFill="1" applyAlignment="1">
      <alignment horizontal="center" vertical="top" wrapText="1"/>
    </xf>
    <xf numFmtId="0" fontId="1" fillId="0" borderId="5" xfId="0" applyFont="1" applyFill="1" applyBorder="1" applyAlignment="1">
      <alignment horizontal="center" vertical="top" wrapText="1"/>
    </xf>
  </cellXfs>
  <cellStyles count="2">
    <cellStyle name="Обычный" xfId="0" builtinId="0"/>
    <cellStyle name="Стиль 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7"/>
  <sheetViews>
    <sheetView tabSelected="1" view="pageBreakPreview" topLeftCell="A64" zoomScaleNormal="100" workbookViewId="0">
      <selection activeCell="A74" sqref="A74:G106"/>
    </sheetView>
  </sheetViews>
  <sheetFormatPr defaultColWidth="21.5703125" defaultRowHeight="15" x14ac:dyDescent="0.25"/>
  <cols>
    <col min="1" max="1" width="8.140625" style="4" customWidth="1"/>
    <col min="2" max="2" width="28.42578125" style="4" customWidth="1"/>
    <col min="3" max="3" width="21.5703125" style="4"/>
    <col min="4" max="4" width="19.140625" style="4" customWidth="1"/>
    <col min="5" max="5" width="21.5703125" style="4"/>
    <col min="6" max="6" width="17.7109375" style="4" customWidth="1"/>
    <col min="7" max="16384" width="21.5703125" style="4"/>
  </cols>
  <sheetData>
    <row r="1" spans="1:7" ht="15.75" x14ac:dyDescent="0.25">
      <c r="A1" s="1"/>
      <c r="E1" s="1" t="s">
        <v>0</v>
      </c>
    </row>
    <row r="2" spans="1:7" ht="15.75" x14ac:dyDescent="0.25">
      <c r="A2" s="1"/>
      <c r="E2" s="38" t="s">
        <v>33</v>
      </c>
      <c r="F2" s="38"/>
      <c r="G2" s="38"/>
    </row>
    <row r="3" spans="1:7" ht="35.25" customHeight="1" x14ac:dyDescent="0.25">
      <c r="A3" s="1"/>
      <c r="B3" s="1"/>
      <c r="E3" s="39" t="s">
        <v>34</v>
      </c>
      <c r="F3" s="39"/>
      <c r="G3" s="39"/>
    </row>
    <row r="4" spans="1:7" ht="15" customHeight="1" x14ac:dyDescent="0.25">
      <c r="A4" s="1"/>
      <c r="E4" s="40" t="s">
        <v>1</v>
      </c>
      <c r="F4" s="40"/>
      <c r="G4" s="40"/>
    </row>
    <row r="5" spans="1:7" ht="15.75" x14ac:dyDescent="0.25">
      <c r="A5" s="1"/>
      <c r="E5" s="30" t="s">
        <v>35</v>
      </c>
      <c r="F5" s="30"/>
      <c r="G5" s="30"/>
    </row>
    <row r="8" spans="1:7" ht="15.75" x14ac:dyDescent="0.25">
      <c r="A8" s="41" t="s">
        <v>2</v>
      </c>
      <c r="B8" s="41"/>
      <c r="C8" s="41"/>
      <c r="D8" s="41"/>
      <c r="E8" s="41"/>
      <c r="F8" s="41"/>
      <c r="G8" s="41"/>
    </row>
    <row r="9" spans="1:7" ht="15.75" x14ac:dyDescent="0.25">
      <c r="A9" s="41" t="s">
        <v>40</v>
      </c>
      <c r="B9" s="41"/>
      <c r="C9" s="41"/>
      <c r="D9" s="41"/>
      <c r="E9" s="41"/>
      <c r="F9" s="41"/>
      <c r="G9" s="41"/>
    </row>
    <row r="12" spans="1:7" ht="34.5" customHeight="1" x14ac:dyDescent="0.25">
      <c r="A12" s="42" t="s">
        <v>3</v>
      </c>
      <c r="B12" s="5">
        <v>1200000</v>
      </c>
      <c r="C12" s="42"/>
      <c r="D12" s="43" t="s">
        <v>47</v>
      </c>
      <c r="E12" s="43"/>
      <c r="F12" s="43"/>
      <c r="G12" s="43"/>
    </row>
    <row r="13" spans="1:7" x14ac:dyDescent="0.25">
      <c r="A13" s="42"/>
      <c r="B13" s="6" t="s">
        <v>43</v>
      </c>
      <c r="C13" s="42"/>
      <c r="D13" s="44" t="s">
        <v>31</v>
      </c>
      <c r="E13" s="44"/>
      <c r="F13" s="44"/>
      <c r="G13" s="44"/>
    </row>
    <row r="14" spans="1:7" ht="30" customHeight="1" x14ac:dyDescent="0.25">
      <c r="A14" s="42" t="s">
        <v>4</v>
      </c>
      <c r="B14" s="5">
        <v>1210000</v>
      </c>
      <c r="C14" s="42"/>
      <c r="D14" s="43" t="s">
        <v>47</v>
      </c>
      <c r="E14" s="43"/>
      <c r="F14" s="43"/>
      <c r="G14" s="43"/>
    </row>
    <row r="15" spans="1:7" x14ac:dyDescent="0.25">
      <c r="A15" s="42"/>
      <c r="B15" s="6" t="s">
        <v>43</v>
      </c>
      <c r="C15" s="42"/>
      <c r="D15" s="40" t="s">
        <v>30</v>
      </c>
      <c r="E15" s="40"/>
      <c r="F15" s="40"/>
      <c r="G15" s="40"/>
    </row>
    <row r="16" spans="1:7" ht="36.75" customHeight="1" x14ac:dyDescent="0.25">
      <c r="A16" s="42" t="s">
        <v>5</v>
      </c>
      <c r="B16" s="5">
        <v>1217310</v>
      </c>
      <c r="C16" s="10" t="s">
        <v>54</v>
      </c>
      <c r="D16" s="43" t="s">
        <v>55</v>
      </c>
      <c r="E16" s="43"/>
      <c r="F16" s="43"/>
      <c r="G16" s="43"/>
    </row>
    <row r="17" spans="1:7" x14ac:dyDescent="0.25">
      <c r="A17" s="42"/>
      <c r="B17" s="6" t="s">
        <v>43</v>
      </c>
      <c r="C17" s="7" t="s">
        <v>6</v>
      </c>
      <c r="D17" s="44" t="s">
        <v>32</v>
      </c>
      <c r="E17" s="44"/>
      <c r="F17" s="44"/>
      <c r="G17" s="44"/>
    </row>
    <row r="18" spans="1:7" ht="42" customHeight="1" x14ac:dyDescent="0.25">
      <c r="A18" s="2" t="s">
        <v>7</v>
      </c>
      <c r="B18" s="30" t="s">
        <v>133</v>
      </c>
      <c r="C18" s="30"/>
      <c r="D18" s="30"/>
      <c r="E18" s="30"/>
      <c r="F18" s="30"/>
      <c r="G18" s="30"/>
    </row>
    <row r="19" spans="1:7" ht="128.25" customHeight="1" x14ac:dyDescent="0.25">
      <c r="A19" s="2" t="s">
        <v>8</v>
      </c>
      <c r="B19" s="30" t="s">
        <v>134</v>
      </c>
      <c r="C19" s="30"/>
      <c r="D19" s="30"/>
      <c r="E19" s="30"/>
      <c r="F19" s="30"/>
      <c r="G19" s="30"/>
    </row>
    <row r="20" spans="1:7" ht="15.75" x14ac:dyDescent="0.25">
      <c r="A20" s="2" t="s">
        <v>9</v>
      </c>
      <c r="B20" s="37" t="s">
        <v>46</v>
      </c>
      <c r="C20" s="37"/>
      <c r="D20" s="37"/>
      <c r="E20" s="37"/>
      <c r="F20" s="37"/>
      <c r="G20" s="37"/>
    </row>
    <row r="21" spans="1:7" ht="15.75" x14ac:dyDescent="0.25">
      <c r="A21" s="8" t="s">
        <v>12</v>
      </c>
      <c r="B21" s="31" t="s">
        <v>45</v>
      </c>
      <c r="C21" s="31"/>
      <c r="D21" s="31"/>
      <c r="E21" s="31"/>
      <c r="F21" s="31"/>
      <c r="G21" s="31"/>
    </row>
    <row r="22" spans="1:7" ht="15.75" x14ac:dyDescent="0.25">
      <c r="A22" s="8">
        <v>1</v>
      </c>
      <c r="B22" s="32" t="s">
        <v>73</v>
      </c>
      <c r="C22" s="33"/>
      <c r="D22" s="33"/>
      <c r="E22" s="33"/>
      <c r="F22" s="33"/>
      <c r="G22" s="34"/>
    </row>
    <row r="23" spans="1:7" ht="15.75" x14ac:dyDescent="0.25">
      <c r="A23" s="11"/>
      <c r="B23" s="35"/>
      <c r="C23" s="35"/>
      <c r="D23" s="35"/>
      <c r="E23" s="35"/>
      <c r="F23" s="35"/>
      <c r="G23" s="35"/>
    </row>
    <row r="24" spans="1:7" ht="15.75" x14ac:dyDescent="0.25">
      <c r="A24" s="2" t="s">
        <v>10</v>
      </c>
      <c r="B24" s="30" t="s">
        <v>56</v>
      </c>
      <c r="C24" s="30"/>
      <c r="D24" s="30"/>
      <c r="E24" s="30"/>
      <c r="F24" s="30"/>
      <c r="G24" s="30"/>
    </row>
    <row r="25" spans="1:7" ht="31.5" customHeight="1" x14ac:dyDescent="0.25">
      <c r="A25" s="2" t="s">
        <v>14</v>
      </c>
      <c r="B25" s="36" t="s">
        <v>11</v>
      </c>
      <c r="C25" s="36"/>
      <c r="D25" s="36"/>
    </row>
    <row r="26" spans="1:7" ht="15.75" x14ac:dyDescent="0.25">
      <c r="A26" s="8" t="s">
        <v>12</v>
      </c>
      <c r="B26" s="31" t="s">
        <v>13</v>
      </c>
      <c r="C26" s="31"/>
      <c r="D26" s="31"/>
      <c r="E26" s="31"/>
      <c r="F26" s="31"/>
      <c r="G26" s="31"/>
    </row>
    <row r="27" spans="1:7" ht="18" customHeight="1" x14ac:dyDescent="0.25">
      <c r="A27" s="8">
        <v>1</v>
      </c>
      <c r="B27" s="31" t="s">
        <v>57</v>
      </c>
      <c r="C27" s="31"/>
      <c r="D27" s="31"/>
      <c r="E27" s="31"/>
      <c r="F27" s="31"/>
      <c r="G27" s="31"/>
    </row>
    <row r="28" spans="1:7" ht="18" customHeight="1" x14ac:dyDescent="0.25">
      <c r="A28" s="8">
        <v>2</v>
      </c>
      <c r="B28" s="31" t="s">
        <v>58</v>
      </c>
      <c r="C28" s="31"/>
      <c r="D28" s="31"/>
      <c r="E28" s="31"/>
      <c r="F28" s="31"/>
      <c r="G28" s="31"/>
    </row>
    <row r="29" spans="1:7" ht="15.75" x14ac:dyDescent="0.25">
      <c r="A29" s="3"/>
    </row>
    <row r="30" spans="1:7" ht="15.75" x14ac:dyDescent="0.25">
      <c r="A30" s="2" t="s">
        <v>20</v>
      </c>
      <c r="B30" s="30" t="s">
        <v>15</v>
      </c>
      <c r="C30" s="30"/>
      <c r="D30" s="30"/>
      <c r="E30" s="30"/>
      <c r="F30" s="30"/>
      <c r="G30" s="30"/>
    </row>
    <row r="31" spans="1:7" ht="15.75" x14ac:dyDescent="0.25">
      <c r="A31" s="3"/>
      <c r="F31" s="4" t="s">
        <v>48</v>
      </c>
    </row>
    <row r="32" spans="1:7" ht="25.5" customHeight="1" x14ac:dyDescent="0.25">
      <c r="A32" s="8" t="s">
        <v>12</v>
      </c>
      <c r="B32" s="31" t="s">
        <v>16</v>
      </c>
      <c r="C32" s="31"/>
      <c r="D32" s="8" t="s">
        <v>17</v>
      </c>
      <c r="E32" s="8" t="s">
        <v>18</v>
      </c>
      <c r="F32" s="8" t="s">
        <v>19</v>
      </c>
      <c r="G32" s="13"/>
    </row>
    <row r="33" spans="1:7" ht="15.75" x14ac:dyDescent="0.25">
      <c r="A33" s="8">
        <v>1</v>
      </c>
      <c r="B33" s="31">
        <v>2</v>
      </c>
      <c r="C33" s="31"/>
      <c r="D33" s="8">
        <v>3</v>
      </c>
      <c r="E33" s="8">
        <v>4</v>
      </c>
      <c r="F33" s="8">
        <v>5</v>
      </c>
      <c r="G33" s="11"/>
    </row>
    <row r="34" spans="1:7" ht="27.75" customHeight="1" x14ac:dyDescent="0.25">
      <c r="A34" s="8">
        <v>1</v>
      </c>
      <c r="B34" s="31" t="s">
        <v>59</v>
      </c>
      <c r="C34" s="31"/>
      <c r="D34" s="9"/>
      <c r="E34" s="9">
        <f>SUM(E35:E38)</f>
        <v>1254000</v>
      </c>
      <c r="F34" s="9">
        <f>D34+E34</f>
        <v>1254000</v>
      </c>
      <c r="G34" s="12"/>
    </row>
    <row r="35" spans="1:7" ht="43.5" customHeight="1" x14ac:dyDescent="0.25">
      <c r="A35" s="17" t="s">
        <v>106</v>
      </c>
      <c r="B35" s="24" t="s">
        <v>74</v>
      </c>
      <c r="C35" s="25"/>
      <c r="D35" s="9"/>
      <c r="E35" s="14">
        <f>118000+30000-58000</f>
        <v>90000</v>
      </c>
      <c r="F35" s="14">
        <f>E35</f>
        <v>90000</v>
      </c>
      <c r="G35" s="12"/>
    </row>
    <row r="36" spans="1:7" ht="43.5" customHeight="1" x14ac:dyDescent="0.25">
      <c r="A36" s="17" t="s">
        <v>104</v>
      </c>
      <c r="B36" s="24" t="s">
        <v>75</v>
      </c>
      <c r="C36" s="25"/>
      <c r="D36" s="9"/>
      <c r="E36" s="14">
        <v>920000</v>
      </c>
      <c r="F36" s="14">
        <f>E36</f>
        <v>920000</v>
      </c>
      <c r="G36" s="12"/>
    </row>
    <row r="37" spans="1:7" ht="43.5" customHeight="1" x14ac:dyDescent="0.25">
      <c r="A37" s="17" t="s">
        <v>105</v>
      </c>
      <c r="B37" s="24" t="s">
        <v>76</v>
      </c>
      <c r="C37" s="25"/>
      <c r="D37" s="9"/>
      <c r="E37" s="14">
        <v>13000</v>
      </c>
      <c r="F37" s="14">
        <f>E37</f>
        <v>13000</v>
      </c>
      <c r="G37" s="12"/>
    </row>
    <row r="38" spans="1:7" ht="43.5" customHeight="1" x14ac:dyDescent="0.25">
      <c r="A38" s="17" t="s">
        <v>107</v>
      </c>
      <c r="B38" s="26" t="s">
        <v>77</v>
      </c>
      <c r="C38" s="27"/>
      <c r="D38" s="9"/>
      <c r="E38" s="14">
        <f>300000-69000</f>
        <v>231000</v>
      </c>
      <c r="F38" s="14">
        <f>E38</f>
        <v>231000</v>
      </c>
      <c r="G38" s="12"/>
    </row>
    <row r="39" spans="1:7" ht="27.75" customHeight="1" x14ac:dyDescent="0.25">
      <c r="A39" s="8">
        <v>2</v>
      </c>
      <c r="B39" s="45" t="s">
        <v>58</v>
      </c>
      <c r="C39" s="46"/>
      <c r="D39" s="9"/>
      <c r="E39" s="9">
        <f>SUM(E40:E63)</f>
        <v>7168000</v>
      </c>
      <c r="F39" s="9">
        <f>D39+E39</f>
        <v>7168000</v>
      </c>
    </row>
    <row r="40" spans="1:7" ht="123.75" customHeight="1" x14ac:dyDescent="0.25">
      <c r="A40" s="8" t="s">
        <v>108</v>
      </c>
      <c r="B40" s="20" t="s">
        <v>78</v>
      </c>
      <c r="C40" s="21"/>
      <c r="D40" s="9"/>
      <c r="E40" s="9">
        <f>44000+450000-320000-20000-20000</f>
        <v>134000</v>
      </c>
      <c r="F40" s="9">
        <f t="shared" ref="F40:F63" si="0">D40+E40</f>
        <v>134000</v>
      </c>
    </row>
    <row r="41" spans="1:7" ht="109.5" customHeight="1" x14ac:dyDescent="0.25">
      <c r="A41" s="8" t="s">
        <v>109</v>
      </c>
      <c r="B41" s="20" t="s">
        <v>79</v>
      </c>
      <c r="C41" s="21"/>
      <c r="D41" s="9"/>
      <c r="E41" s="15">
        <f>338000-20000-100000</f>
        <v>218000</v>
      </c>
      <c r="F41" s="9">
        <f t="shared" si="0"/>
        <v>218000</v>
      </c>
    </row>
    <row r="42" spans="1:7" ht="104.25" customHeight="1" x14ac:dyDescent="0.25">
      <c r="A42" s="8" t="s">
        <v>110</v>
      </c>
      <c r="B42" s="20" t="s">
        <v>80</v>
      </c>
      <c r="C42" s="21"/>
      <c r="D42" s="9"/>
      <c r="E42" s="15">
        <v>29000</v>
      </c>
      <c r="F42" s="9">
        <f t="shared" si="0"/>
        <v>29000</v>
      </c>
    </row>
    <row r="43" spans="1:7" ht="63.75" customHeight="1" x14ac:dyDescent="0.25">
      <c r="A43" s="8" t="s">
        <v>111</v>
      </c>
      <c r="B43" s="20" t="s">
        <v>81</v>
      </c>
      <c r="C43" s="21"/>
      <c r="D43" s="9"/>
      <c r="E43" s="15">
        <f>155000-30000+8000</f>
        <v>133000</v>
      </c>
      <c r="F43" s="9">
        <f t="shared" si="0"/>
        <v>133000</v>
      </c>
    </row>
    <row r="44" spans="1:7" ht="63.75" customHeight="1" x14ac:dyDescent="0.25">
      <c r="A44" s="8" t="s">
        <v>112</v>
      </c>
      <c r="B44" s="20" t="s">
        <v>82</v>
      </c>
      <c r="C44" s="21"/>
      <c r="D44" s="9"/>
      <c r="E44" s="15">
        <v>22000</v>
      </c>
      <c r="F44" s="9">
        <f t="shared" si="0"/>
        <v>22000</v>
      </c>
    </row>
    <row r="45" spans="1:7" ht="63.75" customHeight="1" x14ac:dyDescent="0.25">
      <c r="A45" s="8" t="s">
        <v>113</v>
      </c>
      <c r="B45" s="20" t="s">
        <v>83</v>
      </c>
      <c r="C45" s="21"/>
      <c r="D45" s="9"/>
      <c r="E45" s="15">
        <f>78000+190000-20000</f>
        <v>248000</v>
      </c>
      <c r="F45" s="9">
        <f t="shared" si="0"/>
        <v>248000</v>
      </c>
    </row>
    <row r="46" spans="1:7" ht="63.75" customHeight="1" x14ac:dyDescent="0.25">
      <c r="A46" s="8" t="s">
        <v>114</v>
      </c>
      <c r="B46" s="20" t="s">
        <v>84</v>
      </c>
      <c r="C46" s="21"/>
      <c r="D46" s="9"/>
      <c r="E46" s="15">
        <v>14000</v>
      </c>
      <c r="F46" s="9">
        <f t="shared" si="0"/>
        <v>14000</v>
      </c>
    </row>
    <row r="47" spans="1:7" ht="63.75" customHeight="1" x14ac:dyDescent="0.25">
      <c r="A47" s="8" t="s">
        <v>115</v>
      </c>
      <c r="B47" s="20" t="s">
        <v>85</v>
      </c>
      <c r="C47" s="21"/>
      <c r="D47" s="9"/>
      <c r="E47" s="15">
        <v>20000</v>
      </c>
      <c r="F47" s="9">
        <f t="shared" si="0"/>
        <v>20000</v>
      </c>
    </row>
    <row r="48" spans="1:7" ht="63.75" customHeight="1" x14ac:dyDescent="0.25">
      <c r="A48" s="8" t="s">
        <v>116</v>
      </c>
      <c r="B48" s="20" t="s">
        <v>86</v>
      </c>
      <c r="C48" s="21"/>
      <c r="D48" s="9"/>
      <c r="E48" s="15">
        <f>333000+250000</f>
        <v>583000</v>
      </c>
      <c r="F48" s="9">
        <f t="shared" si="0"/>
        <v>583000</v>
      </c>
    </row>
    <row r="49" spans="1:7" ht="63.75" customHeight="1" x14ac:dyDescent="0.25">
      <c r="A49" s="8" t="s">
        <v>117</v>
      </c>
      <c r="B49" s="20" t="s">
        <v>87</v>
      </c>
      <c r="C49" s="21"/>
      <c r="D49" s="9"/>
      <c r="E49" s="15">
        <f>274000+270000-214000-10000</f>
        <v>320000</v>
      </c>
      <c r="F49" s="9">
        <f t="shared" si="0"/>
        <v>320000</v>
      </c>
    </row>
    <row r="50" spans="1:7" ht="63.75" customHeight="1" x14ac:dyDescent="0.25">
      <c r="A50" s="8" t="s">
        <v>118</v>
      </c>
      <c r="B50" s="20" t="s">
        <v>88</v>
      </c>
      <c r="C50" s="21"/>
      <c r="D50" s="9"/>
      <c r="E50" s="15">
        <v>470000</v>
      </c>
      <c r="F50" s="9">
        <f t="shared" si="0"/>
        <v>470000</v>
      </c>
    </row>
    <row r="51" spans="1:7" ht="63.75" customHeight="1" x14ac:dyDescent="0.25">
      <c r="A51" s="8" t="s">
        <v>119</v>
      </c>
      <c r="B51" s="20" t="s">
        <v>89</v>
      </c>
      <c r="C51" s="21"/>
      <c r="D51" s="9"/>
      <c r="E51" s="15">
        <f>16000+20000+20000</f>
        <v>56000</v>
      </c>
      <c r="F51" s="9">
        <f t="shared" si="0"/>
        <v>56000</v>
      </c>
    </row>
    <row r="52" spans="1:7" ht="63.75" customHeight="1" x14ac:dyDescent="0.25">
      <c r="A52" s="8" t="s">
        <v>120</v>
      </c>
      <c r="B52" s="24" t="s">
        <v>90</v>
      </c>
      <c r="C52" s="25"/>
      <c r="D52" s="9"/>
      <c r="E52" s="15">
        <f>76000-20000</f>
        <v>56000</v>
      </c>
      <c r="F52" s="9">
        <f t="shared" si="0"/>
        <v>56000</v>
      </c>
    </row>
    <row r="53" spans="1:7" ht="63.75" customHeight="1" x14ac:dyDescent="0.25">
      <c r="A53" s="8" t="s">
        <v>121</v>
      </c>
      <c r="B53" s="20" t="s">
        <v>91</v>
      </c>
      <c r="C53" s="21"/>
      <c r="D53" s="9"/>
      <c r="E53" s="15">
        <f>450000-350000</f>
        <v>100000</v>
      </c>
      <c r="F53" s="9">
        <f t="shared" si="0"/>
        <v>100000</v>
      </c>
    </row>
    <row r="54" spans="1:7" ht="63.75" customHeight="1" x14ac:dyDescent="0.25">
      <c r="A54" s="8" t="s">
        <v>122</v>
      </c>
      <c r="B54" s="20" t="s">
        <v>92</v>
      </c>
      <c r="C54" s="21"/>
      <c r="D54" s="9"/>
      <c r="E54" s="15">
        <v>18000</v>
      </c>
      <c r="F54" s="9">
        <f t="shared" si="0"/>
        <v>18000</v>
      </c>
    </row>
    <row r="55" spans="1:7" ht="63.75" customHeight="1" x14ac:dyDescent="0.25">
      <c r="A55" s="8" t="s">
        <v>123</v>
      </c>
      <c r="B55" s="20" t="s">
        <v>93</v>
      </c>
      <c r="C55" s="21"/>
      <c r="D55" s="9"/>
      <c r="E55" s="15">
        <v>22000</v>
      </c>
      <c r="F55" s="9">
        <f t="shared" si="0"/>
        <v>22000</v>
      </c>
    </row>
    <row r="56" spans="1:7" ht="63.75" customHeight="1" x14ac:dyDescent="0.25">
      <c r="A56" s="17" t="s">
        <v>124</v>
      </c>
      <c r="B56" s="24" t="s">
        <v>94</v>
      </c>
      <c r="C56" s="25"/>
      <c r="D56" s="9"/>
      <c r="E56" s="15">
        <f>300000+142000+258000</f>
        <v>700000</v>
      </c>
      <c r="F56" s="9">
        <f t="shared" si="0"/>
        <v>700000</v>
      </c>
    </row>
    <row r="57" spans="1:7" ht="63.75" customHeight="1" x14ac:dyDescent="0.25">
      <c r="A57" s="17" t="s">
        <v>129</v>
      </c>
      <c r="B57" s="20" t="s">
        <v>95</v>
      </c>
      <c r="C57" s="21"/>
      <c r="D57" s="9"/>
      <c r="E57" s="15">
        <f>600000+20000</f>
        <v>620000</v>
      </c>
      <c r="F57" s="9">
        <f t="shared" si="0"/>
        <v>620000</v>
      </c>
    </row>
    <row r="58" spans="1:7" ht="63.75" customHeight="1" x14ac:dyDescent="0.25">
      <c r="A58" s="17" t="s">
        <v>125</v>
      </c>
      <c r="B58" s="18" t="s">
        <v>96</v>
      </c>
      <c r="C58" s="19"/>
      <c r="D58" s="9"/>
      <c r="E58" s="15">
        <f>600000+350000+200000</f>
        <v>1150000</v>
      </c>
      <c r="F58" s="9">
        <f t="shared" si="0"/>
        <v>1150000</v>
      </c>
    </row>
    <row r="59" spans="1:7" ht="63.75" customHeight="1" x14ac:dyDescent="0.25">
      <c r="A59" s="16" t="s">
        <v>126</v>
      </c>
      <c r="B59" s="20" t="s">
        <v>97</v>
      </c>
      <c r="C59" s="21"/>
      <c r="D59" s="9"/>
      <c r="E59" s="15">
        <f>150000+80000-32000</f>
        <v>198000</v>
      </c>
      <c r="F59" s="9">
        <f t="shared" si="0"/>
        <v>198000</v>
      </c>
    </row>
    <row r="60" spans="1:7" ht="63.75" customHeight="1" x14ac:dyDescent="0.25">
      <c r="A60" s="8" t="s">
        <v>127</v>
      </c>
      <c r="B60" s="20" t="s">
        <v>98</v>
      </c>
      <c r="C60" s="21"/>
      <c r="D60" s="9"/>
      <c r="E60" s="15">
        <f>1830000-530000</f>
        <v>1300000</v>
      </c>
      <c r="F60" s="9">
        <f t="shared" si="0"/>
        <v>1300000</v>
      </c>
    </row>
    <row r="61" spans="1:7" ht="63.75" customHeight="1" x14ac:dyDescent="0.25">
      <c r="A61" s="17" t="s">
        <v>128</v>
      </c>
      <c r="B61" s="22" t="s">
        <v>101</v>
      </c>
      <c r="C61" s="23"/>
      <c r="D61" s="9"/>
      <c r="E61" s="15">
        <f>50000-7000</f>
        <v>43000</v>
      </c>
      <c r="F61" s="9">
        <f t="shared" si="0"/>
        <v>43000</v>
      </c>
    </row>
    <row r="62" spans="1:7" ht="63.75" customHeight="1" x14ac:dyDescent="0.25">
      <c r="A62" s="17" t="s">
        <v>132</v>
      </c>
      <c r="B62" s="22" t="s">
        <v>102</v>
      </c>
      <c r="C62" s="23"/>
      <c r="D62" s="9"/>
      <c r="E62" s="15">
        <v>470000</v>
      </c>
      <c r="F62" s="9">
        <f t="shared" si="0"/>
        <v>470000</v>
      </c>
    </row>
    <row r="63" spans="1:7" ht="63.75" customHeight="1" x14ac:dyDescent="0.25">
      <c r="A63" s="17" t="s">
        <v>130</v>
      </c>
      <c r="B63" s="22" t="s">
        <v>131</v>
      </c>
      <c r="C63" s="23"/>
      <c r="D63" s="9"/>
      <c r="E63" s="15">
        <f>320000-15000-61000</f>
        <v>244000</v>
      </c>
      <c r="F63" s="9">
        <f t="shared" si="0"/>
        <v>244000</v>
      </c>
    </row>
    <row r="64" spans="1:7" ht="15.75" customHeight="1" x14ac:dyDescent="0.25">
      <c r="A64" s="31" t="s">
        <v>19</v>
      </c>
      <c r="B64" s="31"/>
      <c r="C64" s="31"/>
      <c r="D64" s="9">
        <f>D34+D39</f>
        <v>0</v>
      </c>
      <c r="E64" s="9">
        <f>E34+E39</f>
        <v>8422000</v>
      </c>
      <c r="F64" s="9">
        <f>F34+F39</f>
        <v>8422000</v>
      </c>
      <c r="G64" s="12"/>
    </row>
    <row r="65" spans="1:7" ht="15.75" x14ac:dyDescent="0.25">
      <c r="A65" s="11"/>
      <c r="B65" s="11"/>
      <c r="C65" s="12"/>
      <c r="D65" s="13"/>
      <c r="E65" s="12"/>
      <c r="F65" s="12"/>
      <c r="G65" s="12"/>
    </row>
    <row r="66" spans="1:7" ht="15.75" x14ac:dyDescent="0.25">
      <c r="A66" s="2" t="s">
        <v>23</v>
      </c>
      <c r="B66" s="30" t="s">
        <v>21</v>
      </c>
      <c r="C66" s="30"/>
      <c r="D66" s="30"/>
      <c r="E66" s="30"/>
      <c r="F66" s="30"/>
      <c r="G66" s="30"/>
    </row>
    <row r="67" spans="1:7" ht="15.75" x14ac:dyDescent="0.25">
      <c r="A67" s="2"/>
      <c r="B67" s="1"/>
    </row>
    <row r="68" spans="1:7" ht="15.75" x14ac:dyDescent="0.25">
      <c r="A68" s="3"/>
      <c r="E68" s="4" t="s">
        <v>48</v>
      </c>
    </row>
    <row r="69" spans="1:7" ht="31.5" customHeight="1" x14ac:dyDescent="0.25">
      <c r="A69" s="8" t="s">
        <v>12</v>
      </c>
      <c r="B69" s="31" t="s">
        <v>22</v>
      </c>
      <c r="C69" s="31"/>
      <c r="D69" s="8" t="s">
        <v>17</v>
      </c>
      <c r="E69" s="8" t="s">
        <v>18</v>
      </c>
      <c r="F69" s="8" t="s">
        <v>19</v>
      </c>
    </row>
    <row r="70" spans="1:7" ht="15.75" x14ac:dyDescent="0.25">
      <c r="A70" s="8">
        <v>1</v>
      </c>
      <c r="B70" s="31">
        <v>2</v>
      </c>
      <c r="C70" s="31"/>
      <c r="D70" s="8">
        <v>3</v>
      </c>
      <c r="E70" s="8">
        <v>4</v>
      </c>
      <c r="F70" s="8">
        <v>5</v>
      </c>
    </row>
    <row r="71" spans="1:7" ht="84" customHeight="1" x14ac:dyDescent="0.25">
      <c r="A71" s="8">
        <v>1</v>
      </c>
      <c r="B71" s="28" t="s">
        <v>60</v>
      </c>
      <c r="C71" s="29"/>
      <c r="D71" s="9"/>
      <c r="E71" s="8">
        <f>44000+450000-320000-20000-20000</f>
        <v>134000</v>
      </c>
      <c r="F71" s="9">
        <f>D71+E71</f>
        <v>134000</v>
      </c>
    </row>
    <row r="72" spans="1:7" ht="15.75" customHeight="1" x14ac:dyDescent="0.25">
      <c r="A72" s="31" t="s">
        <v>19</v>
      </c>
      <c r="B72" s="31"/>
      <c r="C72" s="31"/>
      <c r="D72" s="9">
        <f>D71</f>
        <v>0</v>
      </c>
      <c r="E72" s="9">
        <f>E71</f>
        <v>134000</v>
      </c>
      <c r="F72" s="9">
        <f>F71</f>
        <v>134000</v>
      </c>
    </row>
    <row r="73" spans="1:7" ht="15.75" x14ac:dyDescent="0.25">
      <c r="A73" s="3"/>
    </row>
    <row r="74" spans="1:7" ht="15.75" x14ac:dyDescent="0.25">
      <c r="A74" s="47">
        <v>11</v>
      </c>
      <c r="B74" s="48" t="s">
        <v>24</v>
      </c>
      <c r="C74" s="48"/>
      <c r="D74" s="48"/>
      <c r="E74" s="48"/>
      <c r="F74" s="48"/>
      <c r="G74" s="48"/>
    </row>
    <row r="75" spans="1:7" ht="15.75" x14ac:dyDescent="0.25">
      <c r="A75" s="49"/>
      <c r="B75" s="50"/>
      <c r="C75" s="50"/>
      <c r="D75" s="50"/>
      <c r="E75" s="50"/>
      <c r="F75" s="50"/>
      <c r="G75" s="50"/>
    </row>
    <row r="76" spans="1:7" ht="33.75" customHeight="1" x14ac:dyDescent="0.25">
      <c r="A76" s="51" t="s">
        <v>12</v>
      </c>
      <c r="B76" s="51" t="s">
        <v>72</v>
      </c>
      <c r="C76" s="51" t="s">
        <v>25</v>
      </c>
      <c r="D76" s="51" t="s">
        <v>26</v>
      </c>
      <c r="E76" s="51" t="s">
        <v>17</v>
      </c>
      <c r="F76" s="51" t="s">
        <v>18</v>
      </c>
      <c r="G76" s="51" t="s">
        <v>19</v>
      </c>
    </row>
    <row r="77" spans="1:7" ht="15.75" x14ac:dyDescent="0.25">
      <c r="A77" s="51">
        <v>1</v>
      </c>
      <c r="B77" s="51">
        <v>2</v>
      </c>
      <c r="C77" s="51">
        <v>3</v>
      </c>
      <c r="D77" s="51">
        <v>4</v>
      </c>
      <c r="E77" s="51">
        <v>5</v>
      </c>
      <c r="F77" s="51">
        <v>6</v>
      </c>
      <c r="G77" s="51">
        <v>7</v>
      </c>
    </row>
    <row r="78" spans="1:7" ht="15.75" x14ac:dyDescent="0.25">
      <c r="A78" s="51"/>
      <c r="B78" s="52" t="s">
        <v>59</v>
      </c>
      <c r="C78" s="52"/>
      <c r="D78" s="52"/>
      <c r="E78" s="52"/>
      <c r="F78" s="52"/>
      <c r="G78" s="52"/>
    </row>
    <row r="79" spans="1:7" ht="15.75" x14ac:dyDescent="0.25">
      <c r="A79" s="51">
        <v>1</v>
      </c>
      <c r="B79" s="52" t="s">
        <v>51</v>
      </c>
      <c r="C79" s="52"/>
      <c r="D79" s="52"/>
      <c r="E79" s="52"/>
      <c r="F79" s="52"/>
      <c r="G79" s="52"/>
    </row>
    <row r="80" spans="1:7" ht="47.25" x14ac:dyDescent="0.25">
      <c r="A80" s="51"/>
      <c r="B80" s="51" t="s">
        <v>62</v>
      </c>
      <c r="C80" s="53" t="s">
        <v>63</v>
      </c>
      <c r="D80" s="51" t="s">
        <v>41</v>
      </c>
      <c r="E80" s="51"/>
      <c r="F80" s="51">
        <v>1115</v>
      </c>
      <c r="G80" s="51">
        <f>E80+F80</f>
        <v>1115</v>
      </c>
    </row>
    <row r="81" spans="1:7" ht="15.75" x14ac:dyDescent="0.25">
      <c r="A81" s="51">
        <v>2</v>
      </c>
      <c r="B81" s="52" t="s">
        <v>52</v>
      </c>
      <c r="C81" s="52"/>
      <c r="D81" s="52"/>
      <c r="E81" s="52"/>
      <c r="F81" s="52"/>
      <c r="G81" s="52"/>
    </row>
    <row r="82" spans="1:7" ht="47.25" x14ac:dyDescent="0.25">
      <c r="A82" s="51"/>
      <c r="B82" s="51" t="s">
        <v>64</v>
      </c>
      <c r="C82" s="51" t="s">
        <v>53</v>
      </c>
      <c r="D82" s="51" t="s">
        <v>41</v>
      </c>
      <c r="E82" s="51"/>
      <c r="F82" s="51">
        <v>4</v>
      </c>
      <c r="G82" s="51">
        <f>E82+F82</f>
        <v>4</v>
      </c>
    </row>
    <row r="83" spans="1:7" ht="15.75" x14ac:dyDescent="0.25">
      <c r="A83" s="51">
        <v>3</v>
      </c>
      <c r="B83" s="52" t="s">
        <v>103</v>
      </c>
      <c r="C83" s="52"/>
      <c r="D83" s="52"/>
      <c r="E83" s="52"/>
      <c r="F83" s="52"/>
      <c r="G83" s="52"/>
    </row>
    <row r="84" spans="1:7" ht="31.5" x14ac:dyDescent="0.25">
      <c r="A84" s="51"/>
      <c r="B84" s="51" t="s">
        <v>65</v>
      </c>
      <c r="C84" s="51" t="s">
        <v>99</v>
      </c>
      <c r="D84" s="51" t="s">
        <v>41</v>
      </c>
      <c r="E84" s="51"/>
      <c r="F84" s="51">
        <f>E34/F82</f>
        <v>313500</v>
      </c>
      <c r="G84" s="51">
        <f>F84</f>
        <v>313500</v>
      </c>
    </row>
    <row r="85" spans="1:7" ht="31.5" x14ac:dyDescent="0.25">
      <c r="A85" s="51"/>
      <c r="B85" s="51" t="s">
        <v>66</v>
      </c>
      <c r="C85" s="51" t="s">
        <v>99</v>
      </c>
      <c r="D85" s="51" t="s">
        <v>41</v>
      </c>
      <c r="E85" s="51"/>
      <c r="F85" s="54">
        <f>E34/F80</f>
        <v>1124.6636771300448</v>
      </c>
      <c r="G85" s="54">
        <f>F85</f>
        <v>1124.6636771300448</v>
      </c>
    </row>
    <row r="86" spans="1:7" ht="15.75" x14ac:dyDescent="0.25">
      <c r="A86" s="51">
        <v>4</v>
      </c>
      <c r="B86" s="52" t="s">
        <v>44</v>
      </c>
      <c r="C86" s="52"/>
      <c r="D86" s="52"/>
      <c r="E86" s="52"/>
      <c r="F86" s="52"/>
      <c r="G86" s="52"/>
    </row>
    <row r="87" spans="1:7" ht="63" x14ac:dyDescent="0.25">
      <c r="A87" s="51"/>
      <c r="B87" s="51" t="s">
        <v>70</v>
      </c>
      <c r="C87" s="51" t="s">
        <v>42</v>
      </c>
      <c r="D87" s="51" t="s">
        <v>41</v>
      </c>
      <c r="E87" s="51"/>
      <c r="F87" s="55">
        <f>F82/7</f>
        <v>0.5714285714285714</v>
      </c>
      <c r="G87" s="55">
        <f>E87+F87</f>
        <v>0.5714285714285714</v>
      </c>
    </row>
    <row r="88" spans="1:7" ht="31.5" customHeight="1" x14ac:dyDescent="0.25">
      <c r="A88" s="51"/>
      <c r="B88" s="52" t="s">
        <v>61</v>
      </c>
      <c r="C88" s="52"/>
      <c r="D88" s="52"/>
      <c r="E88" s="52"/>
      <c r="F88" s="52"/>
      <c r="G88" s="52"/>
    </row>
    <row r="89" spans="1:7" ht="15.75" x14ac:dyDescent="0.25">
      <c r="A89" s="51">
        <v>1</v>
      </c>
      <c r="B89" s="52" t="s">
        <v>51</v>
      </c>
      <c r="C89" s="52"/>
      <c r="D89" s="52"/>
      <c r="E89" s="52"/>
      <c r="F89" s="52"/>
      <c r="G89" s="52"/>
    </row>
    <row r="90" spans="1:7" ht="47.25" x14ac:dyDescent="0.25">
      <c r="A90" s="51"/>
      <c r="B90" s="51" t="s">
        <v>100</v>
      </c>
      <c r="C90" s="53" t="s">
        <v>63</v>
      </c>
      <c r="D90" s="51" t="s">
        <v>41</v>
      </c>
      <c r="E90" s="51"/>
      <c r="F90" s="51">
        <v>5479</v>
      </c>
      <c r="G90" s="51">
        <f>E90+F90</f>
        <v>5479</v>
      </c>
    </row>
    <row r="91" spans="1:7" ht="15.75" x14ac:dyDescent="0.25">
      <c r="A91" s="51">
        <v>2</v>
      </c>
      <c r="B91" s="52" t="s">
        <v>52</v>
      </c>
      <c r="C91" s="52"/>
      <c r="D91" s="52"/>
      <c r="E91" s="52"/>
      <c r="F91" s="52"/>
      <c r="G91" s="52"/>
    </row>
    <row r="92" spans="1:7" ht="63" x14ac:dyDescent="0.25">
      <c r="A92" s="51"/>
      <c r="B92" s="51" t="s">
        <v>67</v>
      </c>
      <c r="C92" s="51" t="s">
        <v>53</v>
      </c>
      <c r="D92" s="51" t="s">
        <v>41</v>
      </c>
      <c r="E92" s="51"/>
      <c r="F92" s="51">
        <v>24</v>
      </c>
      <c r="G92" s="51">
        <f>E92+F92</f>
        <v>24</v>
      </c>
    </row>
    <row r="93" spans="1:7" ht="15.75" x14ac:dyDescent="0.25">
      <c r="A93" s="51">
        <v>3</v>
      </c>
      <c r="B93" s="52" t="s">
        <v>103</v>
      </c>
      <c r="C93" s="52"/>
      <c r="D93" s="52"/>
      <c r="E93" s="52"/>
      <c r="F93" s="52"/>
      <c r="G93" s="52"/>
    </row>
    <row r="94" spans="1:7" ht="47.25" x14ac:dyDescent="0.25">
      <c r="A94" s="51"/>
      <c r="B94" s="51" t="s">
        <v>68</v>
      </c>
      <c r="C94" s="51" t="s">
        <v>99</v>
      </c>
      <c r="D94" s="51" t="s">
        <v>41</v>
      </c>
      <c r="E94" s="56"/>
      <c r="F94" s="56">
        <f>E39/F92</f>
        <v>298666.66666666669</v>
      </c>
      <c r="G94" s="56">
        <f>F94</f>
        <v>298666.66666666669</v>
      </c>
    </row>
    <row r="95" spans="1:7" ht="31.5" x14ac:dyDescent="0.25">
      <c r="A95" s="51"/>
      <c r="B95" s="51" t="s">
        <v>69</v>
      </c>
      <c r="C95" s="51" t="s">
        <v>99</v>
      </c>
      <c r="D95" s="51" t="s">
        <v>41</v>
      </c>
      <c r="E95" s="51"/>
      <c r="F95" s="54">
        <f>E39/F90</f>
        <v>1308.2679321043986</v>
      </c>
      <c r="G95" s="54">
        <f>F95</f>
        <v>1308.2679321043986</v>
      </c>
    </row>
    <row r="96" spans="1:7" ht="15.75" x14ac:dyDescent="0.25">
      <c r="A96" s="51">
        <v>4</v>
      </c>
      <c r="B96" s="52" t="s">
        <v>44</v>
      </c>
      <c r="C96" s="52"/>
      <c r="D96" s="52"/>
      <c r="E96" s="52"/>
      <c r="F96" s="52"/>
      <c r="G96" s="52"/>
    </row>
    <row r="97" spans="1:8" ht="63" x14ac:dyDescent="0.25">
      <c r="A97" s="51"/>
      <c r="B97" s="51" t="s">
        <v>71</v>
      </c>
      <c r="C97" s="51" t="s">
        <v>42</v>
      </c>
      <c r="D97" s="51" t="s">
        <v>41</v>
      </c>
      <c r="E97" s="51"/>
      <c r="F97" s="55">
        <f>F92/31</f>
        <v>0.77419354838709675</v>
      </c>
      <c r="G97" s="55">
        <f>E97+F97</f>
        <v>0.77419354838709675</v>
      </c>
    </row>
    <row r="98" spans="1:8" ht="15.75" x14ac:dyDescent="0.25">
      <c r="A98" s="49"/>
      <c r="B98" s="49"/>
      <c r="C98" s="49"/>
      <c r="D98" s="49"/>
      <c r="E98" s="49"/>
      <c r="F98" s="49"/>
      <c r="G98" s="49"/>
      <c r="H98" s="3"/>
    </row>
    <row r="99" spans="1:8" ht="15.75" customHeight="1" x14ac:dyDescent="0.25">
      <c r="A99" s="48" t="s">
        <v>39</v>
      </c>
      <c r="B99" s="48"/>
      <c r="C99" s="48"/>
      <c r="D99" s="57"/>
      <c r="E99" s="49"/>
      <c r="F99" s="49"/>
      <c r="G99" s="49"/>
      <c r="H99" s="3"/>
    </row>
    <row r="100" spans="1:8" ht="15.75" x14ac:dyDescent="0.25">
      <c r="A100" s="48"/>
      <c r="B100" s="48"/>
      <c r="C100" s="48"/>
      <c r="D100" s="58"/>
      <c r="E100" s="59"/>
      <c r="F100" s="60" t="s">
        <v>36</v>
      </c>
      <c r="G100" s="60"/>
      <c r="H100" s="3"/>
    </row>
    <row r="101" spans="1:8" ht="15.75" x14ac:dyDescent="0.25">
      <c r="A101" s="57"/>
      <c r="B101" s="47"/>
      <c r="C101" s="49"/>
      <c r="D101" s="61" t="s">
        <v>27</v>
      </c>
      <c r="E101" s="49"/>
      <c r="F101" s="62" t="s">
        <v>28</v>
      </c>
      <c r="G101" s="62"/>
      <c r="H101" s="3"/>
    </row>
    <row r="102" spans="1:8" ht="15.75" x14ac:dyDescent="0.25">
      <c r="A102" s="48" t="s">
        <v>29</v>
      </c>
      <c r="B102" s="48"/>
      <c r="C102" s="47"/>
      <c r="D102" s="47"/>
      <c r="E102" s="49"/>
      <c r="F102" s="49"/>
      <c r="G102" s="49"/>
      <c r="H102" s="3"/>
    </row>
    <row r="103" spans="1:8" ht="36.75" customHeight="1" x14ac:dyDescent="0.25">
      <c r="A103" s="48" t="s">
        <v>38</v>
      </c>
      <c r="B103" s="48"/>
      <c r="C103" s="48"/>
      <c r="D103" s="58"/>
      <c r="E103" s="59"/>
      <c r="F103" s="60" t="s">
        <v>37</v>
      </c>
      <c r="G103" s="60"/>
      <c r="H103" s="3"/>
    </row>
    <row r="104" spans="1:8" ht="15.75" x14ac:dyDescent="0.25">
      <c r="A104" s="57"/>
      <c r="B104" s="47"/>
      <c r="C104" s="47"/>
      <c r="D104" s="61" t="s">
        <v>27</v>
      </c>
      <c r="E104" s="49"/>
      <c r="F104" s="62" t="s">
        <v>28</v>
      </c>
      <c r="G104" s="62"/>
      <c r="H104" s="3"/>
    </row>
    <row r="105" spans="1:8" ht="15.75" x14ac:dyDescent="0.25">
      <c r="A105" s="49" t="s">
        <v>49</v>
      </c>
      <c r="B105" s="49"/>
      <c r="C105" s="49"/>
      <c r="D105" s="49"/>
      <c r="E105" s="49"/>
      <c r="F105" s="49"/>
      <c r="G105" s="49"/>
      <c r="H105" s="3"/>
    </row>
    <row r="106" spans="1:8" x14ac:dyDescent="0.25">
      <c r="A106" s="50"/>
      <c r="B106" s="50"/>
      <c r="C106" s="50"/>
      <c r="D106" s="50"/>
      <c r="E106" s="50"/>
      <c r="F106" s="50"/>
      <c r="G106" s="50"/>
    </row>
    <row r="107" spans="1:8" x14ac:dyDescent="0.25">
      <c r="A107" s="4" t="s">
        <v>50</v>
      </c>
    </row>
  </sheetData>
  <mergeCells count="85">
    <mergeCell ref="B63:C63"/>
    <mergeCell ref="B56:C56"/>
    <mergeCell ref="B57:C57"/>
    <mergeCell ref="B50:C50"/>
    <mergeCell ref="B51:C51"/>
    <mergeCell ref="B52:C52"/>
    <mergeCell ref="B53:C53"/>
    <mergeCell ref="B40:C40"/>
    <mergeCell ref="B41:C41"/>
    <mergeCell ref="B45:C45"/>
    <mergeCell ref="B54:C54"/>
    <mergeCell ref="B55:C55"/>
    <mergeCell ref="B39:C39"/>
    <mergeCell ref="A16:A17"/>
    <mergeCell ref="D16:G16"/>
    <mergeCell ref="D17:G17"/>
    <mergeCell ref="B18:G18"/>
    <mergeCell ref="B26:G26"/>
    <mergeCell ref="B21:G21"/>
    <mergeCell ref="B91:G91"/>
    <mergeCell ref="A64:C64"/>
    <mergeCell ref="B89:G89"/>
    <mergeCell ref="B69:C69"/>
    <mergeCell ref="B70:C70"/>
    <mergeCell ref="A72:C72"/>
    <mergeCell ref="B74:G74"/>
    <mergeCell ref="B66:G66"/>
    <mergeCell ref="B79:G79"/>
    <mergeCell ref="B81:G81"/>
    <mergeCell ref="B83:G83"/>
    <mergeCell ref="B86:G86"/>
    <mergeCell ref="E2:G2"/>
    <mergeCell ref="E3:G3"/>
    <mergeCell ref="E4:G4"/>
    <mergeCell ref="E5:G5"/>
    <mergeCell ref="D15:G15"/>
    <mergeCell ref="A8:G8"/>
    <mergeCell ref="A9:G9"/>
    <mergeCell ref="A12:A13"/>
    <mergeCell ref="C12:C13"/>
    <mergeCell ref="D12:G12"/>
    <mergeCell ref="A14:A15"/>
    <mergeCell ref="C14:C15"/>
    <mergeCell ref="D14:G14"/>
    <mergeCell ref="D13:G13"/>
    <mergeCell ref="B22:G22"/>
    <mergeCell ref="B23:G23"/>
    <mergeCell ref="B19:G19"/>
    <mergeCell ref="B24:G24"/>
    <mergeCell ref="B25:D25"/>
    <mergeCell ref="B20:G20"/>
    <mergeCell ref="B32:C32"/>
    <mergeCell ref="B33:C33"/>
    <mergeCell ref="B34:C34"/>
    <mergeCell ref="B27:G27"/>
    <mergeCell ref="B30:G30"/>
    <mergeCell ref="B28:G28"/>
    <mergeCell ref="F104:G104"/>
    <mergeCell ref="A99:C100"/>
    <mergeCell ref="F100:G100"/>
    <mergeCell ref="F101:G101"/>
    <mergeCell ref="A102:B102"/>
    <mergeCell ref="A103:C103"/>
    <mergeCell ref="F103:G103"/>
    <mergeCell ref="B96:G96"/>
    <mergeCell ref="B35:C35"/>
    <mergeCell ref="B36:C36"/>
    <mergeCell ref="B37:C37"/>
    <mergeCell ref="B38:C38"/>
    <mergeCell ref="B93:G93"/>
    <mergeCell ref="B71:C71"/>
    <mergeCell ref="B88:G88"/>
    <mergeCell ref="B78:G78"/>
    <mergeCell ref="B46:C46"/>
    <mergeCell ref="B47:C47"/>
    <mergeCell ref="B48:C48"/>
    <mergeCell ref="B49:C49"/>
    <mergeCell ref="B42:C42"/>
    <mergeCell ref="B43:C43"/>
    <mergeCell ref="B44:C44"/>
    <mergeCell ref="B58:C58"/>
    <mergeCell ref="B59:C59"/>
    <mergeCell ref="B60:C60"/>
    <mergeCell ref="B61:C61"/>
    <mergeCell ref="B62:C6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verticalDpi="300" r:id="rId1"/>
  <headerFooter alignWithMargins="0"/>
  <rowBreaks count="1" manualBreakCount="1">
    <brk id="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1210160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Користувач Windows</cp:lastModifiedBy>
  <cp:lastPrinted>2019-06-24T08:41:44Z</cp:lastPrinted>
  <dcterms:created xsi:type="dcterms:W3CDTF">2018-12-28T08:43:53Z</dcterms:created>
  <dcterms:modified xsi:type="dcterms:W3CDTF">2019-12-16T13:25:17Z</dcterms:modified>
</cp:coreProperties>
</file>