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mc:AlternateContent xmlns:mc="http://schemas.openxmlformats.org/markup-compatibility/2006">
    <mc:Choice Requires="x15">
      <x15ac:absPath xmlns:x15ac="http://schemas.microsoft.com/office/spreadsheetml/2010/11/ac" url="C:\Users\user\Desktop\"/>
    </mc:Choice>
  </mc:AlternateContent>
  <xr:revisionPtr revIDLastSave="0" documentId="8_{6E140C39-F490-42AB-97D2-8832688ABB89}" xr6:coauthVersionLast="47" xr6:coauthVersionMax="47" xr10:uidLastSave="{00000000-0000-0000-0000-000000000000}"/>
  <bookViews>
    <workbookView xWindow="-120" yWindow="-120" windowWidth="20730" windowHeight="11160" xr2:uid="{00000000-000D-0000-FFFF-FFFF00000000}"/>
  </bookViews>
  <sheets>
    <sheet name="Лист1" sheetId="1" r:id="rId1"/>
    <sheet name="Лист2" sheetId="2"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1" i="1" l="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3" i="1"/>
  <c r="A72" i="1"/>
  <c r="A71" i="1"/>
  <c r="A70" i="1"/>
  <c r="A69" i="1"/>
  <c r="A68" i="1"/>
  <c r="A67" i="1"/>
  <c r="A66" i="1"/>
  <c r="A65" i="1"/>
  <c r="A64" i="1"/>
  <c r="A63" i="1"/>
  <c r="A62" i="1"/>
  <c r="A61" i="1"/>
  <c r="A60" i="1"/>
  <c r="A57" i="1"/>
  <c r="A56" i="1"/>
  <c r="A53" i="1"/>
  <c r="A52" i="1"/>
  <c r="A51" i="1"/>
  <c r="A50" i="1"/>
  <c r="A49" i="1"/>
  <c r="A48" i="1"/>
  <c r="A47" i="1"/>
  <c r="A46" i="1"/>
  <c r="A45" i="1"/>
  <c r="A44" i="1"/>
  <c r="A43" i="1"/>
  <c r="A36" i="1"/>
  <c r="A35" i="1"/>
  <c r="A34" i="1"/>
  <c r="A33" i="1"/>
  <c r="A32" i="1"/>
  <c r="A30" i="1"/>
  <c r="A29" i="1"/>
  <c r="A27" i="1"/>
  <c r="A23" i="1"/>
  <c r="A22" i="1"/>
  <c r="A18" i="1"/>
  <c r="A16" i="1"/>
  <c r="A7" i="1"/>
  <c r="A6" i="1"/>
  <c r="A5" i="1"/>
  <c r="A4" i="1"/>
</calcChain>
</file>

<file path=xl/sharedStrings.xml><?xml version="1.0" encoding="utf-8"?>
<sst xmlns="http://schemas.openxmlformats.org/spreadsheetml/2006/main" count="567" uniqueCount="150">
  <si>
    <t>Найменування програми</t>
  </si>
  <si>
    <t>Сфера</t>
  </si>
  <si>
    <t xml:space="preserve">Період </t>
  </si>
  <si>
    <t>Скликання</t>
  </si>
  <si>
    <t xml:space="preserve">Сесія </t>
  </si>
  <si>
    <t>Пленарне засідання</t>
  </si>
  <si>
    <t>Дата прийняття</t>
  </si>
  <si>
    <t>№ рішення</t>
  </si>
  <si>
    <t>Відповідальний виконавець</t>
  </si>
  <si>
    <t>Контроль за виконанням програми</t>
  </si>
  <si>
    <t xml:space="preserve">Обласна цільова програма комплексного розвитку лісового господарства «Ліси Полтавщини на період 2016-2025 роки» </t>
  </si>
  <si>
    <t>Аграрна політика</t>
  </si>
  <si>
    <t>2016 - 2025</t>
  </si>
  <si>
    <t>Полтавське обласне управління лісового та мисливського господарства; Департамент екології та природних ресурсів Полтавської обласної державної адміністрації</t>
  </si>
  <si>
    <t>Постійна комісія обласної ради з питань аграрної політики та земельних відносин</t>
  </si>
  <si>
    <t>2021 - 2027</t>
  </si>
  <si>
    <t>8</t>
  </si>
  <si>
    <t>Департамент агропромислового розвитку Полтавської обласної державної адміністрації</t>
  </si>
  <si>
    <t>2021 - 2025</t>
  </si>
  <si>
    <t>Регіональна цільова програма розвитку водного господарства та екологічного оздоровлення басейну річки Дніпро у Полтавській області на період до 2021 року</t>
  </si>
  <si>
    <t>Екологія</t>
  </si>
  <si>
    <t>2013 - 2021</t>
  </si>
  <si>
    <t>Полтавське обласне управління водних ресурсів. Державне управління охорони навколишнього природного середовища.</t>
  </si>
  <si>
    <t>Постійна комісія обласної ради з питань екології та раціонального природокористування</t>
  </si>
  <si>
    <t>Регіональна цільова Програма охорони довкілля, раціонального використання природних ресурсів та забезпечення екологічної безпеки з урахуванням регіональних пріоритетів Полтавської області на 2017–2021 роки («Довкілля-2021»)</t>
  </si>
  <si>
    <t>2017 - 2021</t>
  </si>
  <si>
    <t>Департамент екології та природних ресурсів Полтавської обласної державної адміністрації. Головні розпорядники  коштів обласний фонд охорони навколишнього природного середовища.</t>
  </si>
  <si>
    <t>Внесено зміни</t>
  </si>
  <si>
    <t>Департамент екології та природних ресурсів Полтавської обласної державної адміністрації</t>
  </si>
  <si>
    <t>Постійна комісія обласної ради з питань екології та раціонального природокористування. Постійна комісія обласної ради з питань бюджету та управління майном</t>
  </si>
  <si>
    <t>7</t>
  </si>
  <si>
    <t>Постійна комісія обласної ради з питань екології та раціонального природокористуванняю.Постійна комісія обласної ради з питань бюджету та управління майном</t>
  </si>
  <si>
    <t>Програма "Екологічні ініціативи Полтавської області на 2019-2021 роки"</t>
  </si>
  <si>
    <t xml:space="preserve">2019 - 2021 </t>
  </si>
  <si>
    <t>Виконавчий апарат обласної ради</t>
  </si>
  <si>
    <t>2019 - 2021</t>
  </si>
  <si>
    <t>Постійна комісія обласної ради з питань бюджету та управління майном</t>
  </si>
  <si>
    <t>Комплексна програма поводження з твердими побутовими відходами у Полтавській області на 2017-2021 роки</t>
  </si>
  <si>
    <t>Управління житлово-комунального господарства Полтавської обласної державної адміністрації</t>
  </si>
  <si>
    <t>Постійна комісія обласної ради з питань житлово-комунального господарства, енергозбереження, будівництва, транспорту та зв’язку</t>
  </si>
  <si>
    <t>Постійна комісія обласної ради з питань житлово-комунального господарства, енергозбереження, будівництва, транспорту та зв’язку. Постійна комісія обласної ради з питань бюджету та управління майном.</t>
  </si>
  <si>
    <t>Програма фітосанітарних заходів по ліквідації регульованих шкідливих організмів на території Полтавської області на 2019 – 2023 роки</t>
  </si>
  <si>
    <t>2019 - 2023</t>
  </si>
  <si>
    <t xml:space="preserve">Програма фінансування комунальних установ природно-заповідного фонду Полтавської обласної ради на 2019 – 2023 роки </t>
  </si>
  <si>
    <t>Постійні комісії обласної ради: з питань екології та раціонального природокористування; з питань бюджету та управління майном</t>
  </si>
  <si>
    <t>Житлово-комунальне господарство</t>
  </si>
  <si>
    <t>Департамент будівництва, містобудування і архітектури та житлово-комунального господарства Полтавської обласної державної адміністрації</t>
  </si>
  <si>
    <t>Постійні комісії обласної ради: з питань житлово-комунального господарства, енергозбереження, будівництва, транспорту та зв’язку; з питань бюджету та управління майном</t>
  </si>
  <si>
    <t>Департамент будівництва,
містобудування і архітектури Полтавської обласної державної адміністрації</t>
  </si>
  <si>
    <t xml:space="preserve">Постійні комісії обласної ради: з питань житлово-комунального господарства, енергозбереження, будівництва, транспорту та зв’язку; з питань бюджету та управління майном </t>
  </si>
  <si>
    <t>Цільова регіональна програма «Власний дім» на 2017-2021 роки</t>
  </si>
  <si>
    <t>Обласний фонд підтримки індивідуального житлового будівництва на селі</t>
  </si>
  <si>
    <t>Постійні комісії обласної ради: з питань житлово- комунального господарства, енергозбереження будівництва, транспорту та зв’язку; з питань бюджету та управління майном</t>
  </si>
  <si>
    <t>Постійні комісії обласної ради: з питань житлово- комунального господарства, енергозбереження будівництва, транспорту та зв’язку</t>
  </si>
  <si>
    <t>Постійні комісії обласної ради: з питань бюджету та управління майном; з питань житлово-комунального господарства, енергозбереження, будівництва, транспорту та зв’язку</t>
  </si>
  <si>
    <t xml:space="preserve">Обласна програма фінансової підтримки підприємств комунальної теплоенергетики та водопровідно-каналізаційного господарства Полтавської області на 2019-2021 роки </t>
  </si>
  <si>
    <t>Департамент будівництва,
містобудування і архітектури та житлово-комунального господарства Полтавської обласної державної адміністрації, Департамент фінансів Полтавської обласної державної адміністрації</t>
  </si>
  <si>
    <t>Постійна комісія обласної ради з питань житлово-комунального господарства, енергозбереження, будівництва, транспорту та зв’язку та постійна комісія з питань бюджету та управління майном</t>
  </si>
  <si>
    <t>Управління житлово-комунального господарства та енергетики Полтавської обласної державної адміністрації та Управління майном обласної ради</t>
  </si>
  <si>
    <t>Постійні комісії обласної ради з питань: бюджету та управління майном; житлово-комунальногогосподарства, енергозбереження, будівництва, транспорту та зв’язку.</t>
  </si>
  <si>
    <t>Інформаційна діяльність</t>
  </si>
  <si>
    <t>2021 - 2023</t>
  </si>
  <si>
    <t>Департамент інформаційної діяльності та комунікацій з громадськістю Полтавської обласної державної адміністрації</t>
  </si>
  <si>
    <t xml:space="preserve">Постійні комісії обласної ради: з питань бюджету та управління майном; з питань регламенту, депутатської діяльності, цифрового розвитку, інформаційної сфери, зв’язків з громадськістю та дотримання прав учасників АТО.
</t>
  </si>
  <si>
    <t>Інфраструктура</t>
  </si>
  <si>
    <t>Управління інфраструктури та цифрової трансформації Полтавської обласної державної адміністрації; Департамент будівництва, містобудування і архітектури та житлово-комунального господарства обласної державної адміністрації</t>
  </si>
  <si>
    <t xml:space="preserve">Постійні комісії обласної ради: з питань житлово- комунального господарства, енергозбереження будівництва, транспорту та зв’язку; з питань бюджету та управління майном
</t>
  </si>
  <si>
    <t>Управління інфраструктури та цифрової трансформації Полтавської обласної державної адміністрації; Департамент будівництва, містобудування і архітектури Полтавської обласної державної адміністрації</t>
  </si>
  <si>
    <t>Культура й освіта</t>
  </si>
  <si>
    <t>Департамент культури і туризму Полтавської обласної державної адміністрації</t>
  </si>
  <si>
    <t>Постійні комісії обласної ради з питань освіти, науки та культури; бюджету та управління майном</t>
  </si>
  <si>
    <t>Постійна комісія обласної ради з питань освіти, науки та культури</t>
  </si>
  <si>
    <t>Програма збереження, вивчення та популяризації Більського городища на період 2018 - 2022 років</t>
  </si>
  <si>
    <t xml:space="preserve">2018 - 2022 </t>
  </si>
  <si>
    <t>2018 - 2022</t>
  </si>
  <si>
    <t>Постійні комісії обласної ради з питань освіти, науки та культури; з питань бюджету та управління майном</t>
  </si>
  <si>
    <t>Обласна програма забезпечення молоді житлом на 2018 – 2022 роки</t>
  </si>
  <si>
    <t>Молодіжна політика</t>
  </si>
  <si>
    <t>Полтавське регіональне управління
Державної спеціалізованої фінансової установи "Державний фонд сприяння молодіжному житловому будівництву"</t>
  </si>
  <si>
    <t>Постійна комісія обласної ради з питань ЖКГ, енергозбереження, будівництва, транспорту та зв’язку; Постійна комісія обласної ради з питань бюджету та управління майном</t>
  </si>
  <si>
    <t>Департамент освіти і
науки Полтавської обласної державної адміністрації</t>
  </si>
  <si>
    <t>Постійні комісії обласної ради з питань молодіжної політики, спорту та туризму; з питань освіти, науки та культури.</t>
  </si>
  <si>
    <t>2021-2025</t>
  </si>
  <si>
    <t>Департамент освіти і науки Полтавської обласної державної адміністрації</t>
  </si>
  <si>
    <t>Постійна комісія обласної ради з питань освіти, науки та культури; з питань бюджету та управління майном</t>
  </si>
  <si>
    <t>2021 - 2024</t>
  </si>
  <si>
    <t>Департамент освіти і науки Полтавської облдержадміністрації</t>
  </si>
  <si>
    <t>Департамент освіти і науки Полтавської обласної державної адміністрації, заклади освіти області, суб`єкти регіональної наукової  та інноваційної діяльності</t>
  </si>
  <si>
    <t>Юридичний департамент Полтавської обласної державної адміністрації та Регіональний центр з надання безоплатної вторинної правової допомоги у Полтавській області</t>
  </si>
  <si>
    <t>Постійні комісії обласної ради: з питань правоохоронної діяльності, боротьби з корупцією, забезпечення прав і потреб військових та учасників бойових дій; з питань бюджету та управління майном</t>
  </si>
  <si>
    <t>Охорона здоров'я</t>
  </si>
  <si>
    <t>Департамент охорони здоров’я Полтавської обласної державної адміністрації</t>
  </si>
  <si>
    <t>Постійна комісія обласної ради з питань охорони здоров’я та соціального захисту населення</t>
  </si>
  <si>
    <t>Обласна Програма відзначення кращих медичних працівників на 2017-2021 роки</t>
  </si>
  <si>
    <t>Департамент охорони здоров’я Полтавської обласної державної адміністрації, Департамент соціального захисту населення обласної державної адміністрації</t>
  </si>
  <si>
    <t>2022 - 2025</t>
  </si>
  <si>
    <t>Департамент охорони здоров’я та Департамент будівництва,
містобудування і архітектури  Полтавської обласної державної адміністрації</t>
  </si>
  <si>
    <t>Розвиток</t>
  </si>
  <si>
    <t>Департамент економічного розвитку, торгівлі та залучення інвестицій Полтавської обласної державної адміністрації</t>
  </si>
  <si>
    <t>Стратегія розвитку Полтавської області на 2021 - 2027 роки</t>
  </si>
  <si>
    <t>2021 - 2021</t>
  </si>
  <si>
    <t>Виконавчий апарат Полтавської обласної ради</t>
  </si>
  <si>
    <t>Розвиток місцевого самоврядування</t>
  </si>
  <si>
    <t>Виконавчий апарат обласної ради, управління майном обласної ради, структурні підрозділи обласної державної адміністрації, Полтавський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і організацій</t>
  </si>
  <si>
    <t>Виконавчий апарат обласної ради, управління майном обласної ради</t>
  </si>
  <si>
    <t>Виконавчий апарат обласної ради.</t>
  </si>
  <si>
    <t>Соціальний захист</t>
  </si>
  <si>
    <t>2012 - 2025</t>
  </si>
  <si>
    <t>Департамент соціального захисту населення Полтавської обласної державної адміністрації</t>
  </si>
  <si>
    <t>Департаменти: соціального захисту населення; охорони здоров’я; будівництва, містобудування і архітектури Полтавської обласної державної адміністрації, Службу у справах дітей Полтавської обласної державної адміністрації</t>
  </si>
  <si>
    <t>Департамент економічного розвитку, торгівлі та залучення інвестицій Полтавської обласної
державної адміністрації. Полтавський обласний центр зайнятості</t>
  </si>
  <si>
    <t>Обласна Програма оздоровлення та відпочинку дітей на 2020 - 2024 роки</t>
  </si>
  <si>
    <t>Спорт та туризм</t>
  </si>
  <si>
    <t>2020 - 2024</t>
  </si>
  <si>
    <t>Управління у справах сім’ї, молоді та спорту Полтавської обласної державної адміністрації</t>
  </si>
  <si>
    <t>Постійна комісія обласної ради з питань молодіжної політики, спорту та туризму</t>
  </si>
  <si>
    <t>Департамент культури та туризму Полтавської обласної державної адміністрації</t>
  </si>
  <si>
    <t>Управління молоді та спорту Полтавської обласної державної адміністрації</t>
  </si>
  <si>
    <t>Законності та правопорядку</t>
  </si>
  <si>
    <t>Управління інфраструктури
та цифрової трансформації Полтавської обласної державної адміністрації</t>
  </si>
  <si>
    <t>Інформатизація</t>
  </si>
  <si>
    <t>Управління інфраструктури та цифрової трансформації Полтавської обласної державної адміністрації</t>
  </si>
  <si>
    <t>Постійні комісії обласної ради: з питань регламенту, депутатської діяльності, цифрового розвитку, інформаційної сфери, зв’язків з громадськістю та дотримання прав учасників АТО, з питань бюджету та управління майном.</t>
  </si>
  <si>
    <t>Управління інфраструктури та цифрової трансформації Полтавської обласної державної адміністрації,</t>
  </si>
  <si>
    <t>Цивільний захист</t>
  </si>
  <si>
    <t>2017 - 2020</t>
  </si>
  <si>
    <t>Постійна комісія обласної ради з питань забезпечення правоохоронної діяльності, боротьби з корупцією, забезпечення прав і потреб військових та учасників бойових дій</t>
  </si>
  <si>
    <t>Департамент з питань оборонної роботи, цивільного захисту та взаємодії з правоохоронними органами Полтавської обласної державної адміністрації</t>
  </si>
  <si>
    <t>Постійні комісії обласної ради: з питань правоохоронної діяльності, боротьби з корупцією, забезпечення прав і потреб військових та учасників бойових дій; з питань бюджету та управління майном.</t>
  </si>
  <si>
    <t>Виконавчий апарат обласної ради. Управління майном обласної ради</t>
  </si>
  <si>
    <t>2016 - 2020</t>
  </si>
  <si>
    <t>2018 - 2020</t>
  </si>
  <si>
    <t>Департамент будівництва, містобудування і архітектури та житлово-комунального господарства обласної державної адміністрації</t>
  </si>
  <si>
    <t>Постійна комісія обласної ради: з питань бюджету та управління майном; з питань житлово-комунального господарства, енергозбереження, будівництва, транспорту та зв’язку</t>
  </si>
  <si>
    <t>2019 - 2020</t>
  </si>
  <si>
    <t>Постійна комісія обласної ради з питань регламенту, депутатської діяльності, цифрового розвитку, інформаційної сфери, зв’язків з громадськістю та дотримання прав учасників АТО</t>
  </si>
  <si>
    <t>Управління інфраструктури та цифрової трансформації; Департамент будівництва, містобудування і архітектури та житлово-комунального господарства Полтавської  обласної державної адміністрації</t>
  </si>
  <si>
    <t>Департамент освіти і науки Полтавської  обласної державної адміністрації</t>
  </si>
  <si>
    <t xml:space="preserve">Постійна комісія обласної ради з питань освіти, науки та культури </t>
  </si>
  <si>
    <t>Регіональний центр з надання безоплатної вторинної правової допомоги
у Полтавській області</t>
  </si>
  <si>
    <t>Постійні комісії обласної ради: з питань правоохоронної діяльності, боротьби із злочинністю, забезпечення прав і потреб військових та учасників бойових дій</t>
  </si>
  <si>
    <t>Виконавчий апарат обласної ради, управління майном обласної ради, Полтавська обласна державна адміністрація, структурні підрозділи Полтавської обласної державної адміністрації, Полтавський обласний центр перепідготовки та підвищення кваліфікації працівників органів державної влади, органів місцевого самоврядування, державних підприємств, установ і організацій</t>
  </si>
  <si>
    <t>2018 -2020</t>
  </si>
  <si>
    <t>2013 - 2020</t>
  </si>
  <si>
    <t xml:space="preserve">Комунальна установа
«Рятувально-водолазна служба» 
</t>
  </si>
  <si>
    <t>Постійна комісія обласної ради
обласної ради з питань житлово-комунального господарства, енергозбереження будівництва, транспорту та зв’язку</t>
  </si>
  <si>
    <t>Управління з питань цивільного захисту Полтавської обласної державної адміністрації</t>
  </si>
  <si>
    <t>Головне управління Національної поліції в Полтавській області, Прокуратура Полтавської області, Управління Служби безпеки України в Полтавській області, Управління державної пенітенціарної служби України в Полтавській області, Полтавський обласний військовий комісаріат та Національна гвардія України</t>
  </si>
  <si>
    <r>
      <rPr>
        <b/>
        <sz val="24"/>
        <color rgb="FF003366"/>
        <rFont val="Arial"/>
      </rPr>
      <t xml:space="preserve">ПЕРЕЛІК ЦІЛЬОВИХ (КОМПЛЕКСНИХ) ПРОГРАМ, ЩО РЕАЛІЗУЮТЬСЯ ЗА РАХУНОК КОШТІВ ОБЛАСНОГО БЮДЖЕТУ,
</t>
    </r>
    <r>
      <rPr>
        <b/>
        <sz val="24"/>
        <color rgb="FF000080"/>
        <rFont val="Arial"/>
      </rPr>
      <t xml:space="preserve">станом на 26.11.2021 </t>
    </r>
  </si>
  <si>
    <t>Постійна комісія обласної ради з питань бюджету та управління майном; з питань житлово-комунального господарства, енергозбереження, будівництва, транспорту та зв'язку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</si>
</sst>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_-* #,##0_р_._-;\-* #,##0_р_._-;_-* \-_р_._-;_-@_-"/>
  </numFmts>
  <fonts count="31" x14ac:knownFonts="1">
    <font>
      <sz val="11"/>
      <color theme="1"/>
      <name val="Calibri"/>
      <family val="2"/>
      <scheme val="minor"/>
    </font>
    <font>
      <u/>
      <sz val="24"/>
      <color rgb="FF3366FF"/>
      <name val="Calibri"/>
    </font>
    <font>
      <sz val="24"/>
      <name val="Calibri"/>
    </font>
    <font>
      <b/>
      <sz val="24"/>
      <color rgb="FF003366"/>
      <name val="Calibri"/>
    </font>
    <font>
      <b/>
      <sz val="24"/>
      <name val="Calibri"/>
    </font>
    <font>
      <b/>
      <sz val="24"/>
      <name val="Calibri"/>
    </font>
    <font>
      <b/>
      <sz val="10"/>
      <name val="Calibri"/>
    </font>
    <font>
      <u/>
      <sz val="24"/>
      <name val="Calibri"/>
    </font>
    <font>
      <sz val="24"/>
      <name val="Calibri"/>
    </font>
    <font>
      <sz val="10"/>
      <name val="Calibri"/>
    </font>
    <font>
      <sz val="24"/>
      <name val="Calibri"/>
    </font>
    <font>
      <sz val="10"/>
      <color rgb="FF008000"/>
      <name val="Calibri"/>
    </font>
    <font>
      <sz val="24"/>
      <color rgb="FF008000"/>
      <name val="Calibri"/>
    </font>
    <font>
      <sz val="24"/>
      <name val="Calibri"/>
    </font>
    <font>
      <b/>
      <sz val="24"/>
      <name val="Calibri"/>
    </font>
    <font>
      <sz val="10"/>
      <name val="Calibri"/>
    </font>
    <font>
      <sz val="24"/>
      <name val="Calibri"/>
    </font>
    <font>
      <u/>
      <sz val="24"/>
      <color rgb="FF993300"/>
      <name val="Calibri"/>
    </font>
    <font>
      <sz val="10"/>
      <name val="Calibri"/>
    </font>
    <font>
      <u/>
      <sz val="24"/>
      <color rgb="FF000080"/>
      <name val="Calibri"/>
    </font>
    <font>
      <sz val="24"/>
      <name val="Calibri"/>
    </font>
    <font>
      <u/>
      <sz val="24"/>
      <color rgb="FF000000"/>
      <name val="Calibri"/>
    </font>
    <font>
      <sz val="24"/>
      <color rgb="FF000000"/>
      <name val="Calibri"/>
    </font>
    <font>
      <b/>
      <sz val="24"/>
      <color rgb="FF003366"/>
      <name val="Arial"/>
    </font>
    <font>
      <b/>
      <sz val="24"/>
      <color rgb="FF000080"/>
      <name val="Arial"/>
    </font>
    <font>
      <b/>
      <sz val="24"/>
      <name val="Calibri"/>
      <family val="2"/>
      <charset val="204"/>
    </font>
    <font>
      <u/>
      <sz val="24"/>
      <name val="Calibri"/>
      <family val="2"/>
      <charset val="204"/>
    </font>
    <font>
      <u/>
      <sz val="24"/>
      <color rgb="FF000000"/>
      <name val="Calibri"/>
      <family val="2"/>
      <charset val="204"/>
    </font>
    <font>
      <sz val="24"/>
      <name val="Calibri"/>
      <family val="2"/>
      <charset val="204"/>
    </font>
    <font>
      <u/>
      <sz val="11"/>
      <color theme="10"/>
      <name val="Calibri"/>
      <family val="2"/>
      <scheme val="minor"/>
    </font>
    <font>
      <u/>
      <sz val="24"/>
      <color theme="10"/>
      <name val="Calibri"/>
      <family val="2"/>
      <scheme val="minor"/>
    </font>
  </fonts>
  <fills count="7">
    <fill>
      <patternFill patternType="none"/>
    </fill>
    <fill>
      <patternFill patternType="gray125"/>
    </fill>
    <fill>
      <patternFill patternType="solid">
        <fgColor rgb="FFCCFFCC"/>
      </patternFill>
    </fill>
    <fill>
      <patternFill patternType="none"/>
    </fill>
    <fill>
      <patternFill patternType="solid">
        <fgColor rgb="FFFFFF00"/>
      </patternFill>
    </fill>
    <fill>
      <patternFill patternType="solid">
        <fgColor rgb="FFFFFFFF"/>
      </patternFill>
    </fill>
    <fill>
      <patternFill patternType="solid">
        <fgColor theme="0"/>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808080"/>
      </left>
      <right style="thin">
        <color rgb="FF808080"/>
      </right>
      <top style="thin">
        <color rgb="FF808080"/>
      </top>
      <bottom style="thin">
        <color rgb="FF80808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333333"/>
      </left>
      <right style="thin">
        <color rgb="FF333333"/>
      </right>
      <top style="thin">
        <color rgb="FF333333"/>
      </top>
      <bottom style="thin">
        <color rgb="FF333333"/>
      </bottom>
      <diagonal/>
    </border>
    <border>
      <left style="thin">
        <color rgb="FF333333"/>
      </left>
      <right style="thin">
        <color rgb="FF333333"/>
      </right>
      <top style="thin">
        <color rgb="FF333333"/>
      </top>
      <bottom/>
      <diagonal/>
    </border>
  </borders>
  <cellStyleXfs count="2">
    <xf numFmtId="0" fontId="0" fillId="0" borderId="0"/>
    <xf numFmtId="0" fontId="29" fillId="0" borderId="0" applyNumberFormat="0" applyFill="0" applyBorder="0" applyAlignment="0" applyProtection="0"/>
  </cellStyleXfs>
  <cellXfs count="275">
    <xf numFmtId="0" fontId="0" fillId="0" borderId="0" xfId="0"/>
    <xf numFmtId="49" fontId="1" fillId="0" borderId="1" xfId="0" applyNumberFormat="1"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2" fillId="0" borderId="0" xfId="0" applyFont="1" applyAlignment="1">
      <alignment horizontal="left" vertical="center"/>
    </xf>
    <xf numFmtId="49" fontId="0" fillId="0" borderId="0" xfId="0" applyNumberFormat="1" applyAlignment="1">
      <alignment horizontal="center" vertical="center"/>
    </xf>
    <xf numFmtId="0" fontId="0" fillId="0" borderId="0" xfId="0" applyAlignment="1">
      <alignment horizontal="center" vertical="top"/>
    </xf>
    <xf numFmtId="49" fontId="4" fillId="0" borderId="1" xfId="0" applyNumberFormat="1"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left" vertical="center"/>
    </xf>
    <xf numFmtId="49" fontId="4" fillId="0" borderId="4" xfId="0" applyNumberFormat="1" applyFont="1" applyBorder="1" applyAlignment="1">
      <alignment horizontal="left" vertical="center"/>
    </xf>
    <xf numFmtId="0" fontId="6" fillId="0" borderId="0" xfId="0" applyFont="1" applyAlignment="1"/>
    <xf numFmtId="49" fontId="7" fillId="2" borderId="2" xfId="0" applyNumberFormat="1" applyFont="1" applyFill="1" applyBorder="1" applyAlignment="1">
      <alignment horizontal="left" vertical="center" wrapText="1"/>
    </xf>
    <xf numFmtId="0" fontId="8" fillId="2" borderId="2" xfId="0" applyFont="1" applyFill="1" applyBorder="1" applyAlignment="1">
      <alignment horizontal="center" vertical="center"/>
    </xf>
    <xf numFmtId="0" fontId="8" fillId="2" borderId="1" xfId="0" applyFont="1" applyFill="1" applyBorder="1" applyAlignment="1">
      <alignment horizontal="right" wrapText="1"/>
    </xf>
    <xf numFmtId="0" fontId="8" fillId="2" borderId="1" xfId="0" applyFont="1" applyFill="1" applyBorder="1" applyAlignment="1">
      <alignment horizontal="right" vertical="center"/>
    </xf>
    <xf numFmtId="49" fontId="8" fillId="2" borderId="1" xfId="0" applyNumberFormat="1" applyFont="1" applyFill="1" applyBorder="1" applyAlignment="1">
      <alignment horizontal="left" vertical="center" wrapText="1"/>
    </xf>
    <xf numFmtId="0" fontId="9" fillId="2" borderId="6" xfId="0" applyFont="1" applyFill="1" applyBorder="1" applyAlignment="1"/>
    <xf numFmtId="165" fontId="10" fillId="2" borderId="2" xfId="0" applyNumberFormat="1" applyFont="1" applyFill="1" applyBorder="1" applyAlignment="1">
      <alignment horizontal="center" vertical="center"/>
    </xf>
    <xf numFmtId="165" fontId="8" fillId="2" borderId="1" xfId="0" applyNumberFormat="1" applyFont="1" applyFill="1" applyBorder="1" applyAlignment="1">
      <alignment horizontal="right" wrapText="1"/>
    </xf>
    <xf numFmtId="0" fontId="10" fillId="2" borderId="1" xfId="0" applyFont="1" applyFill="1" applyBorder="1" applyAlignment="1">
      <alignment horizontal="right" vertical="center"/>
    </xf>
    <xf numFmtId="49" fontId="10" fillId="2" borderId="1" xfId="0" applyNumberFormat="1" applyFont="1" applyFill="1" applyBorder="1" applyAlignment="1">
      <alignment horizontal="left" vertical="center" wrapText="1"/>
    </xf>
    <xf numFmtId="3" fontId="9" fillId="0" borderId="0" xfId="0" applyNumberFormat="1" applyFont="1" applyAlignment="1"/>
    <xf numFmtId="0" fontId="9" fillId="0" borderId="0" xfId="0" applyFont="1" applyAlignment="1"/>
    <xf numFmtId="165" fontId="10" fillId="3" borderId="2" xfId="0" applyNumberFormat="1" applyFont="1" applyFill="1" applyBorder="1" applyAlignment="1">
      <alignment horizontal="center" vertical="center"/>
    </xf>
    <xf numFmtId="165" fontId="12" fillId="3" borderId="1" xfId="0" applyNumberFormat="1" applyFont="1" applyFill="1" applyBorder="1" applyAlignment="1">
      <alignment horizontal="right" wrapText="1"/>
    </xf>
    <xf numFmtId="0" fontId="10" fillId="0" borderId="1" xfId="0" applyFont="1" applyBorder="1" applyAlignment="1">
      <alignment horizontal="right" vertical="center"/>
    </xf>
    <xf numFmtId="49" fontId="10" fillId="3" borderId="1" xfId="0" applyNumberFormat="1" applyFont="1" applyFill="1" applyBorder="1" applyAlignment="1">
      <alignment horizontal="left" vertical="center" wrapText="1"/>
    </xf>
    <xf numFmtId="3" fontId="0" fillId="0" borderId="0" xfId="0" applyNumberFormat="1" applyAlignment="1"/>
    <xf numFmtId="165" fontId="8" fillId="2" borderId="2" xfId="0" applyNumberFormat="1" applyFont="1" applyFill="1" applyBorder="1" applyAlignment="1">
      <alignment horizontal="center" vertical="center"/>
    </xf>
    <xf numFmtId="0" fontId="8" fillId="2" borderId="1" xfId="0" applyFont="1" applyFill="1" applyBorder="1" applyAlignment="1">
      <alignment horizontal="right" vertical="center"/>
    </xf>
    <xf numFmtId="49" fontId="8" fillId="2" borderId="1" xfId="0" applyNumberFormat="1" applyFont="1" applyFill="1" applyBorder="1" applyAlignment="1">
      <alignment horizontal="left" vertical="center" wrapText="1"/>
    </xf>
    <xf numFmtId="49" fontId="7" fillId="2" borderId="1" xfId="0" applyNumberFormat="1" applyFont="1" applyFill="1" applyBorder="1" applyAlignment="1">
      <alignment horizontal="left"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right" wrapText="1"/>
    </xf>
    <xf numFmtId="0" fontId="13" fillId="2" borderId="8" xfId="0" applyFont="1" applyFill="1" applyBorder="1" applyAlignment="1">
      <alignment horizontal="right" vertical="center"/>
    </xf>
    <xf numFmtId="49" fontId="8" fillId="2" borderId="8" xfId="0" applyNumberFormat="1" applyFont="1" applyFill="1" applyBorder="1" applyAlignment="1">
      <alignment horizontal="left" vertical="center" wrapText="1"/>
    </xf>
    <xf numFmtId="0" fontId="10" fillId="0" borderId="2" xfId="0" applyFont="1" applyBorder="1" applyAlignment="1">
      <alignment horizontal="center" vertical="center"/>
    </xf>
    <xf numFmtId="0" fontId="10" fillId="0" borderId="1" xfId="0" applyFont="1" applyBorder="1" applyAlignment="1">
      <alignment horizontal="right" wrapText="1"/>
    </xf>
    <xf numFmtId="0" fontId="10" fillId="0" borderId="1" xfId="0" applyFont="1" applyBorder="1" applyAlignment="1">
      <alignment horizontal="right" vertical="center"/>
    </xf>
    <xf numFmtId="49" fontId="10" fillId="0" borderId="1" xfId="0" applyNumberFormat="1" applyFont="1" applyBorder="1" applyAlignment="1">
      <alignment horizontal="left" vertical="center" wrapText="1"/>
    </xf>
    <xf numFmtId="0" fontId="11" fillId="2" borderId="0" xfId="0" applyFont="1" applyFill="1" applyAlignment="1"/>
    <xf numFmtId="0" fontId="8" fillId="3" borderId="2" xfId="0" applyFont="1" applyFill="1" applyBorder="1" applyAlignment="1">
      <alignment horizontal="center" vertical="center"/>
    </xf>
    <xf numFmtId="0" fontId="8" fillId="3" borderId="1" xfId="0" applyFont="1" applyFill="1" applyBorder="1" applyAlignment="1">
      <alignment horizontal="right" wrapText="1"/>
    </xf>
    <xf numFmtId="0" fontId="8" fillId="3" borderId="1" xfId="0" applyFont="1" applyFill="1" applyBorder="1" applyAlignment="1">
      <alignment horizontal="right" vertical="center"/>
    </xf>
    <xf numFmtId="0" fontId="9" fillId="2" borderId="0" xfId="0" applyFont="1" applyFill="1" applyAlignment="1"/>
    <xf numFmtId="0" fontId="8" fillId="0" borderId="2" xfId="0" applyFont="1" applyBorder="1" applyAlignment="1">
      <alignment horizontal="right" vertical="center"/>
    </xf>
    <xf numFmtId="0" fontId="10" fillId="0" borderId="2" xfId="0" applyFont="1" applyBorder="1" applyAlignment="1">
      <alignment horizontal="left" vertical="center" wrapText="1"/>
    </xf>
    <xf numFmtId="0" fontId="9" fillId="2" borderId="0" xfId="0" applyFont="1" applyFill="1" applyAlignment="1"/>
    <xf numFmtId="0" fontId="8" fillId="0" borderId="2" xfId="0" applyFont="1" applyBorder="1" applyAlignment="1">
      <alignment horizontal="center" vertical="center"/>
    </xf>
    <xf numFmtId="0" fontId="8" fillId="0" borderId="2" xfId="0" applyFont="1" applyBorder="1" applyAlignment="1">
      <alignment horizontal="left" vertical="center"/>
    </xf>
    <xf numFmtId="0" fontId="8" fillId="0" borderId="2" xfId="0" applyFont="1" applyBorder="1" applyAlignment="1">
      <alignment horizontal="right" wrapText="1"/>
    </xf>
    <xf numFmtId="0" fontId="8" fillId="0" borderId="2" xfId="0" applyFont="1" applyBorder="1" applyAlignment="1">
      <alignment horizontal="right" vertical="center"/>
    </xf>
    <xf numFmtId="49" fontId="8" fillId="3" borderId="1" xfId="0" applyNumberFormat="1" applyFont="1" applyFill="1" applyBorder="1" applyAlignment="1">
      <alignment horizontal="left" vertical="center" wrapText="1"/>
    </xf>
    <xf numFmtId="0" fontId="11" fillId="2" borderId="6" xfId="0" applyFont="1" applyFill="1" applyBorder="1" applyAlignment="1"/>
    <xf numFmtId="0" fontId="8" fillId="0" borderId="2" xfId="0" applyFont="1" applyBorder="1" applyAlignment="1">
      <alignment horizontal="center" vertical="center" wrapText="1"/>
    </xf>
    <xf numFmtId="0" fontId="8" fillId="0" borderId="2" xfId="0" applyFont="1" applyBorder="1" applyAlignment="1">
      <alignment horizontal="left" vertical="center" wrapText="1"/>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49" fontId="8" fillId="2" borderId="1" xfId="0" applyNumberFormat="1" applyFont="1" applyFill="1" applyBorder="1" applyAlignment="1">
      <alignment horizontal="left" vertical="center" wrapText="1"/>
    </xf>
    <xf numFmtId="0" fontId="8" fillId="3" borderId="2" xfId="0" applyFont="1" applyFill="1" applyBorder="1" applyAlignment="1">
      <alignment horizontal="center" vertical="center"/>
    </xf>
    <xf numFmtId="0" fontId="8" fillId="3" borderId="1" xfId="0" applyFont="1" applyFill="1" applyBorder="1" applyAlignment="1">
      <alignment horizontal="right" wrapText="1"/>
    </xf>
    <xf numFmtId="0" fontId="8" fillId="3" borderId="1" xfId="0" applyFont="1" applyFill="1" applyBorder="1" applyAlignment="1">
      <alignment horizontal="right" vertical="center"/>
    </xf>
    <xf numFmtId="49" fontId="8" fillId="3" borderId="1" xfId="0" applyNumberFormat="1" applyFont="1" applyFill="1" applyBorder="1" applyAlignment="1">
      <alignment horizontal="left" vertical="center" wrapText="1"/>
    </xf>
    <xf numFmtId="0" fontId="8" fillId="2" borderId="9" xfId="0" applyFont="1" applyFill="1" applyBorder="1" applyAlignment="1">
      <alignment horizontal="center" vertical="center"/>
    </xf>
    <xf numFmtId="0" fontId="8" fillId="2" borderId="10" xfId="0" applyFont="1" applyFill="1" applyBorder="1" applyAlignment="1">
      <alignment horizontal="right" wrapText="1"/>
    </xf>
    <xf numFmtId="0" fontId="8" fillId="2" borderId="10" xfId="0" applyFont="1" applyFill="1" applyBorder="1" applyAlignment="1">
      <alignment horizontal="right" vertical="center"/>
    </xf>
    <xf numFmtId="0" fontId="8" fillId="0" borderId="1" xfId="0" applyFont="1" applyBorder="1" applyAlignment="1">
      <alignment horizontal="right" wrapText="1"/>
    </xf>
    <xf numFmtId="0" fontId="8" fillId="0" borderId="1" xfId="0" applyFont="1" applyBorder="1" applyAlignment="1">
      <alignment horizontal="right" vertical="center"/>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left" vertical="center" wrapText="1"/>
    </xf>
    <xf numFmtId="0" fontId="8" fillId="0" borderId="1" xfId="0" applyFont="1" applyBorder="1" applyAlignment="1">
      <alignment horizontal="right" wrapText="1"/>
    </xf>
    <xf numFmtId="0" fontId="14" fillId="0" borderId="1" xfId="0" applyFont="1" applyBorder="1" applyAlignment="1">
      <alignment horizontal="right" wrapText="1"/>
    </xf>
    <xf numFmtId="165" fontId="8" fillId="2" borderId="2" xfId="0" applyNumberFormat="1" applyFont="1" applyFill="1" applyBorder="1" applyAlignment="1">
      <alignment vertical="center"/>
    </xf>
    <xf numFmtId="0" fontId="9" fillId="4" borderId="0" xfId="0" applyFont="1" applyFill="1" applyAlignment="1"/>
    <xf numFmtId="165" fontId="8" fillId="3" borderId="2" xfId="0" applyNumberFormat="1" applyFont="1" applyFill="1" applyBorder="1" applyAlignment="1">
      <alignment horizontal="center" vertical="center"/>
    </xf>
    <xf numFmtId="165" fontId="10" fillId="3" borderId="1" xfId="0" applyNumberFormat="1" applyFont="1" applyFill="1" applyBorder="1" applyAlignment="1">
      <alignment horizontal="right" wrapText="1"/>
    </xf>
    <xf numFmtId="0" fontId="10" fillId="3" borderId="1" xfId="0" applyFont="1" applyFill="1" applyBorder="1" applyAlignment="1">
      <alignment horizontal="right" vertical="center"/>
    </xf>
    <xf numFmtId="164" fontId="8" fillId="3" borderId="2" xfId="0" applyNumberFormat="1" applyFont="1" applyFill="1" applyBorder="1" applyAlignment="1">
      <alignment horizontal="center" vertical="center"/>
    </xf>
    <xf numFmtId="0" fontId="8" fillId="0" borderId="1" xfId="0" applyFont="1" applyBorder="1" applyAlignment="1">
      <alignment horizontal="right" vertical="center"/>
    </xf>
    <xf numFmtId="0" fontId="0" fillId="4" borderId="0" xfId="0" applyFill="1" applyAlignment="1"/>
    <xf numFmtId="165" fontId="8" fillId="3" borderId="1" xfId="0" applyNumberFormat="1" applyFont="1" applyFill="1" applyBorder="1" applyAlignment="1">
      <alignment horizontal="right" wrapText="1"/>
    </xf>
    <xf numFmtId="0" fontId="8" fillId="0" borderId="1" xfId="0" applyFont="1" applyBorder="1" applyAlignment="1">
      <alignment horizontal="right" vertical="center"/>
    </xf>
    <xf numFmtId="0" fontId="8" fillId="2" borderId="1" xfId="0" applyFont="1" applyFill="1" applyBorder="1" applyAlignment="1">
      <alignment horizontal="left" vertical="center" wrapText="1"/>
    </xf>
    <xf numFmtId="0" fontId="8" fillId="3" borderId="1" xfId="0" applyFont="1" applyFill="1" applyBorder="1" applyAlignment="1">
      <alignment horizontal="right" vertical="center"/>
    </xf>
    <xf numFmtId="0" fontId="8" fillId="3" borderId="1" xfId="0" applyFont="1" applyFill="1" applyBorder="1" applyAlignment="1">
      <alignment horizontal="left" vertical="center" wrapText="1"/>
    </xf>
    <xf numFmtId="1" fontId="8" fillId="2" borderId="1" xfId="0" applyNumberFormat="1" applyFont="1" applyFill="1" applyBorder="1" applyAlignment="1">
      <alignment horizontal="right" vertical="center"/>
    </xf>
    <xf numFmtId="0" fontId="11" fillId="2" borderId="11" xfId="0" applyFont="1" applyFill="1" applyBorder="1" applyAlignment="1"/>
    <xf numFmtId="49" fontId="8" fillId="3" borderId="1" xfId="0" applyNumberFormat="1" applyFont="1" applyFill="1" applyBorder="1" applyAlignment="1">
      <alignment horizontal="left" vertical="center" wrapText="1"/>
    </xf>
    <xf numFmtId="0" fontId="9" fillId="2" borderId="11" xfId="0" applyFont="1" applyFill="1" applyBorder="1" applyAlignment="1"/>
    <xf numFmtId="0" fontId="11" fillId="2" borderId="12" xfId="0" applyFont="1" applyFill="1" applyBorder="1" applyAlignment="1"/>
    <xf numFmtId="0" fontId="0" fillId="0" borderId="1" xfId="0" applyBorder="1" applyAlignment="1"/>
    <xf numFmtId="165" fontId="10" fillId="2" borderId="9" xfId="0" applyNumberFormat="1" applyFont="1" applyFill="1" applyBorder="1" applyAlignment="1">
      <alignment horizontal="center" vertical="center"/>
    </xf>
    <xf numFmtId="0" fontId="10" fillId="2" borderId="10" xfId="0" applyFont="1" applyFill="1" applyBorder="1" applyAlignment="1">
      <alignment horizontal="right" vertical="center"/>
    </xf>
    <xf numFmtId="49" fontId="7" fillId="2" borderId="1" xfId="0" applyNumberFormat="1" applyFont="1" applyFill="1" applyBorder="1" applyAlignment="1">
      <alignment horizontal="left" vertical="center" wrapText="1"/>
    </xf>
    <xf numFmtId="0" fontId="8" fillId="0" borderId="1" xfId="0" applyFont="1" applyBorder="1" applyAlignment="1">
      <alignment horizontal="left" vertical="center" wrapText="1"/>
    </xf>
    <xf numFmtId="0" fontId="15" fillId="3" borderId="0" xfId="0" applyFont="1" applyFill="1" applyAlignment="1"/>
    <xf numFmtId="165" fontId="14" fillId="2" borderId="1" xfId="0" applyNumberFormat="1" applyFont="1" applyFill="1" applyBorder="1" applyAlignment="1">
      <alignment horizontal="right" wrapText="1"/>
    </xf>
    <xf numFmtId="0" fontId="8" fillId="0" borderId="0" xfId="0" applyFont="1" applyAlignment="1">
      <alignment horizontal="left" vertical="center" wrapText="1"/>
    </xf>
    <xf numFmtId="0" fontId="10" fillId="2" borderId="1" xfId="0" applyFont="1" applyFill="1" applyBorder="1" applyAlignment="1">
      <alignment horizontal="left" vertical="center" wrapText="1"/>
    </xf>
    <xf numFmtId="0" fontId="10" fillId="3" borderId="1" xfId="0" applyFont="1" applyFill="1" applyBorder="1" applyAlignment="1">
      <alignment horizontal="left" vertical="center" wrapText="1"/>
    </xf>
    <xf numFmtId="165" fontId="8" fillId="2" borderId="9" xfId="0" applyNumberFormat="1" applyFont="1" applyFill="1" applyBorder="1" applyAlignment="1">
      <alignment horizontal="center" vertical="center"/>
    </xf>
    <xf numFmtId="165" fontId="8" fillId="2" borderId="10" xfId="0" applyNumberFormat="1" applyFont="1" applyFill="1" applyBorder="1" applyAlignment="1">
      <alignment horizontal="right" wrapText="1"/>
    </xf>
    <xf numFmtId="0" fontId="8" fillId="2" borderId="10" xfId="0" applyFont="1" applyFill="1" applyBorder="1" applyAlignment="1">
      <alignment horizontal="right" vertical="center"/>
    </xf>
    <xf numFmtId="49" fontId="8" fillId="2" borderId="10" xfId="0" applyNumberFormat="1" applyFont="1" applyFill="1" applyBorder="1" applyAlignment="1">
      <alignment horizontal="left" vertical="center" wrapText="1"/>
    </xf>
    <xf numFmtId="165" fontId="8" fillId="3" borderId="9" xfId="0" applyNumberFormat="1" applyFont="1" applyFill="1" applyBorder="1" applyAlignment="1">
      <alignment horizontal="center" vertical="center"/>
    </xf>
    <xf numFmtId="49" fontId="10" fillId="3" borderId="10" xfId="0" applyNumberFormat="1" applyFont="1" applyFill="1" applyBorder="1" applyAlignment="1">
      <alignment horizontal="left" vertical="center" wrapText="1"/>
    </xf>
    <xf numFmtId="49" fontId="8" fillId="3" borderId="10" xfId="0" applyNumberFormat="1" applyFont="1" applyFill="1" applyBorder="1" applyAlignment="1">
      <alignment horizontal="left" vertical="center" wrapText="1"/>
    </xf>
    <xf numFmtId="165" fontId="16" fillId="3" borderId="2" xfId="0" applyNumberFormat="1" applyFont="1" applyFill="1" applyBorder="1" applyAlignment="1">
      <alignment vertical="center"/>
    </xf>
    <xf numFmtId="165" fontId="16" fillId="3" borderId="1" xfId="0" applyNumberFormat="1" applyFont="1" applyFill="1" applyBorder="1" applyAlignment="1">
      <alignment horizontal="right" wrapText="1"/>
    </xf>
    <xf numFmtId="0" fontId="16" fillId="3" borderId="1" xfId="0" applyFont="1" applyFill="1" applyBorder="1" applyAlignment="1">
      <alignment horizontal="right" vertical="center"/>
    </xf>
    <xf numFmtId="49" fontId="8" fillId="2" borderId="1" xfId="0" applyNumberFormat="1" applyFont="1" applyFill="1" applyBorder="1" applyAlignment="1">
      <alignment horizontal="center" vertical="center" wrapText="1"/>
    </xf>
    <xf numFmtId="0" fontId="9" fillId="2" borderId="0" xfId="0" applyFont="1" applyFill="1" applyAlignment="1"/>
    <xf numFmtId="165" fontId="10" fillId="0" borderId="2" xfId="0" applyNumberFormat="1" applyFont="1" applyBorder="1" applyAlignment="1">
      <alignment horizontal="center" vertical="center"/>
    </xf>
    <xf numFmtId="165" fontId="8" fillId="0" borderId="1" xfId="0" applyNumberFormat="1" applyFont="1" applyBorder="1" applyAlignment="1">
      <alignment horizontal="right" wrapText="1"/>
    </xf>
    <xf numFmtId="49" fontId="8" fillId="0" borderId="1" xfId="0" applyNumberFormat="1" applyFont="1" applyBorder="1" applyAlignment="1">
      <alignment horizontal="left" vertical="center" wrapText="1"/>
    </xf>
    <xf numFmtId="3" fontId="0" fillId="2" borderId="0" xfId="0" applyNumberFormat="1" applyFill="1" applyAlignment="1"/>
    <xf numFmtId="0" fontId="0" fillId="2" borderId="0" xfId="0" applyFill="1" applyAlignment="1"/>
    <xf numFmtId="165" fontId="8" fillId="0" borderId="2" xfId="0" applyNumberFormat="1" applyFont="1" applyBorder="1" applyAlignment="1">
      <alignment horizontal="center" vertical="center"/>
    </xf>
    <xf numFmtId="0" fontId="8" fillId="3" borderId="1" xfId="0" applyFont="1" applyFill="1" applyBorder="1" applyAlignment="1">
      <alignment horizontal="left" vertical="center" wrapText="1"/>
    </xf>
    <xf numFmtId="3" fontId="11" fillId="2" borderId="0" xfId="0" applyNumberFormat="1" applyFont="1" applyFill="1" applyAlignment="1"/>
    <xf numFmtId="0" fontId="10" fillId="0" borderId="1" xfId="0" applyFont="1" applyBorder="1" applyAlignment="1">
      <alignment horizontal="left" vertical="center" wrapText="1"/>
    </xf>
    <xf numFmtId="49" fontId="8" fillId="0" borderId="10" xfId="0" applyNumberFormat="1" applyFont="1" applyBorder="1" applyAlignment="1">
      <alignment horizontal="left" vertical="center" wrapText="1"/>
    </xf>
    <xf numFmtId="49" fontId="1" fillId="0" borderId="0" xfId="0" applyNumberFormat="1" applyFont="1" applyAlignment="1">
      <alignment horizontal="left" vertical="center"/>
    </xf>
    <xf numFmtId="49" fontId="15" fillId="0" borderId="0" xfId="0" applyNumberFormat="1" applyFont="1" applyAlignment="1">
      <alignment horizontal="center" vertical="center"/>
    </xf>
    <xf numFmtId="0" fontId="15" fillId="0" borderId="0" xfId="0" applyFont="1" applyAlignment="1">
      <alignment horizontal="center" vertical="top"/>
    </xf>
    <xf numFmtId="49" fontId="18" fillId="0" borderId="0" xfId="0" applyNumberFormat="1" applyFont="1" applyAlignment="1">
      <alignment horizontal="center" vertical="center"/>
    </xf>
    <xf numFmtId="0" fontId="18" fillId="0" borderId="0" xfId="0" applyFont="1" applyAlignment="1">
      <alignment horizontal="center" vertical="top"/>
    </xf>
    <xf numFmtId="0" fontId="15" fillId="0" borderId="1" xfId="0" applyFont="1" applyBorder="1" applyAlignment="1">
      <alignment horizontal="center" vertical="center"/>
    </xf>
    <xf numFmtId="0" fontId="15" fillId="0" borderId="0" xfId="0" applyFont="1" applyAlignment="1">
      <alignment horizontal="center" vertical="center"/>
    </xf>
    <xf numFmtId="49" fontId="15" fillId="3" borderId="0" xfId="0" applyNumberFormat="1" applyFont="1" applyFill="1" applyAlignment="1">
      <alignment horizontal="center" vertical="center"/>
    </xf>
    <xf numFmtId="0" fontId="15" fillId="3" borderId="0" xfId="0" applyFont="1" applyFill="1" applyAlignment="1">
      <alignment horizontal="center" vertical="top"/>
    </xf>
    <xf numFmtId="0" fontId="0" fillId="3" borderId="0" xfId="0" applyFill="1" applyAlignment="1"/>
    <xf numFmtId="49" fontId="18" fillId="3" borderId="0" xfId="0" applyNumberFormat="1" applyFont="1" applyFill="1" applyAlignment="1">
      <alignment horizontal="center" vertical="center"/>
    </xf>
    <xf numFmtId="0" fontId="18" fillId="3" borderId="0" xfId="0" applyFont="1" applyFill="1" applyAlignment="1">
      <alignment horizontal="center" vertical="top"/>
    </xf>
    <xf numFmtId="0" fontId="9" fillId="3" borderId="0" xfId="0" applyFont="1" applyFill="1" applyAlignment="1"/>
    <xf numFmtId="49" fontId="18" fillId="2" borderId="0" xfId="0" applyNumberFormat="1" applyFont="1" applyFill="1" applyAlignment="1">
      <alignment horizontal="center" vertical="center"/>
    </xf>
    <xf numFmtId="0" fontId="18" fillId="2" borderId="0" xfId="0" applyFont="1" applyFill="1" applyAlignment="1">
      <alignment horizontal="center" vertical="top"/>
    </xf>
    <xf numFmtId="49" fontId="18" fillId="4" borderId="0" xfId="0" applyNumberFormat="1" applyFont="1" applyFill="1" applyAlignment="1">
      <alignment horizontal="center" vertical="center"/>
    </xf>
    <xf numFmtId="0" fontId="18" fillId="4" borderId="0" xfId="0" applyFont="1" applyFill="1" applyAlignment="1">
      <alignment horizontal="center" vertical="top"/>
    </xf>
    <xf numFmtId="49" fontId="15" fillId="2" borderId="0" xfId="0" applyNumberFormat="1" applyFont="1" applyFill="1" applyAlignment="1">
      <alignment horizontal="center" vertical="center"/>
    </xf>
    <xf numFmtId="0" fontId="15" fillId="2" borderId="0" xfId="0" applyFont="1" applyFill="1" applyAlignment="1">
      <alignment horizontal="center" vertical="top"/>
    </xf>
    <xf numFmtId="49" fontId="9" fillId="2" borderId="0" xfId="0" applyNumberFormat="1" applyFont="1" applyFill="1" applyAlignment="1">
      <alignment horizontal="center" vertical="center"/>
    </xf>
    <xf numFmtId="0" fontId="9" fillId="2" borderId="0" xfId="0" applyFont="1" applyFill="1" applyAlignment="1">
      <alignment horizontal="center" vertical="top"/>
    </xf>
    <xf numFmtId="49" fontId="0" fillId="3" borderId="0" xfId="0" applyNumberFormat="1" applyFill="1" applyAlignment="1">
      <alignment horizontal="center" vertical="center"/>
    </xf>
    <xf numFmtId="0" fontId="0" fillId="3" borderId="0" xfId="0" applyFill="1" applyAlignment="1">
      <alignment horizontal="center" vertical="top"/>
    </xf>
    <xf numFmtId="0" fontId="15" fillId="0" borderId="0" xfId="0" applyFont="1" applyAlignment="1"/>
    <xf numFmtId="49" fontId="9" fillId="0" borderId="0" xfId="0" applyNumberFormat="1" applyFont="1" applyAlignment="1">
      <alignment horizontal="center" vertical="center"/>
    </xf>
    <xf numFmtId="0" fontId="9" fillId="0" borderId="0" xfId="0" applyFont="1" applyAlignment="1">
      <alignment horizontal="center" vertical="top"/>
    </xf>
    <xf numFmtId="49" fontId="0" fillId="0" borderId="0" xfId="0" applyNumberFormat="1" applyAlignment="1">
      <alignment horizontal="center" vertical="center"/>
    </xf>
    <xf numFmtId="0" fontId="0" fillId="0" borderId="0" xfId="0" applyAlignment="1">
      <alignment horizontal="center" vertical="top"/>
    </xf>
    <xf numFmtId="0" fontId="0" fillId="0" borderId="0" xfId="0" applyAlignment="1"/>
    <xf numFmtId="49" fontId="0" fillId="2" borderId="0" xfId="0" applyNumberFormat="1" applyFill="1" applyAlignment="1">
      <alignment horizontal="center" vertical="center"/>
    </xf>
    <xf numFmtId="0" fontId="0" fillId="2" borderId="0" xfId="0" applyFill="1" applyAlignment="1">
      <alignment horizontal="center" vertical="top"/>
    </xf>
    <xf numFmtId="0" fontId="10" fillId="0" borderId="1" xfId="0" applyFont="1" applyBorder="1" applyAlignment="1">
      <alignment horizontal="center" vertical="center" wrapText="1"/>
    </xf>
    <xf numFmtId="0" fontId="2" fillId="2" borderId="1" xfId="0" applyFont="1" applyFill="1" applyBorder="1" applyAlignment="1">
      <alignment horizontal="right" vertical="center"/>
    </xf>
    <xf numFmtId="49" fontId="2" fillId="2" borderId="1" xfId="0" applyNumberFormat="1" applyFont="1" applyFill="1" applyBorder="1" applyAlignment="1">
      <alignment horizontal="left" vertical="center" wrapText="1"/>
    </xf>
    <xf numFmtId="165" fontId="8" fillId="5" borderId="1" xfId="0" applyNumberFormat="1" applyFont="1" applyFill="1" applyBorder="1" applyAlignment="1">
      <alignment horizontal="right" wrapText="1"/>
    </xf>
    <xf numFmtId="0" fontId="2" fillId="5" borderId="1" xfId="0" applyFont="1" applyFill="1" applyBorder="1" applyAlignment="1">
      <alignment horizontal="right" vertical="center"/>
    </xf>
    <xf numFmtId="49" fontId="2" fillId="5" borderId="1" xfId="0" applyNumberFormat="1" applyFont="1" applyFill="1" applyBorder="1" applyAlignment="1">
      <alignment horizontal="left" vertical="center" wrapText="1"/>
    </xf>
    <xf numFmtId="0" fontId="0" fillId="5" borderId="0" xfId="0" applyFill="1"/>
    <xf numFmtId="165" fontId="2" fillId="5" borderId="2" xfId="0" applyNumberFormat="1" applyFont="1" applyFill="1" applyBorder="1" applyAlignment="1">
      <alignment horizontal="center" vertical="center"/>
    </xf>
    <xf numFmtId="165" fontId="2" fillId="2" borderId="2" xfId="0" applyNumberFormat="1" applyFont="1" applyFill="1" applyBorder="1" applyAlignment="1">
      <alignment horizontal="center" vertical="center"/>
    </xf>
    <xf numFmtId="0" fontId="2" fillId="2" borderId="2" xfId="0" applyFont="1" applyFill="1" applyBorder="1" applyAlignment="1">
      <alignment horizontal="center" vertical="center"/>
    </xf>
    <xf numFmtId="49" fontId="2" fillId="3" borderId="1" xfId="0" applyNumberFormat="1"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2" fillId="0" borderId="1" xfId="0" applyFont="1" applyBorder="1" applyAlignment="1">
      <alignment horizontal="left" vertical="center" wrapText="1"/>
    </xf>
    <xf numFmtId="0" fontId="2" fillId="2" borderId="1" xfId="0" applyFont="1" applyFill="1" applyBorder="1" applyAlignment="1">
      <alignment horizontal="left" vertical="center" wrapText="1"/>
    </xf>
    <xf numFmtId="0" fontId="8" fillId="5" borderId="2" xfId="0" applyFont="1" applyFill="1" applyBorder="1" applyAlignment="1">
      <alignment horizontal="center" vertical="center"/>
    </xf>
    <xf numFmtId="0" fontId="8" fillId="5" borderId="1" xfId="0" applyFont="1" applyFill="1" applyBorder="1" applyAlignment="1">
      <alignment horizontal="right" vertical="center"/>
    </xf>
    <xf numFmtId="49" fontId="8" fillId="5" borderId="1" xfId="0" applyNumberFormat="1" applyFont="1" applyFill="1" applyBorder="1" applyAlignment="1">
      <alignment horizontal="left" vertical="center" wrapText="1"/>
    </xf>
    <xf numFmtId="0" fontId="19" fillId="5" borderId="1" xfId="0" applyFont="1" applyFill="1" applyBorder="1" applyAlignment="1">
      <alignment horizontal="left" vertical="center" wrapText="1"/>
    </xf>
    <xf numFmtId="165" fontId="20" fillId="5" borderId="1" xfId="0" applyNumberFormat="1" applyFont="1" applyFill="1" applyBorder="1" applyAlignment="1">
      <alignment horizontal="right" wrapText="1"/>
    </xf>
    <xf numFmtId="0" fontId="17" fillId="3" borderId="1" xfId="0" applyFont="1" applyFill="1" applyBorder="1" applyAlignment="1">
      <alignment horizontal="left" vertical="center" wrapText="1"/>
    </xf>
    <xf numFmtId="165" fontId="2" fillId="0" borderId="2" xfId="0" applyNumberFormat="1" applyFont="1" applyBorder="1" applyAlignment="1">
      <alignment horizontal="center" vertical="center"/>
    </xf>
    <xf numFmtId="165" fontId="22" fillId="3" borderId="1" xfId="0" applyNumberFormat="1" applyFont="1" applyFill="1" applyBorder="1" applyAlignment="1">
      <alignment horizontal="right" wrapText="1"/>
    </xf>
    <xf numFmtId="0" fontId="22" fillId="3" borderId="1" xfId="0" applyFont="1" applyFill="1" applyBorder="1" applyAlignment="1">
      <alignment horizontal="right" vertical="center"/>
    </xf>
    <xf numFmtId="0" fontId="2" fillId="3" borderId="1" xfId="0" applyFont="1" applyFill="1" applyBorder="1" applyAlignment="1">
      <alignment horizontal="left" vertical="center" wrapText="1"/>
    </xf>
    <xf numFmtId="49" fontId="2" fillId="2" borderId="10" xfId="0" applyNumberFormat="1" applyFont="1" applyFill="1" applyBorder="1" applyAlignment="1">
      <alignment horizontal="left" vertical="center" wrapText="1"/>
    </xf>
    <xf numFmtId="165" fontId="2" fillId="0" borderId="2" xfId="0" applyNumberFormat="1" applyFont="1" applyBorder="1" applyAlignment="1">
      <alignment vertical="center"/>
    </xf>
    <xf numFmtId="0" fontId="2" fillId="0" borderId="0" xfId="0" applyFont="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left" vertical="center" wrapText="1"/>
    </xf>
    <xf numFmtId="0" fontId="19" fillId="2" borderId="1" xfId="0" applyFont="1" applyFill="1" applyBorder="1" applyAlignment="1">
      <alignment horizontal="left" vertical="center" wrapText="1"/>
    </xf>
    <xf numFmtId="165" fontId="20" fillId="2" borderId="1" xfId="0" applyNumberFormat="1" applyFont="1" applyFill="1" applyBorder="1" applyAlignment="1">
      <alignment horizontal="right" wrapText="1"/>
    </xf>
    <xf numFmtId="0" fontId="19" fillId="0" borderId="1" xfId="0" applyFont="1" applyBorder="1" applyAlignment="1">
      <alignment horizontal="left" vertical="center" wrapText="1"/>
    </xf>
    <xf numFmtId="0" fontId="19" fillId="3" borderId="1" xfId="0" applyFont="1" applyFill="1" applyBorder="1" applyAlignment="1">
      <alignment horizontal="left" vertical="center" wrapText="1"/>
    </xf>
    <xf numFmtId="0" fontId="2" fillId="5" borderId="2" xfId="0" applyFont="1" applyFill="1" applyBorder="1" applyAlignment="1">
      <alignment horizontal="center" vertical="center"/>
    </xf>
    <xf numFmtId="0" fontId="8" fillId="5" borderId="1" xfId="0" applyFont="1" applyFill="1" applyBorder="1" applyAlignment="1">
      <alignment horizontal="right" wrapText="1"/>
    </xf>
    <xf numFmtId="0" fontId="21" fillId="0" borderId="1" xfId="0" applyFont="1" applyBorder="1" applyAlignment="1">
      <alignment horizontal="left" vertical="center" wrapText="1"/>
    </xf>
    <xf numFmtId="0" fontId="19" fillId="2" borderId="2"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19" fillId="2" borderId="10" xfId="0" applyFont="1" applyFill="1" applyBorder="1" applyAlignment="1">
      <alignment horizontal="left" vertical="center" wrapText="1"/>
    </xf>
    <xf numFmtId="165" fontId="8" fillId="2" borderId="1" xfId="0" applyNumberFormat="1" applyFont="1" applyFill="1" applyBorder="1" applyAlignment="1">
      <alignment horizontal="center" vertical="center" wrapText="1"/>
    </xf>
    <xf numFmtId="165" fontId="22" fillId="0" borderId="1" xfId="0" applyNumberFormat="1" applyFont="1" applyBorder="1" applyAlignment="1">
      <alignment horizontal="center" vertical="center" wrapText="1"/>
    </xf>
    <xf numFmtId="49" fontId="10" fillId="2" borderId="1"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0" fontId="8" fillId="2" borderId="8"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2" borderId="10" xfId="0"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49" fontId="8" fillId="5" borderId="1" xfId="0" applyNumberFormat="1" applyFont="1" applyFill="1" applyBorder="1" applyAlignment="1">
      <alignment horizontal="center" vertical="center" wrapText="1"/>
    </xf>
    <xf numFmtId="49" fontId="10" fillId="3"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wrapText="1"/>
    </xf>
    <xf numFmtId="164" fontId="8" fillId="3" borderId="1" xfId="0"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16" fillId="3" borderId="1" xfId="0" applyNumberFormat="1" applyFont="1" applyFill="1" applyBorder="1" applyAlignment="1">
      <alignment horizontal="center" vertical="center" wrapText="1"/>
    </xf>
    <xf numFmtId="49" fontId="10" fillId="0" borderId="1" xfId="0" applyNumberFormat="1" applyFont="1" applyBorder="1" applyAlignment="1">
      <alignment horizontal="center" vertical="center" wrapText="1"/>
    </xf>
    <xf numFmtId="14" fontId="5" fillId="0" borderId="4" xfId="0" applyNumberFormat="1" applyFont="1" applyBorder="1" applyAlignment="1">
      <alignment horizontal="center" vertical="center" wrapText="1"/>
    </xf>
    <xf numFmtId="14" fontId="8" fillId="2" borderId="1" xfId="0" applyNumberFormat="1" applyFont="1" applyFill="1" applyBorder="1" applyAlignment="1">
      <alignment horizontal="right" vertical="center"/>
    </xf>
    <xf numFmtId="14" fontId="10" fillId="2" borderId="1" xfId="0" applyNumberFormat="1" applyFont="1" applyFill="1" applyBorder="1" applyAlignment="1">
      <alignment horizontal="right" vertical="center"/>
    </xf>
    <xf numFmtId="14" fontId="10" fillId="0" borderId="1" xfId="0" applyNumberFormat="1" applyFont="1" applyBorder="1" applyAlignment="1">
      <alignment horizontal="right" vertical="center"/>
    </xf>
    <xf numFmtId="14" fontId="8" fillId="2" borderId="8" xfId="0" applyNumberFormat="1" applyFont="1" applyFill="1" applyBorder="1" applyAlignment="1">
      <alignment horizontal="right" vertical="center"/>
    </xf>
    <xf numFmtId="14" fontId="8" fillId="3" borderId="1" xfId="0" applyNumberFormat="1" applyFont="1" applyFill="1" applyBorder="1" applyAlignment="1">
      <alignment horizontal="right" vertical="center"/>
    </xf>
    <xf numFmtId="14" fontId="8" fillId="0" borderId="1" xfId="0" applyNumberFormat="1" applyFont="1" applyBorder="1" applyAlignment="1">
      <alignment horizontal="right" vertical="center" wrapText="1"/>
    </xf>
    <xf numFmtId="14" fontId="8" fillId="2" borderId="10" xfId="0" applyNumberFormat="1" applyFont="1" applyFill="1" applyBorder="1" applyAlignment="1">
      <alignment horizontal="right" vertical="center"/>
    </xf>
    <xf numFmtId="14" fontId="8" fillId="0" borderId="1" xfId="0" applyNumberFormat="1" applyFont="1" applyBorder="1" applyAlignment="1">
      <alignment horizontal="right" vertical="center"/>
    </xf>
    <xf numFmtId="14" fontId="2" fillId="2" borderId="1" xfId="0" applyNumberFormat="1" applyFont="1" applyFill="1" applyBorder="1" applyAlignment="1">
      <alignment horizontal="right" vertical="center"/>
    </xf>
    <xf numFmtId="14" fontId="2" fillId="5" borderId="1" xfId="0" applyNumberFormat="1" applyFont="1" applyFill="1" applyBorder="1" applyAlignment="1">
      <alignment horizontal="right" vertical="center"/>
    </xf>
    <xf numFmtId="14" fontId="10" fillId="3" borderId="1" xfId="0" applyNumberFormat="1" applyFont="1" applyFill="1" applyBorder="1" applyAlignment="1">
      <alignment horizontal="right" vertical="center"/>
    </xf>
    <xf numFmtId="14" fontId="8" fillId="5" borderId="1" xfId="0" applyNumberFormat="1" applyFont="1" applyFill="1" applyBorder="1" applyAlignment="1">
      <alignment horizontal="right" vertical="center"/>
    </xf>
    <xf numFmtId="14" fontId="22" fillId="3" borderId="10" xfId="0" applyNumberFormat="1" applyFont="1" applyFill="1" applyBorder="1" applyAlignment="1">
      <alignment horizontal="right" vertical="center"/>
    </xf>
    <xf numFmtId="14" fontId="16" fillId="3" borderId="1" xfId="0" applyNumberFormat="1" applyFont="1" applyFill="1" applyBorder="1" applyAlignment="1">
      <alignment horizontal="right" vertical="center"/>
    </xf>
    <xf numFmtId="14" fontId="2" fillId="0" borderId="1" xfId="0" applyNumberFormat="1" applyFont="1" applyBorder="1" applyAlignment="1">
      <alignment horizontal="right" vertical="center"/>
    </xf>
    <xf numFmtId="14" fontId="2" fillId="0" borderId="0" xfId="0" applyNumberFormat="1" applyFont="1" applyAlignment="1"/>
    <xf numFmtId="49" fontId="25" fillId="0" borderId="2" xfId="0" applyNumberFormat="1" applyFont="1" applyBorder="1" applyAlignment="1">
      <alignment horizontal="center" vertical="center"/>
    </xf>
    <xf numFmtId="49" fontId="26" fillId="2" borderId="2" xfId="0" applyNumberFormat="1" applyFont="1" applyFill="1" applyBorder="1" applyAlignment="1">
      <alignment horizontal="center" vertical="center" wrapText="1"/>
    </xf>
    <xf numFmtId="49" fontId="26" fillId="3" borderId="2" xfId="0" applyNumberFormat="1" applyFont="1" applyFill="1" applyBorder="1" applyAlignment="1">
      <alignment horizontal="center" vertical="center" wrapText="1"/>
    </xf>
    <xf numFmtId="49" fontId="26" fillId="0" borderId="2" xfId="0" applyNumberFormat="1" applyFont="1" applyBorder="1" applyAlignment="1">
      <alignment horizontal="center" vertical="center" wrapText="1"/>
    </xf>
    <xf numFmtId="0" fontId="27" fillId="2" borderId="1" xfId="0" applyFont="1" applyFill="1" applyBorder="1" applyAlignment="1">
      <alignment horizontal="center" vertical="center" wrapText="1"/>
    </xf>
    <xf numFmtId="49" fontId="26" fillId="5" borderId="2" xfId="0" applyNumberFormat="1" applyFont="1" applyFill="1" applyBorder="1" applyAlignment="1">
      <alignment horizontal="center" vertical="center" wrapText="1"/>
    </xf>
    <xf numFmtId="49" fontId="26" fillId="2" borderId="1" xfId="0" applyNumberFormat="1" applyFont="1" applyFill="1" applyBorder="1" applyAlignment="1">
      <alignment horizontal="center" vertical="center" wrapText="1"/>
    </xf>
    <xf numFmtId="165" fontId="26" fillId="2" borderId="2" xfId="0" applyNumberFormat="1" applyFont="1" applyFill="1" applyBorder="1" applyAlignment="1">
      <alignment vertical="center"/>
    </xf>
    <xf numFmtId="165" fontId="28" fillId="2" borderId="2" xfId="0" applyNumberFormat="1" applyFont="1" applyFill="1" applyBorder="1" applyAlignment="1">
      <alignment horizontal="center" vertical="center" wrapText="1"/>
    </xf>
    <xf numFmtId="165" fontId="28" fillId="5" borderId="2" xfId="0" applyNumberFormat="1" applyFont="1" applyFill="1" applyBorder="1" applyAlignment="1">
      <alignment horizontal="center" vertical="center" wrapText="1"/>
    </xf>
    <xf numFmtId="0" fontId="26" fillId="2" borderId="2" xfId="0" applyFont="1" applyFill="1" applyBorder="1" applyAlignment="1">
      <alignment horizontal="center" vertical="center" wrapText="1"/>
    </xf>
    <xf numFmtId="0" fontId="26" fillId="2" borderId="2" xfId="0" applyFont="1" applyFill="1" applyBorder="1" applyAlignment="1">
      <alignment horizontal="center" vertical="center"/>
    </xf>
    <xf numFmtId="0" fontId="26" fillId="0" borderId="2" xfId="0" applyFont="1" applyBorder="1" applyAlignment="1">
      <alignment horizontal="center" vertical="center" wrapText="1"/>
    </xf>
    <xf numFmtId="165" fontId="26" fillId="2" borderId="9" xfId="0" applyNumberFormat="1" applyFont="1" applyFill="1" applyBorder="1" applyAlignment="1">
      <alignment horizontal="center" vertical="center" wrapText="1"/>
    </xf>
    <xf numFmtId="0" fontId="28" fillId="0" borderId="0" xfId="0" applyFont="1" applyAlignment="1"/>
    <xf numFmtId="0" fontId="28" fillId="0" borderId="7" xfId="0" applyFont="1" applyBorder="1" applyAlignment="1"/>
    <xf numFmtId="0" fontId="28" fillId="0" borderId="2" xfId="0" applyFont="1" applyBorder="1" applyAlignment="1"/>
    <xf numFmtId="0" fontId="9" fillId="6" borderId="0" xfId="0" applyFont="1" applyFill="1" applyAlignment="1"/>
    <xf numFmtId="0" fontId="0" fillId="6" borderId="0" xfId="0" applyFill="1" applyAlignment="1"/>
    <xf numFmtId="0" fontId="0" fillId="6" borderId="0" xfId="0" applyFill="1"/>
    <xf numFmtId="0" fontId="11" fillId="6" borderId="11" xfId="0" applyFont="1" applyFill="1" applyBorder="1" applyAlignment="1"/>
    <xf numFmtId="0" fontId="9" fillId="6" borderId="11" xfId="0" applyFont="1" applyFill="1" applyBorder="1" applyAlignment="1"/>
    <xf numFmtId="0" fontId="11" fillId="6" borderId="12" xfId="0" applyFont="1" applyFill="1" applyBorder="1" applyAlignment="1"/>
    <xf numFmtId="0" fontId="0" fillId="6" borderId="1" xfId="0" applyFill="1" applyBorder="1" applyAlignment="1"/>
    <xf numFmtId="0" fontId="9" fillId="6" borderId="6" xfId="0" applyFont="1" applyFill="1" applyBorder="1" applyAlignment="1"/>
    <xf numFmtId="0" fontId="15" fillId="6" borderId="0" xfId="0" applyFont="1" applyFill="1" applyAlignment="1"/>
    <xf numFmtId="0" fontId="11" fillId="6" borderId="0" xfId="0" applyFont="1" applyFill="1" applyAlignment="1"/>
    <xf numFmtId="3" fontId="9" fillId="6" borderId="6" xfId="0" applyNumberFormat="1" applyFont="1" applyFill="1" applyBorder="1" applyAlignment="1"/>
    <xf numFmtId="3" fontId="9" fillId="6" borderId="0" xfId="0" applyNumberFormat="1" applyFont="1" applyFill="1" applyAlignment="1"/>
    <xf numFmtId="3" fontId="0" fillId="6" borderId="0" xfId="0" applyNumberFormat="1" applyFill="1" applyAlignment="1"/>
    <xf numFmtId="0" fontId="11" fillId="6" borderId="6" xfId="0" applyFont="1" applyFill="1" applyBorder="1" applyAlignment="1"/>
    <xf numFmtId="49" fontId="7" fillId="6" borderId="1" xfId="0" applyNumberFormat="1" applyFont="1" applyFill="1" applyBorder="1" applyAlignment="1">
      <alignment horizontal="left" vertical="center" wrapText="1"/>
    </xf>
    <xf numFmtId="49" fontId="26" fillId="6" borderId="2" xfId="0" applyNumberFormat="1" applyFont="1" applyFill="1" applyBorder="1" applyAlignment="1">
      <alignment horizontal="center" vertical="center" wrapText="1"/>
    </xf>
    <xf numFmtId="165" fontId="14" fillId="6" borderId="1" xfId="0" applyNumberFormat="1" applyFont="1" applyFill="1" applyBorder="1" applyAlignment="1">
      <alignment horizontal="right" wrapText="1"/>
    </xf>
    <xf numFmtId="14" fontId="8" fillId="6" borderId="1" xfId="0" applyNumberFormat="1" applyFont="1" applyFill="1" applyBorder="1" applyAlignment="1">
      <alignment horizontal="right" vertical="center"/>
    </xf>
    <xf numFmtId="0" fontId="8" fillId="6" borderId="1" xfId="0" applyFont="1" applyFill="1" applyBorder="1" applyAlignment="1">
      <alignment horizontal="right" vertical="center"/>
    </xf>
    <xf numFmtId="165" fontId="2" fillId="6" borderId="2"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wrapText="1"/>
    </xf>
    <xf numFmtId="0" fontId="30" fillId="2" borderId="1" xfId="1" applyFont="1" applyFill="1" applyBorder="1" applyAlignment="1">
      <alignment horizontal="left" vertical="center" wrapText="1"/>
    </xf>
    <xf numFmtId="49" fontId="28" fillId="2" borderId="1" xfId="0" applyNumberFormat="1" applyFont="1" applyFill="1" applyBorder="1" applyAlignment="1">
      <alignment horizontal="left" vertical="center" wrapText="1"/>
    </xf>
    <xf numFmtId="0" fontId="2" fillId="0" borderId="0" xfId="0" applyFont="1" applyAlignment="1">
      <alignment horizontal="center" vertical="center" wrapText="1"/>
    </xf>
    <xf numFmtId="49" fontId="23" fillId="0" borderId="0" xfId="0" applyNumberFormat="1" applyFont="1" applyAlignment="1">
      <alignment horizontal="center" vertical="center" wrapText="1"/>
    </xf>
    <xf numFmtId="49" fontId="3" fillId="0" borderId="0" xfId="0" applyNumberFormat="1" applyFont="1" applyAlignment="1">
      <alignment horizontal="center" vertical="center" wrapText="1"/>
    </xf>
  </cellXfs>
  <cellStyles count="2">
    <cellStyle name="Гіперпосилання" xfId="1" builtinId="8"/>
    <cellStyle name="Звичайни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Q475"/>
  <sheetViews>
    <sheetView tabSelected="1" zoomScale="40" zoomScaleNormal="40" workbookViewId="0">
      <selection activeCell="F7" sqref="F7"/>
    </sheetView>
  </sheetViews>
  <sheetFormatPr defaultColWidth="14.5703125" defaultRowHeight="31.5" x14ac:dyDescent="0.5"/>
  <cols>
    <col min="1" max="1" width="84.7109375" style="1" customWidth="1"/>
    <col min="2" max="2" width="36.85546875" style="248" customWidth="1"/>
    <col min="3" max="3" width="30.5703125" style="2" customWidth="1"/>
    <col min="4" max="4" width="29.7109375" style="2" customWidth="1"/>
    <col min="5" max="5" width="20" style="272" customWidth="1"/>
    <col min="6" max="6" width="48.42578125" style="2" customWidth="1"/>
    <col min="7" max="7" width="38.5703125" style="231" customWidth="1"/>
    <col min="8" max="8" width="23" style="2" customWidth="1"/>
    <col min="9" max="9" width="97.5703125" style="3" customWidth="1"/>
    <col min="10" max="10" width="95.140625" style="4" customWidth="1"/>
    <col min="11" max="11" width="46.140625" style="5" customWidth="1"/>
    <col min="12" max="12" width="34.42578125" style="6" customWidth="1"/>
  </cols>
  <sheetData>
    <row r="1" spans="1:251" ht="71.25" customHeight="1" x14ac:dyDescent="0.25">
      <c r="A1" s="273" t="s">
        <v>148</v>
      </c>
      <c r="B1" s="274"/>
      <c r="C1" s="274"/>
      <c r="D1" s="274"/>
      <c r="E1" s="274"/>
      <c r="F1" s="274"/>
      <c r="G1" s="274"/>
      <c r="H1" s="274"/>
      <c r="I1" s="274"/>
      <c r="J1" s="274"/>
      <c r="K1"/>
      <c r="L1"/>
    </row>
    <row r="2" spans="1:251" s="14" customFormat="1" ht="30" customHeight="1" x14ac:dyDescent="0.2">
      <c r="A2" s="7" t="s">
        <v>0</v>
      </c>
      <c r="B2" s="232" t="s">
        <v>1</v>
      </c>
      <c r="C2" s="8" t="s">
        <v>2</v>
      </c>
      <c r="D2" s="9" t="s">
        <v>3</v>
      </c>
      <c r="E2" s="10" t="s">
        <v>4</v>
      </c>
      <c r="F2" s="10" t="s">
        <v>5</v>
      </c>
      <c r="G2" s="215" t="s">
        <v>6</v>
      </c>
      <c r="H2" s="11" t="s">
        <v>7</v>
      </c>
      <c r="I2" s="12" t="s">
        <v>8</v>
      </c>
      <c r="J2" s="13" t="s">
        <v>9</v>
      </c>
    </row>
    <row r="3" spans="1:251" s="20" customFormat="1" ht="123" customHeight="1" x14ac:dyDescent="0.2">
      <c r="A3" s="15" t="s">
        <v>10</v>
      </c>
      <c r="B3" s="233" t="s">
        <v>11</v>
      </c>
      <c r="C3" s="16" t="s">
        <v>12</v>
      </c>
      <c r="D3" s="60">
        <v>7</v>
      </c>
      <c r="E3" s="60">
        <v>7</v>
      </c>
      <c r="F3" s="60"/>
      <c r="G3" s="216">
        <v>42489</v>
      </c>
      <c r="H3" s="18">
        <v>92</v>
      </c>
      <c r="I3" s="19" t="s">
        <v>13</v>
      </c>
      <c r="J3" s="19" t="s">
        <v>14</v>
      </c>
      <c r="K3" s="259"/>
      <c r="L3" s="259"/>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V3" s="256"/>
      <c r="BW3" s="256"/>
      <c r="BX3" s="256"/>
      <c r="BY3" s="256"/>
      <c r="BZ3" s="256"/>
      <c r="CA3" s="256"/>
      <c r="CB3" s="256"/>
      <c r="CC3" s="256"/>
      <c r="CD3" s="256"/>
      <c r="CE3" s="256"/>
      <c r="CF3" s="256"/>
      <c r="CG3" s="256"/>
      <c r="CH3" s="256"/>
      <c r="CI3" s="256"/>
      <c r="CJ3" s="256"/>
      <c r="CK3" s="256"/>
      <c r="CL3" s="256"/>
      <c r="CM3" s="256"/>
      <c r="CN3" s="256"/>
      <c r="CO3" s="256"/>
      <c r="CP3" s="256"/>
      <c r="CQ3" s="256"/>
      <c r="CR3" s="256"/>
      <c r="CS3" s="256"/>
      <c r="CT3" s="256"/>
      <c r="CU3" s="256"/>
      <c r="CV3" s="256"/>
      <c r="CW3" s="256"/>
      <c r="CX3" s="256"/>
      <c r="CY3" s="256"/>
      <c r="CZ3" s="256"/>
      <c r="DA3" s="256"/>
      <c r="DB3" s="256"/>
      <c r="DC3" s="256"/>
      <c r="DD3" s="256"/>
      <c r="DE3" s="256"/>
      <c r="DF3" s="256"/>
      <c r="DG3" s="256"/>
      <c r="DH3" s="256"/>
      <c r="DI3" s="256"/>
      <c r="DJ3" s="256"/>
      <c r="DK3" s="256"/>
      <c r="DL3" s="256"/>
      <c r="DM3" s="256"/>
      <c r="DN3" s="256"/>
      <c r="DO3" s="256"/>
      <c r="DP3" s="256"/>
      <c r="DQ3" s="256"/>
      <c r="DR3" s="256"/>
      <c r="DS3" s="256"/>
      <c r="DT3" s="256"/>
      <c r="DU3" s="256"/>
      <c r="DV3" s="256"/>
      <c r="DW3" s="256"/>
      <c r="DX3" s="256"/>
      <c r="DY3" s="256"/>
      <c r="DZ3" s="256"/>
      <c r="EA3" s="256"/>
      <c r="EB3" s="256"/>
      <c r="EC3" s="256"/>
      <c r="ED3" s="256"/>
      <c r="EE3" s="256"/>
      <c r="EF3" s="256"/>
      <c r="EG3" s="256"/>
      <c r="EH3" s="256"/>
      <c r="EI3" s="256"/>
      <c r="EJ3" s="256"/>
      <c r="EK3" s="256"/>
      <c r="EL3" s="256"/>
      <c r="EM3" s="256"/>
      <c r="EN3" s="256"/>
      <c r="EO3" s="256"/>
      <c r="EP3" s="256"/>
      <c r="EQ3" s="256"/>
      <c r="ER3" s="256"/>
      <c r="ES3" s="256"/>
      <c r="ET3" s="256"/>
      <c r="EU3" s="256"/>
      <c r="EV3" s="256"/>
      <c r="EW3" s="256"/>
      <c r="EX3" s="256"/>
      <c r="EY3" s="256"/>
      <c r="EZ3" s="256"/>
      <c r="FA3" s="256"/>
      <c r="FB3" s="256"/>
      <c r="FC3" s="256"/>
      <c r="FD3" s="256"/>
      <c r="FE3" s="256"/>
      <c r="FF3" s="256"/>
      <c r="FG3" s="256"/>
      <c r="FH3" s="256"/>
      <c r="FI3" s="256"/>
      <c r="FJ3" s="256"/>
      <c r="FK3" s="256"/>
      <c r="FL3" s="256"/>
      <c r="FM3" s="256"/>
      <c r="FN3" s="256"/>
      <c r="FO3" s="256"/>
      <c r="FP3" s="256"/>
      <c r="FQ3" s="256"/>
      <c r="FR3" s="256"/>
      <c r="FS3" s="256"/>
      <c r="FT3" s="256"/>
      <c r="FU3" s="256"/>
      <c r="FV3" s="256"/>
      <c r="FW3" s="256"/>
      <c r="FX3" s="256"/>
      <c r="FY3" s="256"/>
      <c r="FZ3" s="256"/>
      <c r="GA3" s="256"/>
      <c r="GB3" s="256"/>
      <c r="GC3" s="256"/>
      <c r="GD3" s="256"/>
      <c r="GE3" s="256"/>
      <c r="GF3" s="256"/>
      <c r="GG3" s="256"/>
      <c r="GH3" s="256"/>
      <c r="GI3" s="256"/>
      <c r="GJ3" s="256"/>
      <c r="GK3" s="256"/>
      <c r="GL3" s="256"/>
      <c r="GM3" s="256"/>
      <c r="GN3" s="256"/>
      <c r="GO3" s="256"/>
      <c r="GP3" s="256"/>
      <c r="GQ3" s="256"/>
      <c r="GR3" s="256"/>
      <c r="GS3" s="256"/>
      <c r="GT3" s="256"/>
      <c r="GU3" s="256"/>
      <c r="GV3" s="256"/>
      <c r="GW3" s="256"/>
      <c r="GX3" s="256"/>
      <c r="GY3" s="256"/>
      <c r="GZ3" s="256"/>
      <c r="HA3" s="256"/>
      <c r="HB3" s="256"/>
      <c r="HC3" s="256"/>
      <c r="HD3" s="256"/>
      <c r="HE3" s="256"/>
      <c r="HF3" s="256"/>
      <c r="HG3" s="256"/>
      <c r="HH3" s="256"/>
      <c r="HI3" s="256"/>
      <c r="HJ3" s="256"/>
      <c r="HK3" s="256"/>
      <c r="HL3" s="256"/>
      <c r="HM3" s="256"/>
      <c r="HN3" s="256"/>
      <c r="HO3" s="256"/>
      <c r="HP3" s="256"/>
      <c r="HQ3" s="256"/>
      <c r="HR3" s="256"/>
      <c r="HS3" s="256"/>
      <c r="HT3" s="256"/>
      <c r="HU3" s="256"/>
      <c r="HV3" s="256"/>
      <c r="HW3" s="256"/>
      <c r="HX3" s="256"/>
      <c r="HY3" s="256"/>
      <c r="HZ3" s="256"/>
      <c r="IA3" s="256"/>
      <c r="IB3" s="256"/>
      <c r="IC3" s="256"/>
      <c r="ID3" s="256"/>
      <c r="IE3" s="256"/>
      <c r="IF3" s="256"/>
      <c r="IG3" s="256"/>
      <c r="IH3" s="256"/>
      <c r="II3" s="256"/>
      <c r="IJ3" s="256"/>
      <c r="IK3" s="256"/>
      <c r="IL3" s="256"/>
      <c r="IM3" s="256"/>
      <c r="IN3" s="256"/>
      <c r="IO3" s="256"/>
      <c r="IP3" s="256"/>
      <c r="IQ3" s="256"/>
    </row>
    <row r="4" spans="1:251" s="26" customFormat="1" ht="123.75" customHeight="1" x14ac:dyDescent="0.2">
      <c r="A4" s="194" t="str">
        <f>HYPERLINK("https://oblrada-pl.gov.ua/sites/default/files/field/docs/117_1.pdf", "Програма розвитку та підтримки аграрного комплексу Полтавщини за пріоритетними напрямками на період до 2027 року")</f>
        <v>Програма розвитку та підтримки аграрного комплексу Полтавщини за пріоритетними напрямками на період до 2027 року</v>
      </c>
      <c r="B4" s="233" t="s">
        <v>11</v>
      </c>
      <c r="C4" s="21" t="s">
        <v>15</v>
      </c>
      <c r="D4" s="199" t="s">
        <v>16</v>
      </c>
      <c r="E4" s="60">
        <v>4</v>
      </c>
      <c r="F4" s="197"/>
      <c r="G4" s="217">
        <v>44250</v>
      </c>
      <c r="H4" s="23">
        <v>117</v>
      </c>
      <c r="I4" s="24" t="s">
        <v>17</v>
      </c>
      <c r="J4" s="24" t="s">
        <v>14</v>
      </c>
      <c r="K4" s="260"/>
      <c r="L4" s="260"/>
      <c r="M4" s="249"/>
      <c r="N4" s="249"/>
      <c r="O4" s="249"/>
      <c r="P4" s="249"/>
      <c r="Q4" s="249"/>
      <c r="R4" s="249"/>
      <c r="S4" s="249"/>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49"/>
      <c r="AX4" s="249"/>
      <c r="AY4" s="249"/>
      <c r="AZ4" s="249"/>
      <c r="BA4" s="249"/>
      <c r="BB4" s="249"/>
      <c r="BC4" s="249"/>
      <c r="BD4" s="249"/>
      <c r="BE4" s="249"/>
      <c r="BF4" s="249"/>
      <c r="BG4" s="249"/>
      <c r="BH4" s="249"/>
      <c r="BI4" s="249"/>
      <c r="BJ4" s="249"/>
      <c r="BK4" s="249"/>
      <c r="BL4" s="249"/>
      <c r="BM4" s="249"/>
      <c r="BN4" s="249"/>
      <c r="BO4" s="249"/>
      <c r="BP4" s="249"/>
      <c r="BQ4" s="249"/>
      <c r="BR4" s="249"/>
      <c r="BS4" s="249"/>
      <c r="BT4" s="249"/>
      <c r="BU4" s="249"/>
      <c r="BV4" s="249"/>
      <c r="BW4" s="249"/>
      <c r="BX4" s="249"/>
      <c r="BY4" s="249"/>
      <c r="BZ4" s="249"/>
      <c r="CA4" s="249"/>
      <c r="CB4" s="249"/>
      <c r="CC4" s="249"/>
      <c r="CD4" s="249"/>
      <c r="CE4" s="249"/>
      <c r="CF4" s="249"/>
      <c r="CG4" s="249"/>
      <c r="CH4" s="249"/>
      <c r="CI4" s="249"/>
      <c r="CJ4" s="249"/>
      <c r="CK4" s="249"/>
      <c r="CL4" s="249"/>
      <c r="CM4" s="249"/>
      <c r="CN4" s="249"/>
      <c r="CO4" s="249"/>
      <c r="CP4" s="249"/>
      <c r="CQ4" s="249"/>
      <c r="CR4" s="249"/>
      <c r="CS4" s="249"/>
      <c r="CT4" s="249"/>
      <c r="CU4" s="249"/>
      <c r="CV4" s="249"/>
      <c r="CW4" s="249"/>
      <c r="CX4" s="249"/>
      <c r="CY4" s="249"/>
      <c r="CZ4" s="249"/>
      <c r="DA4" s="249"/>
      <c r="DB4" s="249"/>
      <c r="DC4" s="249"/>
      <c r="DD4" s="249"/>
      <c r="DE4" s="249"/>
      <c r="DF4" s="249"/>
      <c r="DG4" s="249"/>
      <c r="DH4" s="249"/>
      <c r="DI4" s="249"/>
      <c r="DJ4" s="249"/>
      <c r="DK4" s="249"/>
      <c r="DL4" s="249"/>
      <c r="DM4" s="249"/>
      <c r="DN4" s="249"/>
      <c r="DO4" s="249"/>
      <c r="DP4" s="249"/>
      <c r="DQ4" s="249"/>
      <c r="DR4" s="249"/>
      <c r="DS4" s="249"/>
      <c r="DT4" s="249"/>
      <c r="DU4" s="249"/>
      <c r="DV4" s="249"/>
      <c r="DW4" s="249"/>
      <c r="DX4" s="249"/>
      <c r="DY4" s="249"/>
      <c r="DZ4" s="249"/>
      <c r="EA4" s="249"/>
      <c r="EB4" s="249"/>
      <c r="EC4" s="249"/>
      <c r="ED4" s="249"/>
      <c r="EE4" s="249"/>
      <c r="EF4" s="249"/>
      <c r="EG4" s="249"/>
      <c r="EH4" s="249"/>
      <c r="EI4" s="249"/>
      <c r="EJ4" s="249"/>
      <c r="EK4" s="249"/>
      <c r="EL4" s="249"/>
      <c r="EM4" s="249"/>
      <c r="EN4" s="249"/>
      <c r="EO4" s="249"/>
      <c r="EP4" s="249"/>
      <c r="EQ4" s="249"/>
      <c r="ER4" s="249"/>
      <c r="ES4" s="249"/>
      <c r="ET4" s="249"/>
      <c r="EU4" s="249"/>
      <c r="EV4" s="249"/>
      <c r="EW4" s="249"/>
      <c r="EX4" s="249"/>
      <c r="EY4" s="249"/>
      <c r="EZ4" s="249"/>
      <c r="FA4" s="249"/>
      <c r="FB4" s="249"/>
      <c r="FC4" s="249"/>
      <c r="FD4" s="249"/>
      <c r="FE4" s="249"/>
      <c r="FF4" s="249"/>
      <c r="FG4" s="249"/>
      <c r="FH4" s="249"/>
      <c r="FI4" s="249"/>
      <c r="FJ4" s="249"/>
      <c r="FK4" s="249"/>
      <c r="FL4" s="249"/>
      <c r="FM4" s="249"/>
      <c r="FN4" s="249"/>
      <c r="FO4" s="249"/>
      <c r="FP4" s="249"/>
      <c r="FQ4" s="249"/>
      <c r="FR4" s="249"/>
      <c r="FS4" s="249"/>
      <c r="FT4" s="249"/>
      <c r="FU4" s="249"/>
      <c r="FV4" s="249"/>
      <c r="FW4" s="249"/>
      <c r="FX4" s="249"/>
      <c r="FY4" s="249"/>
      <c r="FZ4" s="249"/>
      <c r="GA4" s="249"/>
      <c r="GB4" s="249"/>
      <c r="GC4" s="249"/>
      <c r="GD4" s="249"/>
      <c r="GE4" s="249"/>
      <c r="GF4" s="249"/>
      <c r="GG4" s="249"/>
      <c r="GH4" s="249"/>
      <c r="GI4" s="249"/>
      <c r="GJ4" s="249"/>
      <c r="GK4" s="249"/>
      <c r="GL4" s="249"/>
      <c r="GM4" s="249"/>
      <c r="GN4" s="249"/>
      <c r="GO4" s="249"/>
      <c r="GP4" s="249"/>
      <c r="GQ4" s="249"/>
      <c r="GR4" s="249"/>
      <c r="GS4" s="249"/>
      <c r="GT4" s="249"/>
      <c r="GU4" s="249"/>
      <c r="GV4" s="249"/>
      <c r="GW4" s="249"/>
      <c r="GX4" s="249"/>
      <c r="GY4" s="249"/>
      <c r="GZ4" s="249"/>
      <c r="HA4" s="249"/>
      <c r="HB4" s="249"/>
      <c r="HC4" s="249"/>
      <c r="HD4" s="249"/>
      <c r="HE4" s="249"/>
      <c r="HF4" s="249"/>
      <c r="HG4" s="249"/>
      <c r="HH4" s="249"/>
      <c r="HI4" s="249"/>
      <c r="HJ4" s="249"/>
      <c r="HK4" s="249"/>
      <c r="HL4" s="249"/>
      <c r="HM4" s="249"/>
      <c r="HN4" s="249"/>
      <c r="HO4" s="249"/>
      <c r="HP4" s="249"/>
      <c r="HQ4" s="249"/>
      <c r="HR4" s="249"/>
      <c r="HS4" s="249"/>
      <c r="HT4" s="249"/>
      <c r="HU4" s="249"/>
      <c r="HV4" s="249"/>
      <c r="HW4" s="249"/>
      <c r="HX4" s="249"/>
      <c r="HY4" s="249"/>
      <c r="HZ4" s="249"/>
      <c r="IA4" s="249"/>
      <c r="IB4" s="249"/>
      <c r="IC4" s="249"/>
      <c r="ID4" s="249"/>
      <c r="IE4" s="249"/>
      <c r="IF4" s="249"/>
      <c r="IG4" s="249"/>
      <c r="IH4" s="249"/>
      <c r="II4" s="249"/>
      <c r="IJ4" s="249"/>
      <c r="IK4" s="249"/>
      <c r="IL4" s="249"/>
      <c r="IM4" s="249"/>
      <c r="IN4" s="249"/>
      <c r="IO4" s="249"/>
      <c r="IP4" s="249"/>
      <c r="IQ4" s="249"/>
    </row>
    <row r="5" spans="1:251" ht="92.25" customHeight="1" x14ac:dyDescent="0.25">
      <c r="A5" s="195" t="str">
        <f>HYPERLINK("https://oblrada-pl.gov.ua/sites/default/files/field/docs/200_1.pdf", "Внесено зміни ")</f>
        <v xml:space="preserve">Внесено зміни </v>
      </c>
      <c r="B5" s="234" t="s">
        <v>11</v>
      </c>
      <c r="C5" s="27" t="s">
        <v>15</v>
      </c>
      <c r="D5" s="200" t="s">
        <v>16</v>
      </c>
      <c r="E5" s="60">
        <v>5</v>
      </c>
      <c r="F5" s="198"/>
      <c r="G5" s="218">
        <v>44383</v>
      </c>
      <c r="H5" s="29">
        <v>200</v>
      </c>
      <c r="I5" s="30" t="s">
        <v>17</v>
      </c>
      <c r="J5" s="30" t="s">
        <v>14</v>
      </c>
      <c r="K5" s="261"/>
      <c r="L5" s="261"/>
      <c r="M5" s="251"/>
      <c r="N5" s="251"/>
      <c r="O5" s="251"/>
      <c r="P5" s="251"/>
      <c r="Q5" s="251"/>
      <c r="R5" s="251"/>
      <c r="S5" s="251"/>
      <c r="T5" s="251"/>
      <c r="U5" s="251"/>
      <c r="V5" s="251"/>
      <c r="W5" s="251"/>
      <c r="X5" s="251"/>
      <c r="Y5" s="251"/>
      <c r="Z5" s="251"/>
      <c r="AA5" s="251"/>
      <c r="AB5" s="251"/>
      <c r="AC5" s="251"/>
      <c r="AD5" s="251"/>
      <c r="AE5" s="251"/>
      <c r="AF5" s="251"/>
      <c r="AG5" s="251"/>
      <c r="AH5" s="251"/>
      <c r="AI5" s="251"/>
      <c r="AJ5" s="251"/>
      <c r="AK5" s="251"/>
      <c r="AL5" s="251"/>
      <c r="AM5" s="251"/>
      <c r="AN5" s="251"/>
      <c r="AO5" s="251"/>
      <c r="AP5" s="251"/>
      <c r="AQ5" s="251"/>
      <c r="AR5" s="251"/>
      <c r="AS5" s="251"/>
      <c r="AT5" s="251"/>
      <c r="AU5" s="251"/>
      <c r="AV5" s="251"/>
      <c r="AW5" s="251"/>
      <c r="AX5" s="251"/>
      <c r="AY5" s="251"/>
      <c r="AZ5" s="251"/>
      <c r="BA5" s="251"/>
      <c r="BB5" s="251"/>
      <c r="BC5" s="251"/>
      <c r="BD5" s="251"/>
      <c r="BE5" s="251"/>
      <c r="BF5" s="251"/>
      <c r="BG5" s="251"/>
      <c r="BH5" s="251"/>
      <c r="BI5" s="251"/>
      <c r="BJ5" s="251"/>
      <c r="BK5" s="251"/>
      <c r="BL5" s="251"/>
      <c r="BM5" s="251"/>
      <c r="BN5" s="251"/>
      <c r="BO5" s="251"/>
      <c r="BP5" s="251"/>
      <c r="BQ5" s="251"/>
      <c r="BR5" s="251"/>
      <c r="BS5" s="251"/>
      <c r="BT5" s="251"/>
      <c r="BU5" s="251"/>
      <c r="BV5" s="251"/>
      <c r="BW5" s="251"/>
      <c r="BX5" s="251"/>
      <c r="BY5" s="251"/>
      <c r="BZ5" s="251"/>
      <c r="CA5" s="251"/>
      <c r="CB5" s="251"/>
      <c r="CC5" s="251"/>
      <c r="CD5" s="251"/>
      <c r="CE5" s="251"/>
      <c r="CF5" s="251"/>
      <c r="CG5" s="251"/>
      <c r="CH5" s="251"/>
      <c r="CI5" s="251"/>
      <c r="CJ5" s="251"/>
      <c r="CK5" s="251"/>
      <c r="CL5" s="251"/>
      <c r="CM5" s="251"/>
      <c r="CN5" s="251"/>
      <c r="CO5" s="251"/>
      <c r="CP5" s="251"/>
      <c r="CQ5" s="251"/>
      <c r="CR5" s="251"/>
      <c r="CS5" s="251"/>
      <c r="CT5" s="251"/>
      <c r="CU5" s="251"/>
      <c r="CV5" s="251"/>
      <c r="CW5" s="251"/>
      <c r="CX5" s="251"/>
      <c r="CY5" s="251"/>
      <c r="CZ5" s="251"/>
      <c r="DA5" s="251"/>
      <c r="DB5" s="251"/>
      <c r="DC5" s="251"/>
      <c r="DD5" s="251"/>
      <c r="DE5" s="251"/>
      <c r="DF5" s="251"/>
      <c r="DG5" s="251"/>
      <c r="DH5" s="251"/>
      <c r="DI5" s="251"/>
      <c r="DJ5" s="251"/>
      <c r="DK5" s="251"/>
      <c r="DL5" s="251"/>
      <c r="DM5" s="251"/>
      <c r="DN5" s="251"/>
      <c r="DO5" s="251"/>
      <c r="DP5" s="251"/>
      <c r="DQ5" s="251"/>
      <c r="DR5" s="251"/>
      <c r="DS5" s="251"/>
      <c r="DT5" s="251"/>
      <c r="DU5" s="251"/>
      <c r="DV5" s="251"/>
      <c r="DW5" s="251"/>
      <c r="DX5" s="251"/>
      <c r="DY5" s="251"/>
      <c r="DZ5" s="251"/>
      <c r="EA5" s="251"/>
      <c r="EB5" s="251"/>
      <c r="EC5" s="251"/>
      <c r="ED5" s="251"/>
      <c r="EE5" s="251"/>
      <c r="EF5" s="251"/>
      <c r="EG5" s="251"/>
      <c r="EH5" s="251"/>
      <c r="EI5" s="251"/>
      <c r="EJ5" s="251"/>
      <c r="EK5" s="251"/>
      <c r="EL5" s="251"/>
      <c r="EM5" s="251"/>
      <c r="EN5" s="251"/>
      <c r="EO5" s="251"/>
      <c r="EP5" s="251"/>
      <c r="EQ5" s="251"/>
      <c r="ER5" s="251"/>
      <c r="ES5" s="251"/>
      <c r="ET5" s="251"/>
      <c r="EU5" s="251"/>
      <c r="EV5" s="251"/>
      <c r="EW5" s="251"/>
      <c r="EX5" s="251"/>
      <c r="EY5" s="251"/>
      <c r="EZ5" s="251"/>
      <c r="FA5" s="251"/>
      <c r="FB5" s="251"/>
      <c r="FC5" s="251"/>
      <c r="FD5" s="251"/>
      <c r="FE5" s="251"/>
      <c r="FF5" s="251"/>
      <c r="FG5" s="251"/>
      <c r="FH5" s="251"/>
      <c r="FI5" s="251"/>
      <c r="FJ5" s="251"/>
      <c r="FK5" s="251"/>
      <c r="FL5" s="251"/>
      <c r="FM5" s="251"/>
      <c r="FN5" s="251"/>
      <c r="FO5" s="251"/>
      <c r="FP5" s="251"/>
      <c r="FQ5" s="251"/>
      <c r="FR5" s="251"/>
      <c r="FS5" s="251"/>
      <c r="FT5" s="251"/>
      <c r="FU5" s="251"/>
      <c r="FV5" s="251"/>
      <c r="FW5" s="251"/>
      <c r="FX5" s="251"/>
      <c r="FY5" s="251"/>
      <c r="FZ5" s="251"/>
      <c r="GA5" s="251"/>
      <c r="GB5" s="251"/>
      <c r="GC5" s="251"/>
      <c r="GD5" s="251"/>
      <c r="GE5" s="251"/>
      <c r="GF5" s="251"/>
      <c r="GG5" s="251"/>
      <c r="GH5" s="251"/>
      <c r="GI5" s="251"/>
      <c r="GJ5" s="251"/>
      <c r="GK5" s="251"/>
      <c r="GL5" s="251"/>
      <c r="GM5" s="251"/>
      <c r="GN5" s="251"/>
      <c r="GO5" s="251"/>
      <c r="GP5" s="251"/>
      <c r="GQ5" s="251"/>
      <c r="GR5" s="251"/>
      <c r="GS5" s="251"/>
      <c r="GT5" s="251"/>
      <c r="GU5" s="251"/>
      <c r="GV5" s="251"/>
      <c r="GW5" s="251"/>
      <c r="GX5" s="251"/>
      <c r="GY5" s="251"/>
      <c r="GZ5" s="251"/>
      <c r="HA5" s="251"/>
      <c r="HB5" s="251"/>
      <c r="HC5" s="251"/>
      <c r="HD5" s="251"/>
      <c r="HE5" s="251"/>
      <c r="HF5" s="251"/>
      <c r="HG5" s="251"/>
      <c r="HH5" s="251"/>
      <c r="HI5" s="251"/>
      <c r="HJ5" s="251"/>
      <c r="HK5" s="251"/>
      <c r="HL5" s="251"/>
      <c r="HM5" s="251"/>
      <c r="HN5" s="251"/>
      <c r="HO5" s="251"/>
      <c r="HP5" s="251"/>
      <c r="HQ5" s="251"/>
      <c r="HR5" s="251"/>
      <c r="HS5" s="251"/>
      <c r="HT5" s="251"/>
      <c r="HU5" s="251"/>
      <c r="HV5" s="251"/>
      <c r="HW5" s="251"/>
      <c r="HX5" s="251"/>
      <c r="HY5" s="251"/>
      <c r="HZ5" s="251"/>
      <c r="IA5" s="251"/>
      <c r="IB5" s="251"/>
      <c r="IC5" s="251"/>
      <c r="ID5" s="251"/>
      <c r="IE5" s="251"/>
      <c r="IF5" s="251"/>
      <c r="IG5" s="251"/>
      <c r="IH5" s="251"/>
      <c r="II5" s="251"/>
      <c r="IJ5" s="251"/>
      <c r="IK5" s="251"/>
      <c r="IL5" s="251"/>
      <c r="IM5" s="251"/>
      <c r="IN5" s="251"/>
      <c r="IO5" s="251"/>
      <c r="IP5" s="251"/>
      <c r="IQ5" s="251"/>
    </row>
    <row r="6" spans="1:251" ht="76.5" customHeight="1" x14ac:dyDescent="0.25">
      <c r="A6" s="195" t="str">
        <f>HYPERLINK("https://oblrada-pl.gov.ua/sites/default/files/field/docs/rishennya_266.pdf", "Внесено зміни")</f>
        <v>Внесено зміни</v>
      </c>
      <c r="B6" s="235" t="s">
        <v>11</v>
      </c>
      <c r="C6" s="177" t="s">
        <v>15</v>
      </c>
      <c r="D6" s="200" t="s">
        <v>16</v>
      </c>
      <c r="E6" s="60">
        <v>7</v>
      </c>
      <c r="F6" s="198"/>
      <c r="G6" s="218">
        <v>44490</v>
      </c>
      <c r="H6" s="29">
        <v>266</v>
      </c>
      <c r="I6" s="168" t="s">
        <v>17</v>
      </c>
      <c r="J6" s="168" t="s">
        <v>14</v>
      </c>
      <c r="K6" s="261"/>
      <c r="L6" s="26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251"/>
      <c r="AO6" s="251"/>
      <c r="AP6" s="251"/>
      <c r="AQ6" s="251"/>
      <c r="AR6" s="251"/>
      <c r="AS6" s="251"/>
      <c r="AT6" s="251"/>
      <c r="AU6" s="251"/>
      <c r="AV6" s="251"/>
      <c r="AW6" s="251"/>
      <c r="AX6" s="251"/>
      <c r="AY6" s="251"/>
      <c r="AZ6" s="251"/>
      <c r="BA6" s="251"/>
      <c r="BB6" s="251"/>
      <c r="BC6" s="251"/>
      <c r="BD6" s="251"/>
      <c r="BE6" s="251"/>
      <c r="BF6" s="251"/>
      <c r="BG6" s="251"/>
      <c r="BH6" s="251"/>
      <c r="BI6" s="251"/>
      <c r="BJ6" s="251"/>
      <c r="BK6" s="251"/>
      <c r="BL6" s="251"/>
      <c r="BM6" s="251"/>
      <c r="BN6" s="251"/>
      <c r="BO6" s="251"/>
      <c r="BP6" s="251"/>
      <c r="BQ6" s="251"/>
      <c r="BR6" s="251"/>
      <c r="BS6" s="251"/>
      <c r="BT6" s="251"/>
      <c r="BU6" s="251"/>
      <c r="BV6" s="251"/>
      <c r="BW6" s="251"/>
      <c r="BX6" s="251"/>
      <c r="BY6" s="251"/>
      <c r="BZ6" s="251"/>
      <c r="CA6" s="251"/>
      <c r="CB6" s="251"/>
      <c r="CC6" s="251"/>
      <c r="CD6" s="251"/>
      <c r="CE6" s="251"/>
      <c r="CF6" s="251"/>
      <c r="CG6" s="251"/>
      <c r="CH6" s="251"/>
      <c r="CI6" s="251"/>
      <c r="CJ6" s="251"/>
      <c r="CK6" s="251"/>
      <c r="CL6" s="251"/>
      <c r="CM6" s="251"/>
      <c r="CN6" s="251"/>
      <c r="CO6" s="251"/>
      <c r="CP6" s="251"/>
      <c r="CQ6" s="251"/>
      <c r="CR6" s="251"/>
      <c r="CS6" s="251"/>
      <c r="CT6" s="251"/>
      <c r="CU6" s="251"/>
      <c r="CV6" s="251"/>
      <c r="CW6" s="251"/>
      <c r="CX6" s="251"/>
      <c r="CY6" s="251"/>
      <c r="CZ6" s="251"/>
      <c r="DA6" s="251"/>
      <c r="DB6" s="251"/>
      <c r="DC6" s="251"/>
      <c r="DD6" s="251"/>
      <c r="DE6" s="251"/>
      <c r="DF6" s="251"/>
      <c r="DG6" s="251"/>
      <c r="DH6" s="251"/>
      <c r="DI6" s="251"/>
      <c r="DJ6" s="251"/>
      <c r="DK6" s="251"/>
      <c r="DL6" s="251"/>
      <c r="DM6" s="251"/>
      <c r="DN6" s="251"/>
      <c r="DO6" s="251"/>
      <c r="DP6" s="251"/>
      <c r="DQ6" s="251"/>
      <c r="DR6" s="251"/>
      <c r="DS6" s="251"/>
      <c r="DT6" s="251"/>
      <c r="DU6" s="251"/>
      <c r="DV6" s="251"/>
      <c r="DW6" s="251"/>
      <c r="DX6" s="251"/>
      <c r="DY6" s="251"/>
      <c r="DZ6" s="251"/>
      <c r="EA6" s="251"/>
      <c r="EB6" s="251"/>
      <c r="EC6" s="251"/>
      <c r="ED6" s="251"/>
      <c r="EE6" s="251"/>
      <c r="EF6" s="251"/>
      <c r="EG6" s="251"/>
      <c r="EH6" s="251"/>
      <c r="EI6" s="251"/>
      <c r="EJ6" s="251"/>
      <c r="EK6" s="251"/>
      <c r="EL6" s="251"/>
      <c r="EM6" s="251"/>
      <c r="EN6" s="251"/>
      <c r="EO6" s="251"/>
      <c r="EP6" s="251"/>
      <c r="EQ6" s="251"/>
      <c r="ER6" s="251"/>
      <c r="ES6" s="251"/>
      <c r="ET6" s="251"/>
      <c r="EU6" s="251"/>
      <c r="EV6" s="251"/>
      <c r="EW6" s="251"/>
      <c r="EX6" s="251"/>
      <c r="EY6" s="251"/>
      <c r="EZ6" s="251"/>
      <c r="FA6" s="251"/>
      <c r="FB6" s="251"/>
      <c r="FC6" s="251"/>
      <c r="FD6" s="251"/>
      <c r="FE6" s="251"/>
      <c r="FF6" s="251"/>
      <c r="FG6" s="251"/>
      <c r="FH6" s="251"/>
      <c r="FI6" s="251"/>
      <c r="FJ6" s="251"/>
      <c r="FK6" s="251"/>
      <c r="FL6" s="251"/>
      <c r="FM6" s="251"/>
      <c r="FN6" s="251"/>
      <c r="FO6" s="251"/>
      <c r="FP6" s="251"/>
      <c r="FQ6" s="251"/>
      <c r="FR6" s="251"/>
      <c r="FS6" s="251"/>
      <c r="FT6" s="251"/>
      <c r="FU6" s="251"/>
      <c r="FV6" s="251"/>
      <c r="FW6" s="251"/>
      <c r="FX6" s="251"/>
      <c r="FY6" s="251"/>
      <c r="FZ6" s="251"/>
      <c r="GA6" s="251"/>
      <c r="GB6" s="251"/>
      <c r="GC6" s="251"/>
      <c r="GD6" s="251"/>
      <c r="GE6" s="251"/>
      <c r="GF6" s="251"/>
      <c r="GG6" s="251"/>
      <c r="GH6" s="251"/>
      <c r="GI6" s="251"/>
      <c r="GJ6" s="251"/>
      <c r="GK6" s="251"/>
      <c r="GL6" s="251"/>
      <c r="GM6" s="251"/>
      <c r="GN6" s="251"/>
      <c r="GO6" s="251"/>
      <c r="GP6" s="251"/>
      <c r="GQ6" s="251"/>
      <c r="GR6" s="251"/>
      <c r="GS6" s="251"/>
      <c r="GT6" s="251"/>
      <c r="GU6" s="251"/>
      <c r="GV6" s="251"/>
      <c r="GW6" s="251"/>
      <c r="GX6" s="251"/>
      <c r="GY6" s="251"/>
      <c r="GZ6" s="251"/>
      <c r="HA6" s="251"/>
      <c r="HB6" s="251"/>
      <c r="HC6" s="251"/>
      <c r="HD6" s="251"/>
      <c r="HE6" s="251"/>
      <c r="HF6" s="251"/>
      <c r="HG6" s="251"/>
      <c r="HH6" s="251"/>
      <c r="HI6" s="251"/>
      <c r="HJ6" s="251"/>
      <c r="HK6" s="251"/>
      <c r="HL6" s="251"/>
      <c r="HM6" s="251"/>
      <c r="HN6" s="251"/>
      <c r="HO6" s="251"/>
      <c r="HP6" s="251"/>
      <c r="HQ6" s="251"/>
      <c r="HR6" s="251"/>
      <c r="HS6" s="251"/>
      <c r="HT6" s="251"/>
      <c r="HU6" s="251"/>
      <c r="HV6" s="251"/>
      <c r="HW6" s="251"/>
      <c r="HX6" s="251"/>
      <c r="HY6" s="251"/>
      <c r="HZ6" s="251"/>
      <c r="IA6" s="251"/>
      <c r="IB6" s="251"/>
      <c r="IC6" s="251"/>
      <c r="ID6" s="251"/>
      <c r="IE6" s="251"/>
      <c r="IF6" s="251"/>
      <c r="IG6" s="251"/>
      <c r="IH6" s="251"/>
      <c r="II6" s="251"/>
      <c r="IJ6" s="251"/>
      <c r="IK6" s="251"/>
      <c r="IL6" s="251"/>
      <c r="IM6" s="251"/>
      <c r="IN6" s="251"/>
      <c r="IO6" s="251"/>
      <c r="IP6" s="251"/>
      <c r="IQ6" s="251"/>
    </row>
    <row r="7" spans="1:251" ht="226.5" customHeight="1" x14ac:dyDescent="0.25">
      <c r="A7" s="187" t="str">
        <f>HYPERLINK("https://oblrada-pl.gov.ua/sites/default/files/field/docs/201_1.pdf", "Програма поводження з побічними продуктами тваринного походження тазабезпечення діагностики і оперативного виявлення збудників інфекційних хвороб, спільних для людей і тварин, на території Полтавської області на 2021 - 2025 роки")</f>
        <v>Програма поводження з побічними продуктами тваринного походження тазабезпечення діагностики і оперативного виявлення збудників інфекційних хвороб, спільних для людей і тварин, на території Полтавської області на 2021 - 2025 роки</v>
      </c>
      <c r="B7" s="233" t="s">
        <v>11</v>
      </c>
      <c r="C7" s="32" t="s">
        <v>18</v>
      </c>
      <c r="D7" s="114" t="s">
        <v>16</v>
      </c>
      <c r="E7" s="60">
        <v>5</v>
      </c>
      <c r="F7" s="197"/>
      <c r="G7" s="216">
        <v>44383</v>
      </c>
      <c r="H7" s="33">
        <v>201</v>
      </c>
      <c r="I7" s="34" t="s">
        <v>17</v>
      </c>
      <c r="J7" s="24" t="s">
        <v>14</v>
      </c>
      <c r="K7" s="261"/>
      <c r="L7" s="26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251"/>
      <c r="AO7" s="251"/>
      <c r="AP7" s="251"/>
      <c r="AQ7" s="251"/>
      <c r="AR7" s="251"/>
      <c r="AS7" s="251"/>
      <c r="AT7" s="251"/>
      <c r="AU7" s="251"/>
      <c r="AV7" s="251"/>
      <c r="AW7" s="251"/>
      <c r="AX7" s="251"/>
      <c r="AY7" s="251"/>
      <c r="AZ7" s="251"/>
      <c r="BA7" s="251"/>
      <c r="BB7" s="251"/>
      <c r="BC7" s="251"/>
      <c r="BD7" s="251"/>
      <c r="BE7" s="251"/>
      <c r="BF7" s="251"/>
      <c r="BG7" s="251"/>
      <c r="BH7" s="251"/>
      <c r="BI7" s="251"/>
      <c r="BJ7" s="251"/>
      <c r="BK7" s="251"/>
      <c r="BL7" s="251"/>
      <c r="BM7" s="251"/>
      <c r="BN7" s="251"/>
      <c r="BO7" s="251"/>
      <c r="BP7" s="251"/>
      <c r="BQ7" s="251"/>
      <c r="BR7" s="251"/>
      <c r="BS7" s="251"/>
      <c r="BT7" s="251"/>
      <c r="BU7" s="251"/>
      <c r="BV7" s="251"/>
      <c r="BW7" s="251"/>
      <c r="BX7" s="251"/>
      <c r="BY7" s="251"/>
      <c r="BZ7" s="251"/>
      <c r="CA7" s="251"/>
      <c r="CB7" s="251"/>
      <c r="CC7" s="251"/>
      <c r="CD7" s="251"/>
      <c r="CE7" s="251"/>
      <c r="CF7" s="251"/>
      <c r="CG7" s="251"/>
      <c r="CH7" s="251"/>
      <c r="CI7" s="251"/>
      <c r="CJ7" s="251"/>
      <c r="CK7" s="251"/>
      <c r="CL7" s="251"/>
      <c r="CM7" s="251"/>
      <c r="CN7" s="251"/>
      <c r="CO7" s="251"/>
      <c r="CP7" s="251"/>
      <c r="CQ7" s="251"/>
      <c r="CR7" s="251"/>
      <c r="CS7" s="251"/>
      <c r="CT7" s="251"/>
      <c r="CU7" s="251"/>
      <c r="CV7" s="251"/>
      <c r="CW7" s="251"/>
      <c r="CX7" s="251"/>
      <c r="CY7" s="251"/>
      <c r="CZ7" s="251"/>
      <c r="DA7" s="251"/>
      <c r="DB7" s="251"/>
      <c r="DC7" s="251"/>
      <c r="DD7" s="251"/>
      <c r="DE7" s="251"/>
      <c r="DF7" s="251"/>
      <c r="DG7" s="251"/>
      <c r="DH7" s="251"/>
      <c r="DI7" s="251"/>
      <c r="DJ7" s="251"/>
      <c r="DK7" s="251"/>
      <c r="DL7" s="251"/>
      <c r="DM7" s="251"/>
      <c r="DN7" s="251"/>
      <c r="DO7" s="251"/>
      <c r="DP7" s="251"/>
      <c r="DQ7" s="251"/>
      <c r="DR7" s="251"/>
      <c r="DS7" s="251"/>
      <c r="DT7" s="251"/>
      <c r="DU7" s="251"/>
      <c r="DV7" s="251"/>
      <c r="DW7" s="251"/>
      <c r="DX7" s="251"/>
      <c r="DY7" s="251"/>
      <c r="DZ7" s="251"/>
      <c r="EA7" s="251"/>
      <c r="EB7" s="251"/>
      <c r="EC7" s="251"/>
      <c r="ED7" s="251"/>
      <c r="EE7" s="251"/>
      <c r="EF7" s="251"/>
      <c r="EG7" s="251"/>
      <c r="EH7" s="251"/>
      <c r="EI7" s="251"/>
      <c r="EJ7" s="251"/>
      <c r="EK7" s="251"/>
      <c r="EL7" s="251"/>
      <c r="EM7" s="251"/>
      <c r="EN7" s="251"/>
      <c r="EO7" s="251"/>
      <c r="EP7" s="251"/>
      <c r="EQ7" s="251"/>
      <c r="ER7" s="251"/>
      <c r="ES7" s="251"/>
      <c r="ET7" s="251"/>
      <c r="EU7" s="251"/>
      <c r="EV7" s="251"/>
      <c r="EW7" s="251"/>
      <c r="EX7" s="251"/>
      <c r="EY7" s="251"/>
      <c r="EZ7" s="251"/>
      <c r="FA7" s="251"/>
      <c r="FB7" s="251"/>
      <c r="FC7" s="251"/>
      <c r="FD7" s="251"/>
      <c r="FE7" s="251"/>
      <c r="FF7" s="251"/>
      <c r="FG7" s="251"/>
      <c r="FH7" s="251"/>
      <c r="FI7" s="251"/>
      <c r="FJ7" s="251"/>
      <c r="FK7" s="251"/>
      <c r="FL7" s="251"/>
      <c r="FM7" s="251"/>
      <c r="FN7" s="251"/>
      <c r="FO7" s="251"/>
      <c r="FP7" s="251"/>
      <c r="FQ7" s="251"/>
      <c r="FR7" s="251"/>
      <c r="FS7" s="251"/>
      <c r="FT7" s="251"/>
      <c r="FU7" s="251"/>
      <c r="FV7" s="251"/>
      <c r="FW7" s="251"/>
      <c r="FX7" s="251"/>
      <c r="FY7" s="251"/>
      <c r="FZ7" s="251"/>
      <c r="GA7" s="251"/>
      <c r="GB7" s="251"/>
      <c r="GC7" s="251"/>
      <c r="GD7" s="251"/>
      <c r="GE7" s="251"/>
      <c r="GF7" s="251"/>
      <c r="GG7" s="251"/>
      <c r="GH7" s="251"/>
      <c r="GI7" s="251"/>
      <c r="GJ7" s="251"/>
      <c r="GK7" s="251"/>
      <c r="GL7" s="251"/>
      <c r="GM7" s="251"/>
      <c r="GN7" s="251"/>
      <c r="GO7" s="251"/>
      <c r="GP7" s="251"/>
      <c r="GQ7" s="251"/>
      <c r="GR7" s="251"/>
      <c r="GS7" s="251"/>
      <c r="GT7" s="251"/>
      <c r="GU7" s="251"/>
      <c r="GV7" s="251"/>
      <c r="GW7" s="251"/>
      <c r="GX7" s="251"/>
      <c r="GY7" s="251"/>
      <c r="GZ7" s="251"/>
      <c r="HA7" s="251"/>
      <c r="HB7" s="251"/>
      <c r="HC7" s="251"/>
      <c r="HD7" s="251"/>
      <c r="HE7" s="251"/>
      <c r="HF7" s="251"/>
      <c r="HG7" s="251"/>
      <c r="HH7" s="251"/>
      <c r="HI7" s="251"/>
      <c r="HJ7" s="251"/>
      <c r="HK7" s="251"/>
      <c r="HL7" s="251"/>
      <c r="HM7" s="251"/>
      <c r="HN7" s="251"/>
      <c r="HO7" s="251"/>
      <c r="HP7" s="251"/>
      <c r="HQ7" s="251"/>
      <c r="HR7" s="251"/>
      <c r="HS7" s="251"/>
      <c r="HT7" s="251"/>
      <c r="HU7" s="251"/>
      <c r="HV7" s="251"/>
      <c r="HW7" s="251"/>
      <c r="HX7" s="251"/>
      <c r="HY7" s="251"/>
      <c r="HZ7" s="251"/>
      <c r="IA7" s="251"/>
      <c r="IB7" s="251"/>
      <c r="IC7" s="251"/>
      <c r="ID7" s="251"/>
      <c r="IE7" s="251"/>
      <c r="IF7" s="251"/>
      <c r="IG7" s="251"/>
      <c r="IH7" s="251"/>
      <c r="II7" s="251"/>
      <c r="IJ7" s="251"/>
      <c r="IK7" s="251"/>
      <c r="IL7" s="251"/>
      <c r="IM7" s="251"/>
      <c r="IN7" s="251"/>
      <c r="IO7" s="251"/>
      <c r="IP7" s="251"/>
      <c r="IQ7" s="251"/>
    </row>
    <row r="8" spans="1:251" ht="165" customHeight="1" x14ac:dyDescent="0.5">
      <c r="A8" s="35" t="s">
        <v>19</v>
      </c>
      <c r="B8" s="233" t="s">
        <v>20</v>
      </c>
      <c r="C8" s="36" t="s">
        <v>21</v>
      </c>
      <c r="D8" s="201">
        <v>6</v>
      </c>
      <c r="E8" s="60">
        <v>16</v>
      </c>
      <c r="F8" s="37"/>
      <c r="G8" s="219">
        <v>41417</v>
      </c>
      <c r="H8" s="38"/>
      <c r="I8" s="39" t="s">
        <v>22</v>
      </c>
      <c r="J8" s="39" t="s">
        <v>23</v>
      </c>
      <c r="K8" s="261"/>
      <c r="L8" s="26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251"/>
      <c r="AO8" s="251"/>
      <c r="AP8" s="251"/>
      <c r="AQ8" s="251"/>
      <c r="AR8" s="251"/>
      <c r="AS8" s="251"/>
      <c r="AT8" s="251"/>
      <c r="AU8" s="251"/>
      <c r="AV8" s="251"/>
      <c r="AW8" s="251"/>
      <c r="AX8" s="251"/>
      <c r="AY8" s="251"/>
      <c r="AZ8" s="251"/>
      <c r="BA8" s="251"/>
      <c r="BB8" s="251"/>
      <c r="BC8" s="251"/>
      <c r="BD8" s="251"/>
      <c r="BE8" s="251"/>
      <c r="BF8" s="251"/>
      <c r="BG8" s="251"/>
      <c r="BH8" s="251"/>
      <c r="BI8" s="251"/>
      <c r="BJ8" s="251"/>
      <c r="BK8" s="251"/>
      <c r="BL8" s="251"/>
      <c r="BM8" s="251"/>
      <c r="BN8" s="251"/>
      <c r="BO8" s="251"/>
      <c r="BP8" s="251"/>
      <c r="BQ8" s="251"/>
      <c r="BR8" s="251"/>
      <c r="BS8" s="251"/>
      <c r="BT8" s="251"/>
      <c r="BU8" s="251"/>
      <c r="BV8" s="251"/>
      <c r="BW8" s="251"/>
      <c r="BX8" s="251"/>
      <c r="BY8" s="251"/>
      <c r="BZ8" s="251"/>
      <c r="CA8" s="251"/>
      <c r="CB8" s="251"/>
      <c r="CC8" s="251"/>
      <c r="CD8" s="251"/>
      <c r="CE8" s="251"/>
      <c r="CF8" s="251"/>
      <c r="CG8" s="251"/>
      <c r="CH8" s="251"/>
      <c r="CI8" s="251"/>
      <c r="CJ8" s="251"/>
      <c r="CK8" s="251"/>
      <c r="CL8" s="251"/>
      <c r="CM8" s="251"/>
      <c r="CN8" s="251"/>
      <c r="CO8" s="251"/>
      <c r="CP8" s="251"/>
      <c r="CQ8" s="251"/>
      <c r="CR8" s="251"/>
      <c r="CS8" s="251"/>
      <c r="CT8" s="251"/>
      <c r="CU8" s="251"/>
      <c r="CV8" s="251"/>
      <c r="CW8" s="251"/>
      <c r="CX8" s="251"/>
      <c r="CY8" s="251"/>
      <c r="CZ8" s="251"/>
      <c r="DA8" s="251"/>
      <c r="DB8" s="251"/>
      <c r="DC8" s="251"/>
      <c r="DD8" s="251"/>
      <c r="DE8" s="251"/>
      <c r="DF8" s="251"/>
      <c r="DG8" s="251"/>
      <c r="DH8" s="251"/>
      <c r="DI8" s="251"/>
      <c r="DJ8" s="251"/>
      <c r="DK8" s="251"/>
      <c r="DL8" s="251"/>
      <c r="DM8" s="251"/>
      <c r="DN8" s="251"/>
      <c r="DO8" s="251"/>
      <c r="DP8" s="251"/>
      <c r="DQ8" s="251"/>
      <c r="DR8" s="251"/>
      <c r="DS8" s="251"/>
      <c r="DT8" s="251"/>
      <c r="DU8" s="251"/>
      <c r="DV8" s="251"/>
      <c r="DW8" s="251"/>
      <c r="DX8" s="251"/>
      <c r="DY8" s="251"/>
      <c r="DZ8" s="251"/>
      <c r="EA8" s="251"/>
      <c r="EB8" s="251"/>
      <c r="EC8" s="251"/>
      <c r="ED8" s="251"/>
      <c r="EE8" s="251"/>
      <c r="EF8" s="251"/>
      <c r="EG8" s="251"/>
      <c r="EH8" s="251"/>
      <c r="EI8" s="251"/>
      <c r="EJ8" s="251"/>
      <c r="EK8" s="251"/>
      <c r="EL8" s="251"/>
      <c r="EM8" s="251"/>
      <c r="EN8" s="251"/>
      <c r="EO8" s="251"/>
      <c r="EP8" s="251"/>
      <c r="EQ8" s="251"/>
      <c r="ER8" s="251"/>
      <c r="ES8" s="251"/>
      <c r="ET8" s="251"/>
      <c r="EU8" s="251"/>
      <c r="EV8" s="251"/>
      <c r="EW8" s="251"/>
      <c r="EX8" s="251"/>
      <c r="EY8" s="251"/>
      <c r="EZ8" s="251"/>
      <c r="FA8" s="251"/>
      <c r="FB8" s="251"/>
      <c r="FC8" s="251"/>
      <c r="FD8" s="251"/>
      <c r="FE8" s="251"/>
      <c r="FF8" s="251"/>
      <c r="FG8" s="251"/>
      <c r="FH8" s="251"/>
      <c r="FI8" s="251"/>
      <c r="FJ8" s="251"/>
      <c r="FK8" s="251"/>
      <c r="FL8" s="251"/>
      <c r="FM8" s="251"/>
      <c r="FN8" s="251"/>
      <c r="FO8" s="251"/>
      <c r="FP8" s="251"/>
      <c r="FQ8" s="251"/>
      <c r="FR8" s="251"/>
      <c r="FS8" s="251"/>
      <c r="FT8" s="251"/>
      <c r="FU8" s="251"/>
      <c r="FV8" s="251"/>
      <c r="FW8" s="251"/>
      <c r="FX8" s="251"/>
      <c r="FY8" s="251"/>
      <c r="FZ8" s="251"/>
      <c r="GA8" s="251"/>
      <c r="GB8" s="251"/>
      <c r="GC8" s="251"/>
      <c r="GD8" s="251"/>
      <c r="GE8" s="251"/>
      <c r="GF8" s="251"/>
      <c r="GG8" s="251"/>
      <c r="GH8" s="251"/>
      <c r="GI8" s="251"/>
      <c r="GJ8" s="251"/>
      <c r="GK8" s="251"/>
      <c r="GL8" s="251"/>
      <c r="GM8" s="251"/>
      <c r="GN8" s="251"/>
      <c r="GO8" s="251"/>
      <c r="GP8" s="251"/>
      <c r="GQ8" s="251"/>
      <c r="GR8" s="251"/>
      <c r="GS8" s="251"/>
      <c r="GT8" s="251"/>
      <c r="GU8" s="251"/>
      <c r="GV8" s="251"/>
      <c r="GW8" s="251"/>
      <c r="GX8" s="251"/>
      <c r="GY8" s="251"/>
      <c r="GZ8" s="251"/>
      <c r="HA8" s="251"/>
      <c r="HB8" s="251"/>
      <c r="HC8" s="251"/>
      <c r="HD8" s="251"/>
      <c r="HE8" s="251"/>
      <c r="HF8" s="251"/>
      <c r="HG8" s="251"/>
      <c r="HH8" s="251"/>
      <c r="HI8" s="251"/>
      <c r="HJ8" s="251"/>
      <c r="HK8" s="251"/>
      <c r="HL8" s="251"/>
      <c r="HM8" s="251"/>
      <c r="HN8" s="251"/>
      <c r="HO8" s="251"/>
      <c r="HP8" s="251"/>
      <c r="HQ8" s="251"/>
      <c r="HR8" s="251"/>
      <c r="HS8" s="251"/>
      <c r="HT8" s="251"/>
      <c r="HU8" s="251"/>
      <c r="HV8" s="251"/>
      <c r="HW8" s="251"/>
      <c r="HX8" s="251"/>
      <c r="HY8" s="251"/>
      <c r="HZ8" s="251"/>
      <c r="IA8" s="251"/>
      <c r="IB8" s="251"/>
      <c r="IC8" s="251"/>
      <c r="ID8" s="251"/>
      <c r="IE8" s="251"/>
      <c r="IF8" s="251"/>
      <c r="IG8" s="251"/>
      <c r="IH8" s="251"/>
      <c r="II8" s="251"/>
      <c r="IJ8" s="251"/>
      <c r="IK8" s="251"/>
      <c r="IL8" s="251"/>
      <c r="IM8" s="251"/>
      <c r="IN8" s="251"/>
      <c r="IO8" s="251"/>
      <c r="IP8" s="251"/>
      <c r="IQ8" s="251"/>
    </row>
    <row r="9" spans="1:251" ht="223.5" customHeight="1" x14ac:dyDescent="0.5">
      <c r="A9" s="35" t="s">
        <v>24</v>
      </c>
      <c r="B9" s="233" t="s">
        <v>20</v>
      </c>
      <c r="C9" s="16" t="s">
        <v>25</v>
      </c>
      <c r="D9" s="60">
        <v>7</v>
      </c>
      <c r="E9" s="60">
        <v>14</v>
      </c>
      <c r="F9" s="17"/>
      <c r="G9" s="216">
        <v>42800</v>
      </c>
      <c r="H9" s="18">
        <v>405</v>
      </c>
      <c r="I9" s="19" t="s">
        <v>26</v>
      </c>
      <c r="J9" s="19" t="s">
        <v>23</v>
      </c>
      <c r="K9" s="261"/>
      <c r="L9" s="26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1"/>
      <c r="BZ9" s="251"/>
      <c r="CA9" s="251"/>
      <c r="CB9" s="251"/>
      <c r="CC9" s="251"/>
      <c r="CD9" s="251"/>
      <c r="CE9" s="251"/>
      <c r="CF9" s="251"/>
      <c r="CG9" s="251"/>
      <c r="CH9" s="251"/>
      <c r="CI9" s="251"/>
      <c r="CJ9" s="251"/>
      <c r="CK9" s="251"/>
      <c r="CL9" s="251"/>
      <c r="CM9" s="251"/>
      <c r="CN9" s="251"/>
      <c r="CO9" s="251"/>
      <c r="CP9" s="251"/>
      <c r="CQ9" s="251"/>
      <c r="CR9" s="251"/>
      <c r="CS9" s="251"/>
      <c r="CT9" s="251"/>
      <c r="CU9" s="251"/>
      <c r="CV9" s="251"/>
      <c r="CW9" s="251"/>
      <c r="CX9" s="251"/>
      <c r="CY9" s="251"/>
      <c r="CZ9" s="251"/>
      <c r="DA9" s="251"/>
      <c r="DB9" s="251"/>
      <c r="DC9" s="251"/>
      <c r="DD9" s="251"/>
      <c r="DE9" s="251"/>
      <c r="DF9" s="251"/>
      <c r="DG9" s="251"/>
      <c r="DH9" s="251"/>
      <c r="DI9" s="251"/>
      <c r="DJ9" s="251"/>
      <c r="DK9" s="251"/>
      <c r="DL9" s="251"/>
      <c r="DM9" s="251"/>
      <c r="DN9" s="251"/>
      <c r="DO9" s="251"/>
      <c r="DP9" s="251"/>
      <c r="DQ9" s="251"/>
      <c r="DR9" s="251"/>
      <c r="DS9" s="251"/>
      <c r="DT9" s="251"/>
      <c r="DU9" s="251"/>
      <c r="DV9" s="251"/>
      <c r="DW9" s="251"/>
      <c r="DX9" s="251"/>
      <c r="DY9" s="251"/>
      <c r="DZ9" s="251"/>
      <c r="EA9" s="251"/>
      <c r="EB9" s="251"/>
      <c r="EC9" s="251"/>
      <c r="ED9" s="251"/>
      <c r="EE9" s="251"/>
      <c r="EF9" s="251"/>
      <c r="EG9" s="251"/>
      <c r="EH9" s="251"/>
      <c r="EI9" s="251"/>
      <c r="EJ9" s="251"/>
      <c r="EK9" s="251"/>
      <c r="EL9" s="251"/>
      <c r="EM9" s="251"/>
      <c r="EN9" s="251"/>
      <c r="EO9" s="251"/>
      <c r="EP9" s="251"/>
      <c r="EQ9" s="251"/>
      <c r="ER9" s="251"/>
      <c r="ES9" s="251"/>
      <c r="ET9" s="251"/>
      <c r="EU9" s="251"/>
      <c r="EV9" s="251"/>
      <c r="EW9" s="251"/>
      <c r="EX9" s="251"/>
      <c r="EY9" s="251"/>
      <c r="EZ9" s="251"/>
      <c r="FA9" s="251"/>
      <c r="FB9" s="251"/>
      <c r="FC9" s="251"/>
      <c r="FD9" s="251"/>
      <c r="FE9" s="251"/>
      <c r="FF9" s="251"/>
      <c r="FG9" s="251"/>
      <c r="FH9" s="251"/>
      <c r="FI9" s="251"/>
      <c r="FJ9" s="251"/>
      <c r="FK9" s="251"/>
      <c r="FL9" s="251"/>
      <c r="FM9" s="251"/>
      <c r="FN9" s="251"/>
      <c r="FO9" s="251"/>
      <c r="FP9" s="251"/>
      <c r="FQ9" s="251"/>
      <c r="FR9" s="251"/>
      <c r="FS9" s="251"/>
      <c r="FT9" s="251"/>
      <c r="FU9" s="251"/>
      <c r="FV9" s="251"/>
      <c r="FW9" s="251"/>
      <c r="FX9" s="251"/>
      <c r="FY9" s="251"/>
      <c r="FZ9" s="251"/>
      <c r="GA9" s="251"/>
      <c r="GB9" s="251"/>
      <c r="GC9" s="251"/>
      <c r="GD9" s="251"/>
      <c r="GE9" s="251"/>
      <c r="GF9" s="251"/>
      <c r="GG9" s="251"/>
      <c r="GH9" s="251"/>
      <c r="GI9" s="251"/>
      <c r="GJ9" s="251"/>
      <c r="GK9" s="251"/>
      <c r="GL9" s="251"/>
      <c r="GM9" s="251"/>
      <c r="GN9" s="251"/>
      <c r="GO9" s="251"/>
      <c r="GP9" s="251"/>
      <c r="GQ9" s="251"/>
      <c r="GR9" s="251"/>
      <c r="GS9" s="251"/>
      <c r="GT9" s="251"/>
      <c r="GU9" s="251"/>
      <c r="GV9" s="251"/>
      <c r="GW9" s="251"/>
      <c r="GX9" s="251"/>
      <c r="GY9" s="251"/>
      <c r="GZ9" s="251"/>
      <c r="HA9" s="251"/>
      <c r="HB9" s="251"/>
      <c r="HC9" s="251"/>
      <c r="HD9" s="251"/>
      <c r="HE9" s="251"/>
      <c r="HF9" s="251"/>
      <c r="HG9" s="251"/>
      <c r="HH9" s="251"/>
      <c r="HI9" s="251"/>
      <c r="HJ9" s="251"/>
      <c r="HK9" s="251"/>
      <c r="HL9" s="251"/>
      <c r="HM9" s="251"/>
      <c r="HN9" s="251"/>
      <c r="HO9" s="251"/>
      <c r="HP9" s="251"/>
      <c r="HQ9" s="251"/>
      <c r="HR9" s="251"/>
      <c r="HS9" s="251"/>
      <c r="HT9" s="251"/>
      <c r="HU9" s="251"/>
      <c r="HV9" s="251"/>
      <c r="HW9" s="251"/>
      <c r="HX9" s="251"/>
      <c r="HY9" s="251"/>
      <c r="HZ9" s="251"/>
      <c r="IA9" s="251"/>
      <c r="IB9" s="251"/>
      <c r="IC9" s="251"/>
      <c r="ID9" s="251"/>
      <c r="IE9" s="251"/>
      <c r="IF9" s="251"/>
      <c r="IG9" s="251"/>
      <c r="IH9" s="251"/>
      <c r="II9" s="251"/>
      <c r="IJ9" s="251"/>
      <c r="IK9" s="251"/>
      <c r="IL9" s="251"/>
      <c r="IM9" s="251"/>
      <c r="IN9" s="251"/>
      <c r="IO9" s="251"/>
      <c r="IP9" s="251"/>
      <c r="IQ9" s="251"/>
    </row>
    <row r="10" spans="1:251" s="44" customFormat="1" ht="123" customHeight="1" x14ac:dyDescent="0.5">
      <c r="A10" s="193" t="s">
        <v>27</v>
      </c>
      <c r="B10" s="234" t="s">
        <v>20</v>
      </c>
      <c r="C10" s="40" t="s">
        <v>25</v>
      </c>
      <c r="D10" s="157">
        <v>7</v>
      </c>
      <c r="E10" s="60">
        <v>19</v>
      </c>
      <c r="F10" s="41"/>
      <c r="G10" s="218">
        <v>43202</v>
      </c>
      <c r="H10" s="42">
        <v>682</v>
      </c>
      <c r="I10" s="43" t="s">
        <v>26</v>
      </c>
      <c r="J10" s="43" t="s">
        <v>23</v>
      </c>
      <c r="K10" s="258"/>
      <c r="L10" s="258"/>
      <c r="M10" s="258"/>
      <c r="N10" s="258"/>
      <c r="O10" s="258"/>
      <c r="P10" s="258"/>
      <c r="Q10" s="258"/>
      <c r="R10" s="258"/>
      <c r="S10" s="258"/>
      <c r="T10" s="258"/>
      <c r="U10" s="258"/>
      <c r="V10" s="258"/>
      <c r="W10" s="258"/>
      <c r="X10" s="258"/>
      <c r="Y10" s="258"/>
      <c r="Z10" s="258"/>
      <c r="AA10" s="258"/>
      <c r="AB10" s="258"/>
      <c r="AC10" s="258"/>
      <c r="AD10" s="258"/>
      <c r="AE10" s="258"/>
      <c r="AF10" s="258"/>
      <c r="AG10" s="258"/>
      <c r="AH10" s="258"/>
      <c r="AI10" s="258"/>
      <c r="AJ10" s="258"/>
      <c r="AK10" s="258"/>
      <c r="AL10" s="258"/>
      <c r="AM10" s="258"/>
      <c r="AN10" s="258"/>
      <c r="AO10" s="258"/>
      <c r="AP10" s="258"/>
      <c r="AQ10" s="258"/>
      <c r="AR10" s="258"/>
      <c r="AS10" s="258"/>
      <c r="AT10" s="258"/>
      <c r="AU10" s="258"/>
      <c r="AV10" s="258"/>
      <c r="AW10" s="258"/>
      <c r="AX10" s="258"/>
      <c r="AY10" s="258"/>
      <c r="AZ10" s="258"/>
      <c r="BA10" s="258"/>
      <c r="BB10" s="258"/>
      <c r="BC10" s="258"/>
      <c r="BD10" s="258"/>
      <c r="BE10" s="258"/>
      <c r="BF10" s="258"/>
      <c r="BG10" s="258"/>
      <c r="BH10" s="258"/>
      <c r="BI10" s="258"/>
      <c r="BJ10" s="258"/>
      <c r="BK10" s="258"/>
      <c r="BL10" s="258"/>
      <c r="BM10" s="258"/>
      <c r="BN10" s="258"/>
      <c r="BO10" s="258"/>
      <c r="BP10" s="258"/>
      <c r="BQ10" s="258"/>
      <c r="BR10" s="258"/>
      <c r="BS10" s="258"/>
      <c r="BT10" s="258"/>
      <c r="BU10" s="258"/>
      <c r="BV10" s="258"/>
      <c r="BW10" s="258"/>
      <c r="BX10" s="258"/>
      <c r="BY10" s="258"/>
      <c r="BZ10" s="258"/>
      <c r="CA10" s="258"/>
      <c r="CB10" s="258"/>
      <c r="CC10" s="258"/>
      <c r="CD10" s="258"/>
      <c r="CE10" s="258"/>
      <c r="CF10" s="258"/>
      <c r="CG10" s="258"/>
      <c r="CH10" s="258"/>
      <c r="CI10" s="258"/>
      <c r="CJ10" s="258"/>
      <c r="CK10" s="258"/>
      <c r="CL10" s="258"/>
      <c r="CM10" s="258"/>
      <c r="CN10" s="258"/>
      <c r="CO10" s="258"/>
      <c r="CP10" s="258"/>
      <c r="CQ10" s="258"/>
      <c r="CR10" s="258"/>
      <c r="CS10" s="258"/>
      <c r="CT10" s="258"/>
      <c r="CU10" s="258"/>
      <c r="CV10" s="258"/>
      <c r="CW10" s="258"/>
      <c r="CX10" s="258"/>
      <c r="CY10" s="258"/>
      <c r="CZ10" s="258"/>
      <c r="DA10" s="258"/>
      <c r="DB10" s="258"/>
      <c r="DC10" s="258"/>
      <c r="DD10" s="258"/>
      <c r="DE10" s="258"/>
      <c r="DF10" s="258"/>
      <c r="DG10" s="258"/>
      <c r="DH10" s="258"/>
      <c r="DI10" s="258"/>
      <c r="DJ10" s="258"/>
      <c r="DK10" s="258"/>
      <c r="DL10" s="258"/>
      <c r="DM10" s="258"/>
      <c r="DN10" s="258"/>
      <c r="DO10" s="258"/>
      <c r="DP10" s="258"/>
      <c r="DQ10" s="258"/>
      <c r="DR10" s="258"/>
      <c r="DS10" s="258"/>
      <c r="DT10" s="258"/>
      <c r="DU10" s="258"/>
      <c r="DV10" s="258"/>
      <c r="DW10" s="258"/>
      <c r="DX10" s="258"/>
      <c r="DY10" s="258"/>
      <c r="DZ10" s="258"/>
      <c r="EA10" s="258"/>
      <c r="EB10" s="258"/>
      <c r="EC10" s="258"/>
      <c r="ED10" s="258"/>
      <c r="EE10" s="258"/>
      <c r="EF10" s="258"/>
      <c r="EG10" s="258"/>
      <c r="EH10" s="258"/>
      <c r="EI10" s="258"/>
      <c r="EJ10" s="258"/>
      <c r="EK10" s="258"/>
      <c r="EL10" s="258"/>
      <c r="EM10" s="258"/>
      <c r="EN10" s="258"/>
      <c r="EO10" s="258"/>
      <c r="EP10" s="258"/>
      <c r="EQ10" s="258"/>
      <c r="ER10" s="258"/>
      <c r="ES10" s="258"/>
      <c r="ET10" s="258"/>
      <c r="EU10" s="258"/>
      <c r="EV10" s="258"/>
      <c r="EW10" s="258"/>
      <c r="EX10" s="258"/>
      <c r="EY10" s="258"/>
      <c r="EZ10" s="258"/>
      <c r="FA10" s="258"/>
      <c r="FB10" s="258"/>
      <c r="FC10" s="258"/>
      <c r="FD10" s="258"/>
      <c r="FE10" s="258"/>
      <c r="FF10" s="258"/>
      <c r="FG10" s="258"/>
      <c r="FH10" s="258"/>
      <c r="FI10" s="258"/>
      <c r="FJ10" s="258"/>
      <c r="FK10" s="258"/>
      <c r="FL10" s="258"/>
      <c r="FM10" s="258"/>
      <c r="FN10" s="258"/>
      <c r="FO10" s="258"/>
      <c r="FP10" s="258"/>
      <c r="FQ10" s="258"/>
      <c r="FR10" s="258"/>
      <c r="FS10" s="258"/>
      <c r="FT10" s="258"/>
      <c r="FU10" s="258"/>
      <c r="FV10" s="258"/>
      <c r="FW10" s="258"/>
      <c r="FX10" s="258"/>
      <c r="FY10" s="258"/>
      <c r="FZ10" s="258"/>
      <c r="GA10" s="258"/>
      <c r="GB10" s="258"/>
      <c r="GC10" s="258"/>
      <c r="GD10" s="258"/>
      <c r="GE10" s="258"/>
      <c r="GF10" s="258"/>
      <c r="GG10" s="258"/>
      <c r="GH10" s="258"/>
      <c r="GI10" s="258"/>
      <c r="GJ10" s="258"/>
      <c r="GK10" s="258"/>
      <c r="GL10" s="258"/>
      <c r="GM10" s="258"/>
      <c r="GN10" s="258"/>
      <c r="GO10" s="258"/>
      <c r="GP10" s="258"/>
      <c r="GQ10" s="258"/>
      <c r="GR10" s="258"/>
      <c r="GS10" s="258"/>
      <c r="GT10" s="258"/>
      <c r="GU10" s="258"/>
      <c r="GV10" s="258"/>
      <c r="GW10" s="258"/>
      <c r="GX10" s="258"/>
      <c r="GY10" s="258"/>
      <c r="GZ10" s="258"/>
      <c r="HA10" s="258"/>
      <c r="HB10" s="258"/>
      <c r="HC10" s="258"/>
      <c r="HD10" s="258"/>
      <c r="HE10" s="258"/>
      <c r="HF10" s="258"/>
      <c r="HG10" s="258"/>
      <c r="HH10" s="258"/>
      <c r="HI10" s="258"/>
      <c r="HJ10" s="258"/>
      <c r="HK10" s="258"/>
      <c r="HL10" s="258"/>
      <c r="HM10" s="258"/>
      <c r="HN10" s="258"/>
      <c r="HO10" s="258"/>
      <c r="HP10" s="258"/>
      <c r="HQ10" s="258"/>
      <c r="HR10" s="258"/>
      <c r="HS10" s="258"/>
      <c r="HT10" s="258"/>
      <c r="HU10" s="258"/>
      <c r="HV10" s="258"/>
      <c r="HW10" s="258"/>
      <c r="HX10" s="258"/>
      <c r="HY10" s="258"/>
      <c r="HZ10" s="258"/>
      <c r="IA10" s="258"/>
      <c r="IB10" s="258"/>
      <c r="IC10" s="258"/>
      <c r="ID10" s="258"/>
      <c r="IE10" s="258"/>
      <c r="IF10" s="258"/>
      <c r="IG10" s="258"/>
      <c r="IH10" s="258"/>
      <c r="II10" s="258"/>
      <c r="IJ10" s="258"/>
      <c r="IK10" s="258"/>
      <c r="IL10" s="258"/>
      <c r="IM10" s="258"/>
      <c r="IN10" s="258"/>
      <c r="IO10" s="258"/>
      <c r="IP10" s="258"/>
      <c r="IQ10" s="258"/>
    </row>
    <row r="11" spans="1:251" s="44" customFormat="1" ht="92.25" customHeight="1" x14ac:dyDescent="0.5">
      <c r="A11" s="193" t="s">
        <v>27</v>
      </c>
      <c r="B11" s="234" t="s">
        <v>20</v>
      </c>
      <c r="C11" s="40" t="s">
        <v>25</v>
      </c>
      <c r="D11" s="157">
        <v>7</v>
      </c>
      <c r="E11" s="60">
        <v>20</v>
      </c>
      <c r="F11" s="41"/>
      <c r="G11" s="218">
        <v>43293</v>
      </c>
      <c r="H11" s="42">
        <v>756</v>
      </c>
      <c r="I11" s="43" t="s">
        <v>28</v>
      </c>
      <c r="J11" s="43" t="s">
        <v>29</v>
      </c>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8"/>
      <c r="AH11" s="258"/>
      <c r="AI11" s="258"/>
      <c r="AJ11" s="258"/>
      <c r="AK11" s="258"/>
      <c r="AL11" s="258"/>
      <c r="AM11" s="258"/>
      <c r="AN11" s="258"/>
      <c r="AO11" s="258"/>
      <c r="AP11" s="258"/>
      <c r="AQ11" s="258"/>
      <c r="AR11" s="258"/>
      <c r="AS11" s="258"/>
      <c r="AT11" s="258"/>
      <c r="AU11" s="258"/>
      <c r="AV11" s="258"/>
      <c r="AW11" s="258"/>
      <c r="AX11" s="258"/>
      <c r="AY11" s="258"/>
      <c r="AZ11" s="258"/>
      <c r="BA11" s="258"/>
      <c r="BB11" s="258"/>
      <c r="BC11" s="258"/>
      <c r="BD11" s="258"/>
      <c r="BE11" s="258"/>
      <c r="BF11" s="258"/>
      <c r="BG11" s="258"/>
      <c r="BH11" s="258"/>
      <c r="BI11" s="258"/>
      <c r="BJ11" s="258"/>
      <c r="BK11" s="258"/>
      <c r="BL11" s="258"/>
      <c r="BM11" s="258"/>
      <c r="BN11" s="258"/>
      <c r="BO11" s="258"/>
      <c r="BP11" s="258"/>
      <c r="BQ11" s="258"/>
      <c r="BR11" s="258"/>
      <c r="BS11" s="258"/>
      <c r="BT11" s="258"/>
      <c r="BU11" s="258"/>
      <c r="BV11" s="258"/>
      <c r="BW11" s="258"/>
      <c r="BX11" s="258"/>
      <c r="BY11" s="258"/>
      <c r="BZ11" s="258"/>
      <c r="CA11" s="258"/>
      <c r="CB11" s="258"/>
      <c r="CC11" s="258"/>
      <c r="CD11" s="258"/>
      <c r="CE11" s="258"/>
      <c r="CF11" s="258"/>
      <c r="CG11" s="258"/>
      <c r="CH11" s="258"/>
      <c r="CI11" s="258"/>
      <c r="CJ11" s="258"/>
      <c r="CK11" s="258"/>
      <c r="CL11" s="258"/>
      <c r="CM11" s="258"/>
      <c r="CN11" s="258"/>
      <c r="CO11" s="258"/>
      <c r="CP11" s="258"/>
      <c r="CQ11" s="258"/>
      <c r="CR11" s="258"/>
      <c r="CS11" s="258"/>
      <c r="CT11" s="258"/>
      <c r="CU11" s="258"/>
      <c r="CV11" s="258"/>
      <c r="CW11" s="258"/>
      <c r="CX11" s="258"/>
      <c r="CY11" s="258"/>
      <c r="CZ11" s="258"/>
      <c r="DA11" s="258"/>
      <c r="DB11" s="258"/>
      <c r="DC11" s="258"/>
      <c r="DD11" s="258"/>
      <c r="DE11" s="258"/>
      <c r="DF11" s="258"/>
      <c r="DG11" s="258"/>
      <c r="DH11" s="258"/>
      <c r="DI11" s="258"/>
      <c r="DJ11" s="258"/>
      <c r="DK11" s="258"/>
      <c r="DL11" s="258"/>
      <c r="DM11" s="258"/>
      <c r="DN11" s="258"/>
      <c r="DO11" s="258"/>
      <c r="DP11" s="258"/>
      <c r="DQ11" s="258"/>
      <c r="DR11" s="258"/>
      <c r="DS11" s="258"/>
      <c r="DT11" s="258"/>
      <c r="DU11" s="258"/>
      <c r="DV11" s="258"/>
      <c r="DW11" s="258"/>
      <c r="DX11" s="258"/>
      <c r="DY11" s="258"/>
      <c r="DZ11" s="258"/>
      <c r="EA11" s="258"/>
      <c r="EB11" s="258"/>
      <c r="EC11" s="258"/>
      <c r="ED11" s="258"/>
      <c r="EE11" s="258"/>
      <c r="EF11" s="258"/>
      <c r="EG11" s="258"/>
      <c r="EH11" s="258"/>
      <c r="EI11" s="258"/>
      <c r="EJ11" s="258"/>
      <c r="EK11" s="258"/>
      <c r="EL11" s="258"/>
      <c r="EM11" s="258"/>
      <c r="EN11" s="258"/>
      <c r="EO11" s="258"/>
      <c r="EP11" s="258"/>
      <c r="EQ11" s="258"/>
      <c r="ER11" s="258"/>
      <c r="ES11" s="258"/>
      <c r="ET11" s="258"/>
      <c r="EU11" s="258"/>
      <c r="EV11" s="258"/>
      <c r="EW11" s="258"/>
      <c r="EX11" s="258"/>
      <c r="EY11" s="258"/>
      <c r="EZ11" s="258"/>
      <c r="FA11" s="258"/>
      <c r="FB11" s="258"/>
      <c r="FC11" s="258"/>
      <c r="FD11" s="258"/>
      <c r="FE11" s="258"/>
      <c r="FF11" s="258"/>
      <c r="FG11" s="258"/>
      <c r="FH11" s="258"/>
      <c r="FI11" s="258"/>
      <c r="FJ11" s="258"/>
      <c r="FK11" s="258"/>
      <c r="FL11" s="258"/>
      <c r="FM11" s="258"/>
      <c r="FN11" s="258"/>
      <c r="FO11" s="258"/>
      <c r="FP11" s="258"/>
      <c r="FQ11" s="258"/>
      <c r="FR11" s="258"/>
      <c r="FS11" s="258"/>
      <c r="FT11" s="258"/>
      <c r="FU11" s="258"/>
      <c r="FV11" s="258"/>
      <c r="FW11" s="258"/>
      <c r="FX11" s="258"/>
      <c r="FY11" s="258"/>
      <c r="FZ11" s="258"/>
      <c r="GA11" s="258"/>
      <c r="GB11" s="258"/>
      <c r="GC11" s="258"/>
      <c r="GD11" s="258"/>
      <c r="GE11" s="258"/>
      <c r="GF11" s="258"/>
      <c r="GG11" s="258"/>
      <c r="GH11" s="258"/>
      <c r="GI11" s="258"/>
      <c r="GJ11" s="258"/>
      <c r="GK11" s="258"/>
      <c r="GL11" s="258"/>
      <c r="GM11" s="258"/>
      <c r="GN11" s="258"/>
      <c r="GO11" s="258"/>
      <c r="GP11" s="258"/>
      <c r="GQ11" s="258"/>
      <c r="GR11" s="258"/>
      <c r="GS11" s="258"/>
      <c r="GT11" s="258"/>
      <c r="GU11" s="258"/>
      <c r="GV11" s="258"/>
      <c r="GW11" s="258"/>
      <c r="GX11" s="258"/>
      <c r="GY11" s="258"/>
      <c r="GZ11" s="258"/>
      <c r="HA11" s="258"/>
      <c r="HB11" s="258"/>
      <c r="HC11" s="258"/>
      <c r="HD11" s="258"/>
      <c r="HE11" s="258"/>
      <c r="HF11" s="258"/>
      <c r="HG11" s="258"/>
      <c r="HH11" s="258"/>
      <c r="HI11" s="258"/>
      <c r="HJ11" s="258"/>
      <c r="HK11" s="258"/>
      <c r="HL11" s="258"/>
      <c r="HM11" s="258"/>
      <c r="HN11" s="258"/>
      <c r="HO11" s="258"/>
      <c r="HP11" s="258"/>
      <c r="HQ11" s="258"/>
      <c r="HR11" s="258"/>
      <c r="HS11" s="258"/>
      <c r="HT11" s="258"/>
      <c r="HU11" s="258"/>
      <c r="HV11" s="258"/>
      <c r="HW11" s="258"/>
      <c r="HX11" s="258"/>
      <c r="HY11" s="258"/>
      <c r="HZ11" s="258"/>
      <c r="IA11" s="258"/>
      <c r="IB11" s="258"/>
      <c r="IC11" s="258"/>
      <c r="ID11" s="258"/>
      <c r="IE11" s="258"/>
      <c r="IF11" s="258"/>
      <c r="IG11" s="258"/>
      <c r="IH11" s="258"/>
      <c r="II11" s="258"/>
      <c r="IJ11" s="258"/>
      <c r="IK11" s="258"/>
      <c r="IL11" s="258"/>
      <c r="IM11" s="258"/>
      <c r="IN11" s="258"/>
      <c r="IO11" s="258"/>
      <c r="IP11" s="258"/>
      <c r="IQ11" s="258"/>
    </row>
    <row r="12" spans="1:251" s="44" customFormat="1" ht="123" customHeight="1" x14ac:dyDescent="0.5">
      <c r="A12" s="193" t="s">
        <v>27</v>
      </c>
      <c r="B12" s="234" t="s">
        <v>20</v>
      </c>
      <c r="C12" s="45" t="s">
        <v>25</v>
      </c>
      <c r="D12" s="202" t="s">
        <v>30</v>
      </c>
      <c r="E12" s="60">
        <v>26</v>
      </c>
      <c r="F12" s="46"/>
      <c r="G12" s="220">
        <v>43665</v>
      </c>
      <c r="H12" s="47">
        <v>1098</v>
      </c>
      <c r="I12" s="43" t="s">
        <v>28</v>
      </c>
      <c r="J12" s="43" t="s">
        <v>31</v>
      </c>
      <c r="K12" s="258"/>
      <c r="L12" s="258"/>
      <c r="M12" s="258"/>
      <c r="N12" s="258"/>
      <c r="O12" s="258"/>
      <c r="P12" s="258"/>
      <c r="Q12" s="258"/>
      <c r="R12" s="258"/>
      <c r="S12" s="258"/>
      <c r="T12" s="258"/>
      <c r="U12" s="258"/>
      <c r="V12" s="258"/>
      <c r="W12" s="258"/>
      <c r="X12" s="258"/>
      <c r="Y12" s="258"/>
      <c r="Z12" s="258"/>
      <c r="AA12" s="258"/>
      <c r="AB12" s="258"/>
      <c r="AC12" s="258"/>
      <c r="AD12" s="258"/>
      <c r="AE12" s="258"/>
      <c r="AF12" s="258"/>
      <c r="AG12" s="258"/>
      <c r="AH12" s="258"/>
      <c r="AI12" s="258"/>
      <c r="AJ12" s="258"/>
      <c r="AK12" s="258"/>
      <c r="AL12" s="258"/>
      <c r="AM12" s="258"/>
      <c r="AN12" s="258"/>
      <c r="AO12" s="258"/>
      <c r="AP12" s="258"/>
      <c r="AQ12" s="258"/>
      <c r="AR12" s="258"/>
      <c r="AS12" s="258"/>
      <c r="AT12" s="258"/>
      <c r="AU12" s="258"/>
      <c r="AV12" s="258"/>
      <c r="AW12" s="258"/>
      <c r="AX12" s="258"/>
      <c r="AY12" s="258"/>
      <c r="AZ12" s="258"/>
      <c r="BA12" s="258"/>
      <c r="BB12" s="258"/>
      <c r="BC12" s="258"/>
      <c r="BD12" s="258"/>
      <c r="BE12" s="258"/>
      <c r="BF12" s="258"/>
      <c r="BG12" s="258"/>
      <c r="BH12" s="258"/>
      <c r="BI12" s="258"/>
      <c r="BJ12" s="258"/>
      <c r="BK12" s="258"/>
      <c r="BL12" s="258"/>
      <c r="BM12" s="258"/>
      <c r="BN12" s="258"/>
      <c r="BO12" s="258"/>
      <c r="BP12" s="258"/>
      <c r="BQ12" s="258"/>
      <c r="BR12" s="258"/>
      <c r="BS12" s="258"/>
      <c r="BT12" s="258"/>
      <c r="BU12" s="258"/>
      <c r="BV12" s="258"/>
      <c r="BW12" s="258"/>
      <c r="BX12" s="258"/>
      <c r="BY12" s="258"/>
      <c r="BZ12" s="258"/>
      <c r="CA12" s="258"/>
      <c r="CB12" s="258"/>
      <c r="CC12" s="258"/>
      <c r="CD12" s="258"/>
      <c r="CE12" s="258"/>
      <c r="CF12" s="258"/>
      <c r="CG12" s="258"/>
      <c r="CH12" s="258"/>
      <c r="CI12" s="258"/>
      <c r="CJ12" s="258"/>
      <c r="CK12" s="258"/>
      <c r="CL12" s="258"/>
      <c r="CM12" s="258"/>
      <c r="CN12" s="258"/>
      <c r="CO12" s="258"/>
      <c r="CP12" s="258"/>
      <c r="CQ12" s="258"/>
      <c r="CR12" s="258"/>
      <c r="CS12" s="258"/>
      <c r="CT12" s="258"/>
      <c r="CU12" s="258"/>
      <c r="CV12" s="258"/>
      <c r="CW12" s="258"/>
      <c r="CX12" s="258"/>
      <c r="CY12" s="258"/>
      <c r="CZ12" s="258"/>
      <c r="DA12" s="258"/>
      <c r="DB12" s="258"/>
      <c r="DC12" s="258"/>
      <c r="DD12" s="258"/>
      <c r="DE12" s="258"/>
      <c r="DF12" s="258"/>
      <c r="DG12" s="258"/>
      <c r="DH12" s="258"/>
      <c r="DI12" s="258"/>
      <c r="DJ12" s="258"/>
      <c r="DK12" s="258"/>
      <c r="DL12" s="258"/>
      <c r="DM12" s="258"/>
      <c r="DN12" s="258"/>
      <c r="DO12" s="258"/>
      <c r="DP12" s="258"/>
      <c r="DQ12" s="258"/>
      <c r="DR12" s="258"/>
      <c r="DS12" s="258"/>
      <c r="DT12" s="258"/>
      <c r="DU12" s="258"/>
      <c r="DV12" s="258"/>
      <c r="DW12" s="258"/>
      <c r="DX12" s="258"/>
      <c r="DY12" s="258"/>
      <c r="DZ12" s="258"/>
      <c r="EA12" s="258"/>
      <c r="EB12" s="258"/>
      <c r="EC12" s="258"/>
      <c r="ED12" s="258"/>
      <c r="EE12" s="258"/>
      <c r="EF12" s="258"/>
      <c r="EG12" s="258"/>
      <c r="EH12" s="258"/>
      <c r="EI12" s="258"/>
      <c r="EJ12" s="258"/>
      <c r="EK12" s="258"/>
      <c r="EL12" s="258"/>
      <c r="EM12" s="258"/>
      <c r="EN12" s="258"/>
      <c r="EO12" s="258"/>
      <c r="EP12" s="258"/>
      <c r="EQ12" s="258"/>
      <c r="ER12" s="258"/>
      <c r="ES12" s="258"/>
      <c r="ET12" s="258"/>
      <c r="EU12" s="258"/>
      <c r="EV12" s="258"/>
      <c r="EW12" s="258"/>
      <c r="EX12" s="258"/>
      <c r="EY12" s="258"/>
      <c r="EZ12" s="258"/>
      <c r="FA12" s="258"/>
      <c r="FB12" s="258"/>
      <c r="FC12" s="258"/>
      <c r="FD12" s="258"/>
      <c r="FE12" s="258"/>
      <c r="FF12" s="258"/>
      <c r="FG12" s="258"/>
      <c r="FH12" s="258"/>
      <c r="FI12" s="258"/>
      <c r="FJ12" s="258"/>
      <c r="FK12" s="258"/>
      <c r="FL12" s="258"/>
      <c r="FM12" s="258"/>
      <c r="FN12" s="258"/>
      <c r="FO12" s="258"/>
      <c r="FP12" s="258"/>
      <c r="FQ12" s="258"/>
      <c r="FR12" s="258"/>
      <c r="FS12" s="258"/>
      <c r="FT12" s="258"/>
      <c r="FU12" s="258"/>
      <c r="FV12" s="258"/>
      <c r="FW12" s="258"/>
      <c r="FX12" s="258"/>
      <c r="FY12" s="258"/>
      <c r="FZ12" s="258"/>
      <c r="GA12" s="258"/>
      <c r="GB12" s="258"/>
      <c r="GC12" s="258"/>
      <c r="GD12" s="258"/>
      <c r="GE12" s="258"/>
      <c r="GF12" s="258"/>
      <c r="GG12" s="258"/>
      <c r="GH12" s="258"/>
      <c r="GI12" s="258"/>
      <c r="GJ12" s="258"/>
      <c r="GK12" s="258"/>
      <c r="GL12" s="258"/>
      <c r="GM12" s="258"/>
      <c r="GN12" s="258"/>
      <c r="GO12" s="258"/>
      <c r="GP12" s="258"/>
      <c r="GQ12" s="258"/>
      <c r="GR12" s="258"/>
      <c r="GS12" s="258"/>
      <c r="GT12" s="258"/>
      <c r="GU12" s="258"/>
      <c r="GV12" s="258"/>
      <c r="GW12" s="258"/>
      <c r="GX12" s="258"/>
      <c r="GY12" s="258"/>
      <c r="GZ12" s="258"/>
      <c r="HA12" s="258"/>
      <c r="HB12" s="258"/>
      <c r="HC12" s="258"/>
      <c r="HD12" s="258"/>
      <c r="HE12" s="258"/>
      <c r="HF12" s="258"/>
      <c r="HG12" s="258"/>
      <c r="HH12" s="258"/>
      <c r="HI12" s="258"/>
      <c r="HJ12" s="258"/>
      <c r="HK12" s="258"/>
      <c r="HL12" s="258"/>
      <c r="HM12" s="258"/>
      <c r="HN12" s="258"/>
      <c r="HO12" s="258"/>
      <c r="HP12" s="258"/>
      <c r="HQ12" s="258"/>
      <c r="HR12" s="258"/>
      <c r="HS12" s="258"/>
      <c r="HT12" s="258"/>
      <c r="HU12" s="258"/>
      <c r="HV12" s="258"/>
      <c r="HW12" s="258"/>
      <c r="HX12" s="258"/>
      <c r="HY12" s="258"/>
      <c r="HZ12" s="258"/>
      <c r="IA12" s="258"/>
      <c r="IB12" s="258"/>
      <c r="IC12" s="258"/>
      <c r="ID12" s="258"/>
      <c r="IE12" s="258"/>
      <c r="IF12" s="258"/>
      <c r="IG12" s="258"/>
      <c r="IH12" s="258"/>
      <c r="II12" s="258"/>
      <c r="IJ12" s="258"/>
      <c r="IK12" s="258"/>
      <c r="IL12" s="258"/>
      <c r="IM12" s="258"/>
      <c r="IN12" s="258"/>
      <c r="IO12" s="258"/>
      <c r="IP12" s="258"/>
      <c r="IQ12" s="258"/>
    </row>
    <row r="13" spans="1:251" s="48" customFormat="1" ht="105.75" customHeight="1" x14ac:dyDescent="0.5">
      <c r="A13" s="35" t="s">
        <v>32</v>
      </c>
      <c r="B13" s="233" t="s">
        <v>20</v>
      </c>
      <c r="C13" s="16" t="s">
        <v>33</v>
      </c>
      <c r="D13" s="60">
        <v>7</v>
      </c>
      <c r="E13" s="60">
        <v>23</v>
      </c>
      <c r="F13" s="17"/>
      <c r="G13" s="216">
        <v>43455</v>
      </c>
      <c r="H13" s="18">
        <v>974</v>
      </c>
      <c r="I13" s="159" t="s">
        <v>34</v>
      </c>
      <c r="J13" s="19" t="s">
        <v>23</v>
      </c>
      <c r="K13" s="249"/>
      <c r="L13" s="249"/>
      <c r="M13" s="249"/>
      <c r="N13" s="249"/>
      <c r="O13" s="249"/>
      <c r="P13" s="249"/>
      <c r="Q13" s="249"/>
      <c r="R13" s="249"/>
      <c r="S13" s="249"/>
      <c r="T13" s="249"/>
      <c r="U13" s="249"/>
      <c r="V13" s="249"/>
      <c r="W13" s="249"/>
      <c r="X13" s="249"/>
      <c r="Y13" s="249"/>
      <c r="Z13" s="249"/>
      <c r="AA13" s="249"/>
      <c r="AB13" s="249"/>
      <c r="AC13" s="249"/>
      <c r="AD13" s="249"/>
      <c r="AE13" s="249"/>
      <c r="AF13" s="249"/>
      <c r="AG13" s="249"/>
      <c r="AH13" s="249"/>
      <c r="AI13" s="249"/>
      <c r="AJ13" s="249"/>
      <c r="AK13" s="249"/>
      <c r="AL13" s="249"/>
      <c r="AM13" s="249"/>
      <c r="AN13" s="249"/>
      <c r="AO13" s="249"/>
      <c r="AP13" s="249"/>
      <c r="AQ13" s="249"/>
      <c r="AR13" s="249"/>
      <c r="AS13" s="249"/>
      <c r="AT13" s="249"/>
      <c r="AU13" s="249"/>
      <c r="AV13" s="249"/>
      <c r="AW13" s="249"/>
      <c r="AX13" s="249"/>
      <c r="AY13" s="249"/>
      <c r="AZ13" s="249"/>
      <c r="BA13" s="249"/>
      <c r="BB13" s="249"/>
      <c r="BC13" s="249"/>
      <c r="BD13" s="249"/>
      <c r="BE13" s="249"/>
      <c r="BF13" s="249"/>
      <c r="BG13" s="249"/>
      <c r="BH13" s="249"/>
      <c r="BI13" s="249"/>
      <c r="BJ13" s="249"/>
      <c r="BK13" s="249"/>
      <c r="BL13" s="249"/>
      <c r="BM13" s="249"/>
      <c r="BN13" s="249"/>
      <c r="BO13" s="249"/>
      <c r="BP13" s="249"/>
      <c r="BQ13" s="249"/>
      <c r="BR13" s="249"/>
      <c r="BS13" s="249"/>
      <c r="BT13" s="249"/>
      <c r="BU13" s="249"/>
      <c r="BV13" s="249"/>
      <c r="BW13" s="249"/>
      <c r="BX13" s="249"/>
      <c r="BY13" s="249"/>
      <c r="BZ13" s="249"/>
      <c r="CA13" s="249"/>
      <c r="CB13" s="249"/>
      <c r="CC13" s="249"/>
      <c r="CD13" s="249"/>
      <c r="CE13" s="249"/>
      <c r="CF13" s="249"/>
      <c r="CG13" s="249"/>
      <c r="CH13" s="249"/>
      <c r="CI13" s="249"/>
      <c r="CJ13" s="249"/>
      <c r="CK13" s="249"/>
      <c r="CL13" s="249"/>
      <c r="CM13" s="249"/>
      <c r="CN13" s="249"/>
      <c r="CO13" s="249"/>
      <c r="CP13" s="249"/>
      <c r="CQ13" s="249"/>
      <c r="CR13" s="249"/>
      <c r="CS13" s="249"/>
      <c r="CT13" s="249"/>
      <c r="CU13" s="249"/>
      <c r="CV13" s="249"/>
      <c r="CW13" s="249"/>
      <c r="CX13" s="249"/>
      <c r="CY13" s="249"/>
      <c r="CZ13" s="249"/>
      <c r="DA13" s="249"/>
      <c r="DB13" s="249"/>
      <c r="DC13" s="249"/>
      <c r="DD13" s="249"/>
      <c r="DE13" s="249"/>
      <c r="DF13" s="249"/>
      <c r="DG13" s="249"/>
      <c r="DH13" s="249"/>
      <c r="DI13" s="249"/>
      <c r="DJ13" s="249"/>
      <c r="DK13" s="249"/>
      <c r="DL13" s="249"/>
      <c r="DM13" s="249"/>
      <c r="DN13" s="249"/>
      <c r="DO13" s="249"/>
      <c r="DP13" s="249"/>
      <c r="DQ13" s="249"/>
      <c r="DR13" s="249"/>
      <c r="DS13" s="249"/>
      <c r="DT13" s="249"/>
      <c r="DU13" s="249"/>
      <c r="DV13" s="249"/>
      <c r="DW13" s="249"/>
      <c r="DX13" s="249"/>
      <c r="DY13" s="249"/>
      <c r="DZ13" s="249"/>
      <c r="EA13" s="249"/>
      <c r="EB13" s="249"/>
      <c r="EC13" s="249"/>
      <c r="ED13" s="249"/>
      <c r="EE13" s="249"/>
      <c r="EF13" s="249"/>
      <c r="EG13" s="249"/>
      <c r="EH13" s="249"/>
      <c r="EI13" s="249"/>
      <c r="EJ13" s="249"/>
      <c r="EK13" s="249"/>
      <c r="EL13" s="249"/>
      <c r="EM13" s="249"/>
      <c r="EN13" s="249"/>
      <c r="EO13" s="249"/>
      <c r="EP13" s="249"/>
      <c r="EQ13" s="249"/>
      <c r="ER13" s="249"/>
      <c r="ES13" s="249"/>
      <c r="ET13" s="249"/>
      <c r="EU13" s="249"/>
      <c r="EV13" s="249"/>
      <c r="EW13" s="249"/>
      <c r="EX13" s="249"/>
      <c r="EY13" s="249"/>
      <c r="EZ13" s="249"/>
      <c r="FA13" s="249"/>
      <c r="FB13" s="249"/>
      <c r="FC13" s="249"/>
      <c r="FD13" s="249"/>
      <c r="FE13" s="249"/>
      <c r="FF13" s="249"/>
      <c r="FG13" s="249"/>
      <c r="FH13" s="249"/>
      <c r="FI13" s="249"/>
      <c r="FJ13" s="249"/>
      <c r="FK13" s="249"/>
      <c r="FL13" s="249"/>
      <c r="FM13" s="249"/>
      <c r="FN13" s="249"/>
      <c r="FO13" s="249"/>
      <c r="FP13" s="249"/>
      <c r="FQ13" s="249"/>
      <c r="FR13" s="249"/>
      <c r="FS13" s="249"/>
      <c r="FT13" s="249"/>
      <c r="FU13" s="249"/>
      <c r="FV13" s="249"/>
      <c r="FW13" s="249"/>
      <c r="FX13" s="249"/>
      <c r="FY13" s="249"/>
      <c r="FZ13" s="249"/>
      <c r="GA13" s="249"/>
      <c r="GB13" s="249"/>
      <c r="GC13" s="249"/>
      <c r="GD13" s="249"/>
      <c r="GE13" s="249"/>
      <c r="GF13" s="249"/>
      <c r="GG13" s="249"/>
      <c r="GH13" s="249"/>
      <c r="GI13" s="249"/>
      <c r="GJ13" s="249"/>
      <c r="GK13" s="249"/>
      <c r="GL13" s="249"/>
      <c r="GM13" s="249"/>
      <c r="GN13" s="249"/>
      <c r="GO13" s="249"/>
      <c r="GP13" s="249"/>
      <c r="GQ13" s="249"/>
      <c r="GR13" s="249"/>
      <c r="GS13" s="249"/>
      <c r="GT13" s="249"/>
      <c r="GU13" s="249"/>
      <c r="GV13" s="249"/>
      <c r="GW13" s="249"/>
      <c r="GX13" s="249"/>
      <c r="GY13" s="249"/>
      <c r="GZ13" s="249"/>
      <c r="HA13" s="249"/>
      <c r="HB13" s="249"/>
      <c r="HC13" s="249"/>
      <c r="HD13" s="249"/>
      <c r="HE13" s="249"/>
      <c r="HF13" s="249"/>
      <c r="HG13" s="249"/>
      <c r="HH13" s="249"/>
      <c r="HI13" s="249"/>
      <c r="HJ13" s="249"/>
      <c r="HK13" s="249"/>
      <c r="HL13" s="249"/>
      <c r="HM13" s="249"/>
      <c r="HN13" s="249"/>
      <c r="HO13" s="249"/>
      <c r="HP13" s="249"/>
      <c r="HQ13" s="249"/>
      <c r="HR13" s="249"/>
      <c r="HS13" s="249"/>
      <c r="HT13" s="249"/>
      <c r="HU13" s="249"/>
      <c r="HV13" s="249"/>
      <c r="HW13" s="249"/>
      <c r="HX13" s="249"/>
      <c r="HY13" s="249"/>
      <c r="HZ13" s="249"/>
      <c r="IA13" s="249"/>
      <c r="IB13" s="249"/>
      <c r="IC13" s="249"/>
      <c r="ID13" s="249"/>
      <c r="IE13" s="249"/>
      <c r="IF13" s="249"/>
      <c r="IG13" s="249"/>
      <c r="IH13" s="249"/>
      <c r="II13" s="249"/>
      <c r="IJ13" s="249"/>
      <c r="IK13" s="249"/>
      <c r="IL13" s="249"/>
      <c r="IM13" s="249"/>
      <c r="IN13" s="249"/>
      <c r="IO13" s="249"/>
      <c r="IP13" s="249"/>
      <c r="IQ13" s="249"/>
    </row>
    <row r="14" spans="1:251" s="51" customFormat="1" ht="61.5" customHeight="1" x14ac:dyDescent="0.5">
      <c r="A14" s="193" t="s">
        <v>27</v>
      </c>
      <c r="B14" s="234" t="s">
        <v>20</v>
      </c>
      <c r="C14" s="40" t="s">
        <v>35</v>
      </c>
      <c r="D14" s="157" t="s">
        <v>30</v>
      </c>
      <c r="E14" s="60">
        <v>26</v>
      </c>
      <c r="F14" s="41"/>
      <c r="G14" s="221">
        <v>43665</v>
      </c>
      <c r="H14" s="49">
        <v>1095</v>
      </c>
      <c r="I14" s="185" t="s">
        <v>34</v>
      </c>
      <c r="J14" s="50" t="s">
        <v>36</v>
      </c>
      <c r="K14" s="249"/>
      <c r="L14" s="249"/>
      <c r="M14" s="249"/>
      <c r="N14" s="249"/>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49"/>
      <c r="CK14" s="249"/>
      <c r="CL14" s="249"/>
      <c r="CM14" s="249"/>
      <c r="CN14" s="249"/>
      <c r="CO14" s="249"/>
      <c r="CP14" s="249"/>
      <c r="CQ14" s="249"/>
      <c r="CR14" s="249"/>
      <c r="CS14" s="249"/>
      <c r="CT14" s="249"/>
      <c r="CU14" s="249"/>
      <c r="CV14" s="249"/>
      <c r="CW14" s="249"/>
      <c r="CX14" s="249"/>
      <c r="CY14" s="249"/>
      <c r="CZ14" s="249"/>
      <c r="DA14" s="249"/>
      <c r="DB14" s="249"/>
      <c r="DC14" s="249"/>
      <c r="DD14" s="249"/>
      <c r="DE14" s="249"/>
      <c r="DF14" s="249"/>
      <c r="DG14" s="249"/>
      <c r="DH14" s="249"/>
      <c r="DI14" s="249"/>
      <c r="DJ14" s="249"/>
      <c r="DK14" s="249"/>
      <c r="DL14" s="249"/>
      <c r="DM14" s="249"/>
      <c r="DN14" s="249"/>
      <c r="DO14" s="249"/>
      <c r="DP14" s="249"/>
      <c r="DQ14" s="249"/>
      <c r="DR14" s="249"/>
      <c r="DS14" s="249"/>
      <c r="DT14" s="249"/>
      <c r="DU14" s="249"/>
      <c r="DV14" s="249"/>
      <c r="DW14" s="249"/>
      <c r="DX14" s="249"/>
      <c r="DY14" s="249"/>
      <c r="DZ14" s="249"/>
      <c r="EA14" s="249"/>
      <c r="EB14" s="249"/>
      <c r="EC14" s="249"/>
      <c r="ED14" s="249"/>
      <c r="EE14" s="249"/>
      <c r="EF14" s="249"/>
      <c r="EG14" s="249"/>
      <c r="EH14" s="249"/>
      <c r="EI14" s="249"/>
      <c r="EJ14" s="249"/>
      <c r="EK14" s="249"/>
      <c r="EL14" s="249"/>
      <c r="EM14" s="249"/>
      <c r="EN14" s="249"/>
      <c r="EO14" s="249"/>
      <c r="EP14" s="249"/>
      <c r="EQ14" s="249"/>
      <c r="ER14" s="249"/>
      <c r="ES14" s="249"/>
      <c r="ET14" s="249"/>
      <c r="EU14" s="249"/>
      <c r="EV14" s="249"/>
      <c r="EW14" s="249"/>
      <c r="EX14" s="249"/>
      <c r="EY14" s="249"/>
      <c r="EZ14" s="249"/>
      <c r="FA14" s="249"/>
      <c r="FB14" s="249"/>
      <c r="FC14" s="249"/>
      <c r="FD14" s="249"/>
      <c r="FE14" s="249"/>
      <c r="FF14" s="249"/>
      <c r="FG14" s="249"/>
      <c r="FH14" s="249"/>
      <c r="FI14" s="249"/>
      <c r="FJ14" s="249"/>
      <c r="FK14" s="249"/>
      <c r="FL14" s="249"/>
      <c r="FM14" s="249"/>
      <c r="FN14" s="249"/>
      <c r="FO14" s="249"/>
      <c r="FP14" s="249"/>
      <c r="FQ14" s="249"/>
      <c r="FR14" s="249"/>
      <c r="FS14" s="249"/>
      <c r="FT14" s="249"/>
      <c r="FU14" s="249"/>
      <c r="FV14" s="249"/>
      <c r="FW14" s="249"/>
      <c r="FX14" s="249"/>
      <c r="FY14" s="249"/>
      <c r="FZ14" s="249"/>
      <c r="GA14" s="249"/>
      <c r="GB14" s="249"/>
      <c r="GC14" s="249"/>
      <c r="GD14" s="249"/>
      <c r="GE14" s="249"/>
      <c r="GF14" s="249"/>
      <c r="GG14" s="249"/>
      <c r="GH14" s="249"/>
      <c r="GI14" s="249"/>
      <c r="GJ14" s="249"/>
      <c r="GK14" s="249"/>
      <c r="GL14" s="249"/>
      <c r="GM14" s="249"/>
      <c r="GN14" s="249"/>
      <c r="GO14" s="249"/>
      <c r="GP14" s="249"/>
      <c r="GQ14" s="249"/>
      <c r="GR14" s="249"/>
      <c r="GS14" s="249"/>
      <c r="GT14" s="249"/>
      <c r="GU14" s="249"/>
      <c r="GV14" s="249"/>
      <c r="GW14" s="249"/>
      <c r="GX14" s="249"/>
      <c r="GY14" s="249"/>
      <c r="GZ14" s="249"/>
      <c r="HA14" s="249"/>
      <c r="HB14" s="249"/>
      <c r="HC14" s="249"/>
      <c r="HD14" s="249"/>
      <c r="HE14" s="249"/>
      <c r="HF14" s="249"/>
      <c r="HG14" s="249"/>
      <c r="HH14" s="249"/>
      <c r="HI14" s="249"/>
      <c r="HJ14" s="249"/>
      <c r="HK14" s="249"/>
      <c r="HL14" s="249"/>
      <c r="HM14" s="249"/>
      <c r="HN14" s="249"/>
      <c r="HO14" s="249"/>
      <c r="HP14" s="249"/>
      <c r="HQ14" s="249"/>
      <c r="HR14" s="249"/>
      <c r="HS14" s="249"/>
      <c r="HT14" s="249"/>
      <c r="HU14" s="249"/>
      <c r="HV14" s="249"/>
      <c r="HW14" s="249"/>
      <c r="HX14" s="249"/>
      <c r="HY14" s="249"/>
      <c r="HZ14" s="249"/>
      <c r="IA14" s="249"/>
      <c r="IB14" s="249"/>
      <c r="IC14" s="249"/>
      <c r="ID14" s="249"/>
      <c r="IE14" s="249"/>
      <c r="IF14" s="249"/>
      <c r="IG14" s="249"/>
      <c r="IH14" s="249"/>
      <c r="II14" s="249"/>
      <c r="IJ14" s="249"/>
      <c r="IK14" s="249"/>
      <c r="IL14" s="249"/>
      <c r="IM14" s="249"/>
      <c r="IN14" s="249"/>
      <c r="IO14" s="249"/>
      <c r="IP14" s="249"/>
      <c r="IQ14" s="249"/>
    </row>
    <row r="15" spans="1:251" s="51" customFormat="1" ht="61.5" customHeight="1" x14ac:dyDescent="0.5">
      <c r="A15" s="193" t="s">
        <v>27</v>
      </c>
      <c r="B15" s="234" t="s">
        <v>20</v>
      </c>
      <c r="C15" s="52" t="s">
        <v>35</v>
      </c>
      <c r="D15" s="202" t="s">
        <v>30</v>
      </c>
      <c r="E15" s="60">
        <v>29</v>
      </c>
      <c r="F15" s="46"/>
      <c r="G15" s="220">
        <v>43819</v>
      </c>
      <c r="H15" s="47">
        <v>1251</v>
      </c>
      <c r="I15" s="185" t="s">
        <v>34</v>
      </c>
      <c r="J15" s="50" t="s">
        <v>36</v>
      </c>
      <c r="K15" s="249"/>
      <c r="L15" s="249"/>
      <c r="M15" s="249"/>
      <c r="N15" s="249"/>
      <c r="O15" s="249"/>
      <c r="P15" s="249"/>
      <c r="Q15" s="249"/>
      <c r="R15" s="249"/>
      <c r="S15" s="249"/>
      <c r="T15" s="249"/>
      <c r="U15" s="249"/>
      <c r="V15" s="249"/>
      <c r="W15" s="249"/>
      <c r="X15" s="249"/>
      <c r="Y15" s="249"/>
      <c r="Z15" s="249"/>
      <c r="AA15" s="249"/>
      <c r="AB15" s="249"/>
      <c r="AC15" s="249"/>
      <c r="AD15" s="249"/>
      <c r="AE15" s="249"/>
      <c r="AF15" s="249"/>
      <c r="AG15" s="249"/>
      <c r="AH15" s="249"/>
      <c r="AI15" s="249"/>
      <c r="AJ15" s="249"/>
      <c r="AK15" s="249"/>
      <c r="AL15" s="249"/>
      <c r="AM15" s="249"/>
      <c r="AN15" s="249"/>
      <c r="AO15" s="249"/>
      <c r="AP15" s="249"/>
      <c r="AQ15" s="249"/>
      <c r="AR15" s="249"/>
      <c r="AS15" s="249"/>
      <c r="AT15" s="249"/>
      <c r="AU15" s="249"/>
      <c r="AV15" s="249"/>
      <c r="AW15" s="249"/>
      <c r="AX15" s="249"/>
      <c r="AY15" s="249"/>
      <c r="AZ15" s="249"/>
      <c r="BA15" s="249"/>
      <c r="BB15" s="249"/>
      <c r="BC15" s="249"/>
      <c r="BD15" s="249"/>
      <c r="BE15" s="249"/>
      <c r="BF15" s="249"/>
      <c r="BG15" s="249"/>
      <c r="BH15" s="249"/>
      <c r="BI15" s="249"/>
      <c r="BJ15" s="249"/>
      <c r="BK15" s="249"/>
      <c r="BL15" s="249"/>
      <c r="BM15" s="249"/>
      <c r="BN15" s="249"/>
      <c r="BO15" s="249"/>
      <c r="BP15" s="249"/>
      <c r="BQ15" s="249"/>
      <c r="BR15" s="249"/>
      <c r="BS15" s="249"/>
      <c r="BT15" s="249"/>
      <c r="BU15" s="249"/>
      <c r="BV15" s="249"/>
      <c r="BW15" s="249"/>
      <c r="BX15" s="249"/>
      <c r="BY15" s="249"/>
      <c r="BZ15" s="249"/>
      <c r="CA15" s="249"/>
      <c r="CB15" s="249"/>
      <c r="CC15" s="249"/>
      <c r="CD15" s="249"/>
      <c r="CE15" s="249"/>
      <c r="CF15" s="249"/>
      <c r="CG15" s="249"/>
      <c r="CH15" s="249"/>
      <c r="CI15" s="249"/>
      <c r="CJ15" s="249"/>
      <c r="CK15" s="249"/>
      <c r="CL15" s="249"/>
      <c r="CM15" s="249"/>
      <c r="CN15" s="249"/>
      <c r="CO15" s="249"/>
      <c r="CP15" s="249"/>
      <c r="CQ15" s="249"/>
      <c r="CR15" s="249"/>
      <c r="CS15" s="249"/>
      <c r="CT15" s="249"/>
      <c r="CU15" s="249"/>
      <c r="CV15" s="249"/>
      <c r="CW15" s="249"/>
      <c r="CX15" s="249"/>
      <c r="CY15" s="249"/>
      <c r="CZ15" s="249"/>
      <c r="DA15" s="249"/>
      <c r="DB15" s="249"/>
      <c r="DC15" s="249"/>
      <c r="DD15" s="249"/>
      <c r="DE15" s="249"/>
      <c r="DF15" s="249"/>
      <c r="DG15" s="249"/>
      <c r="DH15" s="249"/>
      <c r="DI15" s="249"/>
      <c r="DJ15" s="249"/>
      <c r="DK15" s="249"/>
      <c r="DL15" s="249"/>
      <c r="DM15" s="249"/>
      <c r="DN15" s="249"/>
      <c r="DO15" s="249"/>
      <c r="DP15" s="249"/>
      <c r="DQ15" s="249"/>
      <c r="DR15" s="249"/>
      <c r="DS15" s="249"/>
      <c r="DT15" s="249"/>
      <c r="DU15" s="249"/>
      <c r="DV15" s="249"/>
      <c r="DW15" s="249"/>
      <c r="DX15" s="249"/>
      <c r="DY15" s="249"/>
      <c r="DZ15" s="249"/>
      <c r="EA15" s="249"/>
      <c r="EB15" s="249"/>
      <c r="EC15" s="249"/>
      <c r="ED15" s="249"/>
      <c r="EE15" s="249"/>
      <c r="EF15" s="249"/>
      <c r="EG15" s="249"/>
      <c r="EH15" s="249"/>
      <c r="EI15" s="249"/>
      <c r="EJ15" s="249"/>
      <c r="EK15" s="249"/>
      <c r="EL15" s="249"/>
      <c r="EM15" s="249"/>
      <c r="EN15" s="249"/>
      <c r="EO15" s="249"/>
      <c r="EP15" s="249"/>
      <c r="EQ15" s="249"/>
      <c r="ER15" s="249"/>
      <c r="ES15" s="249"/>
      <c r="ET15" s="249"/>
      <c r="EU15" s="249"/>
      <c r="EV15" s="249"/>
      <c r="EW15" s="249"/>
      <c r="EX15" s="249"/>
      <c r="EY15" s="249"/>
      <c r="EZ15" s="249"/>
      <c r="FA15" s="249"/>
      <c r="FB15" s="249"/>
      <c r="FC15" s="249"/>
      <c r="FD15" s="249"/>
      <c r="FE15" s="249"/>
      <c r="FF15" s="249"/>
      <c r="FG15" s="249"/>
      <c r="FH15" s="249"/>
      <c r="FI15" s="249"/>
      <c r="FJ15" s="249"/>
      <c r="FK15" s="249"/>
      <c r="FL15" s="249"/>
      <c r="FM15" s="249"/>
      <c r="FN15" s="249"/>
      <c r="FO15" s="249"/>
      <c r="FP15" s="249"/>
      <c r="FQ15" s="249"/>
      <c r="FR15" s="249"/>
      <c r="FS15" s="249"/>
      <c r="FT15" s="249"/>
      <c r="FU15" s="249"/>
      <c r="FV15" s="249"/>
      <c r="FW15" s="249"/>
      <c r="FX15" s="249"/>
      <c r="FY15" s="249"/>
      <c r="FZ15" s="249"/>
      <c r="GA15" s="249"/>
      <c r="GB15" s="249"/>
      <c r="GC15" s="249"/>
      <c r="GD15" s="249"/>
      <c r="GE15" s="249"/>
      <c r="GF15" s="249"/>
      <c r="GG15" s="249"/>
      <c r="GH15" s="249"/>
      <c r="GI15" s="249"/>
      <c r="GJ15" s="249"/>
      <c r="GK15" s="249"/>
      <c r="GL15" s="249"/>
      <c r="GM15" s="249"/>
      <c r="GN15" s="249"/>
      <c r="GO15" s="249"/>
      <c r="GP15" s="249"/>
      <c r="GQ15" s="249"/>
      <c r="GR15" s="249"/>
      <c r="GS15" s="249"/>
      <c r="GT15" s="249"/>
      <c r="GU15" s="249"/>
      <c r="GV15" s="249"/>
      <c r="GW15" s="249"/>
      <c r="GX15" s="249"/>
      <c r="GY15" s="249"/>
      <c r="GZ15" s="249"/>
      <c r="HA15" s="249"/>
      <c r="HB15" s="249"/>
      <c r="HC15" s="249"/>
      <c r="HD15" s="249"/>
      <c r="HE15" s="249"/>
      <c r="HF15" s="249"/>
      <c r="HG15" s="249"/>
      <c r="HH15" s="249"/>
      <c r="HI15" s="249"/>
      <c r="HJ15" s="249"/>
      <c r="HK15" s="249"/>
      <c r="HL15" s="249"/>
      <c r="HM15" s="249"/>
      <c r="HN15" s="249"/>
      <c r="HO15" s="249"/>
      <c r="HP15" s="249"/>
      <c r="HQ15" s="249"/>
      <c r="HR15" s="249"/>
      <c r="HS15" s="249"/>
      <c r="HT15" s="249"/>
      <c r="HU15" s="249"/>
      <c r="HV15" s="249"/>
      <c r="HW15" s="249"/>
      <c r="HX15" s="249"/>
      <c r="HY15" s="249"/>
      <c r="HZ15" s="249"/>
      <c r="IA15" s="249"/>
      <c r="IB15" s="249"/>
      <c r="IC15" s="249"/>
      <c r="ID15" s="249"/>
      <c r="IE15" s="249"/>
      <c r="IF15" s="249"/>
      <c r="IG15" s="249"/>
      <c r="IH15" s="249"/>
      <c r="II15" s="249"/>
      <c r="IJ15" s="249"/>
      <c r="IK15" s="249"/>
      <c r="IL15" s="249"/>
      <c r="IM15" s="249"/>
      <c r="IN15" s="249"/>
      <c r="IO15" s="249"/>
      <c r="IP15" s="249"/>
      <c r="IQ15" s="249"/>
    </row>
    <row r="16" spans="1:251" s="51" customFormat="1" ht="61.5" customHeight="1" x14ac:dyDescent="0.5">
      <c r="A16" s="189" t="str">
        <f>HYPERLINK("https://oblrada-pl.gov.ua/sites/default/files/field/docs/rishennya_275.pdf", "Внесено зміни")</f>
        <v>Внесено зміни</v>
      </c>
      <c r="B16" s="235" t="s">
        <v>20</v>
      </c>
      <c r="C16" s="184" t="s">
        <v>35</v>
      </c>
      <c r="D16" s="202" t="s">
        <v>16</v>
      </c>
      <c r="E16" s="60">
        <v>7</v>
      </c>
      <c r="F16" s="46"/>
      <c r="G16" s="220">
        <v>44490</v>
      </c>
      <c r="H16" s="47">
        <v>275</v>
      </c>
      <c r="I16" s="53" t="s">
        <v>34</v>
      </c>
      <c r="J16" s="186" t="s">
        <v>36</v>
      </c>
      <c r="K16" s="249"/>
      <c r="L16" s="249"/>
      <c r="M16" s="249"/>
      <c r="N16" s="249"/>
      <c r="O16" s="249"/>
      <c r="P16" s="249"/>
      <c r="Q16" s="249"/>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49"/>
      <c r="CK16" s="249"/>
      <c r="CL16" s="249"/>
      <c r="CM16" s="249"/>
      <c r="CN16" s="249"/>
      <c r="CO16" s="249"/>
      <c r="CP16" s="249"/>
      <c r="CQ16" s="249"/>
      <c r="CR16" s="249"/>
      <c r="CS16" s="249"/>
      <c r="CT16" s="249"/>
      <c r="CU16" s="249"/>
      <c r="CV16" s="249"/>
      <c r="CW16" s="249"/>
      <c r="CX16" s="249"/>
      <c r="CY16" s="249"/>
      <c r="CZ16" s="249"/>
      <c r="DA16" s="249"/>
      <c r="DB16" s="249"/>
      <c r="DC16" s="249"/>
      <c r="DD16" s="249"/>
      <c r="DE16" s="249"/>
      <c r="DF16" s="249"/>
      <c r="DG16" s="249"/>
      <c r="DH16" s="249"/>
      <c r="DI16" s="249"/>
      <c r="DJ16" s="249"/>
      <c r="DK16" s="249"/>
      <c r="DL16" s="249"/>
      <c r="DM16" s="249"/>
      <c r="DN16" s="249"/>
      <c r="DO16" s="249"/>
      <c r="DP16" s="249"/>
      <c r="DQ16" s="249"/>
      <c r="DR16" s="249"/>
      <c r="DS16" s="249"/>
      <c r="DT16" s="249"/>
      <c r="DU16" s="249"/>
      <c r="DV16" s="249"/>
      <c r="DW16" s="249"/>
      <c r="DX16" s="249"/>
      <c r="DY16" s="249"/>
      <c r="DZ16" s="249"/>
      <c r="EA16" s="249"/>
      <c r="EB16" s="249"/>
      <c r="EC16" s="249"/>
      <c r="ED16" s="249"/>
      <c r="EE16" s="249"/>
      <c r="EF16" s="249"/>
      <c r="EG16" s="249"/>
      <c r="EH16" s="249"/>
      <c r="EI16" s="249"/>
      <c r="EJ16" s="249"/>
      <c r="EK16" s="249"/>
      <c r="EL16" s="249"/>
      <c r="EM16" s="249"/>
      <c r="EN16" s="249"/>
      <c r="EO16" s="249"/>
      <c r="EP16" s="249"/>
      <c r="EQ16" s="249"/>
      <c r="ER16" s="249"/>
      <c r="ES16" s="249"/>
      <c r="ET16" s="249"/>
      <c r="EU16" s="249"/>
      <c r="EV16" s="249"/>
      <c r="EW16" s="249"/>
      <c r="EX16" s="249"/>
      <c r="EY16" s="249"/>
      <c r="EZ16" s="249"/>
      <c r="FA16" s="249"/>
      <c r="FB16" s="249"/>
      <c r="FC16" s="249"/>
      <c r="FD16" s="249"/>
      <c r="FE16" s="249"/>
      <c r="FF16" s="249"/>
      <c r="FG16" s="249"/>
      <c r="FH16" s="249"/>
      <c r="FI16" s="249"/>
      <c r="FJ16" s="249"/>
      <c r="FK16" s="249"/>
      <c r="FL16" s="249"/>
      <c r="FM16" s="249"/>
      <c r="FN16" s="249"/>
      <c r="FO16" s="249"/>
      <c r="FP16" s="249"/>
      <c r="FQ16" s="249"/>
      <c r="FR16" s="249"/>
      <c r="FS16" s="249"/>
      <c r="FT16" s="249"/>
      <c r="FU16" s="249"/>
      <c r="FV16" s="249"/>
      <c r="FW16" s="249"/>
      <c r="FX16" s="249"/>
      <c r="FY16" s="249"/>
      <c r="FZ16" s="249"/>
      <c r="GA16" s="249"/>
      <c r="GB16" s="249"/>
      <c r="GC16" s="249"/>
      <c r="GD16" s="249"/>
      <c r="GE16" s="249"/>
      <c r="GF16" s="249"/>
      <c r="GG16" s="249"/>
      <c r="GH16" s="249"/>
      <c r="GI16" s="249"/>
      <c r="GJ16" s="249"/>
      <c r="GK16" s="249"/>
      <c r="GL16" s="249"/>
      <c r="GM16" s="249"/>
      <c r="GN16" s="249"/>
      <c r="GO16" s="249"/>
      <c r="GP16" s="249"/>
      <c r="GQ16" s="249"/>
      <c r="GR16" s="249"/>
      <c r="GS16" s="249"/>
      <c r="GT16" s="249"/>
      <c r="GU16" s="249"/>
      <c r="GV16" s="249"/>
      <c r="GW16" s="249"/>
      <c r="GX16" s="249"/>
      <c r="GY16" s="249"/>
      <c r="GZ16" s="249"/>
      <c r="HA16" s="249"/>
      <c r="HB16" s="249"/>
      <c r="HC16" s="249"/>
      <c r="HD16" s="249"/>
      <c r="HE16" s="249"/>
      <c r="HF16" s="249"/>
      <c r="HG16" s="249"/>
      <c r="HH16" s="249"/>
      <c r="HI16" s="249"/>
      <c r="HJ16" s="249"/>
      <c r="HK16" s="249"/>
      <c r="HL16" s="249"/>
      <c r="HM16" s="249"/>
      <c r="HN16" s="249"/>
      <c r="HO16" s="249"/>
      <c r="HP16" s="249"/>
      <c r="HQ16" s="249"/>
      <c r="HR16" s="249"/>
      <c r="HS16" s="249"/>
      <c r="HT16" s="249"/>
      <c r="HU16" s="249"/>
      <c r="HV16" s="249"/>
      <c r="HW16" s="249"/>
      <c r="HX16" s="249"/>
      <c r="HY16" s="249"/>
      <c r="HZ16" s="249"/>
      <c r="IA16" s="249"/>
      <c r="IB16" s="249"/>
      <c r="IC16" s="249"/>
      <c r="ID16" s="249"/>
      <c r="IE16" s="249"/>
      <c r="IF16" s="249"/>
      <c r="IG16" s="249"/>
      <c r="IH16" s="249"/>
      <c r="II16" s="249"/>
      <c r="IJ16" s="249"/>
      <c r="IK16" s="249"/>
      <c r="IL16" s="249"/>
      <c r="IM16" s="249"/>
      <c r="IN16" s="249"/>
      <c r="IO16" s="249"/>
      <c r="IP16" s="249"/>
      <c r="IQ16" s="249"/>
    </row>
    <row r="17" spans="1:251" s="26" customFormat="1" ht="92.25" customHeight="1" x14ac:dyDescent="0.5">
      <c r="A17" s="35" t="s">
        <v>37</v>
      </c>
      <c r="B17" s="233" t="s">
        <v>20</v>
      </c>
      <c r="C17" s="16" t="s">
        <v>25</v>
      </c>
      <c r="D17" s="60" t="s">
        <v>30</v>
      </c>
      <c r="E17" s="60">
        <v>17</v>
      </c>
      <c r="F17" s="17"/>
      <c r="G17" s="216">
        <v>42930</v>
      </c>
      <c r="H17" s="18">
        <v>497</v>
      </c>
      <c r="I17" s="19" t="s">
        <v>38</v>
      </c>
      <c r="J17" s="19" t="s">
        <v>39</v>
      </c>
      <c r="K17" s="249"/>
      <c r="L17" s="249"/>
      <c r="M17" s="249"/>
      <c r="N17" s="249"/>
      <c r="O17" s="249"/>
      <c r="P17" s="249"/>
      <c r="Q17" s="249"/>
      <c r="R17" s="249"/>
      <c r="S17" s="249"/>
      <c r="T17" s="249"/>
      <c r="U17" s="249"/>
      <c r="V17" s="249"/>
      <c r="W17" s="249"/>
      <c r="X17" s="249"/>
      <c r="Y17" s="249"/>
      <c r="Z17" s="249"/>
      <c r="AA17" s="249"/>
      <c r="AB17" s="249"/>
      <c r="AC17" s="249"/>
      <c r="AD17" s="249"/>
      <c r="AE17" s="249"/>
      <c r="AF17" s="249"/>
      <c r="AG17" s="249"/>
      <c r="AH17" s="249"/>
      <c r="AI17" s="249"/>
      <c r="AJ17" s="249"/>
      <c r="AK17" s="249"/>
      <c r="AL17" s="249"/>
      <c r="AM17" s="249"/>
      <c r="AN17" s="249"/>
      <c r="AO17" s="249"/>
      <c r="AP17" s="249"/>
      <c r="AQ17" s="249"/>
      <c r="AR17" s="249"/>
      <c r="AS17" s="249"/>
      <c r="AT17" s="249"/>
      <c r="AU17" s="249"/>
      <c r="AV17" s="249"/>
      <c r="AW17" s="249"/>
      <c r="AX17" s="249"/>
      <c r="AY17" s="249"/>
      <c r="AZ17" s="249"/>
      <c r="BA17" s="249"/>
      <c r="BB17" s="249"/>
      <c r="BC17" s="249"/>
      <c r="BD17" s="249"/>
      <c r="BE17" s="249"/>
      <c r="BF17" s="249"/>
      <c r="BG17" s="249"/>
      <c r="BH17" s="249"/>
      <c r="BI17" s="249"/>
      <c r="BJ17" s="249"/>
      <c r="BK17" s="249"/>
      <c r="BL17" s="249"/>
      <c r="BM17" s="249"/>
      <c r="BN17" s="249"/>
      <c r="BO17" s="249"/>
      <c r="BP17" s="249"/>
      <c r="BQ17" s="249"/>
      <c r="BR17" s="249"/>
      <c r="BS17" s="249"/>
      <c r="BT17" s="249"/>
      <c r="BU17" s="249"/>
      <c r="BV17" s="249"/>
      <c r="BW17" s="249"/>
      <c r="BX17" s="249"/>
      <c r="BY17" s="249"/>
      <c r="BZ17" s="249"/>
      <c r="CA17" s="249"/>
      <c r="CB17" s="249"/>
      <c r="CC17" s="249"/>
      <c r="CD17" s="249"/>
      <c r="CE17" s="249"/>
      <c r="CF17" s="249"/>
      <c r="CG17" s="249"/>
      <c r="CH17" s="249"/>
      <c r="CI17" s="249"/>
      <c r="CJ17" s="249"/>
      <c r="CK17" s="249"/>
      <c r="CL17" s="249"/>
      <c r="CM17" s="249"/>
      <c r="CN17" s="249"/>
      <c r="CO17" s="249"/>
      <c r="CP17" s="249"/>
      <c r="CQ17" s="249"/>
      <c r="CR17" s="249"/>
      <c r="CS17" s="249"/>
      <c r="CT17" s="249"/>
      <c r="CU17" s="249"/>
      <c r="CV17" s="249"/>
      <c r="CW17" s="249"/>
      <c r="CX17" s="249"/>
      <c r="CY17" s="249"/>
      <c r="CZ17" s="249"/>
      <c r="DA17" s="249"/>
      <c r="DB17" s="249"/>
      <c r="DC17" s="249"/>
      <c r="DD17" s="249"/>
      <c r="DE17" s="249"/>
      <c r="DF17" s="249"/>
      <c r="DG17" s="249"/>
      <c r="DH17" s="249"/>
      <c r="DI17" s="249"/>
      <c r="DJ17" s="249"/>
      <c r="DK17" s="249"/>
      <c r="DL17" s="249"/>
      <c r="DM17" s="249"/>
      <c r="DN17" s="249"/>
      <c r="DO17" s="249"/>
      <c r="DP17" s="249"/>
      <c r="DQ17" s="249"/>
      <c r="DR17" s="249"/>
      <c r="DS17" s="249"/>
      <c r="DT17" s="249"/>
      <c r="DU17" s="249"/>
      <c r="DV17" s="249"/>
      <c r="DW17" s="249"/>
      <c r="DX17" s="249"/>
      <c r="DY17" s="249"/>
      <c r="DZ17" s="249"/>
      <c r="EA17" s="249"/>
      <c r="EB17" s="249"/>
      <c r="EC17" s="249"/>
      <c r="ED17" s="249"/>
      <c r="EE17" s="249"/>
      <c r="EF17" s="249"/>
      <c r="EG17" s="249"/>
      <c r="EH17" s="249"/>
      <c r="EI17" s="249"/>
      <c r="EJ17" s="249"/>
      <c r="EK17" s="249"/>
      <c r="EL17" s="249"/>
      <c r="EM17" s="249"/>
      <c r="EN17" s="249"/>
      <c r="EO17" s="249"/>
      <c r="EP17" s="249"/>
      <c r="EQ17" s="249"/>
      <c r="ER17" s="249"/>
      <c r="ES17" s="249"/>
      <c r="ET17" s="249"/>
      <c r="EU17" s="249"/>
      <c r="EV17" s="249"/>
      <c r="EW17" s="249"/>
      <c r="EX17" s="249"/>
      <c r="EY17" s="249"/>
      <c r="EZ17" s="249"/>
      <c r="FA17" s="249"/>
      <c r="FB17" s="249"/>
      <c r="FC17" s="249"/>
      <c r="FD17" s="249"/>
      <c r="FE17" s="249"/>
      <c r="FF17" s="249"/>
      <c r="FG17" s="249"/>
      <c r="FH17" s="249"/>
      <c r="FI17" s="249"/>
      <c r="FJ17" s="249"/>
      <c r="FK17" s="249"/>
      <c r="FL17" s="249"/>
      <c r="FM17" s="249"/>
      <c r="FN17" s="249"/>
      <c r="FO17" s="249"/>
      <c r="FP17" s="249"/>
      <c r="FQ17" s="249"/>
      <c r="FR17" s="249"/>
      <c r="FS17" s="249"/>
      <c r="FT17" s="249"/>
      <c r="FU17" s="249"/>
      <c r="FV17" s="249"/>
      <c r="FW17" s="249"/>
      <c r="FX17" s="249"/>
      <c r="FY17" s="249"/>
      <c r="FZ17" s="249"/>
      <c r="GA17" s="249"/>
      <c r="GB17" s="249"/>
      <c r="GC17" s="249"/>
      <c r="GD17" s="249"/>
      <c r="GE17" s="249"/>
      <c r="GF17" s="249"/>
      <c r="GG17" s="249"/>
      <c r="GH17" s="249"/>
      <c r="GI17" s="249"/>
      <c r="GJ17" s="249"/>
      <c r="GK17" s="249"/>
      <c r="GL17" s="249"/>
      <c r="GM17" s="249"/>
      <c r="GN17" s="249"/>
      <c r="GO17" s="249"/>
      <c r="GP17" s="249"/>
      <c r="GQ17" s="249"/>
      <c r="GR17" s="249"/>
      <c r="GS17" s="249"/>
      <c r="GT17" s="249"/>
      <c r="GU17" s="249"/>
      <c r="GV17" s="249"/>
      <c r="GW17" s="249"/>
      <c r="GX17" s="249"/>
      <c r="GY17" s="249"/>
      <c r="GZ17" s="249"/>
      <c r="HA17" s="249"/>
      <c r="HB17" s="249"/>
      <c r="HC17" s="249"/>
      <c r="HD17" s="249"/>
      <c r="HE17" s="249"/>
      <c r="HF17" s="249"/>
      <c r="HG17" s="249"/>
      <c r="HH17" s="249"/>
      <c r="HI17" s="249"/>
      <c r="HJ17" s="249"/>
      <c r="HK17" s="249"/>
      <c r="HL17" s="249"/>
      <c r="HM17" s="249"/>
      <c r="HN17" s="249"/>
      <c r="HO17" s="249"/>
      <c r="HP17" s="249"/>
      <c r="HQ17" s="249"/>
      <c r="HR17" s="249"/>
      <c r="HS17" s="249"/>
      <c r="HT17" s="249"/>
      <c r="HU17" s="249"/>
      <c r="HV17" s="249"/>
      <c r="HW17" s="249"/>
      <c r="HX17" s="249"/>
      <c r="HY17" s="249"/>
      <c r="HZ17" s="249"/>
      <c r="IA17" s="249"/>
      <c r="IB17" s="249"/>
      <c r="IC17" s="249"/>
      <c r="ID17" s="249"/>
      <c r="IE17" s="249"/>
      <c r="IF17" s="249"/>
      <c r="IG17" s="249"/>
      <c r="IH17" s="249"/>
      <c r="II17" s="249"/>
      <c r="IJ17" s="249"/>
      <c r="IK17" s="249"/>
      <c r="IL17" s="249"/>
      <c r="IM17" s="249"/>
      <c r="IN17" s="249"/>
      <c r="IO17" s="249"/>
      <c r="IP17" s="249"/>
      <c r="IQ17" s="249"/>
    </row>
    <row r="18" spans="1:251" s="26" customFormat="1" ht="155.25" customHeight="1" x14ac:dyDescent="0.5">
      <c r="A18" s="189" t="str">
        <f>HYPERLINK("https://oblrada-pl.gov.ua/sites/default/files/field/docs/191_2.pdf", "Внесено зміни")</f>
        <v>Внесено зміни</v>
      </c>
      <c r="B18" s="234" t="s">
        <v>20</v>
      </c>
      <c r="C18" s="45" t="s">
        <v>25</v>
      </c>
      <c r="D18" s="203">
        <v>8</v>
      </c>
      <c r="E18" s="60">
        <v>5</v>
      </c>
      <c r="F18" s="54"/>
      <c r="G18" s="220">
        <v>44383</v>
      </c>
      <c r="H18" s="55">
        <v>191</v>
      </c>
      <c r="I18" s="56" t="s">
        <v>38</v>
      </c>
      <c r="J18" s="56" t="s">
        <v>40</v>
      </c>
      <c r="K18" s="249"/>
      <c r="L18" s="249"/>
      <c r="M18" s="249"/>
      <c r="N18" s="249"/>
      <c r="O18" s="249"/>
      <c r="P18" s="249"/>
      <c r="Q18" s="249"/>
      <c r="R18" s="249"/>
      <c r="S18" s="249"/>
      <c r="T18" s="249"/>
      <c r="U18" s="249"/>
      <c r="V18" s="249"/>
      <c r="W18" s="249"/>
      <c r="X18" s="249"/>
      <c r="Y18" s="249"/>
      <c r="Z18" s="249"/>
      <c r="AA18" s="249"/>
      <c r="AB18" s="249"/>
      <c r="AC18" s="249"/>
      <c r="AD18" s="249"/>
      <c r="AE18" s="249"/>
      <c r="AF18" s="249"/>
      <c r="AG18" s="249"/>
      <c r="AH18" s="249"/>
      <c r="AI18" s="249"/>
      <c r="AJ18" s="249"/>
      <c r="AK18" s="249"/>
      <c r="AL18" s="249"/>
      <c r="AM18" s="249"/>
      <c r="AN18" s="249"/>
      <c r="AO18" s="249"/>
      <c r="AP18" s="249"/>
      <c r="AQ18" s="249"/>
      <c r="AR18" s="249"/>
      <c r="AS18" s="249"/>
      <c r="AT18" s="249"/>
      <c r="AU18" s="249"/>
      <c r="AV18" s="249"/>
      <c r="AW18" s="249"/>
      <c r="AX18" s="249"/>
      <c r="AY18" s="249"/>
      <c r="AZ18" s="249"/>
      <c r="BA18" s="249"/>
      <c r="BB18" s="249"/>
      <c r="BC18" s="249"/>
      <c r="BD18" s="249"/>
      <c r="BE18" s="249"/>
      <c r="BF18" s="249"/>
      <c r="BG18" s="249"/>
      <c r="BH18" s="249"/>
      <c r="BI18" s="249"/>
      <c r="BJ18" s="249"/>
      <c r="BK18" s="249"/>
      <c r="BL18" s="249"/>
      <c r="BM18" s="249"/>
      <c r="BN18" s="249"/>
      <c r="BO18" s="249"/>
      <c r="BP18" s="249"/>
      <c r="BQ18" s="249"/>
      <c r="BR18" s="249"/>
      <c r="BS18" s="249"/>
      <c r="BT18" s="249"/>
      <c r="BU18" s="249"/>
      <c r="BV18" s="249"/>
      <c r="BW18" s="249"/>
      <c r="BX18" s="249"/>
      <c r="BY18" s="249"/>
      <c r="BZ18" s="249"/>
      <c r="CA18" s="249"/>
      <c r="CB18" s="249"/>
      <c r="CC18" s="249"/>
      <c r="CD18" s="249"/>
      <c r="CE18" s="249"/>
      <c r="CF18" s="249"/>
      <c r="CG18" s="249"/>
      <c r="CH18" s="249"/>
      <c r="CI18" s="249"/>
      <c r="CJ18" s="249"/>
      <c r="CK18" s="249"/>
      <c r="CL18" s="249"/>
      <c r="CM18" s="249"/>
      <c r="CN18" s="249"/>
      <c r="CO18" s="249"/>
      <c r="CP18" s="249"/>
      <c r="CQ18" s="249"/>
      <c r="CR18" s="249"/>
      <c r="CS18" s="249"/>
      <c r="CT18" s="249"/>
      <c r="CU18" s="249"/>
      <c r="CV18" s="249"/>
      <c r="CW18" s="249"/>
      <c r="CX18" s="249"/>
      <c r="CY18" s="249"/>
      <c r="CZ18" s="249"/>
      <c r="DA18" s="249"/>
      <c r="DB18" s="249"/>
      <c r="DC18" s="249"/>
      <c r="DD18" s="249"/>
      <c r="DE18" s="249"/>
      <c r="DF18" s="249"/>
      <c r="DG18" s="249"/>
      <c r="DH18" s="249"/>
      <c r="DI18" s="249"/>
      <c r="DJ18" s="249"/>
      <c r="DK18" s="249"/>
      <c r="DL18" s="249"/>
      <c r="DM18" s="249"/>
      <c r="DN18" s="249"/>
      <c r="DO18" s="249"/>
      <c r="DP18" s="249"/>
      <c r="DQ18" s="249"/>
      <c r="DR18" s="249"/>
      <c r="DS18" s="249"/>
      <c r="DT18" s="249"/>
      <c r="DU18" s="249"/>
      <c r="DV18" s="249"/>
      <c r="DW18" s="249"/>
      <c r="DX18" s="249"/>
      <c r="DY18" s="249"/>
      <c r="DZ18" s="249"/>
      <c r="EA18" s="249"/>
      <c r="EB18" s="249"/>
      <c r="EC18" s="249"/>
      <c r="ED18" s="249"/>
      <c r="EE18" s="249"/>
      <c r="EF18" s="249"/>
      <c r="EG18" s="249"/>
      <c r="EH18" s="249"/>
      <c r="EI18" s="249"/>
      <c r="EJ18" s="249"/>
      <c r="EK18" s="249"/>
      <c r="EL18" s="249"/>
      <c r="EM18" s="249"/>
      <c r="EN18" s="249"/>
      <c r="EO18" s="249"/>
      <c r="EP18" s="249"/>
      <c r="EQ18" s="249"/>
      <c r="ER18" s="249"/>
      <c r="ES18" s="249"/>
      <c r="ET18" s="249"/>
      <c r="EU18" s="249"/>
      <c r="EV18" s="249"/>
      <c r="EW18" s="249"/>
      <c r="EX18" s="249"/>
      <c r="EY18" s="249"/>
      <c r="EZ18" s="249"/>
      <c r="FA18" s="249"/>
      <c r="FB18" s="249"/>
      <c r="FC18" s="249"/>
      <c r="FD18" s="249"/>
      <c r="FE18" s="249"/>
      <c r="FF18" s="249"/>
      <c r="FG18" s="249"/>
      <c r="FH18" s="249"/>
      <c r="FI18" s="249"/>
      <c r="FJ18" s="249"/>
      <c r="FK18" s="249"/>
      <c r="FL18" s="249"/>
      <c r="FM18" s="249"/>
      <c r="FN18" s="249"/>
      <c r="FO18" s="249"/>
      <c r="FP18" s="249"/>
      <c r="FQ18" s="249"/>
      <c r="FR18" s="249"/>
      <c r="FS18" s="249"/>
      <c r="FT18" s="249"/>
      <c r="FU18" s="249"/>
      <c r="FV18" s="249"/>
      <c r="FW18" s="249"/>
      <c r="FX18" s="249"/>
      <c r="FY18" s="249"/>
      <c r="FZ18" s="249"/>
      <c r="GA18" s="249"/>
      <c r="GB18" s="249"/>
      <c r="GC18" s="249"/>
      <c r="GD18" s="249"/>
      <c r="GE18" s="249"/>
      <c r="GF18" s="249"/>
      <c r="GG18" s="249"/>
      <c r="GH18" s="249"/>
      <c r="GI18" s="249"/>
      <c r="GJ18" s="249"/>
      <c r="GK18" s="249"/>
      <c r="GL18" s="249"/>
      <c r="GM18" s="249"/>
      <c r="GN18" s="249"/>
      <c r="GO18" s="249"/>
      <c r="GP18" s="249"/>
      <c r="GQ18" s="249"/>
      <c r="GR18" s="249"/>
      <c r="GS18" s="249"/>
      <c r="GT18" s="249"/>
      <c r="GU18" s="249"/>
      <c r="GV18" s="249"/>
      <c r="GW18" s="249"/>
      <c r="GX18" s="249"/>
      <c r="GY18" s="249"/>
      <c r="GZ18" s="249"/>
      <c r="HA18" s="249"/>
      <c r="HB18" s="249"/>
      <c r="HC18" s="249"/>
      <c r="HD18" s="249"/>
      <c r="HE18" s="249"/>
      <c r="HF18" s="249"/>
      <c r="HG18" s="249"/>
      <c r="HH18" s="249"/>
      <c r="HI18" s="249"/>
      <c r="HJ18" s="249"/>
      <c r="HK18" s="249"/>
      <c r="HL18" s="249"/>
      <c r="HM18" s="249"/>
      <c r="HN18" s="249"/>
      <c r="HO18" s="249"/>
      <c r="HP18" s="249"/>
      <c r="HQ18" s="249"/>
      <c r="HR18" s="249"/>
      <c r="HS18" s="249"/>
      <c r="HT18" s="249"/>
      <c r="HU18" s="249"/>
      <c r="HV18" s="249"/>
      <c r="HW18" s="249"/>
      <c r="HX18" s="249"/>
      <c r="HY18" s="249"/>
      <c r="HZ18" s="249"/>
      <c r="IA18" s="249"/>
      <c r="IB18" s="249"/>
      <c r="IC18" s="249"/>
      <c r="ID18" s="249"/>
      <c r="IE18" s="249"/>
      <c r="IF18" s="249"/>
      <c r="IG18" s="249"/>
      <c r="IH18" s="249"/>
      <c r="II18" s="249"/>
      <c r="IJ18" s="249"/>
      <c r="IK18" s="249"/>
      <c r="IL18" s="249"/>
      <c r="IM18" s="249"/>
      <c r="IN18" s="249"/>
      <c r="IO18" s="249"/>
      <c r="IP18" s="249"/>
      <c r="IQ18" s="249"/>
    </row>
    <row r="19" spans="1:251" s="57" customFormat="1" ht="116.25" customHeight="1" x14ac:dyDescent="0.5">
      <c r="A19" s="35" t="s">
        <v>41</v>
      </c>
      <c r="B19" s="233" t="s">
        <v>11</v>
      </c>
      <c r="C19" s="16" t="s">
        <v>42</v>
      </c>
      <c r="D19" s="114" t="s">
        <v>30</v>
      </c>
      <c r="E19" s="60">
        <v>24</v>
      </c>
      <c r="F19" s="17"/>
      <c r="G19" s="216">
        <v>43510</v>
      </c>
      <c r="H19" s="18">
        <v>1041</v>
      </c>
      <c r="I19" s="19" t="s">
        <v>17</v>
      </c>
      <c r="J19" s="19" t="s">
        <v>14</v>
      </c>
      <c r="K19" s="262"/>
      <c r="L19" s="262"/>
      <c r="M19" s="262"/>
      <c r="N19" s="262"/>
      <c r="O19" s="262"/>
      <c r="P19" s="262"/>
      <c r="Q19" s="262"/>
      <c r="R19" s="262"/>
      <c r="S19" s="262"/>
      <c r="T19" s="262"/>
      <c r="U19" s="262"/>
      <c r="V19" s="262"/>
      <c r="W19" s="262"/>
      <c r="X19" s="262"/>
      <c r="Y19" s="262"/>
      <c r="Z19" s="262"/>
      <c r="AA19" s="262"/>
      <c r="AB19" s="262"/>
      <c r="AC19" s="262"/>
      <c r="AD19" s="262"/>
      <c r="AE19" s="262"/>
      <c r="AF19" s="262"/>
      <c r="AG19" s="262"/>
      <c r="AH19" s="262"/>
      <c r="AI19" s="262"/>
      <c r="AJ19" s="262"/>
      <c r="AK19" s="262"/>
      <c r="AL19" s="262"/>
      <c r="AM19" s="262"/>
      <c r="AN19" s="262"/>
      <c r="AO19" s="262"/>
      <c r="AP19" s="262"/>
      <c r="AQ19" s="262"/>
      <c r="AR19" s="262"/>
      <c r="AS19" s="262"/>
      <c r="AT19" s="262"/>
      <c r="AU19" s="262"/>
      <c r="AV19" s="262"/>
      <c r="AW19" s="262"/>
      <c r="AX19" s="262"/>
      <c r="AY19" s="262"/>
      <c r="AZ19" s="262"/>
      <c r="BA19" s="262"/>
      <c r="BB19" s="262"/>
      <c r="BC19" s="262"/>
      <c r="BD19" s="262"/>
      <c r="BE19" s="262"/>
      <c r="BF19" s="262"/>
      <c r="BG19" s="262"/>
      <c r="BH19" s="262"/>
      <c r="BI19" s="262"/>
      <c r="BJ19" s="262"/>
      <c r="BK19" s="262"/>
      <c r="BL19" s="262"/>
      <c r="BM19" s="262"/>
      <c r="BN19" s="262"/>
      <c r="BO19" s="262"/>
      <c r="BP19" s="262"/>
      <c r="BQ19" s="262"/>
      <c r="BR19" s="262"/>
      <c r="BS19" s="262"/>
      <c r="BT19" s="262"/>
      <c r="BU19" s="262"/>
      <c r="BV19" s="262"/>
      <c r="BW19" s="262"/>
      <c r="BX19" s="262"/>
      <c r="BY19" s="262"/>
      <c r="BZ19" s="262"/>
      <c r="CA19" s="262"/>
      <c r="CB19" s="262"/>
      <c r="CC19" s="262"/>
      <c r="CD19" s="262"/>
      <c r="CE19" s="262"/>
      <c r="CF19" s="262"/>
      <c r="CG19" s="262"/>
      <c r="CH19" s="262"/>
      <c r="CI19" s="262"/>
      <c r="CJ19" s="262"/>
      <c r="CK19" s="262"/>
      <c r="CL19" s="262"/>
      <c r="CM19" s="262"/>
      <c r="CN19" s="262"/>
      <c r="CO19" s="262"/>
      <c r="CP19" s="262"/>
      <c r="CQ19" s="262"/>
      <c r="CR19" s="262"/>
      <c r="CS19" s="262"/>
      <c r="CT19" s="262"/>
      <c r="CU19" s="262"/>
      <c r="CV19" s="262"/>
      <c r="CW19" s="262"/>
      <c r="CX19" s="262"/>
      <c r="CY19" s="262"/>
      <c r="CZ19" s="262"/>
      <c r="DA19" s="262"/>
      <c r="DB19" s="262"/>
      <c r="DC19" s="262"/>
      <c r="DD19" s="262"/>
      <c r="DE19" s="262"/>
      <c r="DF19" s="262"/>
      <c r="DG19" s="262"/>
      <c r="DH19" s="262"/>
      <c r="DI19" s="262"/>
      <c r="DJ19" s="262"/>
      <c r="DK19" s="262"/>
      <c r="DL19" s="262"/>
      <c r="DM19" s="262"/>
      <c r="DN19" s="262"/>
      <c r="DO19" s="262"/>
      <c r="DP19" s="262"/>
      <c r="DQ19" s="262"/>
      <c r="DR19" s="262"/>
      <c r="DS19" s="262"/>
      <c r="DT19" s="262"/>
      <c r="DU19" s="262"/>
      <c r="DV19" s="262"/>
      <c r="DW19" s="262"/>
      <c r="DX19" s="262"/>
      <c r="DY19" s="262"/>
      <c r="DZ19" s="262"/>
      <c r="EA19" s="262"/>
      <c r="EB19" s="262"/>
      <c r="EC19" s="262"/>
      <c r="ED19" s="262"/>
      <c r="EE19" s="262"/>
      <c r="EF19" s="262"/>
      <c r="EG19" s="262"/>
      <c r="EH19" s="262"/>
      <c r="EI19" s="262"/>
      <c r="EJ19" s="262"/>
      <c r="EK19" s="262"/>
      <c r="EL19" s="262"/>
      <c r="EM19" s="262"/>
      <c r="EN19" s="262"/>
      <c r="EO19" s="262"/>
      <c r="EP19" s="262"/>
      <c r="EQ19" s="262"/>
      <c r="ER19" s="262"/>
      <c r="ES19" s="262"/>
      <c r="ET19" s="262"/>
      <c r="EU19" s="262"/>
      <c r="EV19" s="262"/>
      <c r="EW19" s="262"/>
      <c r="EX19" s="262"/>
      <c r="EY19" s="262"/>
      <c r="EZ19" s="262"/>
      <c r="FA19" s="262"/>
      <c r="FB19" s="262"/>
      <c r="FC19" s="262"/>
      <c r="FD19" s="262"/>
      <c r="FE19" s="262"/>
      <c r="FF19" s="262"/>
      <c r="FG19" s="262"/>
      <c r="FH19" s="262"/>
      <c r="FI19" s="262"/>
      <c r="FJ19" s="262"/>
      <c r="FK19" s="262"/>
      <c r="FL19" s="262"/>
      <c r="FM19" s="262"/>
      <c r="FN19" s="262"/>
      <c r="FO19" s="262"/>
      <c r="FP19" s="262"/>
      <c r="FQ19" s="262"/>
      <c r="FR19" s="262"/>
      <c r="FS19" s="262"/>
      <c r="FT19" s="262"/>
      <c r="FU19" s="262"/>
      <c r="FV19" s="262"/>
      <c r="FW19" s="262"/>
      <c r="FX19" s="262"/>
      <c r="FY19" s="262"/>
      <c r="FZ19" s="262"/>
      <c r="GA19" s="262"/>
      <c r="GB19" s="262"/>
      <c r="GC19" s="262"/>
      <c r="GD19" s="262"/>
      <c r="GE19" s="262"/>
      <c r="GF19" s="262"/>
      <c r="GG19" s="262"/>
      <c r="GH19" s="262"/>
      <c r="GI19" s="262"/>
      <c r="GJ19" s="262"/>
      <c r="GK19" s="262"/>
      <c r="GL19" s="262"/>
      <c r="GM19" s="262"/>
      <c r="GN19" s="262"/>
      <c r="GO19" s="262"/>
      <c r="GP19" s="262"/>
      <c r="GQ19" s="262"/>
      <c r="GR19" s="262"/>
      <c r="GS19" s="262"/>
      <c r="GT19" s="262"/>
      <c r="GU19" s="262"/>
      <c r="GV19" s="262"/>
      <c r="GW19" s="262"/>
      <c r="GX19" s="262"/>
      <c r="GY19" s="262"/>
      <c r="GZ19" s="262"/>
      <c r="HA19" s="262"/>
      <c r="HB19" s="262"/>
      <c r="HC19" s="262"/>
      <c r="HD19" s="262"/>
      <c r="HE19" s="262"/>
      <c r="HF19" s="262"/>
      <c r="HG19" s="262"/>
      <c r="HH19" s="262"/>
      <c r="HI19" s="262"/>
      <c r="HJ19" s="262"/>
      <c r="HK19" s="262"/>
      <c r="HL19" s="262"/>
      <c r="HM19" s="262"/>
      <c r="HN19" s="262"/>
      <c r="HO19" s="262"/>
      <c r="HP19" s="262"/>
      <c r="HQ19" s="262"/>
      <c r="HR19" s="262"/>
      <c r="HS19" s="262"/>
      <c r="HT19" s="262"/>
      <c r="HU19" s="262"/>
      <c r="HV19" s="262"/>
      <c r="HW19" s="262"/>
      <c r="HX19" s="262"/>
      <c r="HY19" s="262"/>
      <c r="HZ19" s="262"/>
      <c r="IA19" s="262"/>
      <c r="IB19" s="262"/>
      <c r="IC19" s="262"/>
      <c r="ID19" s="262"/>
      <c r="IE19" s="262"/>
      <c r="IF19" s="262"/>
      <c r="IG19" s="262"/>
      <c r="IH19" s="262"/>
      <c r="II19" s="262"/>
      <c r="IJ19" s="262"/>
      <c r="IK19" s="262"/>
      <c r="IL19" s="262"/>
      <c r="IM19" s="262"/>
      <c r="IN19" s="262"/>
      <c r="IO19" s="262"/>
      <c r="IP19" s="262"/>
      <c r="IQ19" s="262"/>
    </row>
    <row r="20" spans="1:251" s="57" customFormat="1" ht="67.5" customHeight="1" x14ac:dyDescent="0.5">
      <c r="A20" s="193" t="s">
        <v>27</v>
      </c>
      <c r="B20" s="234" t="s">
        <v>11</v>
      </c>
      <c r="C20" s="58" t="s">
        <v>42</v>
      </c>
      <c r="D20" s="203" t="s">
        <v>30</v>
      </c>
      <c r="E20" s="60">
        <v>33</v>
      </c>
      <c r="F20" s="54"/>
      <c r="G20" s="220">
        <v>43985</v>
      </c>
      <c r="H20" s="55">
        <v>1348</v>
      </c>
      <c r="I20" s="59" t="s">
        <v>17</v>
      </c>
      <c r="J20" s="59" t="s">
        <v>14</v>
      </c>
      <c r="K20" s="262"/>
      <c r="L20" s="262"/>
      <c r="M20" s="262"/>
      <c r="N20" s="262"/>
      <c r="O20" s="262"/>
      <c r="P20" s="262"/>
      <c r="Q20" s="262"/>
      <c r="R20" s="262"/>
      <c r="S20" s="262"/>
      <c r="T20" s="262"/>
      <c r="U20" s="262"/>
      <c r="V20" s="262"/>
      <c r="W20" s="262"/>
      <c r="X20" s="262"/>
      <c r="Y20" s="262"/>
      <c r="Z20" s="262"/>
      <c r="AA20" s="262"/>
      <c r="AB20" s="262"/>
      <c r="AC20" s="262"/>
      <c r="AD20" s="262"/>
      <c r="AE20" s="262"/>
      <c r="AF20" s="262"/>
      <c r="AG20" s="262"/>
      <c r="AH20" s="262"/>
      <c r="AI20" s="262"/>
      <c r="AJ20" s="262"/>
      <c r="AK20" s="262"/>
      <c r="AL20" s="262"/>
      <c r="AM20" s="262"/>
      <c r="AN20" s="262"/>
      <c r="AO20" s="262"/>
      <c r="AP20" s="262"/>
      <c r="AQ20" s="262"/>
      <c r="AR20" s="262"/>
      <c r="AS20" s="262"/>
      <c r="AT20" s="262"/>
      <c r="AU20" s="262"/>
      <c r="AV20" s="262"/>
      <c r="AW20" s="262"/>
      <c r="AX20" s="262"/>
      <c r="AY20" s="262"/>
      <c r="AZ20" s="262"/>
      <c r="BA20" s="262"/>
      <c r="BB20" s="262"/>
      <c r="BC20" s="262"/>
      <c r="BD20" s="262"/>
      <c r="BE20" s="262"/>
      <c r="BF20" s="262"/>
      <c r="BG20" s="262"/>
      <c r="BH20" s="262"/>
      <c r="BI20" s="262"/>
      <c r="BJ20" s="262"/>
      <c r="BK20" s="262"/>
      <c r="BL20" s="262"/>
      <c r="BM20" s="262"/>
      <c r="BN20" s="262"/>
      <c r="BO20" s="262"/>
      <c r="BP20" s="262"/>
      <c r="BQ20" s="262"/>
      <c r="BR20" s="262"/>
      <c r="BS20" s="262"/>
      <c r="BT20" s="262"/>
      <c r="BU20" s="262"/>
      <c r="BV20" s="262"/>
      <c r="BW20" s="262"/>
      <c r="BX20" s="262"/>
      <c r="BY20" s="262"/>
      <c r="BZ20" s="262"/>
      <c r="CA20" s="262"/>
      <c r="CB20" s="262"/>
      <c r="CC20" s="262"/>
      <c r="CD20" s="262"/>
      <c r="CE20" s="262"/>
      <c r="CF20" s="262"/>
      <c r="CG20" s="262"/>
      <c r="CH20" s="262"/>
      <c r="CI20" s="262"/>
      <c r="CJ20" s="262"/>
      <c r="CK20" s="262"/>
      <c r="CL20" s="262"/>
      <c r="CM20" s="262"/>
      <c r="CN20" s="262"/>
      <c r="CO20" s="262"/>
      <c r="CP20" s="262"/>
      <c r="CQ20" s="262"/>
      <c r="CR20" s="262"/>
      <c r="CS20" s="262"/>
      <c r="CT20" s="262"/>
      <c r="CU20" s="262"/>
      <c r="CV20" s="262"/>
      <c r="CW20" s="262"/>
      <c r="CX20" s="262"/>
      <c r="CY20" s="262"/>
      <c r="CZ20" s="262"/>
      <c r="DA20" s="262"/>
      <c r="DB20" s="262"/>
      <c r="DC20" s="262"/>
      <c r="DD20" s="262"/>
      <c r="DE20" s="262"/>
      <c r="DF20" s="262"/>
      <c r="DG20" s="262"/>
      <c r="DH20" s="262"/>
      <c r="DI20" s="262"/>
      <c r="DJ20" s="262"/>
      <c r="DK20" s="262"/>
      <c r="DL20" s="262"/>
      <c r="DM20" s="262"/>
      <c r="DN20" s="262"/>
      <c r="DO20" s="262"/>
      <c r="DP20" s="262"/>
      <c r="DQ20" s="262"/>
      <c r="DR20" s="262"/>
      <c r="DS20" s="262"/>
      <c r="DT20" s="262"/>
      <c r="DU20" s="262"/>
      <c r="DV20" s="262"/>
      <c r="DW20" s="262"/>
      <c r="DX20" s="262"/>
      <c r="DY20" s="262"/>
      <c r="DZ20" s="262"/>
      <c r="EA20" s="262"/>
      <c r="EB20" s="262"/>
      <c r="EC20" s="262"/>
      <c r="ED20" s="262"/>
      <c r="EE20" s="262"/>
      <c r="EF20" s="262"/>
      <c r="EG20" s="262"/>
      <c r="EH20" s="262"/>
      <c r="EI20" s="262"/>
      <c r="EJ20" s="262"/>
      <c r="EK20" s="262"/>
      <c r="EL20" s="262"/>
      <c r="EM20" s="262"/>
      <c r="EN20" s="262"/>
      <c r="EO20" s="262"/>
      <c r="EP20" s="262"/>
      <c r="EQ20" s="262"/>
      <c r="ER20" s="262"/>
      <c r="ES20" s="262"/>
      <c r="ET20" s="262"/>
      <c r="EU20" s="262"/>
      <c r="EV20" s="262"/>
      <c r="EW20" s="262"/>
      <c r="EX20" s="262"/>
      <c r="EY20" s="262"/>
      <c r="EZ20" s="262"/>
      <c r="FA20" s="262"/>
      <c r="FB20" s="262"/>
      <c r="FC20" s="262"/>
      <c r="FD20" s="262"/>
      <c r="FE20" s="262"/>
      <c r="FF20" s="262"/>
      <c r="FG20" s="262"/>
      <c r="FH20" s="262"/>
      <c r="FI20" s="262"/>
      <c r="FJ20" s="262"/>
      <c r="FK20" s="262"/>
      <c r="FL20" s="262"/>
      <c r="FM20" s="262"/>
      <c r="FN20" s="262"/>
      <c r="FO20" s="262"/>
      <c r="FP20" s="262"/>
      <c r="FQ20" s="262"/>
      <c r="FR20" s="262"/>
      <c r="FS20" s="262"/>
      <c r="FT20" s="262"/>
      <c r="FU20" s="262"/>
      <c r="FV20" s="262"/>
      <c r="FW20" s="262"/>
      <c r="FX20" s="262"/>
      <c r="FY20" s="262"/>
      <c r="FZ20" s="262"/>
      <c r="GA20" s="262"/>
      <c r="GB20" s="262"/>
      <c r="GC20" s="262"/>
      <c r="GD20" s="262"/>
      <c r="GE20" s="262"/>
      <c r="GF20" s="262"/>
      <c r="GG20" s="262"/>
      <c r="GH20" s="262"/>
      <c r="GI20" s="262"/>
      <c r="GJ20" s="262"/>
      <c r="GK20" s="262"/>
      <c r="GL20" s="262"/>
      <c r="GM20" s="262"/>
      <c r="GN20" s="262"/>
      <c r="GO20" s="262"/>
      <c r="GP20" s="262"/>
      <c r="GQ20" s="262"/>
      <c r="GR20" s="262"/>
      <c r="GS20" s="262"/>
      <c r="GT20" s="262"/>
      <c r="GU20" s="262"/>
      <c r="GV20" s="262"/>
      <c r="GW20" s="262"/>
      <c r="GX20" s="262"/>
      <c r="GY20" s="262"/>
      <c r="GZ20" s="262"/>
      <c r="HA20" s="262"/>
      <c r="HB20" s="262"/>
      <c r="HC20" s="262"/>
      <c r="HD20" s="262"/>
      <c r="HE20" s="262"/>
      <c r="HF20" s="262"/>
      <c r="HG20" s="262"/>
      <c r="HH20" s="262"/>
      <c r="HI20" s="262"/>
      <c r="HJ20" s="262"/>
      <c r="HK20" s="262"/>
      <c r="HL20" s="262"/>
      <c r="HM20" s="262"/>
      <c r="HN20" s="262"/>
      <c r="HO20" s="262"/>
      <c r="HP20" s="262"/>
      <c r="HQ20" s="262"/>
      <c r="HR20" s="262"/>
      <c r="HS20" s="262"/>
      <c r="HT20" s="262"/>
      <c r="HU20" s="262"/>
      <c r="HV20" s="262"/>
      <c r="HW20" s="262"/>
      <c r="HX20" s="262"/>
      <c r="HY20" s="262"/>
      <c r="HZ20" s="262"/>
      <c r="IA20" s="262"/>
      <c r="IB20" s="262"/>
      <c r="IC20" s="262"/>
      <c r="ID20" s="262"/>
      <c r="IE20" s="262"/>
      <c r="IF20" s="262"/>
      <c r="IG20" s="262"/>
      <c r="IH20" s="262"/>
      <c r="II20" s="262"/>
      <c r="IJ20" s="262"/>
      <c r="IK20" s="262"/>
      <c r="IL20" s="262"/>
      <c r="IM20" s="262"/>
      <c r="IN20" s="262"/>
      <c r="IO20" s="262"/>
      <c r="IP20" s="262"/>
      <c r="IQ20" s="262"/>
    </row>
    <row r="21" spans="1:251" s="57" customFormat="1" ht="121.5" customHeight="1" x14ac:dyDescent="0.5">
      <c r="A21" s="35" t="s">
        <v>43</v>
      </c>
      <c r="B21" s="233" t="s">
        <v>20</v>
      </c>
      <c r="C21" s="16" t="s">
        <v>42</v>
      </c>
      <c r="D21" s="114" t="s">
        <v>30</v>
      </c>
      <c r="E21" s="60">
        <v>24</v>
      </c>
      <c r="F21" s="17"/>
      <c r="G21" s="216">
        <v>43510</v>
      </c>
      <c r="H21" s="18">
        <v>1043</v>
      </c>
      <c r="I21" s="19" t="s">
        <v>28</v>
      </c>
      <c r="J21" s="19" t="s">
        <v>44</v>
      </c>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2"/>
      <c r="AY21" s="262"/>
      <c r="AZ21" s="262"/>
      <c r="BA21" s="262"/>
      <c r="BB21" s="262"/>
      <c r="BC21" s="262"/>
      <c r="BD21" s="262"/>
      <c r="BE21" s="262"/>
      <c r="BF21" s="262"/>
      <c r="BG21" s="262"/>
      <c r="BH21" s="262"/>
      <c r="BI21" s="262"/>
      <c r="BJ21" s="262"/>
      <c r="BK21" s="262"/>
      <c r="BL21" s="262"/>
      <c r="BM21" s="262"/>
      <c r="BN21" s="262"/>
      <c r="BO21" s="262"/>
      <c r="BP21" s="262"/>
      <c r="BQ21" s="262"/>
      <c r="BR21" s="262"/>
      <c r="BS21" s="262"/>
      <c r="BT21" s="262"/>
      <c r="BU21" s="262"/>
      <c r="BV21" s="262"/>
      <c r="BW21" s="262"/>
      <c r="BX21" s="262"/>
      <c r="BY21" s="262"/>
      <c r="BZ21" s="262"/>
      <c r="CA21" s="262"/>
      <c r="CB21" s="262"/>
      <c r="CC21" s="262"/>
      <c r="CD21" s="262"/>
      <c r="CE21" s="262"/>
      <c r="CF21" s="262"/>
      <c r="CG21" s="262"/>
      <c r="CH21" s="262"/>
      <c r="CI21" s="262"/>
      <c r="CJ21" s="262"/>
      <c r="CK21" s="262"/>
      <c r="CL21" s="262"/>
      <c r="CM21" s="262"/>
      <c r="CN21" s="262"/>
      <c r="CO21" s="262"/>
      <c r="CP21" s="262"/>
      <c r="CQ21" s="262"/>
      <c r="CR21" s="262"/>
      <c r="CS21" s="262"/>
      <c r="CT21" s="262"/>
      <c r="CU21" s="262"/>
      <c r="CV21" s="262"/>
      <c r="CW21" s="262"/>
      <c r="CX21" s="262"/>
      <c r="CY21" s="262"/>
      <c r="CZ21" s="262"/>
      <c r="DA21" s="262"/>
      <c r="DB21" s="262"/>
      <c r="DC21" s="262"/>
      <c r="DD21" s="262"/>
      <c r="DE21" s="262"/>
      <c r="DF21" s="262"/>
      <c r="DG21" s="262"/>
      <c r="DH21" s="262"/>
      <c r="DI21" s="262"/>
      <c r="DJ21" s="262"/>
      <c r="DK21" s="262"/>
      <c r="DL21" s="262"/>
      <c r="DM21" s="262"/>
      <c r="DN21" s="262"/>
      <c r="DO21" s="262"/>
      <c r="DP21" s="262"/>
      <c r="DQ21" s="262"/>
      <c r="DR21" s="262"/>
      <c r="DS21" s="262"/>
      <c r="DT21" s="262"/>
      <c r="DU21" s="262"/>
      <c r="DV21" s="262"/>
      <c r="DW21" s="262"/>
      <c r="DX21" s="262"/>
      <c r="DY21" s="262"/>
      <c r="DZ21" s="262"/>
      <c r="EA21" s="262"/>
      <c r="EB21" s="262"/>
      <c r="EC21" s="262"/>
      <c r="ED21" s="262"/>
      <c r="EE21" s="262"/>
      <c r="EF21" s="262"/>
      <c r="EG21" s="262"/>
      <c r="EH21" s="262"/>
      <c r="EI21" s="262"/>
      <c r="EJ21" s="262"/>
      <c r="EK21" s="262"/>
      <c r="EL21" s="262"/>
      <c r="EM21" s="262"/>
      <c r="EN21" s="262"/>
      <c r="EO21" s="262"/>
      <c r="EP21" s="262"/>
      <c r="EQ21" s="262"/>
      <c r="ER21" s="262"/>
      <c r="ES21" s="262"/>
      <c r="ET21" s="262"/>
      <c r="EU21" s="262"/>
      <c r="EV21" s="262"/>
      <c r="EW21" s="262"/>
      <c r="EX21" s="262"/>
      <c r="EY21" s="262"/>
      <c r="EZ21" s="262"/>
      <c r="FA21" s="262"/>
      <c r="FB21" s="262"/>
      <c r="FC21" s="262"/>
      <c r="FD21" s="262"/>
      <c r="FE21" s="262"/>
      <c r="FF21" s="262"/>
      <c r="FG21" s="262"/>
      <c r="FH21" s="262"/>
      <c r="FI21" s="262"/>
      <c r="FJ21" s="262"/>
      <c r="FK21" s="262"/>
      <c r="FL21" s="262"/>
      <c r="FM21" s="262"/>
      <c r="FN21" s="262"/>
      <c r="FO21" s="262"/>
      <c r="FP21" s="262"/>
      <c r="FQ21" s="262"/>
      <c r="FR21" s="262"/>
      <c r="FS21" s="262"/>
      <c r="FT21" s="262"/>
      <c r="FU21" s="262"/>
      <c r="FV21" s="262"/>
      <c r="FW21" s="262"/>
      <c r="FX21" s="262"/>
      <c r="FY21" s="262"/>
      <c r="FZ21" s="262"/>
      <c r="GA21" s="262"/>
      <c r="GB21" s="262"/>
      <c r="GC21" s="262"/>
      <c r="GD21" s="262"/>
      <c r="GE21" s="262"/>
      <c r="GF21" s="262"/>
      <c r="GG21" s="262"/>
      <c r="GH21" s="262"/>
      <c r="GI21" s="262"/>
      <c r="GJ21" s="262"/>
      <c r="GK21" s="262"/>
      <c r="GL21" s="262"/>
      <c r="GM21" s="262"/>
      <c r="GN21" s="262"/>
      <c r="GO21" s="262"/>
      <c r="GP21" s="262"/>
      <c r="GQ21" s="262"/>
      <c r="GR21" s="262"/>
      <c r="GS21" s="262"/>
      <c r="GT21" s="262"/>
      <c r="GU21" s="262"/>
      <c r="GV21" s="262"/>
      <c r="GW21" s="262"/>
      <c r="GX21" s="262"/>
      <c r="GY21" s="262"/>
      <c r="GZ21" s="262"/>
      <c r="HA21" s="262"/>
      <c r="HB21" s="262"/>
      <c r="HC21" s="262"/>
      <c r="HD21" s="262"/>
      <c r="HE21" s="262"/>
      <c r="HF21" s="262"/>
      <c r="HG21" s="262"/>
      <c r="HH21" s="262"/>
      <c r="HI21" s="262"/>
      <c r="HJ21" s="262"/>
      <c r="HK21" s="262"/>
      <c r="HL21" s="262"/>
      <c r="HM21" s="262"/>
      <c r="HN21" s="262"/>
      <c r="HO21" s="262"/>
      <c r="HP21" s="262"/>
      <c r="HQ21" s="262"/>
      <c r="HR21" s="262"/>
      <c r="HS21" s="262"/>
      <c r="HT21" s="262"/>
      <c r="HU21" s="262"/>
      <c r="HV21" s="262"/>
      <c r="HW21" s="262"/>
      <c r="HX21" s="262"/>
      <c r="HY21" s="262"/>
      <c r="HZ21" s="262"/>
      <c r="IA21" s="262"/>
      <c r="IB21" s="262"/>
      <c r="IC21" s="262"/>
      <c r="ID21" s="262"/>
      <c r="IE21" s="262"/>
      <c r="IF21" s="262"/>
      <c r="IG21" s="262"/>
      <c r="IH21" s="262"/>
      <c r="II21" s="262"/>
      <c r="IJ21" s="262"/>
      <c r="IK21" s="262"/>
      <c r="IL21" s="262"/>
      <c r="IM21" s="262"/>
      <c r="IN21" s="262"/>
      <c r="IO21" s="262"/>
      <c r="IP21" s="262"/>
      <c r="IQ21" s="262"/>
    </row>
    <row r="22" spans="1:251" s="20" customFormat="1" ht="123" customHeight="1" x14ac:dyDescent="0.5">
      <c r="A22" s="187" t="str">
        <f>HYPERLINK("https://oblrada-pl.gov.ua/sites/default/files/field/docs/121_1.pdf", "Про продовження дії Обласної програми «Питна вода Полтавщини» на 2011 – 2020 роки до 2021 року включно")</f>
        <v>Про продовження дії Обласної програми «Питна вода Полтавщини» на 2011 – 2020 роки до 2021 року включно</v>
      </c>
      <c r="B22" s="236" t="s">
        <v>45</v>
      </c>
      <c r="C22" s="61">
        <v>2021</v>
      </c>
      <c r="D22" s="114" t="s">
        <v>16</v>
      </c>
      <c r="E22" s="60">
        <v>4</v>
      </c>
      <c r="F22" s="22"/>
      <c r="G22" s="216">
        <v>44250</v>
      </c>
      <c r="H22" s="33">
        <v>121</v>
      </c>
      <c r="I22" s="62" t="s">
        <v>46</v>
      </c>
      <c r="J22" s="62" t="s">
        <v>47</v>
      </c>
      <c r="K22" s="256"/>
      <c r="L22" s="256"/>
      <c r="M22" s="256"/>
      <c r="N22" s="256"/>
      <c r="O22" s="256"/>
      <c r="P22" s="256"/>
      <c r="Q22" s="256"/>
      <c r="R22" s="256"/>
      <c r="S22" s="256"/>
      <c r="T22" s="256"/>
      <c r="U22" s="256"/>
      <c r="V22" s="256"/>
      <c r="W22" s="256"/>
      <c r="X22" s="256"/>
      <c r="Y22" s="256"/>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6"/>
      <c r="BA22" s="256"/>
      <c r="BB22" s="256"/>
      <c r="BC22" s="256"/>
      <c r="BD22" s="256"/>
      <c r="BE22" s="256"/>
      <c r="BF22" s="256"/>
      <c r="BG22" s="256"/>
      <c r="BH22" s="256"/>
      <c r="BI22" s="256"/>
      <c r="BJ22" s="256"/>
      <c r="BK22" s="256"/>
      <c r="BL22" s="256"/>
      <c r="BM22" s="256"/>
      <c r="BN22" s="256"/>
      <c r="BO22" s="256"/>
      <c r="BP22" s="256"/>
      <c r="BQ22" s="256"/>
      <c r="BR22" s="256"/>
      <c r="BS22" s="256"/>
      <c r="BT22" s="256"/>
      <c r="BU22" s="256"/>
      <c r="BV22" s="256"/>
      <c r="BW22" s="256"/>
      <c r="BX22" s="256"/>
      <c r="BY22" s="256"/>
      <c r="BZ22" s="256"/>
      <c r="CA22" s="256"/>
      <c r="CB22" s="256"/>
      <c r="CC22" s="256"/>
      <c r="CD22" s="256"/>
      <c r="CE22" s="256"/>
      <c r="CF22" s="256"/>
      <c r="CG22" s="256"/>
      <c r="CH22" s="256"/>
      <c r="CI22" s="256"/>
      <c r="CJ22" s="256"/>
      <c r="CK22" s="256"/>
      <c r="CL22" s="256"/>
      <c r="CM22" s="256"/>
      <c r="CN22" s="256"/>
      <c r="CO22" s="256"/>
      <c r="CP22" s="256"/>
      <c r="CQ22" s="256"/>
      <c r="CR22" s="256"/>
      <c r="CS22" s="256"/>
      <c r="CT22" s="256"/>
      <c r="CU22" s="256"/>
      <c r="CV22" s="256"/>
      <c r="CW22" s="256"/>
      <c r="CX22" s="256"/>
      <c r="CY22" s="256"/>
      <c r="CZ22" s="256"/>
      <c r="DA22" s="256"/>
      <c r="DB22" s="256"/>
      <c r="DC22" s="256"/>
      <c r="DD22" s="256"/>
      <c r="DE22" s="256"/>
      <c r="DF22" s="256"/>
      <c r="DG22" s="256"/>
      <c r="DH22" s="256"/>
      <c r="DI22" s="256"/>
      <c r="DJ22" s="256"/>
      <c r="DK22" s="256"/>
      <c r="DL22" s="256"/>
      <c r="DM22" s="256"/>
      <c r="DN22" s="256"/>
      <c r="DO22" s="256"/>
      <c r="DP22" s="256"/>
      <c r="DQ22" s="256"/>
      <c r="DR22" s="256"/>
      <c r="DS22" s="256"/>
      <c r="DT22" s="256"/>
      <c r="DU22" s="256"/>
      <c r="DV22" s="256"/>
      <c r="DW22" s="256"/>
      <c r="DX22" s="256"/>
      <c r="DY22" s="256"/>
      <c r="DZ22" s="256"/>
      <c r="EA22" s="256"/>
      <c r="EB22" s="256"/>
      <c r="EC22" s="256"/>
      <c r="ED22" s="256"/>
      <c r="EE22" s="256"/>
      <c r="EF22" s="256"/>
      <c r="EG22" s="256"/>
      <c r="EH22" s="256"/>
      <c r="EI22" s="256"/>
      <c r="EJ22" s="256"/>
      <c r="EK22" s="256"/>
      <c r="EL22" s="256"/>
      <c r="EM22" s="256"/>
      <c r="EN22" s="256"/>
      <c r="EO22" s="256"/>
      <c r="EP22" s="256"/>
      <c r="EQ22" s="256"/>
      <c r="ER22" s="256"/>
      <c r="ES22" s="256"/>
      <c r="ET22" s="256"/>
      <c r="EU22" s="256"/>
      <c r="EV22" s="256"/>
      <c r="EW22" s="256"/>
      <c r="EX22" s="256"/>
      <c r="EY22" s="256"/>
      <c r="EZ22" s="256"/>
      <c r="FA22" s="256"/>
      <c r="FB22" s="256"/>
      <c r="FC22" s="256"/>
      <c r="FD22" s="256"/>
      <c r="FE22" s="256"/>
      <c r="FF22" s="256"/>
      <c r="FG22" s="256"/>
      <c r="FH22" s="256"/>
      <c r="FI22" s="256"/>
      <c r="FJ22" s="256"/>
      <c r="FK22" s="256"/>
      <c r="FL22" s="256"/>
      <c r="FM22" s="256"/>
      <c r="FN22" s="256"/>
      <c r="FO22" s="256"/>
      <c r="FP22" s="256"/>
      <c r="FQ22" s="256"/>
      <c r="FR22" s="256"/>
      <c r="FS22" s="256"/>
      <c r="FT22" s="256"/>
      <c r="FU22" s="256"/>
      <c r="FV22" s="256"/>
      <c r="FW22" s="256"/>
      <c r="FX22" s="256"/>
      <c r="FY22" s="256"/>
      <c r="FZ22" s="256"/>
      <c r="GA22" s="256"/>
      <c r="GB22" s="256"/>
      <c r="GC22" s="256"/>
      <c r="GD22" s="256"/>
      <c r="GE22" s="256"/>
      <c r="GF22" s="256"/>
      <c r="GG22" s="256"/>
      <c r="GH22" s="256"/>
      <c r="GI22" s="256"/>
      <c r="GJ22" s="256"/>
      <c r="GK22" s="256"/>
      <c r="GL22" s="256"/>
      <c r="GM22" s="256"/>
      <c r="GN22" s="256"/>
      <c r="GO22" s="256"/>
      <c r="GP22" s="256"/>
      <c r="GQ22" s="256"/>
      <c r="GR22" s="256"/>
      <c r="GS22" s="256"/>
      <c r="GT22" s="256"/>
      <c r="GU22" s="256"/>
      <c r="GV22" s="256"/>
      <c r="GW22" s="256"/>
      <c r="GX22" s="256"/>
      <c r="GY22" s="256"/>
      <c r="GZ22" s="256"/>
      <c r="HA22" s="256"/>
      <c r="HB22" s="256"/>
      <c r="HC22" s="256"/>
      <c r="HD22" s="256"/>
      <c r="HE22" s="256"/>
      <c r="HF22" s="256"/>
      <c r="HG22" s="256"/>
      <c r="HH22" s="256"/>
      <c r="HI22" s="256"/>
      <c r="HJ22" s="256"/>
      <c r="HK22" s="256"/>
      <c r="HL22" s="256"/>
      <c r="HM22" s="256"/>
      <c r="HN22" s="256"/>
      <c r="HO22" s="256"/>
      <c r="HP22" s="256"/>
      <c r="HQ22" s="256"/>
      <c r="HR22" s="256"/>
      <c r="HS22" s="256"/>
      <c r="HT22" s="256"/>
      <c r="HU22" s="256"/>
      <c r="HV22" s="256"/>
      <c r="HW22" s="256"/>
      <c r="HX22" s="256"/>
      <c r="HY22" s="256"/>
      <c r="HZ22" s="256"/>
      <c r="IA22" s="256"/>
      <c r="IB22" s="256"/>
      <c r="IC22" s="256"/>
      <c r="ID22" s="256"/>
      <c r="IE22" s="256"/>
      <c r="IF22" s="256"/>
      <c r="IG22" s="256"/>
      <c r="IH22" s="256"/>
      <c r="II22" s="256"/>
      <c r="IJ22" s="256"/>
      <c r="IK22" s="256"/>
      <c r="IL22" s="256"/>
      <c r="IM22" s="256"/>
      <c r="IN22" s="256"/>
      <c r="IO22" s="256"/>
      <c r="IP22" s="256"/>
      <c r="IQ22" s="256"/>
    </row>
    <row r="23" spans="1:251" ht="123" customHeight="1" x14ac:dyDescent="0.5">
      <c r="A23" s="190" t="str">
        <f>HYPERLINK("https://oblrada-pl.gov.ua/sites/default/files/field/docs/190_2.pdf", "Внесено зміни")</f>
        <v>Внесено зміни</v>
      </c>
      <c r="B23" s="234" t="s">
        <v>45</v>
      </c>
      <c r="C23" s="63">
        <v>2021</v>
      </c>
      <c r="D23" s="203">
        <v>8</v>
      </c>
      <c r="E23" s="60">
        <v>5</v>
      </c>
      <c r="F23" s="64"/>
      <c r="G23" s="220">
        <v>44383</v>
      </c>
      <c r="H23" s="65">
        <v>190</v>
      </c>
      <c r="I23" s="66" t="s">
        <v>48</v>
      </c>
      <c r="J23" s="66" t="s">
        <v>49</v>
      </c>
      <c r="K23" s="251"/>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251"/>
      <c r="AR23" s="251"/>
      <c r="AS23" s="251"/>
      <c r="AT23" s="251"/>
      <c r="AU23" s="251"/>
      <c r="AV23" s="251"/>
      <c r="AW23" s="251"/>
      <c r="AX23" s="251"/>
      <c r="AY23" s="251"/>
      <c r="AZ23" s="251"/>
      <c r="BA23" s="251"/>
      <c r="BB23" s="251"/>
      <c r="BC23" s="251"/>
      <c r="BD23" s="251"/>
      <c r="BE23" s="251"/>
      <c r="BF23" s="251"/>
      <c r="BG23" s="251"/>
      <c r="BH23" s="251"/>
      <c r="BI23" s="251"/>
      <c r="BJ23" s="251"/>
      <c r="BK23" s="251"/>
      <c r="BL23" s="251"/>
      <c r="BM23" s="251"/>
      <c r="BN23" s="251"/>
      <c r="BO23" s="251"/>
      <c r="BP23" s="251"/>
      <c r="BQ23" s="251"/>
      <c r="BR23" s="251"/>
      <c r="BS23" s="251"/>
      <c r="BT23" s="251"/>
      <c r="BU23" s="251"/>
      <c r="BV23" s="251"/>
      <c r="BW23" s="251"/>
      <c r="BX23" s="251"/>
      <c r="BY23" s="251"/>
      <c r="BZ23" s="251"/>
      <c r="CA23" s="251"/>
      <c r="CB23" s="251"/>
      <c r="CC23" s="251"/>
      <c r="CD23" s="251"/>
      <c r="CE23" s="251"/>
      <c r="CF23" s="251"/>
      <c r="CG23" s="251"/>
      <c r="CH23" s="251"/>
      <c r="CI23" s="251"/>
      <c r="CJ23" s="251"/>
      <c r="CK23" s="251"/>
      <c r="CL23" s="251"/>
      <c r="CM23" s="251"/>
      <c r="CN23" s="251"/>
      <c r="CO23" s="251"/>
      <c r="CP23" s="251"/>
      <c r="CQ23" s="251"/>
      <c r="CR23" s="251"/>
      <c r="CS23" s="251"/>
      <c r="CT23" s="251"/>
      <c r="CU23" s="251"/>
      <c r="CV23" s="251"/>
      <c r="CW23" s="251"/>
      <c r="CX23" s="251"/>
      <c r="CY23" s="251"/>
      <c r="CZ23" s="251"/>
      <c r="DA23" s="251"/>
      <c r="DB23" s="251"/>
      <c r="DC23" s="251"/>
      <c r="DD23" s="251"/>
      <c r="DE23" s="251"/>
      <c r="DF23" s="251"/>
      <c r="DG23" s="251"/>
      <c r="DH23" s="251"/>
      <c r="DI23" s="251"/>
      <c r="DJ23" s="251"/>
      <c r="DK23" s="251"/>
      <c r="DL23" s="251"/>
      <c r="DM23" s="251"/>
      <c r="DN23" s="251"/>
      <c r="DO23" s="251"/>
      <c r="DP23" s="251"/>
      <c r="DQ23" s="251"/>
      <c r="DR23" s="251"/>
      <c r="DS23" s="251"/>
      <c r="DT23" s="251"/>
      <c r="DU23" s="251"/>
      <c r="DV23" s="251"/>
      <c r="DW23" s="251"/>
      <c r="DX23" s="251"/>
      <c r="DY23" s="251"/>
      <c r="DZ23" s="251"/>
      <c r="EA23" s="251"/>
      <c r="EB23" s="251"/>
      <c r="EC23" s="251"/>
      <c r="ED23" s="251"/>
      <c r="EE23" s="251"/>
      <c r="EF23" s="251"/>
      <c r="EG23" s="251"/>
      <c r="EH23" s="251"/>
      <c r="EI23" s="251"/>
      <c r="EJ23" s="251"/>
      <c r="EK23" s="251"/>
      <c r="EL23" s="251"/>
      <c r="EM23" s="251"/>
      <c r="EN23" s="251"/>
      <c r="EO23" s="251"/>
      <c r="EP23" s="251"/>
      <c r="EQ23" s="251"/>
      <c r="ER23" s="251"/>
      <c r="ES23" s="251"/>
      <c r="ET23" s="251"/>
      <c r="EU23" s="251"/>
      <c r="EV23" s="251"/>
      <c r="EW23" s="251"/>
      <c r="EX23" s="251"/>
      <c r="EY23" s="251"/>
      <c r="EZ23" s="251"/>
      <c r="FA23" s="251"/>
      <c r="FB23" s="251"/>
      <c r="FC23" s="251"/>
      <c r="FD23" s="251"/>
      <c r="FE23" s="251"/>
      <c r="FF23" s="251"/>
      <c r="FG23" s="251"/>
      <c r="FH23" s="251"/>
      <c r="FI23" s="251"/>
      <c r="FJ23" s="251"/>
      <c r="FK23" s="251"/>
      <c r="FL23" s="251"/>
      <c r="FM23" s="251"/>
      <c r="FN23" s="251"/>
      <c r="FO23" s="251"/>
      <c r="FP23" s="251"/>
      <c r="FQ23" s="251"/>
      <c r="FR23" s="251"/>
      <c r="FS23" s="251"/>
      <c r="FT23" s="251"/>
      <c r="FU23" s="251"/>
      <c r="FV23" s="251"/>
      <c r="FW23" s="251"/>
      <c r="FX23" s="251"/>
      <c r="FY23" s="251"/>
      <c r="FZ23" s="251"/>
      <c r="GA23" s="251"/>
      <c r="GB23" s="251"/>
      <c r="GC23" s="251"/>
      <c r="GD23" s="251"/>
      <c r="GE23" s="251"/>
      <c r="GF23" s="251"/>
      <c r="GG23" s="251"/>
      <c r="GH23" s="251"/>
      <c r="GI23" s="251"/>
      <c r="GJ23" s="251"/>
      <c r="GK23" s="251"/>
      <c r="GL23" s="251"/>
      <c r="GM23" s="251"/>
      <c r="GN23" s="251"/>
      <c r="GO23" s="251"/>
      <c r="GP23" s="251"/>
      <c r="GQ23" s="251"/>
      <c r="GR23" s="251"/>
      <c r="GS23" s="251"/>
      <c r="GT23" s="251"/>
      <c r="GU23" s="251"/>
      <c r="GV23" s="251"/>
      <c r="GW23" s="251"/>
      <c r="GX23" s="251"/>
      <c r="GY23" s="251"/>
      <c r="GZ23" s="251"/>
      <c r="HA23" s="251"/>
      <c r="HB23" s="251"/>
      <c r="HC23" s="251"/>
      <c r="HD23" s="251"/>
      <c r="HE23" s="251"/>
      <c r="HF23" s="251"/>
      <c r="HG23" s="251"/>
      <c r="HH23" s="251"/>
      <c r="HI23" s="251"/>
      <c r="HJ23" s="251"/>
      <c r="HK23" s="251"/>
      <c r="HL23" s="251"/>
      <c r="HM23" s="251"/>
      <c r="HN23" s="251"/>
      <c r="HO23" s="251"/>
      <c r="HP23" s="251"/>
      <c r="HQ23" s="251"/>
      <c r="HR23" s="251"/>
      <c r="HS23" s="251"/>
      <c r="HT23" s="251"/>
      <c r="HU23" s="251"/>
      <c r="HV23" s="251"/>
      <c r="HW23" s="251"/>
      <c r="HX23" s="251"/>
      <c r="HY23" s="251"/>
      <c r="HZ23" s="251"/>
      <c r="IA23" s="251"/>
      <c r="IB23" s="251"/>
      <c r="IC23" s="251"/>
      <c r="ID23" s="251"/>
      <c r="IE23" s="251"/>
      <c r="IF23" s="251"/>
      <c r="IG23" s="251"/>
      <c r="IH23" s="251"/>
      <c r="II23" s="251"/>
      <c r="IJ23" s="251"/>
      <c r="IK23" s="251"/>
      <c r="IL23" s="251"/>
      <c r="IM23" s="251"/>
      <c r="IN23" s="251"/>
      <c r="IO23" s="251"/>
      <c r="IP23" s="251"/>
      <c r="IQ23" s="251"/>
    </row>
    <row r="24" spans="1:251" ht="156.75" customHeight="1" x14ac:dyDescent="0.5">
      <c r="A24" s="35" t="s">
        <v>50</v>
      </c>
      <c r="B24" s="233" t="s">
        <v>45</v>
      </c>
      <c r="C24" s="67" t="s">
        <v>25</v>
      </c>
      <c r="D24" s="204">
        <v>7</v>
      </c>
      <c r="E24" s="60">
        <v>13</v>
      </c>
      <c r="F24" s="68"/>
      <c r="G24" s="222">
        <v>42766</v>
      </c>
      <c r="H24" s="69">
        <v>349</v>
      </c>
      <c r="I24" s="19" t="s">
        <v>51</v>
      </c>
      <c r="J24" s="271" t="s">
        <v>149</v>
      </c>
      <c r="K24" s="251"/>
      <c r="L24" s="251"/>
      <c r="M24" s="251"/>
      <c r="N24" s="251"/>
      <c r="O24" s="251"/>
      <c r="P24" s="251"/>
      <c r="Q24" s="251"/>
      <c r="R24" s="251"/>
      <c r="S24" s="251"/>
      <c r="T24" s="251"/>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1"/>
      <c r="BF24" s="251"/>
      <c r="BG24" s="251"/>
      <c r="BH24" s="251"/>
      <c r="BI24" s="251"/>
      <c r="BJ24" s="251"/>
      <c r="BK24" s="251"/>
      <c r="BL24" s="251"/>
      <c r="BM24" s="251"/>
      <c r="BN24" s="251"/>
      <c r="BO24" s="251"/>
      <c r="BP24" s="251"/>
      <c r="BQ24" s="251"/>
      <c r="BR24" s="251"/>
      <c r="BS24" s="251"/>
      <c r="BT24" s="251"/>
      <c r="BU24" s="251"/>
      <c r="BV24" s="251"/>
      <c r="BW24" s="251"/>
      <c r="BX24" s="251"/>
      <c r="BY24" s="251"/>
      <c r="BZ24" s="251"/>
      <c r="CA24" s="251"/>
      <c r="CB24" s="251"/>
      <c r="CC24" s="251"/>
      <c r="CD24" s="251"/>
      <c r="CE24" s="251"/>
      <c r="CF24" s="251"/>
      <c r="CG24" s="251"/>
      <c r="CH24" s="251"/>
      <c r="CI24" s="251"/>
      <c r="CJ24" s="251"/>
      <c r="CK24" s="251"/>
      <c r="CL24" s="251"/>
      <c r="CM24" s="251"/>
      <c r="CN24" s="251"/>
      <c r="CO24" s="251"/>
      <c r="CP24" s="251"/>
      <c r="CQ24" s="251"/>
      <c r="CR24" s="251"/>
      <c r="CS24" s="251"/>
      <c r="CT24" s="251"/>
      <c r="CU24" s="251"/>
      <c r="CV24" s="251"/>
      <c r="CW24" s="251"/>
      <c r="CX24" s="251"/>
      <c r="CY24" s="251"/>
      <c r="CZ24" s="251"/>
      <c r="DA24" s="251"/>
      <c r="DB24" s="251"/>
      <c r="DC24" s="251"/>
      <c r="DD24" s="251"/>
      <c r="DE24" s="251"/>
      <c r="DF24" s="251"/>
      <c r="DG24" s="251"/>
      <c r="DH24" s="251"/>
      <c r="DI24" s="251"/>
      <c r="DJ24" s="251"/>
      <c r="DK24" s="251"/>
      <c r="DL24" s="251"/>
      <c r="DM24" s="251"/>
      <c r="DN24" s="251"/>
      <c r="DO24" s="251"/>
      <c r="DP24" s="251"/>
      <c r="DQ24" s="251"/>
      <c r="DR24" s="251"/>
      <c r="DS24" s="251"/>
      <c r="DT24" s="251"/>
      <c r="DU24" s="251"/>
      <c r="DV24" s="251"/>
      <c r="DW24" s="251"/>
      <c r="DX24" s="251"/>
      <c r="DY24" s="251"/>
      <c r="DZ24" s="251"/>
      <c r="EA24" s="251"/>
      <c r="EB24" s="251"/>
      <c r="EC24" s="251"/>
      <c r="ED24" s="251"/>
      <c r="EE24" s="251"/>
      <c r="EF24" s="251"/>
      <c r="EG24" s="251"/>
      <c r="EH24" s="251"/>
      <c r="EI24" s="251"/>
      <c r="EJ24" s="251"/>
      <c r="EK24" s="251"/>
      <c r="EL24" s="251"/>
      <c r="EM24" s="251"/>
      <c r="EN24" s="251"/>
      <c r="EO24" s="251"/>
      <c r="EP24" s="251"/>
      <c r="EQ24" s="251"/>
      <c r="ER24" s="251"/>
      <c r="ES24" s="251"/>
      <c r="ET24" s="251"/>
      <c r="EU24" s="251"/>
      <c r="EV24" s="251"/>
      <c r="EW24" s="251"/>
      <c r="EX24" s="251"/>
      <c r="EY24" s="251"/>
      <c r="EZ24" s="251"/>
      <c r="FA24" s="251"/>
      <c r="FB24" s="251"/>
      <c r="FC24" s="251"/>
      <c r="FD24" s="251"/>
      <c r="FE24" s="251"/>
      <c r="FF24" s="251"/>
      <c r="FG24" s="251"/>
      <c r="FH24" s="251"/>
      <c r="FI24" s="251"/>
      <c r="FJ24" s="251"/>
      <c r="FK24" s="251"/>
      <c r="FL24" s="251"/>
      <c r="FM24" s="251"/>
      <c r="FN24" s="251"/>
      <c r="FO24" s="251"/>
      <c r="FP24" s="251"/>
      <c r="FQ24" s="251"/>
      <c r="FR24" s="251"/>
      <c r="FS24" s="251"/>
      <c r="FT24" s="251"/>
      <c r="FU24" s="251"/>
      <c r="FV24" s="251"/>
      <c r="FW24" s="251"/>
      <c r="FX24" s="251"/>
      <c r="FY24" s="251"/>
      <c r="FZ24" s="251"/>
      <c r="GA24" s="251"/>
      <c r="GB24" s="251"/>
      <c r="GC24" s="251"/>
      <c r="GD24" s="251"/>
      <c r="GE24" s="251"/>
      <c r="GF24" s="251"/>
      <c r="GG24" s="251"/>
      <c r="GH24" s="251"/>
      <c r="GI24" s="251"/>
      <c r="GJ24" s="251"/>
      <c r="GK24" s="251"/>
      <c r="GL24" s="251"/>
      <c r="GM24" s="251"/>
      <c r="GN24" s="251"/>
      <c r="GO24" s="251"/>
      <c r="GP24" s="251"/>
      <c r="GQ24" s="251"/>
      <c r="GR24" s="251"/>
      <c r="GS24" s="251"/>
      <c r="GT24" s="251"/>
      <c r="GU24" s="251"/>
      <c r="GV24" s="251"/>
      <c r="GW24" s="251"/>
      <c r="GX24" s="251"/>
      <c r="GY24" s="251"/>
      <c r="GZ24" s="251"/>
      <c r="HA24" s="251"/>
      <c r="HB24" s="251"/>
      <c r="HC24" s="251"/>
      <c r="HD24" s="251"/>
      <c r="HE24" s="251"/>
      <c r="HF24" s="251"/>
      <c r="HG24" s="251"/>
      <c r="HH24" s="251"/>
      <c r="HI24" s="251"/>
      <c r="HJ24" s="251"/>
      <c r="HK24" s="251"/>
      <c r="HL24" s="251"/>
      <c r="HM24" s="251"/>
      <c r="HN24" s="251"/>
      <c r="HO24" s="251"/>
      <c r="HP24" s="251"/>
      <c r="HQ24" s="251"/>
      <c r="HR24" s="251"/>
      <c r="HS24" s="251"/>
      <c r="HT24" s="251"/>
      <c r="HU24" s="251"/>
      <c r="HV24" s="251"/>
      <c r="HW24" s="251"/>
      <c r="HX24" s="251"/>
      <c r="HY24" s="251"/>
      <c r="HZ24" s="251"/>
      <c r="IA24" s="251"/>
      <c r="IB24" s="251"/>
      <c r="IC24" s="251"/>
      <c r="ID24" s="251"/>
      <c r="IE24" s="251"/>
      <c r="IF24" s="251"/>
      <c r="IG24" s="251"/>
      <c r="IH24" s="251"/>
      <c r="II24" s="251"/>
      <c r="IJ24" s="251"/>
      <c r="IK24" s="251"/>
      <c r="IL24" s="251"/>
      <c r="IM24" s="251"/>
      <c r="IN24" s="251"/>
      <c r="IO24" s="251"/>
      <c r="IP24" s="251"/>
      <c r="IQ24" s="251"/>
    </row>
    <row r="25" spans="1:251" s="26" customFormat="1" ht="123" customHeight="1" x14ac:dyDescent="0.5">
      <c r="A25" s="189" t="s">
        <v>27</v>
      </c>
      <c r="B25" s="234" t="s">
        <v>45</v>
      </c>
      <c r="C25" s="184" t="s">
        <v>25</v>
      </c>
      <c r="D25" s="205" t="s">
        <v>30</v>
      </c>
      <c r="E25" s="60">
        <v>18</v>
      </c>
      <c r="F25" s="70">
        <v>3</v>
      </c>
      <c r="G25" s="223">
        <v>43147</v>
      </c>
      <c r="H25" s="71">
        <v>615</v>
      </c>
      <c r="I25" s="72" t="s">
        <v>51</v>
      </c>
      <c r="J25" s="73" t="s">
        <v>52</v>
      </c>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49"/>
      <c r="CJ25" s="249"/>
      <c r="CK25" s="249"/>
      <c r="CL25" s="249"/>
      <c r="CM25" s="249"/>
      <c r="CN25" s="249"/>
      <c r="CO25" s="249"/>
      <c r="CP25" s="249"/>
      <c r="CQ25" s="249"/>
      <c r="CR25" s="249"/>
      <c r="CS25" s="249"/>
      <c r="CT25" s="249"/>
      <c r="CU25" s="249"/>
      <c r="CV25" s="249"/>
      <c r="CW25" s="249"/>
      <c r="CX25" s="249"/>
      <c r="CY25" s="249"/>
      <c r="CZ25" s="249"/>
      <c r="DA25" s="249"/>
      <c r="DB25" s="249"/>
      <c r="DC25" s="249"/>
      <c r="DD25" s="249"/>
      <c r="DE25" s="249"/>
      <c r="DF25" s="249"/>
      <c r="DG25" s="249"/>
      <c r="DH25" s="249"/>
      <c r="DI25" s="249"/>
      <c r="DJ25" s="249"/>
      <c r="DK25" s="249"/>
      <c r="DL25" s="249"/>
      <c r="DM25" s="249"/>
      <c r="DN25" s="249"/>
      <c r="DO25" s="249"/>
      <c r="DP25" s="249"/>
      <c r="DQ25" s="249"/>
      <c r="DR25" s="249"/>
      <c r="DS25" s="249"/>
      <c r="DT25" s="249"/>
      <c r="DU25" s="249"/>
      <c r="DV25" s="249"/>
      <c r="DW25" s="249"/>
      <c r="DX25" s="249"/>
      <c r="DY25" s="249"/>
      <c r="DZ25" s="249"/>
      <c r="EA25" s="249"/>
      <c r="EB25" s="249"/>
      <c r="EC25" s="249"/>
      <c r="ED25" s="249"/>
      <c r="EE25" s="249"/>
      <c r="EF25" s="249"/>
      <c r="EG25" s="249"/>
      <c r="EH25" s="249"/>
      <c r="EI25" s="249"/>
      <c r="EJ25" s="249"/>
      <c r="EK25" s="249"/>
      <c r="EL25" s="249"/>
      <c r="EM25" s="249"/>
      <c r="EN25" s="249"/>
      <c r="EO25" s="249"/>
      <c r="EP25" s="249"/>
      <c r="EQ25" s="249"/>
      <c r="ER25" s="249"/>
      <c r="ES25" s="249"/>
      <c r="ET25" s="249"/>
      <c r="EU25" s="249"/>
      <c r="EV25" s="249"/>
      <c r="EW25" s="249"/>
      <c r="EX25" s="249"/>
      <c r="EY25" s="249"/>
      <c r="EZ25" s="249"/>
      <c r="FA25" s="249"/>
      <c r="FB25" s="249"/>
      <c r="FC25" s="249"/>
      <c r="FD25" s="249"/>
      <c r="FE25" s="249"/>
      <c r="FF25" s="249"/>
      <c r="FG25" s="249"/>
      <c r="FH25" s="249"/>
      <c r="FI25" s="249"/>
      <c r="FJ25" s="249"/>
      <c r="FK25" s="249"/>
      <c r="FL25" s="249"/>
      <c r="FM25" s="249"/>
      <c r="FN25" s="249"/>
      <c r="FO25" s="249"/>
      <c r="FP25" s="249"/>
      <c r="FQ25" s="249"/>
      <c r="FR25" s="249"/>
      <c r="FS25" s="249"/>
      <c r="FT25" s="249"/>
      <c r="FU25" s="249"/>
      <c r="FV25" s="249"/>
      <c r="FW25" s="249"/>
      <c r="FX25" s="249"/>
      <c r="FY25" s="249"/>
      <c r="FZ25" s="249"/>
      <c r="GA25" s="249"/>
      <c r="GB25" s="249"/>
      <c r="GC25" s="249"/>
      <c r="GD25" s="249"/>
      <c r="GE25" s="249"/>
      <c r="GF25" s="249"/>
      <c r="GG25" s="249"/>
      <c r="GH25" s="249"/>
      <c r="GI25" s="249"/>
      <c r="GJ25" s="249"/>
      <c r="GK25" s="249"/>
      <c r="GL25" s="249"/>
      <c r="GM25" s="249"/>
      <c r="GN25" s="249"/>
      <c r="GO25" s="249"/>
      <c r="GP25" s="249"/>
      <c r="GQ25" s="249"/>
      <c r="GR25" s="249"/>
      <c r="GS25" s="249"/>
      <c r="GT25" s="249"/>
      <c r="GU25" s="249"/>
      <c r="GV25" s="249"/>
      <c r="GW25" s="249"/>
      <c r="GX25" s="249"/>
      <c r="GY25" s="249"/>
      <c r="GZ25" s="249"/>
      <c r="HA25" s="249"/>
      <c r="HB25" s="249"/>
      <c r="HC25" s="249"/>
      <c r="HD25" s="249"/>
      <c r="HE25" s="249"/>
      <c r="HF25" s="249"/>
      <c r="HG25" s="249"/>
      <c r="HH25" s="249"/>
      <c r="HI25" s="249"/>
      <c r="HJ25" s="249"/>
      <c r="HK25" s="249"/>
      <c r="HL25" s="249"/>
      <c r="HM25" s="249"/>
      <c r="HN25" s="249"/>
      <c r="HO25" s="249"/>
      <c r="HP25" s="249"/>
      <c r="HQ25" s="249"/>
      <c r="HR25" s="249"/>
      <c r="HS25" s="249"/>
      <c r="HT25" s="249"/>
      <c r="HU25" s="249"/>
      <c r="HV25" s="249"/>
      <c r="HW25" s="249"/>
      <c r="HX25" s="249"/>
      <c r="HY25" s="249"/>
      <c r="HZ25" s="249"/>
      <c r="IA25" s="249"/>
      <c r="IB25" s="249"/>
      <c r="IC25" s="249"/>
      <c r="ID25" s="249"/>
      <c r="IE25" s="249"/>
      <c r="IF25" s="249"/>
      <c r="IG25" s="249"/>
      <c r="IH25" s="249"/>
      <c r="II25" s="249"/>
      <c r="IJ25" s="249"/>
      <c r="IK25" s="249"/>
      <c r="IL25" s="249"/>
      <c r="IM25" s="249"/>
      <c r="IN25" s="249"/>
      <c r="IO25" s="249"/>
      <c r="IP25" s="249"/>
      <c r="IQ25" s="249"/>
    </row>
    <row r="26" spans="1:251" s="26" customFormat="1" ht="107.25" customHeight="1" x14ac:dyDescent="0.5">
      <c r="A26" s="189" t="s">
        <v>27</v>
      </c>
      <c r="B26" s="234" t="s">
        <v>45</v>
      </c>
      <c r="C26" s="184" t="s">
        <v>25</v>
      </c>
      <c r="D26" s="206" t="s">
        <v>30</v>
      </c>
      <c r="E26" s="60">
        <v>22</v>
      </c>
      <c r="F26" s="75"/>
      <c r="G26" s="223">
        <v>43392</v>
      </c>
      <c r="H26" s="71">
        <v>878</v>
      </c>
      <c r="I26" s="72" t="s">
        <v>51</v>
      </c>
      <c r="J26" s="72" t="s">
        <v>53</v>
      </c>
      <c r="K26" s="249"/>
      <c r="L26" s="249"/>
      <c r="M26" s="249"/>
      <c r="N26" s="249"/>
      <c r="O26" s="249"/>
      <c r="P26" s="249"/>
      <c r="Q26" s="249"/>
      <c r="R26" s="249"/>
      <c r="S26" s="249"/>
      <c r="T26" s="249"/>
      <c r="U26" s="249"/>
      <c r="V26" s="249"/>
      <c r="W26" s="249"/>
      <c r="X26" s="249"/>
      <c r="Y26" s="249"/>
      <c r="Z26" s="249"/>
      <c r="AA26" s="249"/>
      <c r="AB26" s="249"/>
      <c r="AC26" s="249"/>
      <c r="AD26" s="249"/>
      <c r="AE26" s="249"/>
      <c r="AF26" s="249"/>
      <c r="AG26" s="249"/>
      <c r="AH26" s="249"/>
      <c r="AI26" s="249"/>
      <c r="AJ26" s="249"/>
      <c r="AK26" s="249"/>
      <c r="AL26" s="249"/>
      <c r="AM26" s="249"/>
      <c r="AN26" s="249"/>
      <c r="AO26" s="249"/>
      <c r="AP26" s="249"/>
      <c r="AQ26" s="249"/>
      <c r="AR26" s="249"/>
      <c r="AS26" s="249"/>
      <c r="AT26" s="249"/>
      <c r="AU26" s="249"/>
      <c r="AV26" s="249"/>
      <c r="AW26" s="249"/>
      <c r="AX26" s="249"/>
      <c r="AY26" s="249"/>
      <c r="AZ26" s="249"/>
      <c r="BA26" s="249"/>
      <c r="BB26" s="249"/>
      <c r="BC26" s="249"/>
      <c r="BD26" s="249"/>
      <c r="BE26" s="249"/>
      <c r="BF26" s="249"/>
      <c r="BG26" s="249"/>
      <c r="BH26" s="249"/>
      <c r="BI26" s="249"/>
      <c r="BJ26" s="249"/>
      <c r="BK26" s="249"/>
      <c r="BL26" s="249"/>
      <c r="BM26" s="249"/>
      <c r="BN26" s="249"/>
      <c r="BO26" s="249"/>
      <c r="BP26" s="249"/>
      <c r="BQ26" s="249"/>
      <c r="BR26" s="249"/>
      <c r="BS26" s="249"/>
      <c r="BT26" s="249"/>
      <c r="BU26" s="249"/>
      <c r="BV26" s="249"/>
      <c r="BW26" s="249"/>
      <c r="BX26" s="249"/>
      <c r="BY26" s="249"/>
      <c r="BZ26" s="249"/>
      <c r="CA26" s="249"/>
      <c r="CB26" s="249"/>
      <c r="CC26" s="249"/>
      <c r="CD26" s="249"/>
      <c r="CE26" s="249"/>
      <c r="CF26" s="249"/>
      <c r="CG26" s="249"/>
      <c r="CH26" s="249"/>
      <c r="CI26" s="249"/>
      <c r="CJ26" s="249"/>
      <c r="CK26" s="249"/>
      <c r="CL26" s="249"/>
      <c r="CM26" s="249"/>
      <c r="CN26" s="249"/>
      <c r="CO26" s="249"/>
      <c r="CP26" s="249"/>
      <c r="CQ26" s="249"/>
      <c r="CR26" s="249"/>
      <c r="CS26" s="249"/>
      <c r="CT26" s="249"/>
      <c r="CU26" s="249"/>
      <c r="CV26" s="249"/>
      <c r="CW26" s="249"/>
      <c r="CX26" s="249"/>
      <c r="CY26" s="249"/>
      <c r="CZ26" s="249"/>
      <c r="DA26" s="249"/>
      <c r="DB26" s="249"/>
      <c r="DC26" s="249"/>
      <c r="DD26" s="249"/>
      <c r="DE26" s="249"/>
      <c r="DF26" s="249"/>
      <c r="DG26" s="249"/>
      <c r="DH26" s="249"/>
      <c r="DI26" s="249"/>
      <c r="DJ26" s="249"/>
      <c r="DK26" s="249"/>
      <c r="DL26" s="249"/>
      <c r="DM26" s="249"/>
      <c r="DN26" s="249"/>
      <c r="DO26" s="249"/>
      <c r="DP26" s="249"/>
      <c r="DQ26" s="249"/>
      <c r="DR26" s="249"/>
      <c r="DS26" s="249"/>
      <c r="DT26" s="249"/>
      <c r="DU26" s="249"/>
      <c r="DV26" s="249"/>
      <c r="DW26" s="249"/>
      <c r="DX26" s="249"/>
      <c r="DY26" s="249"/>
      <c r="DZ26" s="249"/>
      <c r="EA26" s="249"/>
      <c r="EB26" s="249"/>
      <c r="EC26" s="249"/>
      <c r="ED26" s="249"/>
      <c r="EE26" s="249"/>
      <c r="EF26" s="249"/>
      <c r="EG26" s="249"/>
      <c r="EH26" s="249"/>
      <c r="EI26" s="249"/>
      <c r="EJ26" s="249"/>
      <c r="EK26" s="249"/>
      <c r="EL26" s="249"/>
      <c r="EM26" s="249"/>
      <c r="EN26" s="249"/>
      <c r="EO26" s="249"/>
      <c r="EP26" s="249"/>
      <c r="EQ26" s="249"/>
      <c r="ER26" s="249"/>
      <c r="ES26" s="249"/>
      <c r="ET26" s="249"/>
      <c r="EU26" s="249"/>
      <c r="EV26" s="249"/>
      <c r="EW26" s="249"/>
      <c r="EX26" s="249"/>
      <c r="EY26" s="249"/>
      <c r="EZ26" s="249"/>
      <c r="FA26" s="249"/>
      <c r="FB26" s="249"/>
      <c r="FC26" s="249"/>
      <c r="FD26" s="249"/>
      <c r="FE26" s="249"/>
      <c r="FF26" s="249"/>
      <c r="FG26" s="249"/>
      <c r="FH26" s="249"/>
      <c r="FI26" s="249"/>
      <c r="FJ26" s="249"/>
      <c r="FK26" s="249"/>
      <c r="FL26" s="249"/>
      <c r="FM26" s="249"/>
      <c r="FN26" s="249"/>
      <c r="FO26" s="249"/>
      <c r="FP26" s="249"/>
      <c r="FQ26" s="249"/>
      <c r="FR26" s="249"/>
      <c r="FS26" s="249"/>
      <c r="FT26" s="249"/>
      <c r="FU26" s="249"/>
      <c r="FV26" s="249"/>
      <c r="FW26" s="249"/>
      <c r="FX26" s="249"/>
      <c r="FY26" s="249"/>
      <c r="FZ26" s="249"/>
      <c r="GA26" s="249"/>
      <c r="GB26" s="249"/>
      <c r="GC26" s="249"/>
      <c r="GD26" s="249"/>
      <c r="GE26" s="249"/>
      <c r="GF26" s="249"/>
      <c r="GG26" s="249"/>
      <c r="GH26" s="249"/>
      <c r="GI26" s="249"/>
      <c r="GJ26" s="249"/>
      <c r="GK26" s="249"/>
      <c r="GL26" s="249"/>
      <c r="GM26" s="249"/>
      <c r="GN26" s="249"/>
      <c r="GO26" s="249"/>
      <c r="GP26" s="249"/>
      <c r="GQ26" s="249"/>
      <c r="GR26" s="249"/>
      <c r="GS26" s="249"/>
      <c r="GT26" s="249"/>
      <c r="GU26" s="249"/>
      <c r="GV26" s="249"/>
      <c r="GW26" s="249"/>
      <c r="GX26" s="249"/>
      <c r="GY26" s="249"/>
      <c r="GZ26" s="249"/>
      <c r="HA26" s="249"/>
      <c r="HB26" s="249"/>
      <c r="HC26" s="249"/>
      <c r="HD26" s="249"/>
      <c r="HE26" s="249"/>
      <c r="HF26" s="249"/>
      <c r="HG26" s="249"/>
      <c r="HH26" s="249"/>
      <c r="HI26" s="249"/>
      <c r="HJ26" s="249"/>
      <c r="HK26" s="249"/>
      <c r="HL26" s="249"/>
      <c r="HM26" s="249"/>
      <c r="HN26" s="249"/>
      <c r="HO26" s="249"/>
      <c r="HP26" s="249"/>
      <c r="HQ26" s="249"/>
      <c r="HR26" s="249"/>
      <c r="HS26" s="249"/>
      <c r="HT26" s="249"/>
      <c r="HU26" s="249"/>
      <c r="HV26" s="249"/>
      <c r="HW26" s="249"/>
      <c r="HX26" s="249"/>
      <c r="HY26" s="249"/>
      <c r="HZ26" s="249"/>
      <c r="IA26" s="249"/>
      <c r="IB26" s="249"/>
      <c r="IC26" s="249"/>
      <c r="ID26" s="249"/>
      <c r="IE26" s="249"/>
      <c r="IF26" s="249"/>
      <c r="IG26" s="249"/>
      <c r="IH26" s="249"/>
      <c r="II26" s="249"/>
      <c r="IJ26" s="249"/>
      <c r="IK26" s="249"/>
      <c r="IL26" s="249"/>
      <c r="IM26" s="249"/>
      <c r="IN26" s="249"/>
      <c r="IO26" s="249"/>
      <c r="IP26" s="249"/>
      <c r="IQ26" s="249"/>
    </row>
    <row r="27" spans="1:251" ht="228.75" customHeight="1" x14ac:dyDescent="0.5">
      <c r="A27" s="187" t="str">
        <f>HYPERLINK("https://oblrada-pl.gov.ua/doc/doc/554", "Про продовження дії Програми підтримки об’єднань співвласників багатоквартирних будинків та житлово-будівельних кооперативів Полтавської області для виконання заходів з енергозбереження на 2015 – 2020 роки до 2025 року включно")</f>
        <v>Про продовження дії Програми підтримки об’єднань співвласників багатоквартирних будинків та житлово-будівельних кооперативів Полтавської області для виконання заходів з енергозбереження на 2015 – 2020 роки до 2025 року включно</v>
      </c>
      <c r="B27" s="233" t="s">
        <v>45</v>
      </c>
      <c r="C27" s="32" t="s">
        <v>18</v>
      </c>
      <c r="D27" s="114" t="s">
        <v>16</v>
      </c>
      <c r="E27" s="60">
        <v>4</v>
      </c>
      <c r="F27" s="22"/>
      <c r="G27" s="216">
        <v>44250</v>
      </c>
      <c r="H27" s="33">
        <v>118</v>
      </c>
      <c r="I27" s="62" t="s">
        <v>46</v>
      </c>
      <c r="J27" s="159" t="s">
        <v>54</v>
      </c>
      <c r="K27" s="251"/>
      <c r="L27" s="251"/>
      <c r="M27" s="251"/>
      <c r="N27" s="251"/>
      <c r="O27" s="251"/>
      <c r="P27" s="251"/>
      <c r="Q27" s="251"/>
      <c r="R27" s="251"/>
      <c r="S27" s="251"/>
      <c r="T27" s="251"/>
      <c r="U27" s="251"/>
      <c r="V27" s="251"/>
      <c r="W27" s="251"/>
      <c r="X27" s="251"/>
      <c r="Y27" s="251"/>
      <c r="Z27" s="251"/>
      <c r="AA27" s="251"/>
      <c r="AB27" s="251"/>
      <c r="AC27" s="251"/>
      <c r="AD27" s="251"/>
      <c r="AE27" s="251"/>
      <c r="AF27" s="251"/>
      <c r="AG27" s="251"/>
      <c r="AH27" s="251"/>
      <c r="AI27" s="251"/>
      <c r="AJ27" s="251"/>
      <c r="AK27" s="251"/>
      <c r="AL27" s="251"/>
      <c r="AM27" s="251"/>
      <c r="AN27" s="251"/>
      <c r="AO27" s="251"/>
      <c r="AP27" s="251"/>
      <c r="AQ27" s="251"/>
      <c r="AR27" s="251"/>
      <c r="AS27" s="251"/>
      <c r="AT27" s="251"/>
      <c r="AU27" s="251"/>
      <c r="AV27" s="251"/>
      <c r="AW27" s="251"/>
      <c r="AX27" s="251"/>
      <c r="AY27" s="251"/>
      <c r="AZ27" s="251"/>
      <c r="BA27" s="251"/>
      <c r="BB27" s="251"/>
      <c r="BC27" s="251"/>
      <c r="BD27" s="251"/>
      <c r="BE27" s="251"/>
      <c r="BF27" s="251"/>
      <c r="BG27" s="251"/>
      <c r="BH27" s="251"/>
      <c r="BI27" s="251"/>
      <c r="BJ27" s="251"/>
      <c r="BK27" s="251"/>
      <c r="BL27" s="251"/>
      <c r="BM27" s="251"/>
      <c r="BN27" s="251"/>
      <c r="BO27" s="251"/>
      <c r="BP27" s="251"/>
      <c r="BQ27" s="251"/>
      <c r="BR27" s="251"/>
      <c r="BS27" s="251"/>
      <c r="BT27" s="251"/>
      <c r="BU27" s="251"/>
      <c r="BV27" s="251"/>
      <c r="BW27" s="251"/>
      <c r="BX27" s="251"/>
      <c r="BY27" s="251"/>
      <c r="BZ27" s="251"/>
      <c r="CA27" s="251"/>
      <c r="CB27" s="251"/>
      <c r="CC27" s="251"/>
      <c r="CD27" s="251"/>
      <c r="CE27" s="251"/>
      <c r="CF27" s="251"/>
      <c r="CG27" s="251"/>
      <c r="CH27" s="251"/>
      <c r="CI27" s="251"/>
      <c r="CJ27" s="251"/>
      <c r="CK27" s="251"/>
      <c r="CL27" s="251"/>
      <c r="CM27" s="251"/>
      <c r="CN27" s="251"/>
      <c r="CO27" s="251"/>
      <c r="CP27" s="251"/>
      <c r="CQ27" s="251"/>
      <c r="CR27" s="251"/>
      <c r="CS27" s="251"/>
      <c r="CT27" s="251"/>
      <c r="CU27" s="251"/>
      <c r="CV27" s="251"/>
      <c r="CW27" s="251"/>
      <c r="CX27" s="251"/>
      <c r="CY27" s="251"/>
      <c r="CZ27" s="251"/>
      <c r="DA27" s="251"/>
      <c r="DB27" s="251"/>
      <c r="DC27" s="251"/>
      <c r="DD27" s="251"/>
      <c r="DE27" s="251"/>
      <c r="DF27" s="251"/>
      <c r="DG27" s="251"/>
      <c r="DH27" s="251"/>
      <c r="DI27" s="251"/>
      <c r="DJ27" s="251"/>
      <c r="DK27" s="251"/>
      <c r="DL27" s="251"/>
      <c r="DM27" s="251"/>
      <c r="DN27" s="251"/>
      <c r="DO27" s="251"/>
      <c r="DP27" s="251"/>
      <c r="DQ27" s="251"/>
      <c r="DR27" s="251"/>
      <c r="DS27" s="251"/>
      <c r="DT27" s="251"/>
      <c r="DU27" s="251"/>
      <c r="DV27" s="251"/>
      <c r="DW27" s="251"/>
      <c r="DX27" s="251"/>
      <c r="DY27" s="251"/>
      <c r="DZ27" s="251"/>
      <c r="EA27" s="251"/>
      <c r="EB27" s="251"/>
      <c r="EC27" s="251"/>
      <c r="ED27" s="251"/>
      <c r="EE27" s="251"/>
      <c r="EF27" s="251"/>
      <c r="EG27" s="251"/>
      <c r="EH27" s="251"/>
      <c r="EI27" s="251"/>
      <c r="EJ27" s="251"/>
      <c r="EK27" s="251"/>
      <c r="EL27" s="251"/>
      <c r="EM27" s="251"/>
      <c r="EN27" s="251"/>
      <c r="EO27" s="251"/>
      <c r="EP27" s="251"/>
      <c r="EQ27" s="251"/>
      <c r="ER27" s="251"/>
      <c r="ES27" s="251"/>
      <c r="ET27" s="251"/>
      <c r="EU27" s="251"/>
      <c r="EV27" s="251"/>
      <c r="EW27" s="251"/>
      <c r="EX27" s="251"/>
      <c r="EY27" s="251"/>
      <c r="EZ27" s="251"/>
      <c r="FA27" s="251"/>
      <c r="FB27" s="251"/>
      <c r="FC27" s="251"/>
      <c r="FD27" s="251"/>
      <c r="FE27" s="251"/>
      <c r="FF27" s="251"/>
      <c r="FG27" s="251"/>
      <c r="FH27" s="251"/>
      <c r="FI27" s="251"/>
      <c r="FJ27" s="251"/>
      <c r="FK27" s="251"/>
      <c r="FL27" s="251"/>
      <c r="FM27" s="251"/>
      <c r="FN27" s="251"/>
      <c r="FO27" s="251"/>
      <c r="FP27" s="251"/>
      <c r="FQ27" s="251"/>
      <c r="FR27" s="251"/>
      <c r="FS27" s="251"/>
      <c r="FT27" s="251"/>
      <c r="FU27" s="251"/>
      <c r="FV27" s="251"/>
      <c r="FW27" s="251"/>
      <c r="FX27" s="251"/>
      <c r="FY27" s="251"/>
      <c r="FZ27" s="251"/>
      <c r="GA27" s="251"/>
      <c r="GB27" s="251"/>
      <c r="GC27" s="251"/>
      <c r="GD27" s="251"/>
      <c r="GE27" s="251"/>
      <c r="GF27" s="251"/>
      <c r="GG27" s="251"/>
      <c r="GH27" s="251"/>
      <c r="GI27" s="251"/>
      <c r="GJ27" s="251"/>
      <c r="GK27" s="251"/>
      <c r="GL27" s="251"/>
      <c r="GM27" s="251"/>
      <c r="GN27" s="251"/>
      <c r="GO27" s="251"/>
      <c r="GP27" s="251"/>
      <c r="GQ27" s="251"/>
      <c r="GR27" s="251"/>
      <c r="GS27" s="251"/>
      <c r="GT27" s="251"/>
      <c r="GU27" s="251"/>
      <c r="GV27" s="251"/>
      <c r="GW27" s="251"/>
      <c r="GX27" s="251"/>
      <c r="GY27" s="251"/>
      <c r="GZ27" s="251"/>
      <c r="HA27" s="251"/>
      <c r="HB27" s="251"/>
      <c r="HC27" s="251"/>
      <c r="HD27" s="251"/>
      <c r="HE27" s="251"/>
      <c r="HF27" s="251"/>
      <c r="HG27" s="251"/>
      <c r="HH27" s="251"/>
      <c r="HI27" s="251"/>
      <c r="HJ27" s="251"/>
      <c r="HK27" s="251"/>
      <c r="HL27" s="251"/>
      <c r="HM27" s="251"/>
      <c r="HN27" s="251"/>
      <c r="HO27" s="251"/>
      <c r="HP27" s="251"/>
      <c r="HQ27" s="251"/>
      <c r="HR27" s="251"/>
      <c r="HS27" s="251"/>
      <c r="HT27" s="251"/>
      <c r="HU27" s="251"/>
      <c r="HV27" s="251"/>
      <c r="HW27" s="251"/>
      <c r="HX27" s="251"/>
      <c r="HY27" s="251"/>
      <c r="HZ27" s="251"/>
      <c r="IA27" s="251"/>
      <c r="IB27" s="251"/>
      <c r="IC27" s="251"/>
      <c r="ID27" s="251"/>
      <c r="IE27" s="251"/>
      <c r="IF27" s="251"/>
      <c r="IG27" s="251"/>
      <c r="IH27" s="251"/>
      <c r="II27" s="251"/>
      <c r="IJ27" s="251"/>
      <c r="IK27" s="251"/>
      <c r="IL27" s="251"/>
      <c r="IM27" s="251"/>
      <c r="IN27" s="251"/>
      <c r="IO27" s="251"/>
      <c r="IP27" s="251"/>
      <c r="IQ27" s="251"/>
    </row>
    <row r="28" spans="1:251" ht="200.25" customHeight="1" x14ac:dyDescent="0.5">
      <c r="A28" s="35" t="s">
        <v>55</v>
      </c>
      <c r="B28" s="233" t="s">
        <v>45</v>
      </c>
      <c r="C28" s="32" t="s">
        <v>35</v>
      </c>
      <c r="D28" s="114" t="s">
        <v>30</v>
      </c>
      <c r="E28" s="60">
        <v>29</v>
      </c>
      <c r="F28" s="22"/>
      <c r="G28" s="224">
        <v>43819</v>
      </c>
      <c r="H28" s="158">
        <v>1245</v>
      </c>
      <c r="I28" s="159" t="s">
        <v>56</v>
      </c>
      <c r="J28" s="159" t="s">
        <v>57</v>
      </c>
      <c r="K28"/>
      <c r="L28"/>
    </row>
    <row r="29" spans="1:251" ht="200.25" customHeight="1" x14ac:dyDescent="0.5">
      <c r="A29" s="174" t="str">
        <f>HYPERLINK("https://oblrada-pl.gov.ua/sites/default/files/field/docs/rishennya_268.pdf", "Внесено зміни")</f>
        <v>Внесено зміни</v>
      </c>
      <c r="B29" s="237" t="s">
        <v>45</v>
      </c>
      <c r="C29" s="164" t="s">
        <v>35</v>
      </c>
      <c r="D29" s="207" t="s">
        <v>16</v>
      </c>
      <c r="E29" s="60">
        <v>7</v>
      </c>
      <c r="F29" s="160">
        <v>1</v>
      </c>
      <c r="G29" s="225">
        <v>44490</v>
      </c>
      <c r="H29" s="161">
        <v>268</v>
      </c>
      <c r="I29" s="162" t="s">
        <v>58</v>
      </c>
      <c r="J29" s="162" t="s">
        <v>59</v>
      </c>
      <c r="K29" s="163"/>
      <c r="L29" s="163"/>
      <c r="M29" s="163"/>
      <c r="N29" s="163"/>
      <c r="O29" s="163"/>
      <c r="P29" s="163"/>
      <c r="Q29" s="163"/>
    </row>
    <row r="30" spans="1:251" ht="186.75" customHeight="1" x14ac:dyDescent="0.5">
      <c r="A30" s="187" t="str">
        <f>HYPERLINK("https://oblrada-pl.gov.ua/sites/default/files/field/docs/40_2.pdf", "Комплексна програма комунікацій влади з громадськістю та розвитку інформаційної сфери в Полтавській області на 2021-2023 роки")</f>
        <v>Комплексна програма комунікацій влади з громадськістю та розвитку інформаційної сфери в Полтавській області на 2021-2023 роки</v>
      </c>
      <c r="B30" s="238" t="s">
        <v>60</v>
      </c>
      <c r="C30" s="32" t="s">
        <v>61</v>
      </c>
      <c r="D30" s="114" t="s">
        <v>16</v>
      </c>
      <c r="E30" s="60">
        <v>2</v>
      </c>
      <c r="F30" s="22"/>
      <c r="G30" s="216">
        <v>44194</v>
      </c>
      <c r="H30" s="33">
        <v>40</v>
      </c>
      <c r="I30" s="34" t="s">
        <v>62</v>
      </c>
      <c r="J30" s="159" t="s">
        <v>63</v>
      </c>
      <c r="K30"/>
      <c r="L30"/>
    </row>
    <row r="31" spans="1:251" s="77" customFormat="1" ht="184.5" customHeight="1" x14ac:dyDescent="0.5">
      <c r="A31" s="270" t="str">
        <f>HYPERLINK("https://oblrada-pl.gov.ua/sites/default/files/field/docs/36_2.pdf", "Програма розвитку та підтримки Полтаського обласного комунального підприємства «Аеропорт-Полтава» на 2021-2023 роки")</f>
        <v>Програма розвитку та підтримки Полтаського обласного комунального підприємства «Аеропорт-Полтава» на 2021-2023 роки</v>
      </c>
      <c r="B31" s="239" t="s">
        <v>64</v>
      </c>
      <c r="C31" s="32" t="s">
        <v>61</v>
      </c>
      <c r="D31" s="114" t="s">
        <v>16</v>
      </c>
      <c r="E31" s="60">
        <v>2</v>
      </c>
      <c r="F31" s="22"/>
      <c r="G31" s="216">
        <v>44194</v>
      </c>
      <c r="H31" s="33">
        <v>36</v>
      </c>
      <c r="I31" s="34" t="s">
        <v>65</v>
      </c>
      <c r="J31" s="34" t="s">
        <v>66</v>
      </c>
      <c r="K31" s="249"/>
      <c r="L31" s="249"/>
      <c r="M31" s="249"/>
      <c r="N31" s="249"/>
      <c r="O31" s="249"/>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49"/>
      <c r="BN31" s="249"/>
      <c r="BO31" s="249"/>
      <c r="BP31" s="249"/>
      <c r="BQ31" s="249"/>
      <c r="BR31" s="249"/>
      <c r="BS31" s="249"/>
      <c r="BT31" s="249"/>
      <c r="BU31" s="249"/>
      <c r="BV31" s="249"/>
      <c r="BW31" s="249"/>
      <c r="BX31" s="249"/>
      <c r="BY31" s="249"/>
      <c r="BZ31" s="249"/>
      <c r="CA31" s="249"/>
      <c r="CB31" s="249"/>
      <c r="CC31" s="249"/>
      <c r="CD31" s="249"/>
      <c r="CE31" s="249"/>
      <c r="CF31" s="249"/>
      <c r="CG31" s="249"/>
      <c r="CH31" s="249"/>
      <c r="CI31" s="249"/>
      <c r="CJ31" s="249"/>
      <c r="CK31" s="249"/>
      <c r="CL31" s="249"/>
      <c r="CM31" s="249"/>
      <c r="CN31" s="249"/>
      <c r="CO31" s="249"/>
      <c r="CP31" s="249"/>
      <c r="CQ31" s="249"/>
      <c r="CR31" s="249"/>
      <c r="CS31" s="249"/>
      <c r="CT31" s="249"/>
      <c r="CU31" s="249"/>
      <c r="CV31" s="249"/>
      <c r="CW31" s="249"/>
      <c r="CX31" s="249"/>
      <c r="CY31" s="249"/>
      <c r="CZ31" s="249"/>
      <c r="DA31" s="249"/>
      <c r="DB31" s="249"/>
      <c r="DC31" s="249"/>
      <c r="DD31" s="249"/>
      <c r="DE31" s="249"/>
      <c r="DF31" s="249"/>
      <c r="DG31" s="249"/>
      <c r="DH31" s="249"/>
      <c r="DI31" s="249"/>
      <c r="DJ31" s="249"/>
      <c r="DK31" s="249"/>
      <c r="DL31" s="249"/>
      <c r="DM31" s="249"/>
      <c r="DN31" s="249"/>
      <c r="DO31" s="249"/>
      <c r="DP31" s="249"/>
      <c r="DQ31" s="249"/>
      <c r="DR31" s="249"/>
      <c r="DS31" s="249"/>
      <c r="DT31" s="249"/>
      <c r="DU31" s="249"/>
      <c r="DV31" s="249"/>
      <c r="DW31" s="249"/>
      <c r="DX31" s="249"/>
      <c r="DY31" s="249"/>
      <c r="DZ31" s="249"/>
      <c r="EA31" s="249"/>
      <c r="EB31" s="249"/>
      <c r="EC31" s="249"/>
      <c r="ED31" s="249"/>
      <c r="EE31" s="249"/>
      <c r="EF31" s="249"/>
      <c r="EG31" s="249"/>
      <c r="EH31" s="249"/>
      <c r="EI31" s="249"/>
      <c r="EJ31" s="249"/>
      <c r="EK31" s="249"/>
      <c r="EL31" s="249"/>
      <c r="EM31" s="249"/>
      <c r="EN31" s="249"/>
      <c r="EO31" s="249"/>
      <c r="EP31" s="249"/>
      <c r="EQ31" s="249"/>
      <c r="ER31" s="249"/>
      <c r="ES31" s="249"/>
      <c r="ET31" s="249"/>
      <c r="EU31" s="249"/>
      <c r="EV31" s="249"/>
      <c r="EW31" s="249"/>
      <c r="EX31" s="249"/>
      <c r="EY31" s="249"/>
      <c r="EZ31" s="249"/>
      <c r="FA31" s="249"/>
      <c r="FB31" s="249"/>
      <c r="FC31" s="249"/>
      <c r="FD31" s="249"/>
      <c r="FE31" s="249"/>
      <c r="FF31" s="249"/>
      <c r="FG31" s="249"/>
      <c r="FH31" s="249"/>
      <c r="FI31" s="249"/>
      <c r="FJ31" s="249"/>
      <c r="FK31" s="249"/>
      <c r="FL31" s="249"/>
      <c r="FM31" s="249"/>
      <c r="FN31" s="249"/>
      <c r="FO31" s="249"/>
      <c r="FP31" s="249"/>
      <c r="FQ31" s="249"/>
      <c r="FR31" s="249"/>
      <c r="FS31" s="249"/>
      <c r="FT31" s="249"/>
      <c r="FU31" s="249"/>
      <c r="FV31" s="249"/>
      <c r="FW31" s="249"/>
      <c r="FX31" s="249"/>
      <c r="FY31" s="249"/>
      <c r="FZ31" s="249"/>
      <c r="GA31" s="249"/>
      <c r="GB31" s="249"/>
      <c r="GC31" s="249"/>
      <c r="GD31" s="249"/>
      <c r="GE31" s="249"/>
      <c r="GF31" s="249"/>
      <c r="GG31" s="249"/>
      <c r="GH31" s="249"/>
      <c r="GI31" s="249"/>
      <c r="GJ31" s="249"/>
      <c r="GK31" s="249"/>
      <c r="GL31" s="249"/>
      <c r="GM31" s="249"/>
      <c r="GN31" s="249"/>
      <c r="GO31" s="249"/>
      <c r="GP31" s="249"/>
      <c r="GQ31" s="249"/>
      <c r="GR31" s="249"/>
      <c r="GS31" s="249"/>
      <c r="GT31" s="249"/>
      <c r="GU31" s="249"/>
      <c r="GV31" s="249"/>
      <c r="GW31" s="249"/>
      <c r="GX31" s="249"/>
      <c r="GY31" s="249"/>
      <c r="GZ31" s="249"/>
      <c r="HA31" s="249"/>
      <c r="HB31" s="249"/>
      <c r="HC31" s="249"/>
      <c r="HD31" s="249"/>
      <c r="HE31" s="249"/>
      <c r="HF31" s="249"/>
      <c r="HG31" s="249"/>
      <c r="HH31" s="249"/>
      <c r="HI31" s="249"/>
      <c r="HJ31" s="249"/>
      <c r="HK31" s="249"/>
      <c r="HL31" s="249"/>
      <c r="HM31" s="249"/>
      <c r="HN31" s="249"/>
      <c r="HO31" s="249"/>
    </row>
    <row r="32" spans="1:251" s="26" customFormat="1" ht="203.25" customHeight="1" x14ac:dyDescent="0.5">
      <c r="A32" s="189" t="str">
        <f>HYPERLINK("https://oblrada-pl.gov.ua/sites/default/files/field/docs/193_1.pdf", "Внесено зміни")</f>
        <v>Внесено зміни</v>
      </c>
      <c r="B32" s="234" t="s">
        <v>64</v>
      </c>
      <c r="C32" s="78" t="s">
        <v>61</v>
      </c>
      <c r="D32" s="208" t="s">
        <v>16</v>
      </c>
      <c r="E32" s="60">
        <v>5</v>
      </c>
      <c r="F32" s="79"/>
      <c r="G32" s="226">
        <v>44383</v>
      </c>
      <c r="H32" s="80">
        <v>193</v>
      </c>
      <c r="I32" s="66" t="s">
        <v>67</v>
      </c>
      <c r="J32" s="66" t="s">
        <v>66</v>
      </c>
    </row>
    <row r="33" spans="1:215" s="26" customFormat="1" ht="195" customHeight="1" x14ac:dyDescent="0.5">
      <c r="A33" s="189" t="str">
        <f>HYPERLINK("https://oblrada-pl.gov.ua/sites/default/files/field/docs/rishennya_269.pdf", "Внесено зміни")</f>
        <v>Внесено зміни</v>
      </c>
      <c r="B33" s="235" t="s">
        <v>64</v>
      </c>
      <c r="C33" s="177" t="s">
        <v>61</v>
      </c>
      <c r="D33" s="209" t="s">
        <v>16</v>
      </c>
      <c r="E33" s="60">
        <v>7</v>
      </c>
      <c r="F33" s="79"/>
      <c r="G33" s="226">
        <v>44490</v>
      </c>
      <c r="H33" s="80">
        <v>269</v>
      </c>
      <c r="I33" s="168" t="s">
        <v>67</v>
      </c>
      <c r="J33" s="168" t="s">
        <v>66</v>
      </c>
    </row>
    <row r="34" spans="1:215" ht="104.25" customHeight="1" x14ac:dyDescent="0.5">
      <c r="A34" s="187" t="str">
        <f>HYPERLINK("https://oblrada-pl.gov.ua/sites/default/files/field/docs/51_1.pdf", "Комплексна Програма розвитку культури і мистецтва в Полтавській області на 2021-2025 роки")</f>
        <v>Комплексна Програма розвитку культури і мистецтва в Полтавській області на 2021-2025 роки</v>
      </c>
      <c r="B34" s="240" t="s">
        <v>68</v>
      </c>
      <c r="C34" s="32" t="s">
        <v>18</v>
      </c>
      <c r="D34" s="114" t="s">
        <v>16</v>
      </c>
      <c r="E34" s="60">
        <v>2</v>
      </c>
      <c r="F34" s="22"/>
      <c r="G34" s="216">
        <v>44194</v>
      </c>
      <c r="H34" s="33">
        <v>51</v>
      </c>
      <c r="I34" s="34" t="s">
        <v>69</v>
      </c>
      <c r="J34" s="34" t="s">
        <v>70</v>
      </c>
      <c r="K34"/>
      <c r="L34"/>
    </row>
    <row r="35" spans="1:215" ht="104.25" customHeight="1" x14ac:dyDescent="0.5">
      <c r="A35" s="174" t="str">
        <f>HYPERLINK("https://oblrada-pl.gov.ua/sites/default/files/field/docs/rishennya_273.pdf", "Внесено зміни")</f>
        <v>Внесено зміни</v>
      </c>
      <c r="B35" s="241" t="s">
        <v>68</v>
      </c>
      <c r="C35" s="164" t="s">
        <v>18</v>
      </c>
      <c r="D35" s="207" t="s">
        <v>16</v>
      </c>
      <c r="E35" s="60">
        <v>7</v>
      </c>
      <c r="F35" s="160"/>
      <c r="G35" s="227">
        <v>44490</v>
      </c>
      <c r="H35" s="172">
        <v>273</v>
      </c>
      <c r="I35" s="162" t="s">
        <v>69</v>
      </c>
      <c r="J35" s="162" t="s">
        <v>71</v>
      </c>
      <c r="K35"/>
      <c r="L35"/>
    </row>
    <row r="36" spans="1:215" ht="87.75" customHeight="1" x14ac:dyDescent="0.5">
      <c r="A36" s="187" t="str">
        <f>HYPERLINK("https://oblrada-pl.gov.ua/sites/default/files/field/docs/52_0.pdf", "Програма збереження культурної спадщини Полтавської області на 2021-2023 роки")</f>
        <v>Програма збереження культурної спадщини Полтавської області на 2021-2023 роки</v>
      </c>
      <c r="B36" s="240" t="s">
        <v>68</v>
      </c>
      <c r="C36" s="32" t="s">
        <v>61</v>
      </c>
      <c r="D36" s="114" t="s">
        <v>16</v>
      </c>
      <c r="E36" s="60">
        <v>2</v>
      </c>
      <c r="F36" s="22"/>
      <c r="G36" s="216">
        <v>44194</v>
      </c>
      <c r="H36" s="33">
        <v>52</v>
      </c>
      <c r="I36" s="34" t="s">
        <v>69</v>
      </c>
      <c r="J36" s="34" t="s">
        <v>70</v>
      </c>
      <c r="K36"/>
      <c r="L36"/>
    </row>
    <row r="37" spans="1:215" ht="89.25" customHeight="1" x14ac:dyDescent="0.5">
      <c r="A37" s="35" t="s">
        <v>72</v>
      </c>
      <c r="B37" s="240" t="s">
        <v>68</v>
      </c>
      <c r="C37" s="16" t="s">
        <v>73</v>
      </c>
      <c r="D37" s="60">
        <v>7</v>
      </c>
      <c r="E37" s="60">
        <v>18</v>
      </c>
      <c r="F37" s="17">
        <v>2</v>
      </c>
      <c r="G37" s="216">
        <v>43091</v>
      </c>
      <c r="H37" s="18">
        <v>584</v>
      </c>
      <c r="I37" s="62" t="s">
        <v>69</v>
      </c>
      <c r="J37" s="19" t="s">
        <v>71</v>
      </c>
      <c r="K37"/>
      <c r="L37"/>
    </row>
    <row r="38" spans="1:215" ht="61.5" customHeight="1" x14ac:dyDescent="0.5">
      <c r="A38" s="193" t="s">
        <v>27</v>
      </c>
      <c r="B38" s="234" t="s">
        <v>68</v>
      </c>
      <c r="C38" s="81" t="s">
        <v>74</v>
      </c>
      <c r="D38" s="210" t="s">
        <v>30</v>
      </c>
      <c r="E38" s="60">
        <v>20</v>
      </c>
      <c r="F38" s="46"/>
      <c r="G38" s="220">
        <v>43293</v>
      </c>
      <c r="H38" s="82">
        <v>748</v>
      </c>
      <c r="I38" s="73" t="s">
        <v>69</v>
      </c>
      <c r="J38" s="73" t="s">
        <v>71</v>
      </c>
      <c r="K38"/>
      <c r="L38"/>
    </row>
    <row r="39" spans="1:215" ht="61.5" customHeight="1" x14ac:dyDescent="0.5">
      <c r="A39" s="193" t="s">
        <v>27</v>
      </c>
      <c r="B39" s="234" t="s">
        <v>68</v>
      </c>
      <c r="C39" s="81" t="s">
        <v>74</v>
      </c>
      <c r="D39" s="203">
        <v>7</v>
      </c>
      <c r="E39" s="60">
        <v>23</v>
      </c>
      <c r="F39" s="46"/>
      <c r="G39" s="220">
        <v>43455</v>
      </c>
      <c r="H39" s="82">
        <v>969</v>
      </c>
      <c r="I39" s="73" t="s">
        <v>69</v>
      </c>
      <c r="J39" s="73" t="s">
        <v>71</v>
      </c>
      <c r="K39"/>
      <c r="L39"/>
    </row>
    <row r="40" spans="1:215" s="83" customFormat="1" ht="61.5" customHeight="1" x14ac:dyDescent="0.5">
      <c r="A40" s="193" t="s">
        <v>27</v>
      </c>
      <c r="B40" s="234" t="s">
        <v>68</v>
      </c>
      <c r="C40" s="81" t="s">
        <v>74</v>
      </c>
      <c r="D40" s="203">
        <v>7</v>
      </c>
      <c r="E40" s="60">
        <v>31</v>
      </c>
      <c r="F40" s="46"/>
      <c r="G40" s="220">
        <v>43889</v>
      </c>
      <c r="H40" s="82">
        <v>1292</v>
      </c>
      <c r="I40" s="73" t="s">
        <v>69</v>
      </c>
      <c r="J40" s="73" t="s">
        <v>75</v>
      </c>
      <c r="K40" s="250"/>
      <c r="L40" s="250"/>
      <c r="M40" s="250"/>
      <c r="N40" s="250"/>
      <c r="O40" s="250"/>
      <c r="P40" s="250"/>
      <c r="Q40" s="250"/>
      <c r="R40" s="250"/>
      <c r="S40" s="250"/>
      <c r="T40" s="250"/>
      <c r="U40" s="250"/>
      <c r="V40" s="250"/>
      <c r="W40" s="250"/>
      <c r="X40" s="250"/>
      <c r="Y40" s="250"/>
      <c r="Z40" s="250"/>
      <c r="AA40" s="250"/>
      <c r="AB40" s="250"/>
      <c r="AC40" s="250"/>
      <c r="AD40" s="250"/>
      <c r="AE40" s="250"/>
      <c r="AF40" s="250"/>
      <c r="AG40" s="250"/>
      <c r="AH40" s="250"/>
      <c r="AI40" s="250"/>
      <c r="AJ40" s="250"/>
      <c r="AK40" s="250"/>
      <c r="AL40" s="250"/>
      <c r="AM40" s="250"/>
      <c r="AN40" s="250"/>
      <c r="AO40" s="250"/>
      <c r="AP40" s="250"/>
      <c r="AQ40" s="250"/>
      <c r="AR40" s="250"/>
      <c r="AS40" s="250"/>
      <c r="AT40" s="250"/>
      <c r="AU40" s="250"/>
      <c r="AV40" s="250"/>
      <c r="AW40" s="250"/>
      <c r="AX40" s="250"/>
      <c r="AY40" s="250"/>
      <c r="AZ40" s="250"/>
      <c r="BA40" s="250"/>
      <c r="BB40" s="250"/>
      <c r="BC40" s="250"/>
      <c r="BD40" s="250"/>
      <c r="BE40" s="250"/>
      <c r="BF40" s="250"/>
      <c r="BG40" s="250"/>
      <c r="BH40" s="250"/>
      <c r="BI40" s="250"/>
      <c r="BJ40" s="250"/>
      <c r="BK40" s="250"/>
      <c r="BL40" s="250"/>
      <c r="BM40" s="250"/>
      <c r="BN40" s="250"/>
      <c r="BO40" s="250"/>
      <c r="BP40" s="250"/>
      <c r="BQ40" s="250"/>
      <c r="BR40" s="250"/>
      <c r="BS40" s="250"/>
      <c r="BT40" s="250"/>
      <c r="BU40" s="250"/>
      <c r="BV40" s="250"/>
      <c r="BW40" s="250"/>
      <c r="BX40" s="250"/>
      <c r="BY40" s="250"/>
      <c r="BZ40" s="250"/>
      <c r="CA40" s="250"/>
      <c r="CB40" s="250"/>
      <c r="CC40" s="250"/>
      <c r="CD40" s="250"/>
      <c r="CE40" s="250"/>
      <c r="CF40" s="250"/>
      <c r="CG40" s="250"/>
      <c r="CH40" s="250"/>
      <c r="CI40" s="250"/>
      <c r="CJ40" s="250"/>
      <c r="CK40" s="250"/>
      <c r="CL40" s="250"/>
      <c r="CM40" s="250"/>
      <c r="CN40" s="250"/>
      <c r="CO40" s="250"/>
      <c r="CP40" s="250"/>
      <c r="CQ40" s="250"/>
      <c r="CR40" s="250"/>
      <c r="CS40" s="250"/>
      <c r="CT40" s="250"/>
      <c r="CU40" s="250"/>
      <c r="CV40" s="250"/>
      <c r="CW40" s="250"/>
      <c r="CX40" s="250"/>
      <c r="CY40" s="250"/>
      <c r="CZ40" s="250"/>
      <c r="DA40" s="250"/>
      <c r="DB40" s="250"/>
      <c r="DC40" s="250"/>
      <c r="DD40" s="250"/>
      <c r="DE40" s="250"/>
      <c r="DF40" s="250"/>
      <c r="DG40" s="250"/>
      <c r="DH40" s="250"/>
      <c r="DI40" s="250"/>
      <c r="DJ40" s="250"/>
      <c r="DK40" s="250"/>
      <c r="DL40" s="250"/>
      <c r="DM40" s="250"/>
      <c r="DN40" s="250"/>
      <c r="DO40" s="250"/>
      <c r="DP40" s="250"/>
      <c r="DQ40" s="250"/>
      <c r="DR40" s="250"/>
      <c r="DS40" s="250"/>
      <c r="DT40" s="250"/>
      <c r="DU40" s="250"/>
      <c r="DV40" s="250"/>
      <c r="DW40" s="250"/>
      <c r="DX40" s="250"/>
      <c r="DY40" s="250"/>
      <c r="DZ40" s="250"/>
      <c r="EA40" s="250"/>
      <c r="EB40" s="250"/>
      <c r="EC40" s="250"/>
      <c r="ED40" s="250"/>
      <c r="EE40" s="250"/>
      <c r="EF40" s="250"/>
      <c r="EG40" s="250"/>
      <c r="EH40" s="250"/>
      <c r="EI40" s="250"/>
      <c r="EJ40" s="250"/>
      <c r="EK40" s="250"/>
      <c r="EL40" s="250"/>
      <c r="EM40" s="250"/>
      <c r="EN40" s="250"/>
      <c r="EO40" s="250"/>
      <c r="EP40" s="250"/>
      <c r="EQ40" s="250"/>
      <c r="ER40" s="250"/>
      <c r="ES40" s="250"/>
      <c r="ET40" s="250"/>
      <c r="EU40" s="250"/>
      <c r="EV40" s="250"/>
      <c r="EW40" s="250"/>
      <c r="EX40" s="250"/>
      <c r="EY40" s="250"/>
      <c r="EZ40" s="250"/>
      <c r="FA40" s="250"/>
      <c r="FB40" s="250"/>
      <c r="FC40" s="250"/>
      <c r="FD40" s="250"/>
      <c r="FE40" s="250"/>
      <c r="FF40" s="250"/>
      <c r="FG40" s="250"/>
      <c r="FH40" s="250"/>
      <c r="FI40" s="250"/>
      <c r="FJ40" s="250"/>
      <c r="FK40" s="250"/>
      <c r="FL40" s="250"/>
      <c r="FM40" s="250"/>
      <c r="FN40" s="250"/>
      <c r="FO40" s="250"/>
      <c r="FP40" s="250"/>
      <c r="FQ40" s="250"/>
      <c r="FR40" s="250"/>
      <c r="FS40" s="250"/>
      <c r="FT40" s="250"/>
      <c r="FU40" s="250"/>
      <c r="FV40" s="250"/>
      <c r="FW40" s="250"/>
      <c r="FX40" s="250"/>
      <c r="FY40" s="250"/>
      <c r="FZ40" s="250"/>
      <c r="GA40" s="250"/>
      <c r="GB40" s="250"/>
      <c r="GC40" s="250"/>
      <c r="GD40" s="250"/>
      <c r="GE40" s="250"/>
      <c r="GF40" s="250"/>
      <c r="GG40" s="250"/>
      <c r="GH40" s="250"/>
      <c r="GI40" s="250"/>
      <c r="GJ40" s="250"/>
      <c r="GK40" s="250"/>
      <c r="GL40" s="250"/>
      <c r="GM40" s="250"/>
      <c r="GN40" s="250"/>
      <c r="GO40" s="250"/>
      <c r="GP40" s="250"/>
      <c r="GQ40" s="250"/>
      <c r="GR40" s="250"/>
      <c r="GS40" s="250"/>
      <c r="GT40" s="250"/>
      <c r="GU40" s="250"/>
      <c r="GV40" s="250"/>
      <c r="GW40" s="250"/>
      <c r="GX40" s="250"/>
      <c r="GY40" s="250"/>
      <c r="GZ40" s="250"/>
      <c r="HA40" s="250"/>
      <c r="HB40" s="250"/>
      <c r="HC40" s="250"/>
      <c r="HD40" s="250"/>
      <c r="HE40" s="250"/>
      <c r="HF40" s="250"/>
      <c r="HG40" s="250"/>
    </row>
    <row r="41" spans="1:215" ht="61.5" customHeight="1" x14ac:dyDescent="0.5">
      <c r="A41" s="193" t="s">
        <v>27</v>
      </c>
      <c r="B41" s="234" t="s">
        <v>68</v>
      </c>
      <c r="C41" s="81" t="s">
        <v>74</v>
      </c>
      <c r="D41" s="203">
        <v>7</v>
      </c>
      <c r="E41" s="60">
        <v>34</v>
      </c>
      <c r="F41" s="84">
        <v>3</v>
      </c>
      <c r="G41" s="220">
        <v>44147</v>
      </c>
      <c r="H41" s="85">
        <v>1399</v>
      </c>
      <c r="I41" s="73" t="s">
        <v>69</v>
      </c>
      <c r="J41" s="73" t="s">
        <v>75</v>
      </c>
      <c r="K41" s="251"/>
      <c r="L41" s="251"/>
      <c r="M41" s="251"/>
      <c r="N41" s="251"/>
      <c r="O41" s="251"/>
      <c r="P41" s="251"/>
      <c r="Q41" s="251"/>
      <c r="R41" s="251"/>
      <c r="S41" s="251"/>
      <c r="T41" s="251"/>
      <c r="U41" s="251"/>
      <c r="V41" s="251"/>
      <c r="W41" s="251"/>
      <c r="X41" s="251"/>
      <c r="Y41" s="251"/>
      <c r="Z41" s="251"/>
      <c r="AA41" s="251"/>
      <c r="AB41" s="251"/>
      <c r="AC41" s="251"/>
      <c r="AD41" s="251"/>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51"/>
      <c r="BB41" s="251"/>
      <c r="BC41" s="251"/>
      <c r="BD41" s="251"/>
      <c r="BE41" s="251"/>
      <c r="BF41" s="251"/>
      <c r="BG41" s="251"/>
      <c r="BH41" s="251"/>
      <c r="BI41" s="251"/>
      <c r="BJ41" s="251"/>
      <c r="BK41" s="251"/>
      <c r="BL41" s="251"/>
      <c r="BM41" s="251"/>
      <c r="BN41" s="251"/>
      <c r="BO41" s="251"/>
      <c r="BP41" s="251"/>
      <c r="BQ41" s="251"/>
      <c r="BR41" s="251"/>
      <c r="BS41" s="251"/>
      <c r="BT41" s="251"/>
      <c r="BU41" s="251"/>
      <c r="BV41" s="251"/>
      <c r="BW41" s="251"/>
      <c r="BX41" s="251"/>
      <c r="BY41" s="251"/>
      <c r="BZ41" s="251"/>
      <c r="CA41" s="251"/>
      <c r="CB41" s="251"/>
      <c r="CC41" s="251"/>
      <c r="CD41" s="251"/>
      <c r="CE41" s="251"/>
      <c r="CF41" s="251"/>
      <c r="CG41" s="251"/>
      <c r="CH41" s="251"/>
      <c r="CI41" s="251"/>
      <c r="CJ41" s="251"/>
      <c r="CK41" s="251"/>
      <c r="CL41" s="251"/>
      <c r="CM41" s="251"/>
      <c r="CN41" s="251"/>
      <c r="CO41" s="251"/>
      <c r="CP41" s="251"/>
      <c r="CQ41" s="251"/>
      <c r="CR41" s="251"/>
      <c r="CS41" s="251"/>
      <c r="CT41" s="251"/>
      <c r="CU41" s="251"/>
      <c r="CV41" s="251"/>
      <c r="CW41" s="251"/>
      <c r="CX41" s="251"/>
      <c r="CY41" s="251"/>
      <c r="CZ41" s="251"/>
      <c r="DA41" s="251"/>
      <c r="DB41" s="251"/>
      <c r="DC41" s="251"/>
      <c r="DD41" s="251"/>
      <c r="DE41" s="251"/>
      <c r="DF41" s="251"/>
      <c r="DG41" s="251"/>
      <c r="DH41" s="251"/>
      <c r="DI41" s="251"/>
      <c r="DJ41" s="251"/>
      <c r="DK41" s="251"/>
      <c r="DL41" s="251"/>
      <c r="DM41" s="251"/>
      <c r="DN41" s="251"/>
      <c r="DO41" s="251"/>
      <c r="DP41" s="251"/>
      <c r="DQ41" s="251"/>
      <c r="DR41" s="251"/>
      <c r="DS41" s="251"/>
      <c r="DT41" s="251"/>
      <c r="DU41" s="251"/>
      <c r="DV41" s="251"/>
      <c r="DW41" s="251"/>
      <c r="DX41" s="251"/>
      <c r="DY41" s="251"/>
      <c r="DZ41" s="251"/>
      <c r="EA41" s="251"/>
      <c r="EB41" s="251"/>
      <c r="EC41" s="251"/>
      <c r="ED41" s="251"/>
      <c r="EE41" s="251"/>
      <c r="EF41" s="251"/>
      <c r="EG41" s="251"/>
      <c r="EH41" s="251"/>
      <c r="EI41" s="251"/>
      <c r="EJ41" s="251"/>
      <c r="EK41" s="251"/>
      <c r="EL41" s="251"/>
      <c r="EM41" s="251"/>
      <c r="EN41" s="251"/>
      <c r="EO41" s="251"/>
      <c r="EP41" s="251"/>
      <c r="EQ41" s="251"/>
      <c r="ER41" s="251"/>
      <c r="ES41" s="251"/>
      <c r="ET41" s="251"/>
      <c r="EU41" s="251"/>
      <c r="EV41" s="251"/>
      <c r="EW41" s="251"/>
      <c r="EX41" s="251"/>
      <c r="EY41" s="251"/>
      <c r="EZ41" s="251"/>
      <c r="FA41" s="251"/>
      <c r="FB41" s="251"/>
      <c r="FC41" s="251"/>
      <c r="FD41" s="251"/>
      <c r="FE41" s="251"/>
      <c r="FF41" s="251"/>
      <c r="FG41" s="251"/>
      <c r="FH41" s="251"/>
      <c r="FI41" s="251"/>
      <c r="FJ41" s="251"/>
      <c r="FK41" s="251"/>
      <c r="FL41" s="251"/>
      <c r="FM41" s="251"/>
      <c r="FN41" s="251"/>
      <c r="FO41" s="251"/>
      <c r="FP41" s="251"/>
      <c r="FQ41" s="251"/>
      <c r="FR41" s="251"/>
      <c r="FS41" s="251"/>
      <c r="FT41" s="251"/>
      <c r="FU41" s="251"/>
      <c r="FV41" s="251"/>
      <c r="FW41" s="251"/>
      <c r="FX41" s="251"/>
      <c r="FY41" s="251"/>
      <c r="FZ41" s="251"/>
      <c r="GA41" s="251"/>
      <c r="GB41" s="251"/>
      <c r="GC41" s="251"/>
      <c r="GD41" s="251"/>
      <c r="GE41" s="251"/>
      <c r="GF41" s="251"/>
      <c r="GG41" s="251"/>
      <c r="GH41" s="251"/>
      <c r="GI41" s="251"/>
      <c r="GJ41" s="251"/>
      <c r="GK41" s="251"/>
      <c r="GL41" s="251"/>
      <c r="GM41" s="251"/>
      <c r="GN41" s="251"/>
      <c r="GO41" s="251"/>
      <c r="GP41" s="251"/>
      <c r="GQ41" s="251"/>
      <c r="GR41" s="251"/>
      <c r="GS41" s="251"/>
      <c r="GT41" s="251"/>
      <c r="GU41" s="251"/>
      <c r="GV41" s="251"/>
      <c r="GW41" s="251"/>
      <c r="GX41" s="251"/>
      <c r="GY41" s="251"/>
      <c r="GZ41" s="251"/>
      <c r="HA41" s="251"/>
      <c r="HB41" s="251"/>
      <c r="HC41" s="251"/>
      <c r="HD41" s="251"/>
      <c r="HE41" s="251"/>
      <c r="HF41" s="251"/>
      <c r="HG41" s="251"/>
    </row>
    <row r="42" spans="1:215" s="51" customFormat="1" ht="123" customHeight="1" x14ac:dyDescent="0.5">
      <c r="A42" s="35" t="s">
        <v>76</v>
      </c>
      <c r="B42" s="233" t="s">
        <v>77</v>
      </c>
      <c r="C42" s="16" t="s">
        <v>73</v>
      </c>
      <c r="D42" s="60">
        <v>7</v>
      </c>
      <c r="E42" s="60">
        <v>18</v>
      </c>
      <c r="F42" s="17">
        <v>2</v>
      </c>
      <c r="G42" s="216">
        <v>43091</v>
      </c>
      <c r="H42" s="18">
        <v>582</v>
      </c>
      <c r="I42" s="19" t="s">
        <v>78</v>
      </c>
      <c r="J42" s="19" t="s">
        <v>79</v>
      </c>
      <c r="K42" s="249"/>
      <c r="L42" s="249"/>
      <c r="M42" s="249"/>
      <c r="N42" s="249"/>
      <c r="O42" s="249"/>
      <c r="P42" s="249"/>
      <c r="Q42" s="249"/>
      <c r="R42" s="249"/>
      <c r="S42" s="249"/>
      <c r="T42" s="249"/>
      <c r="U42" s="249"/>
      <c r="V42" s="249"/>
      <c r="W42" s="249"/>
      <c r="X42" s="249"/>
      <c r="Y42" s="249"/>
      <c r="Z42" s="249"/>
      <c r="AA42" s="249"/>
      <c r="AB42" s="249"/>
      <c r="AC42" s="249"/>
      <c r="AD42" s="249"/>
      <c r="AE42" s="249"/>
      <c r="AF42" s="249"/>
      <c r="AG42" s="249"/>
      <c r="AH42" s="249"/>
      <c r="AI42" s="249"/>
      <c r="AJ42" s="249"/>
      <c r="AK42" s="249"/>
      <c r="AL42" s="249"/>
      <c r="AM42" s="249"/>
      <c r="AN42" s="249"/>
      <c r="AO42" s="249"/>
      <c r="AP42" s="249"/>
      <c r="AQ42" s="249"/>
      <c r="AR42" s="249"/>
      <c r="AS42" s="249"/>
      <c r="AT42" s="249"/>
      <c r="AU42" s="249"/>
      <c r="AV42" s="249"/>
      <c r="AW42" s="249"/>
      <c r="AX42" s="249"/>
      <c r="AY42" s="249"/>
      <c r="AZ42" s="249"/>
      <c r="BA42" s="249"/>
      <c r="BB42" s="249"/>
      <c r="BC42" s="249"/>
      <c r="BD42" s="249"/>
      <c r="BE42" s="249"/>
      <c r="BF42" s="249"/>
      <c r="BG42" s="249"/>
      <c r="BH42" s="249"/>
      <c r="BI42" s="249"/>
      <c r="BJ42" s="249"/>
      <c r="BK42" s="249"/>
      <c r="BL42" s="249"/>
      <c r="BM42" s="249"/>
      <c r="BN42" s="249"/>
      <c r="BO42" s="249"/>
      <c r="BP42" s="249"/>
      <c r="BQ42" s="249"/>
      <c r="BR42" s="249"/>
      <c r="BS42" s="249"/>
      <c r="BT42" s="249"/>
      <c r="BU42" s="249"/>
      <c r="BV42" s="249"/>
      <c r="BW42" s="249"/>
      <c r="BX42" s="249"/>
      <c r="BY42" s="249"/>
      <c r="BZ42" s="249"/>
      <c r="CA42" s="249"/>
      <c r="CB42" s="249"/>
      <c r="CC42" s="249"/>
      <c r="CD42" s="249"/>
      <c r="CE42" s="249"/>
      <c r="CF42" s="249"/>
      <c r="CG42" s="249"/>
      <c r="CH42" s="249"/>
      <c r="CI42" s="249"/>
      <c r="CJ42" s="249"/>
      <c r="CK42" s="249"/>
      <c r="CL42" s="249"/>
      <c r="CM42" s="249"/>
      <c r="CN42" s="249"/>
      <c r="CO42" s="249"/>
      <c r="CP42" s="249"/>
      <c r="CQ42" s="249"/>
      <c r="CR42" s="249"/>
      <c r="CS42" s="249"/>
      <c r="CT42" s="249"/>
      <c r="CU42" s="249"/>
      <c r="CV42" s="249"/>
      <c r="CW42" s="249"/>
      <c r="CX42" s="249"/>
      <c r="CY42" s="249"/>
      <c r="CZ42" s="249"/>
      <c r="DA42" s="249"/>
      <c r="DB42" s="249"/>
      <c r="DC42" s="249"/>
      <c r="DD42" s="249"/>
      <c r="DE42" s="249"/>
      <c r="DF42" s="249"/>
      <c r="DG42" s="249"/>
      <c r="DH42" s="249"/>
      <c r="DI42" s="249"/>
      <c r="DJ42" s="249"/>
      <c r="DK42" s="249"/>
      <c r="DL42" s="249"/>
      <c r="DM42" s="249"/>
      <c r="DN42" s="249"/>
      <c r="DO42" s="249"/>
      <c r="DP42" s="249"/>
      <c r="DQ42" s="249"/>
      <c r="DR42" s="249"/>
      <c r="DS42" s="249"/>
      <c r="DT42" s="249"/>
      <c r="DU42" s="249"/>
      <c r="DV42" s="249"/>
      <c r="DW42" s="249"/>
      <c r="DX42" s="249"/>
      <c r="DY42" s="249"/>
      <c r="DZ42" s="249"/>
      <c r="EA42" s="249"/>
      <c r="EB42" s="249"/>
      <c r="EC42" s="249"/>
      <c r="ED42" s="249"/>
      <c r="EE42" s="249"/>
      <c r="EF42" s="249"/>
      <c r="EG42" s="249"/>
      <c r="EH42" s="249"/>
      <c r="EI42" s="249"/>
      <c r="EJ42" s="249"/>
      <c r="EK42" s="249"/>
      <c r="EL42" s="249"/>
      <c r="EM42" s="249"/>
      <c r="EN42" s="249"/>
      <c r="EO42" s="249"/>
      <c r="EP42" s="249"/>
      <c r="EQ42" s="249"/>
      <c r="ER42" s="249"/>
      <c r="ES42" s="249"/>
      <c r="ET42" s="249"/>
      <c r="EU42" s="249"/>
      <c r="EV42" s="249"/>
      <c r="EW42" s="249"/>
      <c r="EX42" s="249"/>
      <c r="EY42" s="249"/>
      <c r="EZ42" s="249"/>
      <c r="FA42" s="249"/>
      <c r="FB42" s="249"/>
      <c r="FC42" s="249"/>
      <c r="FD42" s="249"/>
      <c r="FE42" s="249"/>
      <c r="FF42" s="249"/>
      <c r="FG42" s="249"/>
      <c r="FH42" s="249"/>
      <c r="FI42" s="249"/>
      <c r="FJ42" s="249"/>
      <c r="FK42" s="249"/>
      <c r="FL42" s="249"/>
      <c r="FM42" s="249"/>
      <c r="FN42" s="249"/>
      <c r="FO42" s="249"/>
      <c r="FP42" s="249"/>
      <c r="FQ42" s="249"/>
      <c r="FR42" s="249"/>
      <c r="FS42" s="249"/>
      <c r="FT42" s="249"/>
      <c r="FU42" s="249"/>
      <c r="FV42" s="249"/>
      <c r="FW42" s="249"/>
      <c r="FX42" s="249"/>
      <c r="FY42" s="249"/>
      <c r="FZ42" s="249"/>
      <c r="GA42" s="249"/>
      <c r="GB42" s="249"/>
      <c r="GC42" s="249"/>
      <c r="GD42" s="249"/>
      <c r="GE42" s="249"/>
      <c r="GF42" s="249"/>
      <c r="GG42" s="249"/>
      <c r="GH42" s="249"/>
      <c r="GI42" s="249"/>
      <c r="GJ42" s="249"/>
      <c r="GK42" s="249"/>
      <c r="GL42" s="249"/>
      <c r="GM42" s="249"/>
      <c r="GN42" s="249"/>
      <c r="GO42" s="249"/>
      <c r="GP42" s="249"/>
      <c r="GQ42" s="249"/>
      <c r="GR42" s="249"/>
      <c r="GS42" s="249"/>
      <c r="GT42" s="249"/>
      <c r="GU42" s="249"/>
      <c r="GV42" s="249"/>
      <c r="GW42" s="249"/>
      <c r="GX42" s="249"/>
      <c r="GY42" s="249"/>
      <c r="GZ42" s="249"/>
      <c r="HA42" s="249"/>
      <c r="HB42" s="249"/>
      <c r="HC42" s="249"/>
      <c r="HD42" s="249"/>
      <c r="HE42" s="249"/>
      <c r="HF42" s="249"/>
      <c r="HG42" s="249"/>
    </row>
    <row r="43" spans="1:215" s="26" customFormat="1" ht="92.25" customHeight="1" x14ac:dyDescent="0.5">
      <c r="A43" s="187" t="str">
        <f>HYPERLINK("https://oblrada-pl.gov.ua/sites/default/files/field/docs/41_1.pdf", "Обласна програма з реалізації молодіжної політики на 2021 - 2025 роки")</f>
        <v>Обласна програма з реалізації молодіжної політики на 2021 - 2025 роки</v>
      </c>
      <c r="B43" s="233" t="s">
        <v>77</v>
      </c>
      <c r="C43" s="32" t="s">
        <v>18</v>
      </c>
      <c r="D43" s="114" t="s">
        <v>16</v>
      </c>
      <c r="E43" s="60">
        <v>2</v>
      </c>
      <c r="F43" s="22"/>
      <c r="G43" s="216">
        <v>44194</v>
      </c>
      <c r="H43" s="33">
        <v>41</v>
      </c>
      <c r="I43" s="34" t="s">
        <v>80</v>
      </c>
      <c r="J43" s="34" t="s">
        <v>81</v>
      </c>
      <c r="K43" s="249"/>
      <c r="L43" s="249"/>
      <c r="M43" s="249"/>
      <c r="N43" s="249"/>
      <c r="O43" s="249"/>
      <c r="P43" s="249"/>
      <c r="Q43" s="249"/>
      <c r="R43" s="249"/>
      <c r="S43" s="249"/>
      <c r="T43" s="249"/>
      <c r="U43" s="249"/>
      <c r="V43" s="249"/>
      <c r="W43" s="249"/>
      <c r="X43" s="249"/>
      <c r="Y43" s="249"/>
      <c r="Z43" s="249"/>
      <c r="AA43" s="249"/>
      <c r="AB43" s="249"/>
      <c r="AC43" s="249"/>
      <c r="AD43" s="249"/>
      <c r="AE43" s="249"/>
      <c r="AF43" s="249"/>
      <c r="AG43" s="249"/>
      <c r="AH43" s="249"/>
      <c r="AI43" s="249"/>
      <c r="AJ43" s="249"/>
      <c r="AK43" s="249"/>
      <c r="AL43" s="249"/>
      <c r="AM43" s="249"/>
      <c r="AN43" s="249"/>
      <c r="AO43" s="249"/>
      <c r="AP43" s="249"/>
      <c r="AQ43" s="249"/>
      <c r="AR43" s="249"/>
      <c r="AS43" s="249"/>
      <c r="AT43" s="249"/>
      <c r="AU43" s="249"/>
      <c r="AV43" s="249"/>
      <c r="AW43" s="249"/>
      <c r="AX43" s="249"/>
      <c r="AY43" s="249"/>
      <c r="AZ43" s="249"/>
      <c r="BA43" s="249"/>
      <c r="BB43" s="249"/>
      <c r="BC43" s="249"/>
      <c r="BD43" s="249"/>
      <c r="BE43" s="249"/>
      <c r="BF43" s="249"/>
      <c r="BG43" s="249"/>
      <c r="BH43" s="249"/>
      <c r="BI43" s="249"/>
      <c r="BJ43" s="249"/>
      <c r="BK43" s="249"/>
      <c r="BL43" s="249"/>
      <c r="BM43" s="249"/>
      <c r="BN43" s="249"/>
      <c r="BO43" s="249"/>
      <c r="BP43" s="249"/>
      <c r="BQ43" s="249"/>
      <c r="BR43" s="249"/>
      <c r="BS43" s="249"/>
      <c r="BT43" s="249"/>
      <c r="BU43" s="249"/>
      <c r="BV43" s="249"/>
      <c r="BW43" s="249"/>
      <c r="BX43" s="249"/>
      <c r="BY43" s="249"/>
      <c r="BZ43" s="249"/>
      <c r="CA43" s="249"/>
      <c r="CB43" s="249"/>
      <c r="CC43" s="249"/>
      <c r="CD43" s="249"/>
      <c r="CE43" s="249"/>
      <c r="CF43" s="249"/>
      <c r="CG43" s="249"/>
      <c r="CH43" s="249"/>
      <c r="CI43" s="249"/>
      <c r="CJ43" s="249"/>
      <c r="CK43" s="249"/>
      <c r="CL43" s="249"/>
      <c r="CM43" s="249"/>
      <c r="CN43" s="249"/>
      <c r="CO43" s="249"/>
      <c r="CP43" s="249"/>
      <c r="CQ43" s="249"/>
      <c r="CR43" s="249"/>
      <c r="CS43" s="249"/>
      <c r="CT43" s="249"/>
      <c r="CU43" s="249"/>
      <c r="CV43" s="249"/>
      <c r="CW43" s="249"/>
      <c r="CX43" s="249"/>
      <c r="CY43" s="249"/>
      <c r="CZ43" s="249"/>
      <c r="DA43" s="249"/>
      <c r="DB43" s="249"/>
      <c r="DC43" s="249"/>
      <c r="DD43" s="249"/>
      <c r="DE43" s="249"/>
      <c r="DF43" s="249"/>
      <c r="DG43" s="249"/>
      <c r="DH43" s="249"/>
      <c r="DI43" s="249"/>
      <c r="DJ43" s="249"/>
      <c r="DK43" s="249"/>
      <c r="DL43" s="249"/>
      <c r="DM43" s="249"/>
      <c r="DN43" s="249"/>
      <c r="DO43" s="249"/>
      <c r="DP43" s="249"/>
      <c r="DQ43" s="249"/>
      <c r="DR43" s="249"/>
      <c r="DS43" s="249"/>
      <c r="DT43" s="249"/>
      <c r="DU43" s="249"/>
      <c r="DV43" s="249"/>
      <c r="DW43" s="249"/>
      <c r="DX43" s="249"/>
      <c r="DY43" s="249"/>
      <c r="DZ43" s="249"/>
      <c r="EA43" s="249"/>
      <c r="EB43" s="249"/>
      <c r="EC43" s="249"/>
      <c r="ED43" s="249"/>
      <c r="EE43" s="249"/>
      <c r="EF43" s="249"/>
      <c r="EG43" s="249"/>
      <c r="EH43" s="249"/>
      <c r="EI43" s="249"/>
      <c r="EJ43" s="249"/>
      <c r="EK43" s="249"/>
      <c r="EL43" s="249"/>
      <c r="EM43" s="249"/>
      <c r="EN43" s="249"/>
      <c r="EO43" s="249"/>
      <c r="EP43" s="249"/>
      <c r="EQ43" s="249"/>
      <c r="ER43" s="249"/>
      <c r="ES43" s="249"/>
      <c r="ET43" s="249"/>
      <c r="EU43" s="249"/>
      <c r="EV43" s="249"/>
      <c r="EW43" s="249"/>
      <c r="EX43" s="249"/>
      <c r="EY43" s="249"/>
      <c r="EZ43" s="249"/>
      <c r="FA43" s="249"/>
      <c r="FB43" s="249"/>
      <c r="FC43" s="249"/>
      <c r="FD43" s="249"/>
      <c r="FE43" s="249"/>
      <c r="FF43" s="249"/>
      <c r="FG43" s="249"/>
      <c r="FH43" s="249"/>
      <c r="FI43" s="249"/>
      <c r="FJ43" s="249"/>
      <c r="FK43" s="249"/>
      <c r="FL43" s="249"/>
      <c r="FM43" s="249"/>
      <c r="FN43" s="249"/>
      <c r="FO43" s="249"/>
      <c r="FP43" s="249"/>
      <c r="FQ43" s="249"/>
      <c r="FR43" s="249"/>
      <c r="FS43" s="249"/>
      <c r="FT43" s="249"/>
      <c r="FU43" s="249"/>
      <c r="FV43" s="249"/>
      <c r="FW43" s="249"/>
      <c r="FX43" s="249"/>
      <c r="FY43" s="249"/>
      <c r="FZ43" s="249"/>
      <c r="GA43" s="249"/>
      <c r="GB43" s="249"/>
      <c r="GC43" s="249"/>
      <c r="GD43" s="249"/>
      <c r="GE43" s="249"/>
      <c r="GF43" s="249"/>
      <c r="GG43" s="249"/>
      <c r="GH43" s="249"/>
      <c r="GI43" s="249"/>
      <c r="GJ43" s="249"/>
      <c r="GK43" s="249"/>
      <c r="GL43" s="249"/>
      <c r="GM43" s="249"/>
      <c r="GN43" s="249"/>
      <c r="GO43" s="249"/>
      <c r="GP43" s="249"/>
      <c r="GQ43" s="249"/>
      <c r="GR43" s="249"/>
      <c r="GS43" s="249"/>
      <c r="GT43" s="249"/>
      <c r="GU43" s="249"/>
      <c r="GV43" s="249"/>
      <c r="GW43" s="249"/>
      <c r="GX43" s="249"/>
      <c r="GY43" s="249"/>
      <c r="GZ43" s="249"/>
      <c r="HA43" s="249"/>
      <c r="HB43" s="249"/>
      <c r="HC43" s="249"/>
      <c r="HD43" s="249"/>
      <c r="HE43" s="249"/>
      <c r="HF43" s="249"/>
      <c r="HG43" s="249"/>
    </row>
    <row r="44" spans="1:215" ht="90" customHeight="1" x14ac:dyDescent="0.5">
      <c r="A44" s="187" t="str">
        <f>HYPERLINK("https://oblrada-pl.gov.ua/sites/default/files/field/docs/47_0.pdf", "Програма ""Розвиток освітнього простору Полтавщини"" на 2021-2025 роки")</f>
        <v>Програма "Розвиток освітнього простору Полтавщини" на 2021-2025 роки</v>
      </c>
      <c r="B44" s="242" t="s">
        <v>68</v>
      </c>
      <c r="C44" s="32" t="s">
        <v>82</v>
      </c>
      <c r="D44" s="114" t="s">
        <v>16</v>
      </c>
      <c r="E44" s="60">
        <v>2</v>
      </c>
      <c r="F44" s="22"/>
      <c r="G44" s="216">
        <v>44194</v>
      </c>
      <c r="H44" s="33">
        <v>47</v>
      </c>
      <c r="I44" s="86" t="s">
        <v>83</v>
      </c>
      <c r="J44" s="86" t="s">
        <v>84</v>
      </c>
      <c r="K44" s="251"/>
      <c r="L44" s="251"/>
      <c r="M44" s="251"/>
      <c r="N44" s="251"/>
      <c r="O44" s="251"/>
      <c r="P44" s="251"/>
      <c r="Q44" s="251"/>
      <c r="R44" s="251"/>
      <c r="S44" s="251"/>
      <c r="T44" s="251"/>
      <c r="U44" s="251"/>
      <c r="V44" s="251"/>
      <c r="W44" s="251"/>
      <c r="X44" s="251"/>
      <c r="Y44" s="251"/>
      <c r="Z44" s="251"/>
      <c r="AA44" s="251"/>
      <c r="AB44" s="251"/>
      <c r="AC44" s="251"/>
      <c r="AD44" s="251"/>
      <c r="AE44" s="251"/>
      <c r="AF44" s="251"/>
      <c r="AG44" s="251"/>
      <c r="AH44" s="251"/>
      <c r="AI44" s="251"/>
      <c r="AJ44" s="251"/>
      <c r="AK44" s="251"/>
      <c r="AL44" s="251"/>
      <c r="AM44" s="251"/>
      <c r="AN44" s="251"/>
      <c r="AO44" s="251"/>
      <c r="AP44" s="251"/>
      <c r="AQ44" s="251"/>
      <c r="AR44" s="251"/>
      <c r="AS44" s="251"/>
      <c r="AT44" s="251"/>
      <c r="AU44" s="251"/>
      <c r="AV44" s="251"/>
      <c r="AW44" s="251"/>
      <c r="AX44" s="251"/>
      <c r="AY44" s="251"/>
      <c r="AZ44" s="251"/>
      <c r="BA44" s="251"/>
      <c r="BB44" s="251"/>
      <c r="BC44" s="251"/>
      <c r="BD44" s="251"/>
      <c r="BE44" s="251"/>
      <c r="BF44" s="251"/>
      <c r="BG44" s="251"/>
      <c r="BH44" s="251"/>
      <c r="BI44" s="251"/>
      <c r="BJ44" s="251"/>
      <c r="BK44" s="251"/>
      <c r="BL44" s="251"/>
      <c r="BM44" s="251"/>
      <c r="BN44" s="251"/>
      <c r="BO44" s="251"/>
      <c r="BP44" s="251"/>
      <c r="BQ44" s="251"/>
      <c r="BR44" s="251"/>
      <c r="BS44" s="251"/>
      <c r="BT44" s="251"/>
      <c r="BU44" s="251"/>
      <c r="BV44" s="251"/>
      <c r="BW44" s="251"/>
      <c r="BX44" s="251"/>
      <c r="BY44" s="251"/>
      <c r="BZ44" s="251"/>
      <c r="CA44" s="251"/>
      <c r="CB44" s="251"/>
      <c r="CC44" s="251"/>
      <c r="CD44" s="251"/>
      <c r="CE44" s="251"/>
      <c r="CF44" s="251"/>
      <c r="CG44" s="251"/>
      <c r="CH44" s="251"/>
      <c r="CI44" s="251"/>
      <c r="CJ44" s="251"/>
      <c r="CK44" s="251"/>
      <c r="CL44" s="251"/>
      <c r="CM44" s="251"/>
      <c r="CN44" s="251"/>
      <c r="CO44" s="251"/>
      <c r="CP44" s="251"/>
      <c r="CQ44" s="251"/>
      <c r="CR44" s="251"/>
      <c r="CS44" s="251"/>
      <c r="CT44" s="251"/>
      <c r="CU44" s="251"/>
      <c r="CV44" s="251"/>
      <c r="CW44" s="251"/>
      <c r="CX44" s="251"/>
      <c r="CY44" s="251"/>
      <c r="CZ44" s="251"/>
      <c r="DA44" s="251"/>
      <c r="DB44" s="251"/>
      <c r="DC44" s="251"/>
      <c r="DD44" s="251"/>
      <c r="DE44" s="251"/>
      <c r="DF44" s="251"/>
      <c r="DG44" s="251"/>
      <c r="DH44" s="251"/>
      <c r="DI44" s="251"/>
      <c r="DJ44" s="251"/>
      <c r="DK44" s="251"/>
      <c r="DL44" s="251"/>
      <c r="DM44" s="251"/>
      <c r="DN44" s="251"/>
      <c r="DO44" s="251"/>
      <c r="DP44" s="251"/>
      <c r="DQ44" s="251"/>
      <c r="DR44" s="251"/>
      <c r="DS44" s="251"/>
      <c r="DT44" s="251"/>
      <c r="DU44" s="251"/>
      <c r="DV44" s="251"/>
      <c r="DW44" s="251"/>
      <c r="DX44" s="251"/>
      <c r="DY44" s="251"/>
      <c r="DZ44" s="251"/>
      <c r="EA44" s="251"/>
      <c r="EB44" s="251"/>
      <c r="EC44" s="251"/>
      <c r="ED44" s="251"/>
      <c r="EE44" s="251"/>
      <c r="EF44" s="251"/>
      <c r="EG44" s="251"/>
      <c r="EH44" s="251"/>
      <c r="EI44" s="251"/>
      <c r="EJ44" s="251"/>
      <c r="EK44" s="251"/>
      <c r="EL44" s="251"/>
      <c r="EM44" s="251"/>
      <c r="EN44" s="251"/>
      <c r="EO44" s="251"/>
      <c r="EP44" s="251"/>
      <c r="EQ44" s="251"/>
      <c r="ER44" s="251"/>
      <c r="ES44" s="251"/>
      <c r="ET44" s="251"/>
      <c r="EU44" s="251"/>
      <c r="EV44" s="251"/>
      <c r="EW44" s="251"/>
      <c r="EX44" s="251"/>
      <c r="EY44" s="251"/>
      <c r="EZ44" s="251"/>
      <c r="FA44" s="251"/>
      <c r="FB44" s="251"/>
      <c r="FC44" s="251"/>
      <c r="FD44" s="251"/>
      <c r="FE44" s="251"/>
      <c r="FF44" s="251"/>
      <c r="FG44" s="251"/>
      <c r="FH44" s="251"/>
      <c r="FI44" s="251"/>
      <c r="FJ44" s="251"/>
      <c r="FK44" s="251"/>
      <c r="FL44" s="251"/>
      <c r="FM44" s="251"/>
      <c r="FN44" s="251"/>
      <c r="FO44" s="251"/>
      <c r="FP44" s="251"/>
      <c r="FQ44" s="251"/>
      <c r="FR44" s="251"/>
      <c r="FS44" s="251"/>
      <c r="FT44" s="251"/>
      <c r="FU44" s="251"/>
      <c r="FV44" s="251"/>
      <c r="FW44" s="251"/>
      <c r="FX44" s="251"/>
      <c r="FY44" s="251"/>
      <c r="FZ44" s="251"/>
      <c r="GA44" s="251"/>
      <c r="GB44" s="251"/>
      <c r="GC44" s="251"/>
      <c r="GD44" s="251"/>
      <c r="GE44" s="251"/>
      <c r="GF44" s="251"/>
      <c r="GG44" s="251"/>
      <c r="GH44" s="251"/>
      <c r="GI44" s="251"/>
      <c r="GJ44" s="251"/>
      <c r="GK44" s="251"/>
      <c r="GL44" s="251"/>
      <c r="GM44" s="251"/>
      <c r="GN44" s="251"/>
      <c r="GO44" s="251"/>
      <c r="GP44" s="251"/>
      <c r="GQ44" s="251"/>
      <c r="GR44" s="251"/>
      <c r="GS44" s="251"/>
      <c r="GT44" s="251"/>
      <c r="GU44" s="251"/>
      <c r="GV44" s="251"/>
      <c r="GW44" s="251"/>
      <c r="GX44" s="251"/>
      <c r="GY44" s="251"/>
      <c r="GZ44" s="251"/>
      <c r="HA44" s="251"/>
      <c r="HB44" s="251"/>
      <c r="HC44" s="251"/>
      <c r="HD44" s="251"/>
      <c r="HE44" s="251"/>
      <c r="HF44" s="251"/>
      <c r="HG44" s="251"/>
    </row>
    <row r="45" spans="1:215" ht="91.5" customHeight="1" x14ac:dyDescent="0.5">
      <c r="A45" s="189" t="str">
        <f>HYPERLINK("https://oblrada-pl.gov.ua/sites/default/files/field/docs/202_1.pdf", "Внесено зміни")</f>
        <v>Внесено зміни</v>
      </c>
      <c r="B45" s="234" t="s">
        <v>68</v>
      </c>
      <c r="C45" s="78" t="s">
        <v>18</v>
      </c>
      <c r="D45" s="202" t="s">
        <v>16</v>
      </c>
      <c r="E45" s="60">
        <v>5</v>
      </c>
      <c r="F45" s="84"/>
      <c r="G45" s="220">
        <v>44383</v>
      </c>
      <c r="H45" s="87">
        <v>202</v>
      </c>
      <c r="I45" s="88" t="s">
        <v>83</v>
      </c>
      <c r="J45" s="88" t="s">
        <v>84</v>
      </c>
      <c r="K45" s="251"/>
      <c r="L45" s="251"/>
      <c r="M45" s="251"/>
      <c r="N45" s="251"/>
      <c r="O45" s="251"/>
      <c r="P45" s="251"/>
      <c r="Q45" s="251"/>
      <c r="R45" s="251"/>
      <c r="S45" s="251"/>
      <c r="T45" s="251"/>
      <c r="U45" s="251"/>
      <c r="V45" s="251"/>
      <c r="W45" s="251"/>
      <c r="X45" s="251"/>
      <c r="Y45" s="251"/>
      <c r="Z45" s="251"/>
      <c r="AA45" s="251"/>
      <c r="AB45" s="251"/>
      <c r="AC45" s="251"/>
      <c r="AD45" s="251"/>
      <c r="AE45" s="251"/>
      <c r="AF45" s="251"/>
      <c r="AG45" s="251"/>
      <c r="AH45" s="251"/>
      <c r="AI45" s="251"/>
      <c r="AJ45" s="251"/>
      <c r="AK45" s="251"/>
      <c r="AL45" s="251"/>
      <c r="AM45" s="251"/>
      <c r="AN45" s="251"/>
      <c r="AO45" s="251"/>
      <c r="AP45" s="251"/>
      <c r="AQ45" s="251"/>
      <c r="AR45" s="251"/>
      <c r="AS45" s="251"/>
      <c r="AT45" s="251"/>
      <c r="AU45" s="251"/>
      <c r="AV45" s="251"/>
      <c r="AW45" s="251"/>
      <c r="AX45" s="251"/>
      <c r="AY45" s="251"/>
      <c r="AZ45" s="251"/>
      <c r="BA45" s="251"/>
      <c r="BB45" s="251"/>
      <c r="BC45" s="251"/>
      <c r="BD45" s="251"/>
      <c r="BE45" s="251"/>
      <c r="BF45" s="251"/>
      <c r="BG45" s="251"/>
      <c r="BH45" s="251"/>
      <c r="BI45" s="251"/>
      <c r="BJ45" s="251"/>
      <c r="BK45" s="251"/>
      <c r="BL45" s="251"/>
      <c r="BM45" s="251"/>
      <c r="BN45" s="251"/>
      <c r="BO45" s="251"/>
      <c r="BP45" s="251"/>
      <c r="BQ45" s="251"/>
      <c r="BR45" s="251"/>
      <c r="BS45" s="251"/>
      <c r="BT45" s="251"/>
      <c r="BU45" s="251"/>
      <c r="BV45" s="251"/>
      <c r="BW45" s="251"/>
      <c r="BX45" s="251"/>
      <c r="BY45" s="251"/>
      <c r="BZ45" s="251"/>
      <c r="CA45" s="251"/>
      <c r="CB45" s="251"/>
      <c r="CC45" s="251"/>
      <c r="CD45" s="251"/>
      <c r="CE45" s="251"/>
      <c r="CF45" s="251"/>
      <c r="CG45" s="251"/>
      <c r="CH45" s="251"/>
      <c r="CI45" s="251"/>
      <c r="CJ45" s="251"/>
      <c r="CK45" s="251"/>
      <c r="CL45" s="251"/>
      <c r="CM45" s="251"/>
      <c r="CN45" s="251"/>
      <c r="CO45" s="251"/>
      <c r="CP45" s="251"/>
      <c r="CQ45" s="251"/>
      <c r="CR45" s="251"/>
      <c r="CS45" s="251"/>
      <c r="CT45" s="251"/>
      <c r="CU45" s="251"/>
      <c r="CV45" s="251"/>
      <c r="CW45" s="251"/>
      <c r="CX45" s="251"/>
      <c r="CY45" s="251"/>
      <c r="CZ45" s="251"/>
      <c r="DA45" s="251"/>
      <c r="DB45" s="251"/>
      <c r="DC45" s="251"/>
      <c r="DD45" s="251"/>
      <c r="DE45" s="251"/>
      <c r="DF45" s="251"/>
      <c r="DG45" s="251"/>
      <c r="DH45" s="251"/>
      <c r="DI45" s="251"/>
      <c r="DJ45" s="251"/>
      <c r="DK45" s="251"/>
      <c r="DL45" s="251"/>
      <c r="DM45" s="251"/>
      <c r="DN45" s="251"/>
      <c r="DO45" s="251"/>
      <c r="DP45" s="251"/>
      <c r="DQ45" s="251"/>
      <c r="DR45" s="251"/>
      <c r="DS45" s="251"/>
      <c r="DT45" s="251"/>
      <c r="DU45" s="251"/>
      <c r="DV45" s="251"/>
      <c r="DW45" s="251"/>
      <c r="DX45" s="251"/>
      <c r="DY45" s="251"/>
      <c r="DZ45" s="251"/>
      <c r="EA45" s="251"/>
      <c r="EB45" s="251"/>
      <c r="EC45" s="251"/>
      <c r="ED45" s="251"/>
      <c r="EE45" s="251"/>
      <c r="EF45" s="251"/>
      <c r="EG45" s="251"/>
      <c r="EH45" s="251"/>
      <c r="EI45" s="251"/>
      <c r="EJ45" s="251"/>
      <c r="EK45" s="251"/>
      <c r="EL45" s="251"/>
      <c r="EM45" s="251"/>
      <c r="EN45" s="251"/>
      <c r="EO45" s="251"/>
      <c r="EP45" s="251"/>
      <c r="EQ45" s="251"/>
      <c r="ER45" s="251"/>
      <c r="ES45" s="251"/>
      <c r="ET45" s="251"/>
      <c r="EU45" s="251"/>
      <c r="EV45" s="251"/>
      <c r="EW45" s="251"/>
      <c r="EX45" s="251"/>
      <c r="EY45" s="251"/>
      <c r="EZ45" s="251"/>
      <c r="FA45" s="251"/>
      <c r="FB45" s="251"/>
      <c r="FC45" s="251"/>
      <c r="FD45" s="251"/>
      <c r="FE45" s="251"/>
      <c r="FF45" s="251"/>
      <c r="FG45" s="251"/>
      <c r="FH45" s="251"/>
      <c r="FI45" s="251"/>
      <c r="FJ45" s="251"/>
      <c r="FK45" s="251"/>
      <c r="FL45" s="251"/>
      <c r="FM45" s="251"/>
      <c r="FN45" s="251"/>
      <c r="FO45" s="251"/>
      <c r="FP45" s="251"/>
      <c r="FQ45" s="251"/>
      <c r="FR45" s="251"/>
      <c r="FS45" s="251"/>
      <c r="FT45" s="251"/>
      <c r="FU45" s="251"/>
      <c r="FV45" s="251"/>
      <c r="FW45" s="251"/>
      <c r="FX45" s="251"/>
      <c r="FY45" s="251"/>
      <c r="FZ45" s="251"/>
      <c r="GA45" s="251"/>
      <c r="GB45" s="251"/>
      <c r="GC45" s="251"/>
      <c r="GD45" s="251"/>
      <c r="GE45" s="251"/>
      <c r="GF45" s="251"/>
      <c r="GG45" s="251"/>
      <c r="GH45" s="251"/>
      <c r="GI45" s="251"/>
      <c r="GJ45" s="251"/>
      <c r="GK45" s="251"/>
      <c r="GL45" s="251"/>
      <c r="GM45" s="251"/>
      <c r="GN45" s="251"/>
      <c r="GO45" s="251"/>
      <c r="GP45" s="251"/>
      <c r="GQ45" s="251"/>
      <c r="GR45" s="251"/>
      <c r="GS45" s="251"/>
      <c r="GT45" s="251"/>
      <c r="GU45" s="251"/>
      <c r="GV45" s="251"/>
      <c r="GW45" s="251"/>
      <c r="GX45" s="251"/>
      <c r="GY45" s="251"/>
      <c r="GZ45" s="251"/>
      <c r="HA45" s="251"/>
      <c r="HB45" s="251"/>
      <c r="HC45" s="251"/>
      <c r="HD45" s="251"/>
      <c r="HE45" s="251"/>
      <c r="HF45" s="251"/>
      <c r="HG45" s="251"/>
    </row>
    <row r="46" spans="1:215" ht="91.5" customHeight="1" x14ac:dyDescent="0.5">
      <c r="A46" s="189" t="str">
        <f>HYPERLINK("https://oblrada-pl.gov.ua/sites/default/files/field/docs/rishennya_272.pdf", "Внесено зміни")</f>
        <v>Внесено зміни</v>
      </c>
      <c r="B46" s="235" t="s">
        <v>68</v>
      </c>
      <c r="C46" s="177" t="s">
        <v>18</v>
      </c>
      <c r="D46" s="209" t="s">
        <v>16</v>
      </c>
      <c r="E46" s="60">
        <v>7</v>
      </c>
      <c r="F46" s="84"/>
      <c r="G46" s="220">
        <v>44490</v>
      </c>
      <c r="H46" s="87">
        <v>272</v>
      </c>
      <c r="I46" s="169" t="s">
        <v>83</v>
      </c>
      <c r="J46" s="169" t="s">
        <v>71</v>
      </c>
      <c r="K46" s="251"/>
      <c r="L46" s="251"/>
      <c r="M46" s="251"/>
      <c r="N46" s="251"/>
      <c r="O46" s="251"/>
      <c r="P46" s="251"/>
      <c r="Q46" s="251"/>
      <c r="R46" s="251"/>
      <c r="S46" s="251"/>
      <c r="T46" s="251"/>
      <c r="U46" s="251"/>
      <c r="V46" s="251"/>
      <c r="W46" s="251"/>
      <c r="X46" s="251"/>
      <c r="Y46" s="251"/>
      <c r="Z46" s="251"/>
      <c r="AA46" s="251"/>
      <c r="AB46" s="251"/>
      <c r="AC46" s="251"/>
      <c r="AD46" s="251"/>
      <c r="AE46" s="251"/>
      <c r="AF46" s="251"/>
      <c r="AG46" s="251"/>
      <c r="AH46" s="251"/>
      <c r="AI46" s="251"/>
      <c r="AJ46" s="251"/>
      <c r="AK46" s="251"/>
      <c r="AL46" s="251"/>
      <c r="AM46" s="251"/>
      <c r="AN46" s="251"/>
      <c r="AO46" s="251"/>
      <c r="AP46" s="251"/>
      <c r="AQ46" s="251"/>
      <c r="AR46" s="251"/>
      <c r="AS46" s="251"/>
      <c r="AT46" s="251"/>
      <c r="AU46" s="251"/>
      <c r="AV46" s="251"/>
      <c r="AW46" s="251"/>
      <c r="AX46" s="251"/>
      <c r="AY46" s="251"/>
      <c r="AZ46" s="251"/>
      <c r="BA46" s="251"/>
      <c r="BB46" s="251"/>
      <c r="BC46" s="251"/>
      <c r="BD46" s="251"/>
      <c r="BE46" s="251"/>
      <c r="BF46" s="251"/>
      <c r="BG46" s="251"/>
      <c r="BH46" s="251"/>
      <c r="BI46" s="251"/>
      <c r="BJ46" s="251"/>
      <c r="BK46" s="251"/>
      <c r="BL46" s="251"/>
      <c r="BM46" s="251"/>
      <c r="BN46" s="251"/>
      <c r="BO46" s="251"/>
      <c r="BP46" s="251"/>
      <c r="BQ46" s="251"/>
      <c r="BR46" s="251"/>
      <c r="BS46" s="251"/>
      <c r="BT46" s="251"/>
      <c r="BU46" s="251"/>
      <c r="BV46" s="251"/>
      <c r="BW46" s="251"/>
      <c r="BX46" s="251"/>
      <c r="BY46" s="251"/>
      <c r="BZ46" s="251"/>
      <c r="CA46" s="251"/>
      <c r="CB46" s="251"/>
      <c r="CC46" s="251"/>
      <c r="CD46" s="251"/>
      <c r="CE46" s="251"/>
      <c r="CF46" s="251"/>
      <c r="CG46" s="251"/>
      <c r="CH46" s="251"/>
      <c r="CI46" s="251"/>
      <c r="CJ46" s="251"/>
      <c r="CK46" s="251"/>
      <c r="CL46" s="251"/>
      <c r="CM46" s="251"/>
      <c r="CN46" s="251"/>
      <c r="CO46" s="251"/>
      <c r="CP46" s="251"/>
      <c r="CQ46" s="251"/>
      <c r="CR46" s="251"/>
      <c r="CS46" s="251"/>
      <c r="CT46" s="251"/>
      <c r="CU46" s="251"/>
      <c r="CV46" s="251"/>
      <c r="CW46" s="251"/>
      <c r="CX46" s="251"/>
      <c r="CY46" s="251"/>
      <c r="CZ46" s="251"/>
      <c r="DA46" s="251"/>
      <c r="DB46" s="251"/>
      <c r="DC46" s="251"/>
      <c r="DD46" s="251"/>
      <c r="DE46" s="251"/>
      <c r="DF46" s="251"/>
      <c r="DG46" s="251"/>
      <c r="DH46" s="251"/>
      <c r="DI46" s="251"/>
      <c r="DJ46" s="251"/>
      <c r="DK46" s="251"/>
      <c r="DL46" s="251"/>
      <c r="DM46" s="251"/>
      <c r="DN46" s="251"/>
      <c r="DO46" s="251"/>
      <c r="DP46" s="251"/>
      <c r="DQ46" s="251"/>
      <c r="DR46" s="251"/>
      <c r="DS46" s="251"/>
      <c r="DT46" s="251"/>
      <c r="DU46" s="251"/>
      <c r="DV46" s="251"/>
      <c r="DW46" s="251"/>
      <c r="DX46" s="251"/>
      <c r="DY46" s="251"/>
      <c r="DZ46" s="251"/>
      <c r="EA46" s="251"/>
      <c r="EB46" s="251"/>
      <c r="EC46" s="251"/>
      <c r="ED46" s="251"/>
      <c r="EE46" s="251"/>
      <c r="EF46" s="251"/>
      <c r="EG46" s="251"/>
      <c r="EH46" s="251"/>
      <c r="EI46" s="251"/>
      <c r="EJ46" s="251"/>
      <c r="EK46" s="251"/>
      <c r="EL46" s="251"/>
      <c r="EM46" s="251"/>
      <c r="EN46" s="251"/>
      <c r="EO46" s="251"/>
      <c r="EP46" s="251"/>
      <c r="EQ46" s="251"/>
      <c r="ER46" s="251"/>
      <c r="ES46" s="251"/>
      <c r="ET46" s="251"/>
      <c r="EU46" s="251"/>
      <c r="EV46" s="251"/>
      <c r="EW46" s="251"/>
      <c r="EX46" s="251"/>
      <c r="EY46" s="251"/>
      <c r="EZ46" s="251"/>
      <c r="FA46" s="251"/>
      <c r="FB46" s="251"/>
      <c r="FC46" s="251"/>
      <c r="FD46" s="251"/>
      <c r="FE46" s="251"/>
      <c r="FF46" s="251"/>
      <c r="FG46" s="251"/>
      <c r="FH46" s="251"/>
      <c r="FI46" s="251"/>
      <c r="FJ46" s="251"/>
      <c r="FK46" s="251"/>
      <c r="FL46" s="251"/>
      <c r="FM46" s="251"/>
      <c r="FN46" s="251"/>
      <c r="FO46" s="251"/>
      <c r="FP46" s="251"/>
      <c r="FQ46" s="251"/>
      <c r="FR46" s="251"/>
      <c r="FS46" s="251"/>
      <c r="FT46" s="251"/>
      <c r="FU46" s="251"/>
      <c r="FV46" s="251"/>
      <c r="FW46" s="251"/>
      <c r="FX46" s="251"/>
      <c r="FY46" s="251"/>
      <c r="FZ46" s="251"/>
      <c r="GA46" s="251"/>
      <c r="GB46" s="251"/>
      <c r="GC46" s="251"/>
      <c r="GD46" s="251"/>
      <c r="GE46" s="251"/>
      <c r="GF46" s="251"/>
      <c r="GG46" s="251"/>
      <c r="GH46" s="251"/>
      <c r="GI46" s="251"/>
      <c r="GJ46" s="251"/>
      <c r="GK46" s="251"/>
      <c r="GL46" s="251"/>
      <c r="GM46" s="251"/>
      <c r="GN46" s="251"/>
      <c r="GO46" s="251"/>
      <c r="GP46" s="251"/>
      <c r="GQ46" s="251"/>
      <c r="GR46" s="251"/>
      <c r="GS46" s="251"/>
      <c r="GT46" s="251"/>
      <c r="GU46" s="251"/>
      <c r="GV46" s="251"/>
      <c r="GW46" s="251"/>
      <c r="GX46" s="251"/>
      <c r="GY46" s="251"/>
      <c r="GZ46" s="251"/>
      <c r="HA46" s="251"/>
      <c r="HB46" s="251"/>
      <c r="HC46" s="251"/>
      <c r="HD46" s="251"/>
      <c r="HE46" s="251"/>
      <c r="HF46" s="251"/>
      <c r="HG46" s="251"/>
    </row>
    <row r="47" spans="1:215" s="90" customFormat="1" ht="102.75" customHeight="1" x14ac:dyDescent="0.5">
      <c r="A47" s="187" t="str">
        <f>HYPERLINK("https://oblrada-pl.gov.ua/sites/default/files/field/docs/135.pdf", "Регіональна програма ""Дітям Полтавщини - якісне харчування"" на 2021 - 2024 роки")</f>
        <v>Регіональна програма "Дітям Полтавщини - якісне харчування" на 2021 - 2024 роки</v>
      </c>
      <c r="B47" s="233" t="s">
        <v>68</v>
      </c>
      <c r="C47" s="32" t="s">
        <v>85</v>
      </c>
      <c r="D47" s="114" t="s">
        <v>16</v>
      </c>
      <c r="E47" s="60">
        <v>4</v>
      </c>
      <c r="F47" s="22">
        <v>2</v>
      </c>
      <c r="G47" s="216">
        <v>44295</v>
      </c>
      <c r="H47" s="89">
        <v>135</v>
      </c>
      <c r="I47" s="62" t="s">
        <v>83</v>
      </c>
      <c r="J47" s="62" t="s">
        <v>71</v>
      </c>
      <c r="K47" s="252"/>
      <c r="L47" s="252"/>
      <c r="M47" s="252"/>
      <c r="N47" s="252"/>
      <c r="O47" s="252"/>
      <c r="P47" s="252"/>
      <c r="Q47" s="252"/>
      <c r="R47" s="252"/>
      <c r="S47" s="252"/>
      <c r="T47" s="252"/>
      <c r="U47" s="252"/>
      <c r="V47" s="252"/>
      <c r="W47" s="252"/>
      <c r="X47" s="252"/>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2"/>
      <c r="BI47" s="252"/>
      <c r="BJ47" s="252"/>
      <c r="BK47" s="252"/>
      <c r="BL47" s="252"/>
      <c r="BM47" s="252"/>
      <c r="BN47" s="252"/>
      <c r="BO47" s="252"/>
      <c r="BP47" s="252"/>
      <c r="BQ47" s="252"/>
      <c r="BR47" s="252"/>
      <c r="BS47" s="252"/>
      <c r="BT47" s="252"/>
      <c r="BU47" s="252"/>
      <c r="BV47" s="252"/>
      <c r="BW47" s="252"/>
      <c r="BX47" s="252"/>
      <c r="BY47" s="252"/>
      <c r="BZ47" s="252"/>
      <c r="CA47" s="252"/>
      <c r="CB47" s="252"/>
      <c r="CC47" s="252"/>
      <c r="CD47" s="252"/>
      <c r="CE47" s="252"/>
      <c r="CF47" s="252"/>
      <c r="CG47" s="252"/>
      <c r="CH47" s="252"/>
      <c r="CI47" s="252"/>
      <c r="CJ47" s="252"/>
      <c r="CK47" s="252"/>
      <c r="CL47" s="252"/>
      <c r="CM47" s="252"/>
      <c r="CN47" s="252"/>
      <c r="CO47" s="252"/>
      <c r="CP47" s="252"/>
      <c r="CQ47" s="252"/>
      <c r="CR47" s="252"/>
      <c r="CS47" s="252"/>
      <c r="CT47" s="252"/>
      <c r="CU47" s="252"/>
      <c r="CV47" s="252"/>
      <c r="CW47" s="252"/>
      <c r="CX47" s="252"/>
      <c r="CY47" s="252"/>
      <c r="CZ47" s="252"/>
      <c r="DA47" s="252"/>
      <c r="DB47" s="252"/>
      <c r="DC47" s="252"/>
      <c r="DD47" s="252"/>
      <c r="DE47" s="252"/>
      <c r="DF47" s="252"/>
      <c r="DG47" s="252"/>
      <c r="DH47" s="252"/>
      <c r="DI47" s="252"/>
      <c r="DJ47" s="252"/>
      <c r="DK47" s="252"/>
      <c r="DL47" s="252"/>
      <c r="DM47" s="252"/>
      <c r="DN47" s="252"/>
      <c r="DO47" s="252"/>
      <c r="DP47" s="252"/>
      <c r="DQ47" s="252"/>
      <c r="DR47" s="252"/>
      <c r="DS47" s="252"/>
      <c r="DT47" s="252"/>
      <c r="DU47" s="252"/>
      <c r="DV47" s="252"/>
      <c r="DW47" s="252"/>
      <c r="DX47" s="252"/>
      <c r="DY47" s="252"/>
      <c r="DZ47" s="252"/>
      <c r="EA47" s="252"/>
      <c r="EB47" s="252"/>
      <c r="EC47" s="252"/>
      <c r="ED47" s="252"/>
      <c r="EE47" s="252"/>
      <c r="EF47" s="252"/>
      <c r="EG47" s="252"/>
      <c r="EH47" s="252"/>
      <c r="EI47" s="252"/>
      <c r="EJ47" s="252"/>
      <c r="EK47" s="252"/>
      <c r="EL47" s="252"/>
      <c r="EM47" s="252"/>
      <c r="EN47" s="252"/>
      <c r="EO47" s="252"/>
      <c r="EP47" s="252"/>
      <c r="EQ47" s="252"/>
      <c r="ER47" s="252"/>
      <c r="ES47" s="252"/>
      <c r="ET47" s="252"/>
      <c r="EU47" s="252"/>
      <c r="EV47" s="252"/>
      <c r="EW47" s="252"/>
      <c r="EX47" s="252"/>
      <c r="EY47" s="252"/>
      <c r="EZ47" s="252"/>
      <c r="FA47" s="252"/>
      <c r="FB47" s="252"/>
      <c r="FC47" s="252"/>
      <c r="FD47" s="252"/>
      <c r="FE47" s="252"/>
      <c r="FF47" s="252"/>
      <c r="FG47" s="252"/>
      <c r="FH47" s="252"/>
      <c r="FI47" s="252"/>
      <c r="FJ47" s="252"/>
      <c r="FK47" s="252"/>
      <c r="FL47" s="252"/>
      <c r="FM47" s="252"/>
      <c r="FN47" s="252"/>
      <c r="FO47" s="252"/>
      <c r="FP47" s="252"/>
      <c r="FQ47" s="252"/>
      <c r="FR47" s="252"/>
      <c r="FS47" s="252"/>
      <c r="FT47" s="252"/>
      <c r="FU47" s="252"/>
      <c r="FV47" s="252"/>
      <c r="FW47" s="252"/>
      <c r="FX47" s="252"/>
      <c r="FY47" s="252"/>
      <c r="FZ47" s="252"/>
      <c r="GA47" s="252"/>
      <c r="GB47" s="252"/>
      <c r="GC47" s="252"/>
      <c r="GD47" s="252"/>
      <c r="GE47" s="252"/>
      <c r="GF47" s="252"/>
      <c r="GG47" s="252"/>
      <c r="GH47" s="252"/>
      <c r="GI47" s="252"/>
      <c r="GJ47" s="252"/>
      <c r="GK47" s="252"/>
      <c r="GL47" s="252"/>
      <c r="GM47" s="252"/>
      <c r="GN47" s="252"/>
      <c r="GO47" s="252"/>
      <c r="GP47" s="252"/>
      <c r="GQ47" s="252"/>
      <c r="GR47" s="252"/>
      <c r="GS47" s="252"/>
      <c r="GT47" s="252"/>
      <c r="GU47" s="252"/>
      <c r="GV47" s="252"/>
      <c r="GW47" s="252"/>
      <c r="GX47" s="252"/>
      <c r="GY47" s="252"/>
      <c r="GZ47" s="252"/>
      <c r="HA47" s="252"/>
      <c r="HB47" s="252"/>
      <c r="HC47" s="252"/>
      <c r="HD47" s="252"/>
      <c r="HE47" s="252"/>
      <c r="HF47" s="252"/>
      <c r="HG47" s="252"/>
    </row>
    <row r="48" spans="1:215" s="92" customFormat="1" ht="61.5" customHeight="1" x14ac:dyDescent="0.5">
      <c r="A48" s="190" t="str">
        <f>HYPERLINK("https://oblrada-pl.gov.ua/sites/default/files/field/docs/203_1.pdf", "Внесено зміни")</f>
        <v>Внесено зміни</v>
      </c>
      <c r="B48" s="234" t="s">
        <v>68</v>
      </c>
      <c r="C48" s="78" t="s">
        <v>85</v>
      </c>
      <c r="D48" s="202" t="s">
        <v>16</v>
      </c>
      <c r="E48" s="60">
        <v>5</v>
      </c>
      <c r="F48" s="84"/>
      <c r="G48" s="220">
        <v>44383</v>
      </c>
      <c r="H48" s="87">
        <v>203</v>
      </c>
      <c r="I48" s="91" t="s">
        <v>83</v>
      </c>
      <c r="J48" s="91" t="s">
        <v>71</v>
      </c>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3"/>
      <c r="BD48" s="253"/>
      <c r="BE48" s="253"/>
      <c r="BF48" s="253"/>
      <c r="BG48" s="253"/>
      <c r="BH48" s="253"/>
      <c r="BI48" s="253"/>
      <c r="BJ48" s="253"/>
      <c r="BK48" s="253"/>
      <c r="BL48" s="253"/>
      <c r="BM48" s="253"/>
      <c r="BN48" s="253"/>
      <c r="BO48" s="253"/>
      <c r="BP48" s="253"/>
      <c r="BQ48" s="253"/>
      <c r="BR48" s="253"/>
      <c r="BS48" s="253"/>
      <c r="BT48" s="253"/>
      <c r="BU48" s="253"/>
      <c r="BV48" s="253"/>
      <c r="BW48" s="253"/>
      <c r="BX48" s="253"/>
      <c r="BY48" s="253"/>
      <c r="BZ48" s="253"/>
      <c r="CA48" s="253"/>
      <c r="CB48" s="253"/>
      <c r="CC48" s="253"/>
      <c r="CD48" s="253"/>
      <c r="CE48" s="253"/>
      <c r="CF48" s="253"/>
      <c r="CG48" s="253"/>
      <c r="CH48" s="253"/>
      <c r="CI48" s="253"/>
      <c r="CJ48" s="253"/>
      <c r="CK48" s="253"/>
      <c r="CL48" s="253"/>
      <c r="CM48" s="253"/>
      <c r="CN48" s="253"/>
      <c r="CO48" s="253"/>
      <c r="CP48" s="253"/>
      <c r="CQ48" s="253"/>
      <c r="CR48" s="253"/>
      <c r="CS48" s="253"/>
      <c r="CT48" s="253"/>
      <c r="CU48" s="253"/>
      <c r="CV48" s="253"/>
      <c r="CW48" s="253"/>
      <c r="CX48" s="253"/>
      <c r="CY48" s="253"/>
      <c r="CZ48" s="253"/>
      <c r="DA48" s="253"/>
      <c r="DB48" s="253"/>
      <c r="DC48" s="253"/>
      <c r="DD48" s="253"/>
      <c r="DE48" s="253"/>
      <c r="DF48" s="253"/>
      <c r="DG48" s="253"/>
      <c r="DH48" s="253"/>
      <c r="DI48" s="253"/>
      <c r="DJ48" s="253"/>
      <c r="DK48" s="253"/>
      <c r="DL48" s="253"/>
      <c r="DM48" s="253"/>
      <c r="DN48" s="253"/>
      <c r="DO48" s="253"/>
      <c r="DP48" s="253"/>
      <c r="DQ48" s="253"/>
      <c r="DR48" s="253"/>
      <c r="DS48" s="253"/>
      <c r="DT48" s="253"/>
      <c r="DU48" s="253"/>
      <c r="DV48" s="253"/>
      <c r="DW48" s="253"/>
      <c r="DX48" s="253"/>
      <c r="DY48" s="253"/>
      <c r="DZ48" s="253"/>
      <c r="EA48" s="253"/>
      <c r="EB48" s="253"/>
      <c r="EC48" s="253"/>
      <c r="ED48" s="253"/>
      <c r="EE48" s="253"/>
      <c r="EF48" s="253"/>
      <c r="EG48" s="253"/>
      <c r="EH48" s="253"/>
      <c r="EI48" s="253"/>
      <c r="EJ48" s="253"/>
      <c r="EK48" s="253"/>
      <c r="EL48" s="253"/>
      <c r="EM48" s="253"/>
      <c r="EN48" s="253"/>
      <c r="EO48" s="253"/>
      <c r="EP48" s="253"/>
      <c r="EQ48" s="253"/>
      <c r="ER48" s="253"/>
      <c r="ES48" s="253"/>
      <c r="ET48" s="253"/>
      <c r="EU48" s="253"/>
      <c r="EV48" s="253"/>
      <c r="EW48" s="253"/>
      <c r="EX48" s="253"/>
      <c r="EY48" s="253"/>
      <c r="EZ48" s="253"/>
      <c r="FA48" s="253"/>
      <c r="FB48" s="253"/>
      <c r="FC48" s="253"/>
      <c r="FD48" s="253"/>
      <c r="FE48" s="253"/>
      <c r="FF48" s="253"/>
      <c r="FG48" s="253"/>
      <c r="FH48" s="253"/>
      <c r="FI48" s="253"/>
      <c r="FJ48" s="253"/>
      <c r="FK48" s="253"/>
      <c r="FL48" s="253"/>
      <c r="FM48" s="253"/>
      <c r="FN48" s="253"/>
      <c r="FO48" s="253"/>
      <c r="FP48" s="253"/>
      <c r="FQ48" s="253"/>
      <c r="FR48" s="253"/>
      <c r="FS48" s="253"/>
      <c r="FT48" s="253"/>
      <c r="FU48" s="253"/>
      <c r="FV48" s="253"/>
      <c r="FW48" s="253"/>
      <c r="FX48" s="253"/>
      <c r="FY48" s="253"/>
      <c r="FZ48" s="253"/>
      <c r="GA48" s="253"/>
      <c r="GB48" s="253"/>
      <c r="GC48" s="253"/>
      <c r="GD48" s="253"/>
      <c r="GE48" s="253"/>
      <c r="GF48" s="253"/>
      <c r="GG48" s="253"/>
      <c r="GH48" s="253"/>
      <c r="GI48" s="253"/>
      <c r="GJ48" s="253"/>
      <c r="GK48" s="253"/>
      <c r="GL48" s="253"/>
      <c r="GM48" s="253"/>
      <c r="GN48" s="253"/>
      <c r="GO48" s="253"/>
      <c r="GP48" s="253"/>
      <c r="GQ48" s="253"/>
      <c r="GR48" s="253"/>
      <c r="GS48" s="253"/>
      <c r="GT48" s="253"/>
      <c r="GU48" s="253"/>
      <c r="GV48" s="253"/>
      <c r="GW48" s="253"/>
      <c r="GX48" s="253"/>
      <c r="GY48" s="253"/>
      <c r="GZ48" s="253"/>
      <c r="HA48" s="253"/>
      <c r="HB48" s="253"/>
      <c r="HC48" s="253"/>
      <c r="HD48" s="253"/>
      <c r="HE48" s="253"/>
      <c r="HF48" s="253"/>
      <c r="HG48" s="253"/>
    </row>
    <row r="49" spans="1:223" s="93" customFormat="1" ht="102.75" customHeight="1" x14ac:dyDescent="0.5">
      <c r="A49" s="187" t="str">
        <f>HYPERLINK("https://oblrada-pl.gov.ua/sites/default/files/field/docs/136.pdf", "Обласна програма національно-патріотичного виховання дітей та молоді на 2021 - 2025 роки")</f>
        <v>Обласна програма національно-патріотичного виховання дітей та молоді на 2021 - 2025 роки</v>
      </c>
      <c r="B49" s="233" t="s">
        <v>68</v>
      </c>
      <c r="C49" s="32" t="s">
        <v>82</v>
      </c>
      <c r="D49" s="114" t="s">
        <v>16</v>
      </c>
      <c r="E49" s="60">
        <v>4</v>
      </c>
      <c r="F49" s="22">
        <v>2</v>
      </c>
      <c r="G49" s="216">
        <v>44295</v>
      </c>
      <c r="H49" s="89">
        <v>136</v>
      </c>
      <c r="I49" s="62" t="s">
        <v>86</v>
      </c>
      <c r="J49" s="62" t="s">
        <v>71</v>
      </c>
      <c r="K49" s="254"/>
      <c r="L49" s="254"/>
      <c r="M49" s="254"/>
      <c r="N49" s="254"/>
      <c r="O49" s="254"/>
      <c r="P49" s="254"/>
      <c r="Q49" s="254"/>
      <c r="R49" s="254"/>
      <c r="S49" s="254"/>
      <c r="T49" s="254"/>
      <c r="U49" s="254"/>
      <c r="V49" s="254"/>
      <c r="W49" s="254"/>
      <c r="X49" s="254"/>
      <c r="Y49" s="254"/>
      <c r="Z49" s="254"/>
      <c r="AA49" s="254"/>
      <c r="AB49" s="254"/>
      <c r="AC49" s="254"/>
      <c r="AD49" s="254"/>
      <c r="AE49" s="254"/>
      <c r="AF49" s="254"/>
      <c r="AG49" s="254"/>
      <c r="AH49" s="254"/>
      <c r="AI49" s="254"/>
      <c r="AJ49" s="254"/>
      <c r="AK49" s="254"/>
      <c r="AL49" s="254"/>
      <c r="AM49" s="254"/>
      <c r="AN49" s="254"/>
      <c r="AO49" s="254"/>
      <c r="AP49" s="254"/>
      <c r="AQ49" s="254"/>
      <c r="AR49" s="254"/>
      <c r="AS49" s="254"/>
      <c r="AT49" s="254"/>
      <c r="AU49" s="254"/>
      <c r="AV49" s="254"/>
      <c r="AW49" s="254"/>
      <c r="AX49" s="254"/>
      <c r="AY49" s="254"/>
      <c r="AZ49" s="254"/>
      <c r="BA49" s="254"/>
      <c r="BB49" s="254"/>
      <c r="BC49" s="254"/>
      <c r="BD49" s="254"/>
      <c r="BE49" s="254"/>
      <c r="BF49" s="254"/>
      <c r="BG49" s="254"/>
      <c r="BH49" s="254"/>
      <c r="BI49" s="254"/>
      <c r="BJ49" s="254"/>
      <c r="BK49" s="254"/>
      <c r="BL49" s="254"/>
      <c r="BM49" s="254"/>
      <c r="BN49" s="254"/>
      <c r="BO49" s="254"/>
      <c r="BP49" s="254"/>
      <c r="BQ49" s="254"/>
      <c r="BR49" s="254"/>
      <c r="BS49" s="254"/>
      <c r="BT49" s="254"/>
      <c r="BU49" s="254"/>
      <c r="BV49" s="254"/>
      <c r="BW49" s="254"/>
      <c r="BX49" s="254"/>
      <c r="BY49" s="254"/>
      <c r="BZ49" s="254"/>
      <c r="CA49" s="254"/>
      <c r="CB49" s="254"/>
      <c r="CC49" s="254"/>
      <c r="CD49" s="254"/>
      <c r="CE49" s="254"/>
      <c r="CF49" s="254"/>
      <c r="CG49" s="254"/>
      <c r="CH49" s="254"/>
      <c r="CI49" s="254"/>
      <c r="CJ49" s="254"/>
      <c r="CK49" s="254"/>
      <c r="CL49" s="254"/>
      <c r="CM49" s="254"/>
      <c r="CN49" s="254"/>
      <c r="CO49" s="254"/>
      <c r="CP49" s="254"/>
      <c r="CQ49" s="254"/>
      <c r="CR49" s="254"/>
      <c r="CS49" s="254"/>
      <c r="CT49" s="254"/>
      <c r="CU49" s="254"/>
      <c r="CV49" s="254"/>
      <c r="CW49" s="254"/>
      <c r="CX49" s="254"/>
      <c r="CY49" s="254"/>
      <c r="CZ49" s="254"/>
      <c r="DA49" s="254"/>
      <c r="DB49" s="254"/>
      <c r="DC49" s="254"/>
      <c r="DD49" s="254"/>
      <c r="DE49" s="254"/>
      <c r="DF49" s="254"/>
      <c r="DG49" s="254"/>
      <c r="DH49" s="254"/>
      <c r="DI49" s="254"/>
      <c r="DJ49" s="254"/>
      <c r="DK49" s="254"/>
      <c r="DL49" s="254"/>
      <c r="DM49" s="254"/>
      <c r="DN49" s="254"/>
      <c r="DO49" s="254"/>
      <c r="DP49" s="254"/>
      <c r="DQ49" s="254"/>
      <c r="DR49" s="254"/>
      <c r="DS49" s="254"/>
      <c r="DT49" s="254"/>
      <c r="DU49" s="254"/>
      <c r="DV49" s="254"/>
      <c r="DW49" s="254"/>
      <c r="DX49" s="254"/>
      <c r="DY49" s="254"/>
      <c r="DZ49" s="254"/>
      <c r="EA49" s="254"/>
      <c r="EB49" s="254"/>
      <c r="EC49" s="254"/>
      <c r="ED49" s="254"/>
      <c r="EE49" s="254"/>
      <c r="EF49" s="254"/>
      <c r="EG49" s="254"/>
      <c r="EH49" s="254"/>
      <c r="EI49" s="254"/>
      <c r="EJ49" s="254"/>
      <c r="EK49" s="254"/>
      <c r="EL49" s="254"/>
      <c r="EM49" s="254"/>
      <c r="EN49" s="254"/>
      <c r="EO49" s="254"/>
      <c r="EP49" s="254"/>
      <c r="EQ49" s="254"/>
      <c r="ER49" s="254"/>
      <c r="ES49" s="254"/>
      <c r="ET49" s="254"/>
      <c r="EU49" s="254"/>
      <c r="EV49" s="254"/>
      <c r="EW49" s="254"/>
      <c r="EX49" s="254"/>
      <c r="EY49" s="254"/>
      <c r="EZ49" s="254"/>
      <c r="FA49" s="254"/>
      <c r="FB49" s="254"/>
      <c r="FC49" s="254"/>
      <c r="FD49" s="254"/>
      <c r="FE49" s="254"/>
      <c r="FF49" s="254"/>
      <c r="FG49" s="254"/>
      <c r="FH49" s="254"/>
      <c r="FI49" s="254"/>
      <c r="FJ49" s="254"/>
      <c r="FK49" s="254"/>
      <c r="FL49" s="254"/>
      <c r="FM49" s="254"/>
      <c r="FN49" s="254"/>
      <c r="FO49" s="254"/>
      <c r="FP49" s="254"/>
      <c r="FQ49" s="254"/>
      <c r="FR49" s="254"/>
      <c r="FS49" s="254"/>
      <c r="FT49" s="254"/>
      <c r="FU49" s="254"/>
      <c r="FV49" s="254"/>
      <c r="FW49" s="254"/>
      <c r="FX49" s="254"/>
      <c r="FY49" s="254"/>
      <c r="FZ49" s="254"/>
      <c r="GA49" s="254"/>
      <c r="GB49" s="254"/>
      <c r="GC49" s="254"/>
      <c r="GD49" s="254"/>
      <c r="GE49" s="254"/>
      <c r="GF49" s="254"/>
      <c r="GG49" s="254"/>
      <c r="GH49" s="254"/>
      <c r="GI49" s="254"/>
      <c r="GJ49" s="254"/>
      <c r="GK49" s="254"/>
      <c r="GL49" s="254"/>
      <c r="GM49" s="254"/>
      <c r="GN49" s="254"/>
      <c r="GO49" s="254"/>
      <c r="GP49" s="254"/>
      <c r="GQ49" s="254"/>
      <c r="GR49" s="254"/>
      <c r="GS49" s="254"/>
      <c r="GT49" s="254"/>
      <c r="GU49" s="254"/>
      <c r="GV49" s="254"/>
      <c r="GW49" s="254"/>
      <c r="GX49" s="254"/>
      <c r="GY49" s="254"/>
      <c r="GZ49" s="254"/>
      <c r="HA49" s="254"/>
      <c r="HB49" s="254"/>
      <c r="HC49" s="254"/>
      <c r="HD49" s="254"/>
      <c r="HE49" s="254"/>
      <c r="HF49" s="254"/>
      <c r="HG49" s="254"/>
    </row>
    <row r="50" spans="1:223" s="94" customFormat="1" ht="61.5" customHeight="1" x14ac:dyDescent="0.5">
      <c r="A50" s="190" t="str">
        <f>HYPERLINK("https://oblrada-pl.gov.ua/sites/default/files/field/docs/204_1.pdf", "Внесено зміни")</f>
        <v>Внесено зміни</v>
      </c>
      <c r="B50" s="234" t="s">
        <v>68</v>
      </c>
      <c r="C50" s="78" t="s">
        <v>18</v>
      </c>
      <c r="D50" s="202" t="s">
        <v>16</v>
      </c>
      <c r="E50" s="60">
        <v>5</v>
      </c>
      <c r="F50" s="84"/>
      <c r="G50" s="220">
        <v>44383</v>
      </c>
      <c r="H50" s="87">
        <v>204</v>
      </c>
      <c r="I50" s="91" t="s">
        <v>86</v>
      </c>
      <c r="J50" s="91" t="s">
        <v>71</v>
      </c>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c r="AH50" s="255"/>
      <c r="AI50" s="255"/>
      <c r="AJ50" s="255"/>
      <c r="AK50" s="255"/>
      <c r="AL50" s="255"/>
      <c r="AM50" s="255"/>
      <c r="AN50" s="255"/>
      <c r="AO50" s="255"/>
      <c r="AP50" s="255"/>
      <c r="AQ50" s="255"/>
      <c r="AR50" s="255"/>
      <c r="AS50" s="255"/>
      <c r="AT50" s="255"/>
      <c r="AU50" s="255"/>
      <c r="AV50" s="255"/>
      <c r="AW50" s="255"/>
      <c r="AX50" s="255"/>
      <c r="AY50" s="255"/>
      <c r="AZ50" s="255"/>
      <c r="BA50" s="255"/>
      <c r="BB50" s="255"/>
      <c r="BC50" s="255"/>
      <c r="BD50" s="255"/>
      <c r="BE50" s="255"/>
      <c r="BF50" s="255"/>
      <c r="BG50" s="255"/>
      <c r="BH50" s="255"/>
      <c r="BI50" s="255"/>
      <c r="BJ50" s="255"/>
      <c r="BK50" s="255"/>
      <c r="BL50" s="255"/>
      <c r="BM50" s="255"/>
      <c r="BN50" s="255"/>
      <c r="BO50" s="255"/>
      <c r="BP50" s="255"/>
      <c r="BQ50" s="255"/>
      <c r="BR50" s="255"/>
      <c r="BS50" s="255"/>
      <c r="BT50" s="255"/>
      <c r="BU50" s="255"/>
      <c r="BV50" s="255"/>
      <c r="BW50" s="255"/>
      <c r="BX50" s="255"/>
      <c r="BY50" s="255"/>
      <c r="BZ50" s="255"/>
      <c r="CA50" s="255"/>
      <c r="CB50" s="255"/>
      <c r="CC50" s="255"/>
      <c r="CD50" s="255"/>
      <c r="CE50" s="255"/>
      <c r="CF50" s="255"/>
      <c r="CG50" s="255"/>
      <c r="CH50" s="255"/>
      <c r="CI50" s="255"/>
      <c r="CJ50" s="255"/>
      <c r="CK50" s="255"/>
      <c r="CL50" s="255"/>
      <c r="CM50" s="255"/>
      <c r="CN50" s="255"/>
      <c r="CO50" s="255"/>
      <c r="CP50" s="255"/>
      <c r="CQ50" s="255"/>
      <c r="CR50" s="255"/>
      <c r="CS50" s="255"/>
      <c r="CT50" s="255"/>
      <c r="CU50" s="255"/>
      <c r="CV50" s="255"/>
      <c r="CW50" s="255"/>
      <c r="CX50" s="255"/>
      <c r="CY50" s="255"/>
      <c r="CZ50" s="255"/>
      <c r="DA50" s="255"/>
      <c r="DB50" s="255"/>
      <c r="DC50" s="255"/>
      <c r="DD50" s="255"/>
      <c r="DE50" s="255"/>
      <c r="DF50" s="255"/>
      <c r="DG50" s="255"/>
      <c r="DH50" s="255"/>
      <c r="DI50" s="255"/>
      <c r="DJ50" s="255"/>
      <c r="DK50" s="255"/>
      <c r="DL50" s="255"/>
      <c r="DM50" s="255"/>
      <c r="DN50" s="255"/>
      <c r="DO50" s="255"/>
      <c r="DP50" s="255"/>
      <c r="DQ50" s="255"/>
      <c r="DR50" s="255"/>
      <c r="DS50" s="255"/>
      <c r="DT50" s="255"/>
      <c r="DU50" s="255"/>
      <c r="DV50" s="255"/>
      <c r="DW50" s="255"/>
      <c r="DX50" s="255"/>
      <c r="DY50" s="255"/>
      <c r="DZ50" s="255"/>
      <c r="EA50" s="255"/>
      <c r="EB50" s="255"/>
      <c r="EC50" s="255"/>
      <c r="ED50" s="255"/>
      <c r="EE50" s="255"/>
      <c r="EF50" s="255"/>
      <c r="EG50" s="255"/>
      <c r="EH50" s="255"/>
      <c r="EI50" s="255"/>
      <c r="EJ50" s="255"/>
      <c r="EK50" s="255"/>
      <c r="EL50" s="255"/>
      <c r="EM50" s="255"/>
      <c r="EN50" s="255"/>
      <c r="EO50" s="255"/>
      <c r="EP50" s="255"/>
      <c r="EQ50" s="255"/>
      <c r="ER50" s="255"/>
      <c r="ES50" s="255"/>
      <c r="ET50" s="255"/>
      <c r="EU50" s="255"/>
      <c r="EV50" s="255"/>
      <c r="EW50" s="255"/>
      <c r="EX50" s="255"/>
      <c r="EY50" s="255"/>
      <c r="EZ50" s="255"/>
      <c r="FA50" s="255"/>
      <c r="FB50" s="255"/>
      <c r="FC50" s="255"/>
      <c r="FD50" s="255"/>
      <c r="FE50" s="255"/>
      <c r="FF50" s="255"/>
      <c r="FG50" s="255"/>
      <c r="FH50" s="255"/>
      <c r="FI50" s="255"/>
      <c r="FJ50" s="255"/>
      <c r="FK50" s="255"/>
      <c r="FL50" s="255"/>
      <c r="FM50" s="255"/>
      <c r="FN50" s="255"/>
      <c r="FO50" s="255"/>
      <c r="FP50" s="255"/>
      <c r="FQ50" s="255"/>
      <c r="FR50" s="255"/>
      <c r="FS50" s="255"/>
      <c r="FT50" s="255"/>
      <c r="FU50" s="255"/>
      <c r="FV50" s="255"/>
      <c r="FW50" s="255"/>
      <c r="FX50" s="255"/>
      <c r="FY50" s="255"/>
      <c r="FZ50" s="255"/>
      <c r="GA50" s="255"/>
      <c r="GB50" s="255"/>
      <c r="GC50" s="255"/>
      <c r="GD50" s="255"/>
      <c r="GE50" s="255"/>
      <c r="GF50" s="255"/>
      <c r="GG50" s="255"/>
      <c r="GH50" s="255"/>
      <c r="GI50" s="255"/>
      <c r="GJ50" s="255"/>
      <c r="GK50" s="255"/>
      <c r="GL50" s="255"/>
      <c r="GM50" s="255"/>
      <c r="GN50" s="255"/>
      <c r="GO50" s="255"/>
      <c r="GP50" s="255"/>
      <c r="GQ50" s="255"/>
      <c r="GR50" s="255"/>
      <c r="GS50" s="255"/>
      <c r="GT50" s="255"/>
      <c r="GU50" s="255"/>
      <c r="GV50" s="255"/>
      <c r="GW50" s="255"/>
      <c r="GX50" s="255"/>
      <c r="GY50" s="255"/>
      <c r="GZ50" s="255"/>
      <c r="HA50" s="255"/>
      <c r="HB50" s="255"/>
      <c r="HC50" s="255"/>
      <c r="HD50" s="255"/>
      <c r="HE50" s="255"/>
      <c r="HF50" s="255"/>
      <c r="HG50" s="255"/>
    </row>
    <row r="51" spans="1:223" ht="123" customHeight="1" x14ac:dyDescent="0.5">
      <c r="A51" s="196" t="str">
        <f>HYPERLINK("https://oblrada-pl.gov.ua/sites/default/files/field/docs/137.pdf", "Регіональна програма підтримки наукової та інноваційної діяльності у Полтавській області на 2021-2024 роки")</f>
        <v>Регіональна програма підтримки наукової та інноваційної діяльності у Полтавській області на 2021-2024 роки</v>
      </c>
      <c r="B51" s="233" t="s">
        <v>68</v>
      </c>
      <c r="C51" s="95" t="s">
        <v>85</v>
      </c>
      <c r="D51" s="114" t="s">
        <v>16</v>
      </c>
      <c r="E51" s="60">
        <v>4</v>
      </c>
      <c r="F51" s="22">
        <v>2</v>
      </c>
      <c r="G51" s="216">
        <v>44295</v>
      </c>
      <c r="H51" s="96">
        <v>137</v>
      </c>
      <c r="I51" s="62" t="s">
        <v>87</v>
      </c>
      <c r="J51" s="62" t="s">
        <v>84</v>
      </c>
      <c r="K51" s="251"/>
      <c r="L51" s="251"/>
      <c r="M51" s="251"/>
      <c r="N51" s="251"/>
      <c r="O51" s="251"/>
      <c r="P51" s="251"/>
      <c r="Q51" s="251"/>
      <c r="R51" s="251"/>
      <c r="S51" s="251"/>
      <c r="T51" s="251"/>
      <c r="U51" s="251"/>
      <c r="V51" s="251"/>
      <c r="W51" s="251"/>
      <c r="X51" s="251"/>
      <c r="Y51" s="251"/>
      <c r="Z51" s="251"/>
      <c r="AA51" s="251"/>
      <c r="AB51" s="251"/>
      <c r="AC51" s="251"/>
      <c r="AD51" s="251"/>
      <c r="AE51" s="251"/>
      <c r="AF51" s="251"/>
      <c r="AG51" s="251"/>
      <c r="AH51" s="251"/>
      <c r="AI51" s="251"/>
      <c r="AJ51" s="251"/>
      <c r="AK51" s="251"/>
      <c r="AL51" s="251"/>
      <c r="AM51" s="251"/>
      <c r="AN51" s="251"/>
      <c r="AO51" s="251"/>
      <c r="AP51" s="251"/>
      <c r="AQ51" s="251"/>
      <c r="AR51" s="251"/>
      <c r="AS51" s="251"/>
      <c r="AT51" s="251"/>
      <c r="AU51" s="251"/>
      <c r="AV51" s="251"/>
      <c r="AW51" s="251"/>
      <c r="AX51" s="251"/>
      <c r="AY51" s="251"/>
      <c r="AZ51" s="251"/>
      <c r="BA51" s="251"/>
      <c r="BB51" s="251"/>
      <c r="BC51" s="251"/>
      <c r="BD51" s="251"/>
      <c r="BE51" s="251"/>
      <c r="BF51" s="251"/>
      <c r="BG51" s="251"/>
      <c r="BH51" s="251"/>
      <c r="BI51" s="251"/>
      <c r="BJ51" s="251"/>
      <c r="BK51" s="251"/>
      <c r="BL51" s="251"/>
      <c r="BM51" s="251"/>
      <c r="BN51" s="251"/>
      <c r="BO51" s="251"/>
      <c r="BP51" s="251"/>
      <c r="BQ51" s="251"/>
      <c r="BR51" s="251"/>
      <c r="BS51" s="251"/>
      <c r="BT51" s="251"/>
      <c r="BU51" s="251"/>
      <c r="BV51" s="251"/>
      <c r="BW51" s="251"/>
      <c r="BX51" s="251"/>
      <c r="BY51" s="251"/>
      <c r="BZ51" s="251"/>
      <c r="CA51" s="251"/>
      <c r="CB51" s="251"/>
      <c r="CC51" s="251"/>
      <c r="CD51" s="251"/>
      <c r="CE51" s="251"/>
      <c r="CF51" s="251"/>
      <c r="CG51" s="251"/>
      <c r="CH51" s="251"/>
      <c r="CI51" s="251"/>
      <c r="CJ51" s="251"/>
      <c r="CK51" s="251"/>
      <c r="CL51" s="251"/>
      <c r="CM51" s="251"/>
      <c r="CN51" s="251"/>
      <c r="CO51" s="251"/>
      <c r="CP51" s="251"/>
      <c r="CQ51" s="251"/>
      <c r="CR51" s="251"/>
      <c r="CS51" s="251"/>
      <c r="CT51" s="251"/>
      <c r="CU51" s="251"/>
      <c r="CV51" s="251"/>
      <c r="CW51" s="251"/>
      <c r="CX51" s="251"/>
      <c r="CY51" s="251"/>
      <c r="CZ51" s="251"/>
      <c r="DA51" s="251"/>
      <c r="DB51" s="251"/>
      <c r="DC51" s="251"/>
      <c r="DD51" s="251"/>
      <c r="DE51" s="251"/>
      <c r="DF51" s="251"/>
      <c r="DG51" s="251"/>
      <c r="DH51" s="251"/>
      <c r="DI51" s="251"/>
      <c r="DJ51" s="251"/>
      <c r="DK51" s="251"/>
      <c r="DL51" s="251"/>
      <c r="DM51" s="251"/>
      <c r="DN51" s="251"/>
      <c r="DO51" s="251"/>
      <c r="DP51" s="251"/>
      <c r="DQ51" s="251"/>
      <c r="DR51" s="251"/>
      <c r="DS51" s="251"/>
      <c r="DT51" s="251"/>
      <c r="DU51" s="251"/>
      <c r="DV51" s="251"/>
      <c r="DW51" s="251"/>
      <c r="DX51" s="251"/>
      <c r="DY51" s="251"/>
      <c r="DZ51" s="251"/>
      <c r="EA51" s="251"/>
      <c r="EB51" s="251"/>
      <c r="EC51" s="251"/>
      <c r="ED51" s="251"/>
      <c r="EE51" s="251"/>
      <c r="EF51" s="251"/>
      <c r="EG51" s="251"/>
      <c r="EH51" s="251"/>
      <c r="EI51" s="251"/>
      <c r="EJ51" s="251"/>
      <c r="EK51" s="251"/>
      <c r="EL51" s="251"/>
      <c r="EM51" s="251"/>
      <c r="EN51" s="251"/>
      <c r="EO51" s="251"/>
      <c r="EP51" s="251"/>
      <c r="EQ51" s="251"/>
      <c r="ER51" s="251"/>
      <c r="ES51" s="251"/>
      <c r="ET51" s="251"/>
      <c r="EU51" s="251"/>
      <c r="EV51" s="251"/>
      <c r="EW51" s="251"/>
      <c r="EX51" s="251"/>
      <c r="EY51" s="251"/>
      <c r="EZ51" s="251"/>
      <c r="FA51" s="251"/>
      <c r="FB51" s="251"/>
      <c r="FC51" s="251"/>
      <c r="FD51" s="251"/>
      <c r="FE51" s="251"/>
      <c r="FF51" s="251"/>
      <c r="FG51" s="251"/>
      <c r="FH51" s="251"/>
      <c r="FI51" s="251"/>
      <c r="FJ51" s="251"/>
      <c r="FK51" s="251"/>
      <c r="FL51" s="251"/>
      <c r="FM51" s="251"/>
      <c r="FN51" s="251"/>
      <c r="FO51" s="251"/>
      <c r="FP51" s="251"/>
      <c r="FQ51" s="251"/>
      <c r="FR51" s="251"/>
      <c r="FS51" s="251"/>
      <c r="FT51" s="251"/>
      <c r="FU51" s="251"/>
      <c r="FV51" s="251"/>
      <c r="FW51" s="251"/>
      <c r="FX51" s="251"/>
      <c r="FY51" s="251"/>
      <c r="FZ51" s="251"/>
      <c r="GA51" s="251"/>
      <c r="GB51" s="251"/>
      <c r="GC51" s="251"/>
      <c r="GD51" s="251"/>
      <c r="GE51" s="251"/>
      <c r="GF51" s="251"/>
      <c r="GG51" s="251"/>
      <c r="GH51" s="251"/>
      <c r="GI51" s="251"/>
      <c r="GJ51" s="251"/>
      <c r="GK51" s="251"/>
      <c r="GL51" s="251"/>
      <c r="GM51" s="251"/>
      <c r="GN51" s="251"/>
      <c r="GO51" s="251"/>
      <c r="GP51" s="251"/>
      <c r="GQ51" s="251"/>
      <c r="GR51" s="251"/>
      <c r="GS51" s="251"/>
      <c r="GT51" s="251"/>
      <c r="GU51" s="251"/>
      <c r="GV51" s="251"/>
      <c r="GW51" s="251"/>
      <c r="GX51" s="251"/>
      <c r="GY51" s="251"/>
      <c r="GZ51" s="251"/>
      <c r="HA51" s="251"/>
      <c r="HB51" s="251"/>
      <c r="HC51" s="251"/>
      <c r="HD51" s="251"/>
      <c r="HE51" s="251"/>
      <c r="HF51" s="251"/>
      <c r="HG51" s="251"/>
    </row>
    <row r="52" spans="1:223" s="26" customFormat="1" ht="138.75" customHeight="1" x14ac:dyDescent="0.5">
      <c r="A52" s="187" t="str">
        <f>HYPERLINK("https://oblrada-pl.gov.ua/sites/default/files/field/docs/126_1.pdf", "Програма правової освіти населення Полтавської області на 2021 – 2025 роки")</f>
        <v>Програма правової освіти населення Полтавської області на 2021 – 2025 роки</v>
      </c>
      <c r="B52" s="233" t="s">
        <v>68</v>
      </c>
      <c r="C52" s="32" t="s">
        <v>18</v>
      </c>
      <c r="D52" s="114" t="s">
        <v>16</v>
      </c>
      <c r="E52" s="60">
        <v>4</v>
      </c>
      <c r="F52" s="22"/>
      <c r="G52" s="216">
        <v>44250</v>
      </c>
      <c r="H52" s="33">
        <v>126</v>
      </c>
      <c r="I52" s="159" t="s">
        <v>88</v>
      </c>
      <c r="J52" s="62" t="s">
        <v>89</v>
      </c>
      <c r="K52" s="249"/>
      <c r="L52" s="249"/>
      <c r="M52" s="249"/>
      <c r="N52" s="249"/>
      <c r="O52" s="249"/>
      <c r="P52" s="249"/>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49"/>
      <c r="BL52" s="249"/>
      <c r="BM52" s="249"/>
      <c r="BN52" s="249"/>
      <c r="BO52" s="249"/>
      <c r="BP52" s="249"/>
      <c r="BQ52" s="249"/>
      <c r="BR52" s="249"/>
      <c r="BS52" s="249"/>
      <c r="BT52" s="249"/>
      <c r="BU52" s="249"/>
      <c r="BV52" s="249"/>
      <c r="BW52" s="249"/>
      <c r="BX52" s="249"/>
      <c r="BY52" s="249"/>
      <c r="BZ52" s="249"/>
      <c r="CA52" s="249"/>
      <c r="CB52" s="249"/>
      <c r="CC52" s="249"/>
      <c r="CD52" s="249"/>
      <c r="CE52" s="249"/>
      <c r="CF52" s="249"/>
      <c r="CG52" s="249"/>
      <c r="CH52" s="249"/>
      <c r="CI52" s="249"/>
      <c r="CJ52" s="249"/>
      <c r="CK52" s="249"/>
      <c r="CL52" s="249"/>
      <c r="CM52" s="249"/>
      <c r="CN52" s="249"/>
      <c r="CO52" s="249"/>
      <c r="CP52" s="249"/>
      <c r="CQ52" s="249"/>
      <c r="CR52" s="249"/>
      <c r="CS52" s="249"/>
      <c r="CT52" s="249"/>
      <c r="CU52" s="249"/>
      <c r="CV52" s="249"/>
      <c r="CW52" s="249"/>
      <c r="CX52" s="249"/>
      <c r="CY52" s="249"/>
      <c r="CZ52" s="249"/>
      <c r="DA52" s="249"/>
      <c r="DB52" s="249"/>
      <c r="DC52" s="249"/>
      <c r="DD52" s="249"/>
      <c r="DE52" s="249"/>
      <c r="DF52" s="249"/>
      <c r="DG52" s="249"/>
      <c r="DH52" s="249"/>
      <c r="DI52" s="249"/>
      <c r="DJ52" s="249"/>
      <c r="DK52" s="249"/>
      <c r="DL52" s="249"/>
      <c r="DM52" s="249"/>
      <c r="DN52" s="249"/>
      <c r="DO52" s="249"/>
      <c r="DP52" s="249"/>
      <c r="DQ52" s="249"/>
      <c r="DR52" s="249"/>
      <c r="DS52" s="249"/>
      <c r="DT52" s="249"/>
      <c r="DU52" s="249"/>
      <c r="DV52" s="249"/>
      <c r="DW52" s="249"/>
      <c r="DX52" s="249"/>
      <c r="DY52" s="249"/>
      <c r="DZ52" s="249"/>
      <c r="EA52" s="249"/>
      <c r="EB52" s="249"/>
      <c r="EC52" s="249"/>
      <c r="ED52" s="249"/>
      <c r="EE52" s="249"/>
      <c r="EF52" s="249"/>
      <c r="EG52" s="249"/>
      <c r="EH52" s="249"/>
      <c r="EI52" s="249"/>
      <c r="EJ52" s="249"/>
      <c r="EK52" s="249"/>
      <c r="EL52" s="249"/>
      <c r="EM52" s="249"/>
      <c r="EN52" s="249"/>
      <c r="EO52" s="249"/>
      <c r="EP52" s="249"/>
      <c r="EQ52" s="249"/>
      <c r="ER52" s="249"/>
      <c r="ES52" s="249"/>
      <c r="ET52" s="249"/>
      <c r="EU52" s="249"/>
      <c r="EV52" s="249"/>
      <c r="EW52" s="249"/>
      <c r="EX52" s="249"/>
      <c r="EY52" s="249"/>
      <c r="EZ52" s="249"/>
      <c r="FA52" s="249"/>
      <c r="FB52" s="249"/>
      <c r="FC52" s="249"/>
      <c r="FD52" s="249"/>
      <c r="FE52" s="249"/>
      <c r="FF52" s="249"/>
      <c r="FG52" s="249"/>
      <c r="FH52" s="249"/>
      <c r="FI52" s="249"/>
      <c r="FJ52" s="249"/>
      <c r="FK52" s="249"/>
      <c r="FL52" s="249"/>
      <c r="FM52" s="249"/>
      <c r="FN52" s="249"/>
      <c r="FO52" s="249"/>
      <c r="FP52" s="249"/>
      <c r="FQ52" s="249"/>
      <c r="FR52" s="249"/>
      <c r="FS52" s="249"/>
      <c r="FT52" s="249"/>
      <c r="FU52" s="249"/>
      <c r="FV52" s="249"/>
      <c r="FW52" s="249"/>
      <c r="FX52" s="249"/>
      <c r="FY52" s="249"/>
      <c r="FZ52" s="249"/>
      <c r="GA52" s="249"/>
      <c r="GB52" s="249"/>
      <c r="GC52" s="249"/>
      <c r="GD52" s="249"/>
      <c r="GE52" s="249"/>
      <c r="GF52" s="249"/>
      <c r="GG52" s="249"/>
      <c r="GH52" s="249"/>
      <c r="GI52" s="249"/>
      <c r="GJ52" s="249"/>
      <c r="GK52" s="249"/>
      <c r="GL52" s="249"/>
      <c r="GM52" s="249"/>
      <c r="GN52" s="249"/>
      <c r="GO52" s="249"/>
      <c r="GP52" s="249"/>
      <c r="GQ52" s="249"/>
      <c r="GR52" s="249"/>
      <c r="GS52" s="249"/>
      <c r="GT52" s="249"/>
      <c r="GU52" s="249"/>
      <c r="GV52" s="249"/>
      <c r="GW52" s="249"/>
      <c r="GX52" s="249"/>
      <c r="GY52" s="249"/>
      <c r="GZ52" s="249"/>
      <c r="HA52" s="249"/>
      <c r="HB52" s="249"/>
      <c r="HC52" s="249"/>
      <c r="HD52" s="249"/>
      <c r="HE52" s="249"/>
      <c r="HF52" s="249"/>
      <c r="HG52" s="249"/>
    </row>
    <row r="53" spans="1:223" s="26" customFormat="1" ht="138.75" customHeight="1" x14ac:dyDescent="0.5">
      <c r="A53" s="187" t="str">
        <f>HYPERLINK("https://oblrada-pl.gov.ua/sites/default/files/field/docs/56_0.pdf", "Обласна Програма розвитку та підтримки комунальних закладів охорони здоров’я Полтавської обласної ради на 2021 рік ")</f>
        <v xml:space="preserve">Обласна Програма розвитку та підтримки комунальних закладів охорони здоров’я Полтавської обласної ради на 2021 рік </v>
      </c>
      <c r="B53" s="233" t="s">
        <v>90</v>
      </c>
      <c r="C53" s="16">
        <v>2021</v>
      </c>
      <c r="D53" s="114" t="s">
        <v>16</v>
      </c>
      <c r="E53" s="60">
        <v>2</v>
      </c>
      <c r="F53" s="17"/>
      <c r="G53" s="216">
        <v>44194</v>
      </c>
      <c r="H53" s="18">
        <v>56</v>
      </c>
      <c r="I53" s="19" t="s">
        <v>91</v>
      </c>
      <c r="J53" s="19" t="s">
        <v>92</v>
      </c>
      <c r="K53" s="249"/>
      <c r="L53" s="249"/>
      <c r="M53" s="249"/>
      <c r="N53" s="249"/>
      <c r="O53" s="249"/>
      <c r="P53" s="249"/>
      <c r="Q53" s="249"/>
      <c r="R53" s="249"/>
      <c r="S53" s="249"/>
      <c r="T53" s="249"/>
      <c r="U53" s="249"/>
      <c r="V53" s="249"/>
      <c r="W53" s="249"/>
      <c r="X53" s="249"/>
      <c r="Y53" s="249"/>
      <c r="Z53" s="249"/>
      <c r="AA53" s="249"/>
      <c r="AB53" s="249"/>
      <c r="AC53" s="249"/>
      <c r="AD53" s="249"/>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49"/>
      <c r="BB53" s="249"/>
      <c r="BC53" s="249"/>
      <c r="BD53" s="249"/>
      <c r="BE53" s="249"/>
      <c r="BF53" s="249"/>
      <c r="BG53" s="249"/>
      <c r="BH53" s="249"/>
      <c r="BI53" s="249"/>
      <c r="BJ53" s="249"/>
      <c r="BK53" s="249"/>
      <c r="BL53" s="249"/>
      <c r="BM53" s="249"/>
      <c r="BN53" s="249"/>
      <c r="BO53" s="249"/>
      <c r="BP53" s="249"/>
      <c r="BQ53" s="249"/>
      <c r="BR53" s="249"/>
      <c r="BS53" s="249"/>
      <c r="BT53" s="249"/>
      <c r="BU53" s="249"/>
      <c r="BV53" s="249"/>
      <c r="BW53" s="249"/>
      <c r="BX53" s="249"/>
      <c r="BY53" s="249"/>
      <c r="BZ53" s="249"/>
      <c r="CA53" s="249"/>
      <c r="CB53" s="249"/>
      <c r="CC53" s="249"/>
      <c r="CD53" s="249"/>
      <c r="CE53" s="249"/>
      <c r="CF53" s="249"/>
      <c r="CG53" s="249"/>
      <c r="CH53" s="249"/>
      <c r="CI53" s="249"/>
      <c r="CJ53" s="249"/>
      <c r="CK53" s="249"/>
      <c r="CL53" s="249"/>
      <c r="CM53" s="249"/>
      <c r="CN53" s="249"/>
      <c r="CO53" s="249"/>
      <c r="CP53" s="249"/>
      <c r="CQ53" s="249"/>
      <c r="CR53" s="249"/>
      <c r="CS53" s="249"/>
      <c r="CT53" s="249"/>
      <c r="CU53" s="249"/>
      <c r="CV53" s="249"/>
      <c r="CW53" s="249"/>
      <c r="CX53" s="249"/>
      <c r="CY53" s="249"/>
      <c r="CZ53" s="249"/>
      <c r="DA53" s="249"/>
      <c r="DB53" s="249"/>
      <c r="DC53" s="249"/>
      <c r="DD53" s="249"/>
      <c r="DE53" s="249"/>
      <c r="DF53" s="249"/>
      <c r="DG53" s="249"/>
      <c r="DH53" s="249"/>
      <c r="DI53" s="249"/>
      <c r="DJ53" s="249"/>
      <c r="DK53" s="249"/>
      <c r="DL53" s="249"/>
      <c r="DM53" s="249"/>
      <c r="DN53" s="249"/>
      <c r="DO53" s="249"/>
      <c r="DP53" s="249"/>
      <c r="DQ53" s="249"/>
      <c r="DR53" s="249"/>
      <c r="DS53" s="249"/>
      <c r="DT53" s="249"/>
      <c r="DU53" s="249"/>
      <c r="DV53" s="249"/>
      <c r="DW53" s="249"/>
      <c r="DX53" s="249"/>
      <c r="DY53" s="249"/>
      <c r="DZ53" s="249"/>
      <c r="EA53" s="249"/>
      <c r="EB53" s="249"/>
      <c r="EC53" s="249"/>
      <c r="ED53" s="249"/>
      <c r="EE53" s="249"/>
      <c r="EF53" s="249"/>
      <c r="EG53" s="249"/>
      <c r="EH53" s="249"/>
      <c r="EI53" s="249"/>
      <c r="EJ53" s="249"/>
      <c r="EK53" s="249"/>
      <c r="EL53" s="249"/>
      <c r="EM53" s="249"/>
      <c r="EN53" s="249"/>
      <c r="EO53" s="249"/>
      <c r="EP53" s="249"/>
      <c r="EQ53" s="249"/>
      <c r="ER53" s="249"/>
      <c r="ES53" s="249"/>
      <c r="ET53" s="249"/>
      <c r="EU53" s="249"/>
      <c r="EV53" s="249"/>
      <c r="EW53" s="249"/>
      <c r="EX53" s="249"/>
      <c r="EY53" s="249"/>
      <c r="EZ53" s="249"/>
      <c r="FA53" s="249"/>
      <c r="FB53" s="249"/>
      <c r="FC53" s="249"/>
      <c r="FD53" s="249"/>
      <c r="FE53" s="249"/>
      <c r="FF53" s="249"/>
      <c r="FG53" s="249"/>
      <c r="FH53" s="249"/>
      <c r="FI53" s="249"/>
      <c r="FJ53" s="249"/>
      <c r="FK53" s="249"/>
      <c r="FL53" s="249"/>
      <c r="FM53" s="249"/>
      <c r="FN53" s="249"/>
      <c r="FO53" s="249"/>
      <c r="FP53" s="249"/>
      <c r="FQ53" s="249"/>
      <c r="FR53" s="249"/>
      <c r="FS53" s="249"/>
      <c r="FT53" s="249"/>
      <c r="FU53" s="249"/>
      <c r="FV53" s="249"/>
      <c r="FW53" s="249"/>
      <c r="FX53" s="249"/>
      <c r="FY53" s="249"/>
      <c r="FZ53" s="249"/>
      <c r="GA53" s="249"/>
      <c r="GB53" s="249"/>
      <c r="GC53" s="249"/>
      <c r="GD53" s="249"/>
      <c r="GE53" s="249"/>
      <c r="GF53" s="249"/>
      <c r="GG53" s="249"/>
      <c r="GH53" s="249"/>
      <c r="GI53" s="249"/>
      <c r="GJ53" s="249"/>
      <c r="GK53" s="249"/>
      <c r="GL53" s="249"/>
      <c r="GM53" s="249"/>
      <c r="GN53" s="249"/>
      <c r="GO53" s="249"/>
      <c r="GP53" s="249"/>
      <c r="GQ53" s="249"/>
      <c r="GR53" s="249"/>
      <c r="GS53" s="249"/>
      <c r="GT53" s="249"/>
      <c r="GU53" s="249"/>
      <c r="GV53" s="249"/>
      <c r="GW53" s="249"/>
      <c r="GX53" s="249"/>
      <c r="GY53" s="249"/>
      <c r="GZ53" s="249"/>
      <c r="HA53" s="249"/>
      <c r="HB53" s="249"/>
      <c r="HC53" s="249"/>
      <c r="HD53" s="249"/>
      <c r="HE53" s="249"/>
      <c r="HF53" s="249"/>
      <c r="HG53" s="249"/>
    </row>
    <row r="54" spans="1:223" ht="93.75" customHeight="1" x14ac:dyDescent="0.5">
      <c r="A54" s="97" t="s">
        <v>93</v>
      </c>
      <c r="B54" s="233" t="s">
        <v>90</v>
      </c>
      <c r="C54" s="16" t="s">
        <v>25</v>
      </c>
      <c r="D54" s="60">
        <v>7</v>
      </c>
      <c r="E54" s="60">
        <v>17</v>
      </c>
      <c r="F54" s="17"/>
      <c r="G54" s="216">
        <v>42930</v>
      </c>
      <c r="H54" s="18">
        <v>494</v>
      </c>
      <c r="I54" s="19" t="s">
        <v>91</v>
      </c>
      <c r="J54" s="19" t="s">
        <v>92</v>
      </c>
      <c r="K54" s="251"/>
      <c r="L54" s="251"/>
      <c r="M54" s="251"/>
      <c r="N54" s="251"/>
      <c r="O54" s="251"/>
      <c r="P54" s="251"/>
      <c r="Q54" s="251"/>
      <c r="R54" s="251"/>
      <c r="S54" s="251"/>
      <c r="T54" s="251"/>
      <c r="U54" s="251"/>
      <c r="V54" s="251"/>
      <c r="W54" s="251"/>
      <c r="X54" s="251"/>
      <c r="Y54" s="251"/>
      <c r="Z54" s="251"/>
      <c r="AA54" s="251"/>
      <c r="AB54" s="251"/>
      <c r="AC54" s="251"/>
      <c r="AD54" s="251"/>
      <c r="AE54" s="251"/>
      <c r="AF54" s="251"/>
      <c r="AG54" s="251"/>
      <c r="AH54" s="251"/>
      <c r="AI54" s="251"/>
      <c r="AJ54" s="251"/>
      <c r="AK54" s="251"/>
      <c r="AL54" s="251"/>
      <c r="AM54" s="251"/>
      <c r="AN54" s="251"/>
      <c r="AO54" s="251"/>
      <c r="AP54" s="251"/>
      <c r="AQ54" s="251"/>
      <c r="AR54" s="251"/>
      <c r="AS54" s="251"/>
      <c r="AT54" s="251"/>
      <c r="AU54" s="251"/>
      <c r="AV54" s="251"/>
      <c r="AW54" s="251"/>
      <c r="AX54" s="251"/>
      <c r="AY54" s="251"/>
      <c r="AZ54" s="251"/>
      <c r="BA54" s="251"/>
      <c r="BB54" s="251"/>
      <c r="BC54" s="251"/>
      <c r="BD54" s="251"/>
      <c r="BE54" s="251"/>
      <c r="BF54" s="251"/>
      <c r="BG54" s="251"/>
      <c r="BH54" s="251"/>
      <c r="BI54" s="251"/>
      <c r="BJ54" s="251"/>
      <c r="BK54" s="251"/>
      <c r="BL54" s="251"/>
      <c r="BM54" s="251"/>
      <c r="BN54" s="251"/>
      <c r="BO54" s="251"/>
      <c r="BP54" s="251"/>
      <c r="BQ54" s="251"/>
      <c r="BR54" s="251"/>
      <c r="BS54" s="251"/>
      <c r="BT54" s="251"/>
      <c r="BU54" s="251"/>
      <c r="BV54" s="251"/>
      <c r="BW54" s="251"/>
      <c r="BX54" s="251"/>
      <c r="BY54" s="251"/>
      <c r="BZ54" s="251"/>
      <c r="CA54" s="251"/>
      <c r="CB54" s="251"/>
      <c r="CC54" s="251"/>
      <c r="CD54" s="251"/>
      <c r="CE54" s="251"/>
      <c r="CF54" s="251"/>
      <c r="CG54" s="251"/>
      <c r="CH54" s="251"/>
      <c r="CI54" s="251"/>
      <c r="CJ54" s="251"/>
      <c r="CK54" s="251"/>
      <c r="CL54" s="251"/>
      <c r="CM54" s="251"/>
      <c r="CN54" s="251"/>
      <c r="CO54" s="251"/>
      <c r="CP54" s="251"/>
      <c r="CQ54" s="251"/>
      <c r="CR54" s="251"/>
      <c r="CS54" s="251"/>
      <c r="CT54" s="251"/>
      <c r="CU54" s="251"/>
      <c r="CV54" s="251"/>
      <c r="CW54" s="251"/>
      <c r="CX54" s="251"/>
      <c r="CY54" s="251"/>
      <c r="CZ54" s="251"/>
      <c r="DA54" s="251"/>
      <c r="DB54" s="251"/>
      <c r="DC54" s="251"/>
      <c r="DD54" s="251"/>
      <c r="DE54" s="251"/>
      <c r="DF54" s="251"/>
      <c r="DG54" s="251"/>
      <c r="DH54" s="251"/>
      <c r="DI54" s="251"/>
      <c r="DJ54" s="251"/>
      <c r="DK54" s="251"/>
      <c r="DL54" s="251"/>
      <c r="DM54" s="251"/>
      <c r="DN54" s="251"/>
      <c r="DO54" s="251"/>
      <c r="DP54" s="251"/>
      <c r="DQ54" s="251"/>
      <c r="DR54" s="251"/>
      <c r="DS54" s="251"/>
      <c r="DT54" s="251"/>
      <c r="DU54" s="251"/>
      <c r="DV54" s="251"/>
      <c r="DW54" s="251"/>
      <c r="DX54" s="251"/>
      <c r="DY54" s="251"/>
      <c r="DZ54" s="251"/>
      <c r="EA54" s="251"/>
      <c r="EB54" s="251"/>
      <c r="EC54" s="251"/>
      <c r="ED54" s="251"/>
      <c r="EE54" s="251"/>
      <c r="EF54" s="251"/>
      <c r="EG54" s="251"/>
      <c r="EH54" s="251"/>
      <c r="EI54" s="251"/>
      <c r="EJ54" s="251"/>
      <c r="EK54" s="251"/>
      <c r="EL54" s="251"/>
      <c r="EM54" s="251"/>
      <c r="EN54" s="251"/>
      <c r="EO54" s="251"/>
      <c r="EP54" s="251"/>
      <c r="EQ54" s="251"/>
      <c r="ER54" s="251"/>
      <c r="ES54" s="251"/>
      <c r="ET54" s="251"/>
      <c r="EU54" s="251"/>
      <c r="EV54" s="251"/>
      <c r="EW54" s="251"/>
      <c r="EX54" s="251"/>
      <c r="EY54" s="251"/>
      <c r="EZ54" s="251"/>
      <c r="FA54" s="251"/>
      <c r="FB54" s="251"/>
      <c r="FC54" s="251"/>
      <c r="FD54" s="251"/>
      <c r="FE54" s="251"/>
      <c r="FF54" s="251"/>
      <c r="FG54" s="251"/>
      <c r="FH54" s="251"/>
      <c r="FI54" s="251"/>
      <c r="FJ54" s="251"/>
      <c r="FK54" s="251"/>
      <c r="FL54" s="251"/>
      <c r="FM54" s="251"/>
      <c r="FN54" s="251"/>
      <c r="FO54" s="251"/>
      <c r="FP54" s="251"/>
      <c r="FQ54" s="251"/>
      <c r="FR54" s="251"/>
      <c r="FS54" s="251"/>
      <c r="FT54" s="251"/>
      <c r="FU54" s="251"/>
      <c r="FV54" s="251"/>
      <c r="FW54" s="251"/>
      <c r="FX54" s="251"/>
      <c r="FY54" s="251"/>
      <c r="FZ54" s="251"/>
      <c r="GA54" s="251"/>
      <c r="GB54" s="251"/>
      <c r="GC54" s="251"/>
      <c r="GD54" s="251"/>
      <c r="GE54" s="251"/>
      <c r="GF54" s="251"/>
      <c r="GG54" s="251"/>
      <c r="GH54" s="251"/>
      <c r="GI54" s="251"/>
      <c r="GJ54" s="251"/>
      <c r="GK54" s="251"/>
      <c r="GL54" s="251"/>
      <c r="GM54" s="251"/>
      <c r="GN54" s="251"/>
      <c r="GO54" s="251"/>
      <c r="GP54" s="251"/>
      <c r="GQ54" s="251"/>
      <c r="GR54" s="251"/>
      <c r="GS54" s="251"/>
      <c r="GT54" s="251"/>
      <c r="GU54" s="251"/>
      <c r="GV54" s="251"/>
      <c r="GW54" s="251"/>
      <c r="GX54" s="251"/>
      <c r="GY54" s="251"/>
      <c r="GZ54" s="251"/>
      <c r="HA54" s="251"/>
      <c r="HB54" s="251"/>
      <c r="HC54" s="251"/>
      <c r="HD54" s="251"/>
      <c r="HE54" s="251"/>
      <c r="HF54" s="251"/>
      <c r="HG54" s="251"/>
    </row>
    <row r="55" spans="1:223" s="20" customFormat="1" ht="92.25" customHeight="1" x14ac:dyDescent="0.5">
      <c r="A55" s="189" t="s">
        <v>27</v>
      </c>
      <c r="B55" s="234" t="s">
        <v>90</v>
      </c>
      <c r="C55" s="52" t="s">
        <v>25</v>
      </c>
      <c r="D55" s="206">
        <v>7</v>
      </c>
      <c r="E55" s="60">
        <v>19</v>
      </c>
      <c r="F55" s="74"/>
      <c r="G55" s="223">
        <v>43202</v>
      </c>
      <c r="H55" s="82">
        <v>677</v>
      </c>
      <c r="I55" s="56" t="s">
        <v>94</v>
      </c>
      <c r="J55" s="98" t="s">
        <v>92</v>
      </c>
      <c r="K55" s="256"/>
      <c r="L55" s="256"/>
      <c r="M55" s="256"/>
      <c r="N55" s="256"/>
      <c r="O55" s="256"/>
      <c r="P55" s="256"/>
      <c r="Q55" s="256"/>
      <c r="R55" s="256"/>
      <c r="S55" s="256"/>
      <c r="T55" s="256"/>
      <c r="U55" s="256"/>
      <c r="V55" s="256"/>
      <c r="W55" s="256"/>
      <c r="X55" s="256"/>
      <c r="Y55" s="256"/>
      <c r="Z55" s="256"/>
      <c r="AA55" s="256"/>
      <c r="AB55" s="256"/>
      <c r="AC55" s="256"/>
      <c r="AD55" s="256"/>
      <c r="AE55" s="256"/>
      <c r="AF55" s="256"/>
      <c r="AG55" s="256"/>
      <c r="AH55" s="256"/>
      <c r="AI55" s="256"/>
      <c r="AJ55" s="256"/>
      <c r="AK55" s="256"/>
      <c r="AL55" s="256"/>
      <c r="AM55" s="256"/>
      <c r="AN55" s="256"/>
      <c r="AO55" s="256"/>
      <c r="AP55" s="256"/>
      <c r="AQ55" s="256"/>
      <c r="AR55" s="256"/>
      <c r="AS55" s="256"/>
      <c r="AT55" s="256"/>
      <c r="AU55" s="256"/>
      <c r="AV55" s="256"/>
      <c r="AW55" s="256"/>
      <c r="AX55" s="256"/>
      <c r="AY55" s="256"/>
      <c r="AZ55" s="256"/>
      <c r="BA55" s="256"/>
      <c r="BB55" s="256"/>
      <c r="BC55" s="256"/>
      <c r="BD55" s="256"/>
      <c r="BE55" s="256"/>
      <c r="BF55" s="256"/>
      <c r="BG55" s="256"/>
      <c r="BH55" s="256"/>
      <c r="BI55" s="256"/>
      <c r="BJ55" s="256"/>
      <c r="BK55" s="256"/>
      <c r="BL55" s="256"/>
      <c r="BM55" s="256"/>
      <c r="BN55" s="256"/>
      <c r="BO55" s="256"/>
      <c r="BP55" s="256"/>
      <c r="BQ55" s="256"/>
      <c r="BR55" s="256"/>
      <c r="BS55" s="256"/>
      <c r="BT55" s="256"/>
      <c r="BU55" s="256"/>
      <c r="BV55" s="256"/>
      <c r="BW55" s="256"/>
      <c r="BX55" s="256"/>
      <c r="BY55" s="256"/>
      <c r="BZ55" s="256"/>
      <c r="CA55" s="256"/>
      <c r="CB55" s="256"/>
      <c r="CC55" s="256"/>
      <c r="CD55" s="256"/>
      <c r="CE55" s="256"/>
      <c r="CF55" s="256"/>
      <c r="CG55" s="256"/>
      <c r="CH55" s="256"/>
      <c r="CI55" s="256"/>
      <c r="CJ55" s="256"/>
      <c r="CK55" s="256"/>
      <c r="CL55" s="256"/>
      <c r="CM55" s="256"/>
      <c r="CN55" s="256"/>
      <c r="CO55" s="256"/>
      <c r="CP55" s="256"/>
      <c r="CQ55" s="256"/>
      <c r="CR55" s="256"/>
      <c r="CS55" s="256"/>
      <c r="CT55" s="256"/>
      <c r="CU55" s="256"/>
      <c r="CV55" s="256"/>
      <c r="CW55" s="256"/>
      <c r="CX55" s="256"/>
      <c r="CY55" s="256"/>
      <c r="CZ55" s="256"/>
      <c r="DA55" s="256"/>
      <c r="DB55" s="256"/>
      <c r="DC55" s="256"/>
      <c r="DD55" s="256"/>
      <c r="DE55" s="256"/>
      <c r="DF55" s="256"/>
      <c r="DG55" s="256"/>
      <c r="DH55" s="256"/>
      <c r="DI55" s="256"/>
      <c r="DJ55" s="256"/>
      <c r="DK55" s="256"/>
      <c r="DL55" s="256"/>
      <c r="DM55" s="256"/>
      <c r="DN55" s="256"/>
      <c r="DO55" s="256"/>
      <c r="DP55" s="256"/>
      <c r="DQ55" s="256"/>
      <c r="DR55" s="256"/>
      <c r="DS55" s="256"/>
      <c r="DT55" s="256"/>
      <c r="DU55" s="256"/>
      <c r="DV55" s="256"/>
      <c r="DW55" s="256"/>
      <c r="DX55" s="256"/>
      <c r="DY55" s="256"/>
      <c r="DZ55" s="256"/>
      <c r="EA55" s="256"/>
      <c r="EB55" s="256"/>
      <c r="EC55" s="256"/>
      <c r="ED55" s="256"/>
      <c r="EE55" s="256"/>
      <c r="EF55" s="256"/>
      <c r="EG55" s="256"/>
      <c r="EH55" s="256"/>
      <c r="EI55" s="256"/>
      <c r="EJ55" s="256"/>
      <c r="EK55" s="256"/>
      <c r="EL55" s="256"/>
      <c r="EM55" s="256"/>
      <c r="EN55" s="256"/>
      <c r="EO55" s="256"/>
      <c r="EP55" s="256"/>
      <c r="EQ55" s="256"/>
      <c r="ER55" s="256"/>
      <c r="ES55" s="256"/>
      <c r="ET55" s="256"/>
      <c r="EU55" s="256"/>
      <c r="EV55" s="256"/>
      <c r="EW55" s="256"/>
      <c r="EX55" s="256"/>
      <c r="EY55" s="256"/>
      <c r="EZ55" s="256"/>
      <c r="FA55" s="256"/>
      <c r="FB55" s="256"/>
      <c r="FC55" s="256"/>
      <c r="FD55" s="256"/>
      <c r="FE55" s="256"/>
      <c r="FF55" s="256"/>
      <c r="FG55" s="256"/>
      <c r="FH55" s="256"/>
      <c r="FI55" s="256"/>
      <c r="FJ55" s="256"/>
      <c r="FK55" s="256"/>
      <c r="FL55" s="256"/>
      <c r="FM55" s="256"/>
      <c r="FN55" s="256"/>
      <c r="FO55" s="256"/>
      <c r="FP55" s="256"/>
      <c r="FQ55" s="256"/>
      <c r="FR55" s="256"/>
      <c r="FS55" s="256"/>
      <c r="FT55" s="256"/>
      <c r="FU55" s="256"/>
      <c r="FV55" s="256"/>
      <c r="FW55" s="256"/>
      <c r="FX55" s="256"/>
      <c r="FY55" s="256"/>
      <c r="FZ55" s="256"/>
      <c r="GA55" s="256"/>
      <c r="GB55" s="256"/>
      <c r="GC55" s="256"/>
      <c r="GD55" s="256"/>
      <c r="GE55" s="256"/>
      <c r="GF55" s="256"/>
      <c r="GG55" s="256"/>
      <c r="GH55" s="256"/>
      <c r="GI55" s="256"/>
      <c r="GJ55" s="256"/>
      <c r="GK55" s="256"/>
      <c r="GL55" s="256"/>
      <c r="GM55" s="256"/>
      <c r="GN55" s="256"/>
      <c r="GO55" s="256"/>
      <c r="GP55" s="256"/>
      <c r="GQ55" s="256"/>
      <c r="GR55" s="256"/>
      <c r="GS55" s="256"/>
      <c r="GT55" s="256"/>
      <c r="GU55" s="256"/>
      <c r="GV55" s="256"/>
      <c r="GW55" s="256"/>
      <c r="GX55" s="256"/>
      <c r="GY55" s="256"/>
      <c r="GZ55" s="256"/>
      <c r="HA55" s="256"/>
      <c r="HB55" s="256"/>
      <c r="HC55" s="256"/>
      <c r="HD55" s="256"/>
      <c r="HE55" s="256"/>
      <c r="HF55" s="256"/>
      <c r="HG55" s="256"/>
    </row>
    <row r="56" spans="1:223" s="99" customFormat="1" ht="230.25" customHeight="1" x14ac:dyDescent="0.5">
      <c r="A56" s="187" t="str">
        <f>HYPERLINK("https://oblrada-pl.gov.ua/sites/default/files/field/docs/rishennya_263.pdf", "Обласна Програма реконструкції та оснащення приймальних відділень лікарень планового лікування, які надають вторинну (спеціалізовану) медичну допомогу населенню Полтавської області на 2022 ‒ 2025 роки.")</f>
        <v>Обласна Програма реконструкції та оснащення приймальних відділень лікарень планового лікування, які надають вторинну (спеціалізовану) медичну допомогу населенню Полтавської області на 2022 ‒ 2025 роки.</v>
      </c>
      <c r="B56" s="233" t="s">
        <v>90</v>
      </c>
      <c r="C56" s="166" t="s">
        <v>95</v>
      </c>
      <c r="D56" s="197">
        <v>8</v>
      </c>
      <c r="E56" s="60">
        <v>7</v>
      </c>
      <c r="F56" s="22"/>
      <c r="G56" s="216">
        <v>44490</v>
      </c>
      <c r="H56" s="33">
        <v>263</v>
      </c>
      <c r="I56" s="159" t="s">
        <v>96</v>
      </c>
      <c r="J56" s="159" t="s">
        <v>92</v>
      </c>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7"/>
      <c r="CE56" s="257"/>
      <c r="CF56" s="257"/>
      <c r="CG56" s="257"/>
      <c r="CH56" s="257"/>
      <c r="CI56" s="257"/>
      <c r="CJ56" s="257"/>
      <c r="CK56" s="257"/>
      <c r="CL56" s="257"/>
      <c r="CM56" s="257"/>
      <c r="CN56" s="257"/>
      <c r="CO56" s="257"/>
      <c r="CP56" s="257"/>
      <c r="CQ56" s="257"/>
      <c r="CR56" s="257"/>
      <c r="CS56" s="257"/>
      <c r="CT56" s="257"/>
      <c r="CU56" s="257"/>
      <c r="CV56" s="257"/>
      <c r="CW56" s="257"/>
      <c r="CX56" s="257"/>
      <c r="CY56" s="257"/>
      <c r="CZ56" s="257"/>
      <c r="DA56" s="257"/>
      <c r="DB56" s="257"/>
      <c r="DC56" s="257"/>
      <c r="DD56" s="257"/>
      <c r="DE56" s="257"/>
      <c r="DF56" s="257"/>
      <c r="DG56" s="257"/>
      <c r="DH56" s="257"/>
      <c r="DI56" s="257"/>
      <c r="DJ56" s="257"/>
      <c r="DK56" s="257"/>
      <c r="DL56" s="257"/>
      <c r="DM56" s="257"/>
      <c r="DN56" s="257"/>
      <c r="DO56" s="257"/>
      <c r="DP56" s="257"/>
      <c r="DQ56" s="257"/>
      <c r="DR56" s="257"/>
      <c r="DS56" s="257"/>
      <c r="DT56" s="257"/>
      <c r="DU56" s="257"/>
      <c r="DV56" s="257"/>
      <c r="DW56" s="257"/>
      <c r="DX56" s="257"/>
      <c r="DY56" s="257"/>
      <c r="DZ56" s="257"/>
      <c r="EA56" s="257"/>
      <c r="EB56" s="257"/>
      <c r="EC56" s="257"/>
      <c r="ED56" s="257"/>
      <c r="EE56" s="257"/>
      <c r="EF56" s="257"/>
      <c r="EG56" s="257"/>
      <c r="EH56" s="257"/>
      <c r="EI56" s="257"/>
      <c r="EJ56" s="257"/>
      <c r="EK56" s="257"/>
      <c r="EL56" s="257"/>
      <c r="EM56" s="257"/>
      <c r="EN56" s="257"/>
      <c r="EO56" s="257"/>
      <c r="EP56" s="257"/>
      <c r="EQ56" s="257"/>
      <c r="ER56" s="257"/>
      <c r="ES56" s="257"/>
      <c r="ET56" s="257"/>
      <c r="EU56" s="257"/>
      <c r="EV56" s="257"/>
      <c r="EW56" s="257"/>
      <c r="EX56" s="257"/>
      <c r="EY56" s="257"/>
      <c r="EZ56" s="257"/>
      <c r="FA56" s="257"/>
      <c r="FB56" s="257"/>
      <c r="FC56" s="257"/>
      <c r="FD56" s="257"/>
      <c r="FE56" s="257"/>
      <c r="FF56" s="257"/>
      <c r="FG56" s="257"/>
      <c r="FH56" s="257"/>
      <c r="FI56" s="257"/>
      <c r="FJ56" s="257"/>
      <c r="FK56" s="257"/>
      <c r="FL56" s="257"/>
      <c r="FM56" s="257"/>
      <c r="FN56" s="257"/>
      <c r="FO56" s="257"/>
      <c r="FP56" s="257"/>
      <c r="FQ56" s="257"/>
      <c r="FR56" s="257"/>
      <c r="FS56" s="257"/>
      <c r="FT56" s="257"/>
      <c r="FU56" s="257"/>
      <c r="FV56" s="257"/>
      <c r="FW56" s="257"/>
      <c r="FX56" s="257"/>
      <c r="FY56" s="257"/>
      <c r="FZ56" s="257"/>
      <c r="GA56" s="257"/>
      <c r="GB56" s="257"/>
      <c r="GC56" s="257"/>
      <c r="GD56" s="257"/>
      <c r="GE56" s="257"/>
      <c r="GF56" s="257"/>
      <c r="GG56" s="257"/>
      <c r="GH56" s="257"/>
      <c r="GI56" s="257"/>
      <c r="GJ56" s="257"/>
      <c r="GK56" s="257"/>
      <c r="GL56" s="257"/>
      <c r="GM56" s="257"/>
      <c r="GN56" s="257"/>
      <c r="GO56" s="257"/>
      <c r="GP56" s="257"/>
      <c r="GQ56" s="257"/>
      <c r="GR56" s="257"/>
      <c r="GS56" s="257"/>
      <c r="GT56" s="257"/>
      <c r="GU56" s="257"/>
      <c r="GV56" s="257"/>
      <c r="GW56" s="257"/>
      <c r="GX56" s="257"/>
      <c r="GY56" s="257"/>
      <c r="GZ56" s="257"/>
      <c r="HA56" s="257"/>
      <c r="HB56" s="257"/>
      <c r="HC56" s="257"/>
      <c r="HD56" s="257"/>
      <c r="HE56" s="257"/>
      <c r="HF56" s="257"/>
      <c r="HG56" s="257"/>
    </row>
    <row r="57" spans="1:223" ht="116.25" customHeight="1" x14ac:dyDescent="0.5">
      <c r="A57" s="187" t="str">
        <f>HYPERLINK("https://oblrada-pl.gov.ua/sites/default/files/field/docs/32_0.pdf", "Комплексна програма розвитку малого і середнього підприємництва у Полтавській області на 2021 - 2023 роки ")</f>
        <v xml:space="preserve">Комплексна програма розвитку малого і середнього підприємництва у Полтавській області на 2021 - 2023 роки </v>
      </c>
      <c r="B57" s="233" t="s">
        <v>97</v>
      </c>
      <c r="C57" s="32" t="s">
        <v>61</v>
      </c>
      <c r="D57" s="114" t="s">
        <v>16</v>
      </c>
      <c r="E57" s="60">
        <v>2</v>
      </c>
      <c r="F57" s="22"/>
      <c r="G57" s="216">
        <v>44194</v>
      </c>
      <c r="H57" s="33">
        <v>32</v>
      </c>
      <c r="I57" s="34" t="s">
        <v>98</v>
      </c>
      <c r="J57" s="34" t="s">
        <v>36</v>
      </c>
      <c r="K57"/>
      <c r="L57"/>
    </row>
    <row r="58" spans="1:223" ht="89.25" customHeight="1" x14ac:dyDescent="0.5">
      <c r="A58" s="97" t="s">
        <v>99</v>
      </c>
      <c r="B58" s="233" t="s">
        <v>97</v>
      </c>
      <c r="C58" s="32" t="s">
        <v>15</v>
      </c>
      <c r="D58" s="114" t="s">
        <v>30</v>
      </c>
      <c r="E58" s="60">
        <v>29</v>
      </c>
      <c r="F58" s="100"/>
      <c r="G58" s="216">
        <v>43819</v>
      </c>
      <c r="H58" s="33">
        <v>1242</v>
      </c>
      <c r="I58" s="34" t="s">
        <v>98</v>
      </c>
      <c r="J58" s="34" t="s">
        <v>36</v>
      </c>
      <c r="K58"/>
      <c r="L58"/>
    </row>
    <row r="59" spans="1:223" ht="89.25" customHeight="1" x14ac:dyDescent="0.5">
      <c r="A59" s="263" t="s">
        <v>27</v>
      </c>
      <c r="B59" s="264" t="s">
        <v>97</v>
      </c>
      <c r="C59" s="268" t="s">
        <v>15</v>
      </c>
      <c r="D59" s="269" t="s">
        <v>30</v>
      </c>
      <c r="E59" s="60">
        <v>32</v>
      </c>
      <c r="F59" s="265"/>
      <c r="G59" s="266">
        <v>43902</v>
      </c>
      <c r="H59" s="267">
        <v>1327</v>
      </c>
      <c r="I59" s="162" t="s">
        <v>98</v>
      </c>
      <c r="J59" s="162" t="s">
        <v>36</v>
      </c>
      <c r="K59"/>
      <c r="L59"/>
    </row>
    <row r="60" spans="1:223" s="44" customFormat="1" ht="114.75" customHeight="1" x14ac:dyDescent="0.5">
      <c r="A60" s="174" t="str">
        <f>HYPERLINK("https://oblrada-pl.gov.ua/sites/default/files/field/docs/27_2.pdf", "Внесено зміни")</f>
        <v>Внесено зміни</v>
      </c>
      <c r="B60" s="237" t="s">
        <v>97</v>
      </c>
      <c r="C60" s="171" t="s">
        <v>100</v>
      </c>
      <c r="D60" s="207" t="s">
        <v>16</v>
      </c>
      <c r="E60" s="60">
        <v>2</v>
      </c>
      <c r="F60" s="175"/>
      <c r="G60" s="227">
        <v>44194</v>
      </c>
      <c r="H60" s="172">
        <v>27</v>
      </c>
      <c r="I60" s="162" t="s">
        <v>98</v>
      </c>
      <c r="J60" s="162" t="s">
        <v>36</v>
      </c>
      <c r="K60" s="258"/>
      <c r="L60" s="258"/>
      <c r="M60" s="258"/>
      <c r="N60" s="258"/>
      <c r="O60" s="258"/>
      <c r="P60" s="258"/>
      <c r="Q60" s="258"/>
      <c r="R60" s="258"/>
      <c r="S60" s="258"/>
      <c r="T60" s="258"/>
      <c r="U60" s="258"/>
      <c r="V60" s="258"/>
      <c r="W60" s="258"/>
      <c r="X60" s="258"/>
      <c r="Y60" s="258"/>
      <c r="Z60" s="258"/>
      <c r="AA60" s="258"/>
      <c r="AB60" s="258"/>
      <c r="AC60" s="258"/>
      <c r="AD60" s="258"/>
      <c r="AE60" s="258"/>
      <c r="AF60" s="258"/>
      <c r="AG60" s="258"/>
      <c r="AH60" s="258"/>
      <c r="AI60" s="258"/>
      <c r="AJ60" s="258"/>
      <c r="AK60" s="258"/>
      <c r="AL60" s="258"/>
      <c r="AM60" s="258"/>
      <c r="AN60" s="258"/>
      <c r="AO60" s="258"/>
      <c r="AP60" s="258"/>
      <c r="AQ60" s="258"/>
      <c r="AR60" s="258"/>
      <c r="AS60" s="258"/>
      <c r="AT60" s="258"/>
      <c r="AU60" s="258"/>
      <c r="AV60" s="258"/>
      <c r="AW60" s="258"/>
      <c r="AX60" s="258"/>
      <c r="AY60" s="258"/>
      <c r="AZ60" s="258"/>
      <c r="BA60" s="258"/>
      <c r="BB60" s="258"/>
      <c r="BC60" s="258"/>
      <c r="BD60" s="258"/>
      <c r="BE60" s="258"/>
      <c r="BF60" s="258"/>
      <c r="BG60" s="258"/>
      <c r="BH60" s="258"/>
      <c r="BI60" s="258"/>
      <c r="BJ60" s="258"/>
      <c r="BK60" s="258"/>
      <c r="BL60" s="258"/>
      <c r="BM60" s="258"/>
      <c r="BN60" s="258"/>
      <c r="BO60" s="258"/>
      <c r="BP60" s="258"/>
      <c r="BQ60" s="258"/>
      <c r="BR60" s="258"/>
      <c r="BS60" s="258"/>
      <c r="BT60" s="258"/>
      <c r="BU60" s="258"/>
      <c r="BV60" s="258"/>
      <c r="BW60" s="258"/>
      <c r="BX60" s="258"/>
      <c r="BY60" s="258"/>
      <c r="BZ60" s="258"/>
      <c r="CA60" s="258"/>
      <c r="CB60" s="258"/>
      <c r="CC60" s="258"/>
      <c r="CD60" s="258"/>
      <c r="CE60" s="258"/>
      <c r="CF60" s="258"/>
      <c r="CG60" s="258"/>
      <c r="CH60" s="258"/>
      <c r="CI60" s="258"/>
      <c r="CJ60" s="258"/>
      <c r="CK60" s="258"/>
      <c r="CL60" s="258"/>
      <c r="CM60" s="258"/>
      <c r="CN60" s="258"/>
      <c r="CO60" s="258"/>
      <c r="CP60" s="258"/>
      <c r="CQ60" s="258"/>
      <c r="CR60" s="258"/>
      <c r="CS60" s="258"/>
      <c r="CT60" s="258"/>
      <c r="CU60" s="258"/>
      <c r="CV60" s="258"/>
      <c r="CW60" s="258"/>
      <c r="CX60" s="258"/>
      <c r="CY60" s="258"/>
      <c r="CZ60" s="258"/>
      <c r="DA60" s="258"/>
      <c r="DB60" s="258"/>
      <c r="DC60" s="258"/>
      <c r="DD60" s="258"/>
      <c r="DE60" s="258"/>
      <c r="DF60" s="258"/>
      <c r="DG60" s="258"/>
      <c r="DH60" s="258"/>
      <c r="DI60" s="258"/>
      <c r="DJ60" s="258"/>
      <c r="DK60" s="258"/>
      <c r="DL60" s="258"/>
      <c r="DM60" s="258"/>
      <c r="DN60" s="258"/>
      <c r="DO60" s="258"/>
      <c r="DP60" s="258"/>
      <c r="DQ60" s="258"/>
      <c r="DR60" s="258"/>
      <c r="DS60" s="258"/>
      <c r="DT60" s="258"/>
      <c r="DU60" s="258"/>
      <c r="DV60" s="258"/>
      <c r="DW60" s="258"/>
      <c r="DX60" s="258"/>
      <c r="DY60" s="258"/>
      <c r="DZ60" s="258"/>
      <c r="EA60" s="258"/>
      <c r="EB60" s="258"/>
      <c r="EC60" s="258"/>
      <c r="ED60" s="258"/>
      <c r="EE60" s="258"/>
      <c r="EF60" s="258"/>
      <c r="EG60" s="258"/>
      <c r="EH60" s="258"/>
      <c r="EI60" s="258"/>
      <c r="EJ60" s="258"/>
      <c r="EK60" s="258"/>
      <c r="EL60" s="258"/>
      <c r="EM60" s="258"/>
      <c r="EN60" s="258"/>
      <c r="EO60" s="258"/>
      <c r="EP60" s="258"/>
      <c r="EQ60" s="258"/>
      <c r="ER60" s="258"/>
      <c r="ES60" s="258"/>
      <c r="ET60" s="258"/>
      <c r="EU60" s="258"/>
      <c r="EV60" s="258"/>
      <c r="EW60" s="258"/>
      <c r="EX60" s="258"/>
      <c r="EY60" s="258"/>
      <c r="EZ60" s="258"/>
      <c r="FA60" s="258"/>
      <c r="FB60" s="258"/>
      <c r="FC60" s="258"/>
      <c r="FD60" s="258"/>
      <c r="FE60" s="258"/>
      <c r="FF60" s="258"/>
      <c r="FG60" s="258"/>
      <c r="FH60" s="258"/>
      <c r="FI60" s="258"/>
      <c r="FJ60" s="258"/>
      <c r="FK60" s="258"/>
      <c r="FL60" s="258"/>
      <c r="FM60" s="258"/>
      <c r="FN60" s="258"/>
      <c r="FO60" s="258"/>
      <c r="FP60" s="258"/>
      <c r="FQ60" s="258"/>
      <c r="FR60" s="258"/>
      <c r="FS60" s="258"/>
      <c r="FT60" s="258"/>
      <c r="FU60" s="258"/>
      <c r="FV60" s="258"/>
      <c r="FW60" s="258"/>
      <c r="FX60" s="258"/>
      <c r="FY60" s="258"/>
      <c r="FZ60" s="258"/>
      <c r="GA60" s="258"/>
      <c r="GB60" s="258"/>
      <c r="GC60" s="258"/>
      <c r="GD60" s="258"/>
      <c r="GE60" s="258"/>
      <c r="GF60" s="258"/>
      <c r="GG60" s="258"/>
      <c r="GH60" s="258"/>
      <c r="GI60" s="258"/>
      <c r="GJ60" s="258"/>
      <c r="GK60" s="258"/>
      <c r="GL60" s="258"/>
      <c r="GM60" s="258"/>
      <c r="GN60" s="258"/>
      <c r="GO60" s="258"/>
      <c r="GP60" s="258"/>
      <c r="GQ60" s="258"/>
      <c r="GR60" s="258"/>
      <c r="GS60" s="258"/>
      <c r="GT60" s="258"/>
      <c r="GU60" s="258"/>
      <c r="GV60" s="258"/>
      <c r="GW60" s="258"/>
      <c r="GX60" s="258"/>
      <c r="GY60" s="258"/>
      <c r="GZ60" s="258"/>
      <c r="HA60" s="258"/>
      <c r="HB60" s="258"/>
      <c r="HC60" s="258"/>
      <c r="HD60" s="258"/>
      <c r="HE60" s="258"/>
      <c r="HF60" s="258"/>
      <c r="HG60" s="258"/>
      <c r="HH60" s="258"/>
      <c r="HI60" s="258"/>
      <c r="HJ60" s="258"/>
      <c r="HK60" s="258"/>
      <c r="HL60" s="258"/>
      <c r="HM60" s="258"/>
      <c r="HN60" s="258"/>
      <c r="HO60" s="258"/>
    </row>
    <row r="61" spans="1:223" s="44" customFormat="1" ht="111" customHeight="1" x14ac:dyDescent="0.5">
      <c r="A61" s="174" t="str">
        <f>HYPERLINK("https://oblrada-pl.gov.ua/sites/default/files/field/docs/188_2.pdf", "Внесено зміни")</f>
        <v>Внесено зміни</v>
      </c>
      <c r="B61" s="237" t="s">
        <v>97</v>
      </c>
      <c r="C61" s="171" t="s">
        <v>15</v>
      </c>
      <c r="D61" s="207" t="s">
        <v>16</v>
      </c>
      <c r="E61" s="60">
        <v>5</v>
      </c>
      <c r="F61" s="175"/>
      <c r="G61" s="227">
        <v>44383</v>
      </c>
      <c r="H61" s="172">
        <v>188</v>
      </c>
      <c r="I61" s="173" t="s">
        <v>98</v>
      </c>
      <c r="J61" s="162" t="s">
        <v>36</v>
      </c>
      <c r="K61" s="258"/>
      <c r="L61" s="258"/>
      <c r="M61" s="258"/>
      <c r="N61" s="258"/>
      <c r="O61" s="258"/>
      <c r="P61" s="258"/>
      <c r="Q61" s="258"/>
      <c r="R61" s="258"/>
      <c r="S61" s="258"/>
      <c r="T61" s="258"/>
      <c r="U61" s="258"/>
      <c r="V61" s="258"/>
      <c r="W61" s="258"/>
      <c r="X61" s="258"/>
      <c r="Y61" s="258"/>
      <c r="Z61" s="258"/>
      <c r="AA61" s="258"/>
      <c r="AB61" s="258"/>
      <c r="AC61" s="258"/>
      <c r="AD61" s="258"/>
      <c r="AE61" s="258"/>
      <c r="AF61" s="258"/>
      <c r="AG61" s="258"/>
      <c r="AH61" s="258"/>
      <c r="AI61" s="258"/>
      <c r="AJ61" s="258"/>
      <c r="AK61" s="258"/>
      <c r="AL61" s="258"/>
      <c r="AM61" s="258"/>
      <c r="AN61" s="258"/>
      <c r="AO61" s="258"/>
      <c r="AP61" s="258"/>
      <c r="AQ61" s="258"/>
      <c r="AR61" s="258"/>
      <c r="AS61" s="258"/>
      <c r="AT61" s="258"/>
      <c r="AU61" s="258"/>
      <c r="AV61" s="258"/>
      <c r="AW61" s="258"/>
      <c r="AX61" s="258"/>
      <c r="AY61" s="258"/>
      <c r="AZ61" s="258"/>
      <c r="BA61" s="258"/>
      <c r="BB61" s="258"/>
      <c r="BC61" s="258"/>
      <c r="BD61" s="258"/>
      <c r="BE61" s="258"/>
      <c r="BF61" s="258"/>
      <c r="BG61" s="258"/>
      <c r="BH61" s="258"/>
      <c r="BI61" s="258"/>
      <c r="BJ61" s="258"/>
      <c r="BK61" s="258"/>
      <c r="BL61" s="258"/>
      <c r="BM61" s="258"/>
      <c r="BN61" s="258"/>
      <c r="BO61" s="258"/>
      <c r="BP61" s="258"/>
      <c r="BQ61" s="258"/>
      <c r="BR61" s="258"/>
      <c r="BS61" s="258"/>
      <c r="BT61" s="258"/>
      <c r="BU61" s="258"/>
      <c r="BV61" s="258"/>
      <c r="BW61" s="258"/>
      <c r="BX61" s="258"/>
      <c r="BY61" s="258"/>
      <c r="BZ61" s="258"/>
      <c r="CA61" s="258"/>
      <c r="CB61" s="258"/>
      <c r="CC61" s="258"/>
      <c r="CD61" s="258"/>
      <c r="CE61" s="258"/>
      <c r="CF61" s="258"/>
      <c r="CG61" s="258"/>
      <c r="CH61" s="258"/>
      <c r="CI61" s="258"/>
      <c r="CJ61" s="258"/>
      <c r="CK61" s="258"/>
      <c r="CL61" s="258"/>
      <c r="CM61" s="258"/>
      <c r="CN61" s="258"/>
      <c r="CO61" s="258"/>
      <c r="CP61" s="258"/>
      <c r="CQ61" s="258"/>
      <c r="CR61" s="258"/>
      <c r="CS61" s="258"/>
      <c r="CT61" s="258"/>
      <c r="CU61" s="258"/>
      <c r="CV61" s="258"/>
      <c r="CW61" s="258"/>
      <c r="CX61" s="258"/>
      <c r="CY61" s="258"/>
      <c r="CZ61" s="258"/>
      <c r="DA61" s="258"/>
      <c r="DB61" s="258"/>
      <c r="DC61" s="258"/>
      <c r="DD61" s="258"/>
      <c r="DE61" s="258"/>
      <c r="DF61" s="258"/>
      <c r="DG61" s="258"/>
      <c r="DH61" s="258"/>
      <c r="DI61" s="258"/>
      <c r="DJ61" s="258"/>
      <c r="DK61" s="258"/>
      <c r="DL61" s="258"/>
      <c r="DM61" s="258"/>
      <c r="DN61" s="258"/>
      <c r="DO61" s="258"/>
      <c r="DP61" s="258"/>
      <c r="DQ61" s="258"/>
      <c r="DR61" s="258"/>
      <c r="DS61" s="258"/>
      <c r="DT61" s="258"/>
      <c r="DU61" s="258"/>
      <c r="DV61" s="258"/>
      <c r="DW61" s="258"/>
      <c r="DX61" s="258"/>
      <c r="DY61" s="258"/>
      <c r="DZ61" s="258"/>
      <c r="EA61" s="258"/>
      <c r="EB61" s="258"/>
      <c r="EC61" s="258"/>
      <c r="ED61" s="258"/>
      <c r="EE61" s="258"/>
      <c r="EF61" s="258"/>
      <c r="EG61" s="258"/>
      <c r="EH61" s="258"/>
      <c r="EI61" s="258"/>
      <c r="EJ61" s="258"/>
      <c r="EK61" s="258"/>
      <c r="EL61" s="258"/>
      <c r="EM61" s="258"/>
      <c r="EN61" s="258"/>
      <c r="EO61" s="258"/>
      <c r="EP61" s="258"/>
      <c r="EQ61" s="258"/>
      <c r="ER61" s="258"/>
      <c r="ES61" s="258"/>
      <c r="ET61" s="258"/>
      <c r="EU61" s="258"/>
      <c r="EV61" s="258"/>
      <c r="EW61" s="258"/>
      <c r="EX61" s="258"/>
      <c r="EY61" s="258"/>
      <c r="EZ61" s="258"/>
      <c r="FA61" s="258"/>
      <c r="FB61" s="258"/>
      <c r="FC61" s="258"/>
      <c r="FD61" s="258"/>
      <c r="FE61" s="258"/>
      <c r="FF61" s="258"/>
      <c r="FG61" s="258"/>
      <c r="FH61" s="258"/>
      <c r="FI61" s="258"/>
      <c r="FJ61" s="258"/>
      <c r="FK61" s="258"/>
      <c r="FL61" s="258"/>
      <c r="FM61" s="258"/>
      <c r="FN61" s="258"/>
      <c r="FO61" s="258"/>
      <c r="FP61" s="258"/>
      <c r="FQ61" s="258"/>
      <c r="FR61" s="258"/>
      <c r="FS61" s="258"/>
      <c r="FT61" s="258"/>
      <c r="FU61" s="258"/>
      <c r="FV61" s="258"/>
      <c r="FW61" s="258"/>
      <c r="FX61" s="258"/>
      <c r="FY61" s="258"/>
      <c r="FZ61" s="258"/>
      <c r="GA61" s="258"/>
      <c r="GB61" s="258"/>
      <c r="GC61" s="258"/>
      <c r="GD61" s="258"/>
      <c r="GE61" s="258"/>
      <c r="GF61" s="258"/>
      <c r="GG61" s="258"/>
      <c r="GH61" s="258"/>
      <c r="GI61" s="258"/>
      <c r="GJ61" s="258"/>
      <c r="GK61" s="258"/>
      <c r="GL61" s="258"/>
      <c r="GM61" s="258"/>
      <c r="GN61" s="258"/>
      <c r="GO61" s="258"/>
      <c r="GP61" s="258"/>
      <c r="GQ61" s="258"/>
      <c r="GR61" s="258"/>
      <c r="GS61" s="258"/>
      <c r="GT61" s="258"/>
      <c r="GU61" s="258"/>
      <c r="GV61" s="258"/>
      <c r="GW61" s="258"/>
      <c r="GX61" s="258"/>
      <c r="GY61" s="258"/>
      <c r="GZ61" s="258"/>
      <c r="HA61" s="258"/>
      <c r="HB61" s="258"/>
      <c r="HC61" s="258"/>
      <c r="HD61" s="258"/>
      <c r="HE61" s="258"/>
      <c r="HF61" s="258"/>
      <c r="HG61" s="258"/>
      <c r="HH61" s="258"/>
      <c r="HI61" s="258"/>
      <c r="HJ61" s="258"/>
      <c r="HK61" s="258"/>
      <c r="HL61" s="258"/>
      <c r="HM61" s="258"/>
      <c r="HN61" s="258"/>
      <c r="HO61" s="258"/>
    </row>
    <row r="62" spans="1:223" s="44" customFormat="1" ht="103.5" customHeight="1" x14ac:dyDescent="0.5">
      <c r="A62" s="187" t="str">
        <f>HYPERLINK("https://oblrada-pl.gov.ua/sites/default/files/field/docs/30_1.pdf", "Стратегія розвитку малого та середнього підприємництва у Полтавській області на 2021- 2027 роки")</f>
        <v>Стратегія розвитку малого та середнього підприємництва у Полтавській області на 2021- 2027 роки</v>
      </c>
      <c r="B62" s="243" t="s">
        <v>97</v>
      </c>
      <c r="C62" s="16" t="s">
        <v>15</v>
      </c>
      <c r="D62" s="114" t="s">
        <v>16</v>
      </c>
      <c r="E62" s="60">
        <v>2</v>
      </c>
      <c r="F62" s="188"/>
      <c r="G62" s="216">
        <v>44194</v>
      </c>
      <c r="H62" s="33">
        <v>30</v>
      </c>
      <c r="I62" s="159" t="s">
        <v>98</v>
      </c>
      <c r="J62" s="159" t="s">
        <v>36</v>
      </c>
      <c r="K62" s="258"/>
      <c r="L62" s="258"/>
      <c r="M62" s="258"/>
      <c r="N62" s="258"/>
      <c r="O62" s="258"/>
      <c r="P62" s="258"/>
      <c r="Q62" s="258"/>
      <c r="R62" s="258"/>
      <c r="S62" s="258"/>
      <c r="T62" s="258"/>
      <c r="U62" s="258"/>
      <c r="V62" s="258"/>
      <c r="W62" s="258"/>
      <c r="X62" s="258"/>
      <c r="Y62" s="258"/>
      <c r="Z62" s="258"/>
      <c r="AA62" s="258"/>
      <c r="AB62" s="258"/>
      <c r="AC62" s="258"/>
      <c r="AD62" s="258"/>
      <c r="AE62" s="258"/>
      <c r="AF62" s="258"/>
      <c r="AG62" s="258"/>
      <c r="AH62" s="258"/>
      <c r="AI62" s="258"/>
      <c r="AJ62" s="258"/>
      <c r="AK62" s="258"/>
      <c r="AL62" s="258"/>
      <c r="AM62" s="258"/>
      <c r="AN62" s="258"/>
      <c r="AO62" s="258"/>
      <c r="AP62" s="258"/>
      <c r="AQ62" s="258"/>
      <c r="AR62" s="258"/>
      <c r="AS62" s="258"/>
      <c r="AT62" s="258"/>
      <c r="AU62" s="258"/>
      <c r="AV62" s="258"/>
      <c r="AW62" s="258"/>
      <c r="AX62" s="258"/>
      <c r="AY62" s="258"/>
      <c r="AZ62" s="258"/>
      <c r="BA62" s="258"/>
      <c r="BB62" s="258"/>
      <c r="BC62" s="258"/>
      <c r="BD62" s="258"/>
      <c r="BE62" s="258"/>
      <c r="BF62" s="258"/>
      <c r="BG62" s="258"/>
      <c r="BH62" s="258"/>
      <c r="BI62" s="258"/>
      <c r="BJ62" s="258"/>
      <c r="BK62" s="258"/>
      <c r="BL62" s="258"/>
      <c r="BM62" s="258"/>
      <c r="BN62" s="258"/>
      <c r="BO62" s="258"/>
      <c r="BP62" s="258"/>
      <c r="BQ62" s="258"/>
      <c r="BR62" s="258"/>
      <c r="BS62" s="258"/>
      <c r="BT62" s="258"/>
      <c r="BU62" s="258"/>
      <c r="BV62" s="258"/>
      <c r="BW62" s="258"/>
      <c r="BX62" s="258"/>
      <c r="BY62" s="258"/>
      <c r="BZ62" s="258"/>
      <c r="CA62" s="258"/>
      <c r="CB62" s="258"/>
      <c r="CC62" s="258"/>
      <c r="CD62" s="258"/>
      <c r="CE62" s="258"/>
      <c r="CF62" s="258"/>
      <c r="CG62" s="258"/>
      <c r="CH62" s="258"/>
      <c r="CI62" s="258"/>
      <c r="CJ62" s="258"/>
      <c r="CK62" s="258"/>
      <c r="CL62" s="258"/>
      <c r="CM62" s="258"/>
      <c r="CN62" s="258"/>
      <c r="CO62" s="258"/>
      <c r="CP62" s="258"/>
      <c r="CQ62" s="258"/>
      <c r="CR62" s="258"/>
      <c r="CS62" s="258"/>
      <c r="CT62" s="258"/>
      <c r="CU62" s="258"/>
      <c r="CV62" s="258"/>
      <c r="CW62" s="258"/>
      <c r="CX62" s="258"/>
      <c r="CY62" s="258"/>
      <c r="CZ62" s="258"/>
      <c r="DA62" s="258"/>
      <c r="DB62" s="258"/>
      <c r="DC62" s="258"/>
      <c r="DD62" s="258"/>
      <c r="DE62" s="258"/>
      <c r="DF62" s="258"/>
      <c r="DG62" s="258"/>
      <c r="DH62" s="258"/>
      <c r="DI62" s="258"/>
      <c r="DJ62" s="258"/>
      <c r="DK62" s="258"/>
      <c r="DL62" s="258"/>
      <c r="DM62" s="258"/>
      <c r="DN62" s="258"/>
      <c r="DO62" s="258"/>
      <c r="DP62" s="258"/>
      <c r="DQ62" s="258"/>
      <c r="DR62" s="258"/>
      <c r="DS62" s="258"/>
      <c r="DT62" s="258"/>
      <c r="DU62" s="258"/>
      <c r="DV62" s="258"/>
      <c r="DW62" s="258"/>
      <c r="DX62" s="258"/>
      <c r="DY62" s="258"/>
      <c r="DZ62" s="258"/>
      <c r="EA62" s="258"/>
      <c r="EB62" s="258"/>
      <c r="EC62" s="258"/>
      <c r="ED62" s="258"/>
      <c r="EE62" s="258"/>
      <c r="EF62" s="258"/>
      <c r="EG62" s="258"/>
      <c r="EH62" s="258"/>
      <c r="EI62" s="258"/>
      <c r="EJ62" s="258"/>
      <c r="EK62" s="258"/>
      <c r="EL62" s="258"/>
      <c r="EM62" s="258"/>
      <c r="EN62" s="258"/>
      <c r="EO62" s="258"/>
      <c r="EP62" s="258"/>
      <c r="EQ62" s="258"/>
      <c r="ER62" s="258"/>
      <c r="ES62" s="258"/>
      <c r="ET62" s="258"/>
      <c r="EU62" s="258"/>
      <c r="EV62" s="258"/>
      <c r="EW62" s="258"/>
      <c r="EX62" s="258"/>
      <c r="EY62" s="258"/>
      <c r="EZ62" s="258"/>
      <c r="FA62" s="258"/>
      <c r="FB62" s="258"/>
      <c r="FC62" s="258"/>
      <c r="FD62" s="258"/>
      <c r="FE62" s="258"/>
      <c r="FF62" s="258"/>
      <c r="FG62" s="258"/>
      <c r="FH62" s="258"/>
      <c r="FI62" s="258"/>
      <c r="FJ62" s="258"/>
      <c r="FK62" s="258"/>
      <c r="FL62" s="258"/>
      <c r="FM62" s="258"/>
      <c r="FN62" s="258"/>
      <c r="FO62" s="258"/>
      <c r="FP62" s="258"/>
      <c r="FQ62" s="258"/>
      <c r="FR62" s="258"/>
      <c r="FS62" s="258"/>
      <c r="FT62" s="258"/>
      <c r="FU62" s="258"/>
      <c r="FV62" s="258"/>
      <c r="FW62" s="258"/>
      <c r="FX62" s="258"/>
      <c r="FY62" s="258"/>
      <c r="FZ62" s="258"/>
      <c r="GA62" s="258"/>
      <c r="GB62" s="258"/>
      <c r="GC62" s="258"/>
      <c r="GD62" s="258"/>
      <c r="GE62" s="258"/>
      <c r="GF62" s="258"/>
      <c r="GG62" s="258"/>
      <c r="GH62" s="258"/>
      <c r="GI62" s="258"/>
      <c r="GJ62" s="258"/>
      <c r="GK62" s="258"/>
      <c r="GL62" s="258"/>
      <c r="GM62" s="258"/>
      <c r="GN62" s="258"/>
      <c r="GO62" s="258"/>
      <c r="GP62" s="258"/>
      <c r="GQ62" s="258"/>
      <c r="GR62" s="258"/>
      <c r="GS62" s="258"/>
      <c r="GT62" s="258"/>
      <c r="GU62" s="258"/>
      <c r="GV62" s="258"/>
      <c r="GW62" s="258"/>
      <c r="GX62" s="258"/>
      <c r="GY62" s="258"/>
      <c r="GZ62" s="258"/>
      <c r="HA62" s="258"/>
      <c r="HB62" s="258"/>
      <c r="HC62" s="258"/>
      <c r="HD62" s="258"/>
      <c r="HE62" s="258"/>
      <c r="HF62" s="258"/>
      <c r="HG62" s="258"/>
      <c r="HH62" s="258"/>
      <c r="HI62" s="258"/>
      <c r="HJ62" s="258"/>
      <c r="HK62" s="258"/>
      <c r="HL62" s="258"/>
      <c r="HM62" s="258"/>
      <c r="HN62" s="258"/>
      <c r="HO62" s="258"/>
    </row>
    <row r="63" spans="1:223" s="44" customFormat="1" ht="111" customHeight="1" x14ac:dyDescent="0.5">
      <c r="A63" s="187" t="str">
        <f>HYPERLINK("https://oblrada-pl.gov.ua/sites/default/files/field/docs/26_2.pdf", "Програма економічного та соціального розвитку Полтавської області на 2021 рік")</f>
        <v>Програма економічного та соціального розвитку Полтавської області на 2021 рік</v>
      </c>
      <c r="B63" s="233" t="s">
        <v>97</v>
      </c>
      <c r="C63" s="16">
        <v>2021</v>
      </c>
      <c r="D63" s="114" t="s">
        <v>16</v>
      </c>
      <c r="E63" s="60">
        <v>2</v>
      </c>
      <c r="F63" s="100"/>
      <c r="G63" s="216">
        <v>44194</v>
      </c>
      <c r="H63" s="33">
        <v>26</v>
      </c>
      <c r="I63" s="34" t="s">
        <v>98</v>
      </c>
      <c r="J63" s="34" t="s">
        <v>36</v>
      </c>
      <c r="K63" s="258"/>
      <c r="L63" s="258"/>
      <c r="M63" s="258"/>
      <c r="N63" s="258"/>
      <c r="O63" s="258"/>
      <c r="P63" s="258"/>
      <c r="Q63" s="258"/>
      <c r="R63" s="258"/>
      <c r="S63" s="258"/>
      <c r="T63" s="258"/>
      <c r="U63" s="258"/>
      <c r="V63" s="258"/>
      <c r="W63" s="258"/>
      <c r="X63" s="258"/>
      <c r="Y63" s="258"/>
      <c r="Z63" s="258"/>
      <c r="AA63" s="258"/>
      <c r="AB63" s="258"/>
      <c r="AC63" s="258"/>
      <c r="AD63" s="258"/>
      <c r="AE63" s="258"/>
      <c r="AF63" s="258"/>
      <c r="AG63" s="258"/>
      <c r="AH63" s="258"/>
      <c r="AI63" s="258"/>
      <c r="AJ63" s="258"/>
      <c r="AK63" s="258"/>
      <c r="AL63" s="258"/>
      <c r="AM63" s="258"/>
      <c r="AN63" s="258"/>
      <c r="AO63" s="258"/>
      <c r="AP63" s="258"/>
      <c r="AQ63" s="258"/>
      <c r="AR63" s="258"/>
      <c r="AS63" s="258"/>
      <c r="AT63" s="258"/>
      <c r="AU63" s="258"/>
      <c r="AV63" s="258"/>
      <c r="AW63" s="258"/>
      <c r="AX63" s="258"/>
      <c r="AY63" s="258"/>
      <c r="AZ63" s="258"/>
      <c r="BA63" s="258"/>
      <c r="BB63" s="258"/>
      <c r="BC63" s="258"/>
      <c r="BD63" s="258"/>
      <c r="BE63" s="258"/>
      <c r="BF63" s="258"/>
      <c r="BG63" s="258"/>
      <c r="BH63" s="258"/>
      <c r="BI63" s="258"/>
      <c r="BJ63" s="258"/>
      <c r="BK63" s="258"/>
      <c r="BL63" s="258"/>
      <c r="BM63" s="258"/>
      <c r="BN63" s="258"/>
      <c r="BO63" s="258"/>
      <c r="BP63" s="258"/>
      <c r="BQ63" s="258"/>
      <c r="BR63" s="258"/>
      <c r="BS63" s="258"/>
      <c r="BT63" s="258"/>
      <c r="BU63" s="258"/>
      <c r="BV63" s="258"/>
      <c r="BW63" s="258"/>
      <c r="BX63" s="258"/>
      <c r="BY63" s="258"/>
      <c r="BZ63" s="258"/>
      <c r="CA63" s="258"/>
      <c r="CB63" s="258"/>
      <c r="CC63" s="258"/>
      <c r="CD63" s="258"/>
      <c r="CE63" s="258"/>
      <c r="CF63" s="258"/>
      <c r="CG63" s="258"/>
      <c r="CH63" s="258"/>
      <c r="CI63" s="258"/>
      <c r="CJ63" s="258"/>
      <c r="CK63" s="258"/>
      <c r="CL63" s="258"/>
      <c r="CM63" s="258"/>
      <c r="CN63" s="258"/>
      <c r="CO63" s="258"/>
      <c r="CP63" s="258"/>
      <c r="CQ63" s="258"/>
      <c r="CR63" s="258"/>
      <c r="CS63" s="258"/>
      <c r="CT63" s="258"/>
      <c r="CU63" s="258"/>
      <c r="CV63" s="258"/>
      <c r="CW63" s="258"/>
      <c r="CX63" s="258"/>
      <c r="CY63" s="258"/>
      <c r="CZ63" s="258"/>
      <c r="DA63" s="258"/>
      <c r="DB63" s="258"/>
      <c r="DC63" s="258"/>
      <c r="DD63" s="258"/>
      <c r="DE63" s="258"/>
      <c r="DF63" s="258"/>
      <c r="DG63" s="258"/>
      <c r="DH63" s="258"/>
      <c r="DI63" s="258"/>
      <c r="DJ63" s="258"/>
      <c r="DK63" s="258"/>
      <c r="DL63" s="258"/>
      <c r="DM63" s="258"/>
      <c r="DN63" s="258"/>
      <c r="DO63" s="258"/>
      <c r="DP63" s="258"/>
      <c r="DQ63" s="258"/>
      <c r="DR63" s="258"/>
      <c r="DS63" s="258"/>
      <c r="DT63" s="258"/>
      <c r="DU63" s="258"/>
      <c r="DV63" s="258"/>
      <c r="DW63" s="258"/>
      <c r="DX63" s="258"/>
      <c r="DY63" s="258"/>
      <c r="DZ63" s="258"/>
      <c r="EA63" s="258"/>
      <c r="EB63" s="258"/>
      <c r="EC63" s="258"/>
      <c r="ED63" s="258"/>
      <c r="EE63" s="258"/>
      <c r="EF63" s="258"/>
      <c r="EG63" s="258"/>
      <c r="EH63" s="258"/>
      <c r="EI63" s="258"/>
      <c r="EJ63" s="258"/>
      <c r="EK63" s="258"/>
      <c r="EL63" s="258"/>
      <c r="EM63" s="258"/>
      <c r="EN63" s="258"/>
      <c r="EO63" s="258"/>
      <c r="EP63" s="258"/>
      <c r="EQ63" s="258"/>
      <c r="ER63" s="258"/>
      <c r="ES63" s="258"/>
      <c r="ET63" s="258"/>
      <c r="EU63" s="258"/>
      <c r="EV63" s="258"/>
      <c r="EW63" s="258"/>
      <c r="EX63" s="258"/>
      <c r="EY63" s="258"/>
      <c r="EZ63" s="258"/>
      <c r="FA63" s="258"/>
      <c r="FB63" s="258"/>
      <c r="FC63" s="258"/>
      <c r="FD63" s="258"/>
      <c r="FE63" s="258"/>
      <c r="FF63" s="258"/>
      <c r="FG63" s="258"/>
      <c r="FH63" s="258"/>
      <c r="FI63" s="258"/>
      <c r="FJ63" s="258"/>
      <c r="FK63" s="258"/>
      <c r="FL63" s="258"/>
      <c r="FM63" s="258"/>
      <c r="FN63" s="258"/>
      <c r="FO63" s="258"/>
      <c r="FP63" s="258"/>
      <c r="FQ63" s="258"/>
      <c r="FR63" s="258"/>
      <c r="FS63" s="258"/>
      <c r="FT63" s="258"/>
      <c r="FU63" s="258"/>
      <c r="FV63" s="258"/>
      <c r="FW63" s="258"/>
      <c r="FX63" s="258"/>
      <c r="FY63" s="258"/>
      <c r="FZ63" s="258"/>
      <c r="GA63" s="258"/>
      <c r="GB63" s="258"/>
      <c r="GC63" s="258"/>
      <c r="GD63" s="258"/>
      <c r="GE63" s="258"/>
      <c r="GF63" s="258"/>
      <c r="GG63" s="258"/>
      <c r="GH63" s="258"/>
      <c r="GI63" s="258"/>
      <c r="GJ63" s="258"/>
      <c r="GK63" s="258"/>
      <c r="GL63" s="258"/>
      <c r="GM63" s="258"/>
      <c r="GN63" s="258"/>
      <c r="GO63" s="258"/>
      <c r="GP63" s="258"/>
      <c r="GQ63" s="258"/>
      <c r="GR63" s="258"/>
      <c r="GS63" s="258"/>
      <c r="GT63" s="258"/>
      <c r="GU63" s="258"/>
      <c r="GV63" s="258"/>
      <c r="GW63" s="258"/>
      <c r="GX63" s="258"/>
      <c r="GY63" s="258"/>
      <c r="GZ63" s="258"/>
      <c r="HA63" s="258"/>
      <c r="HB63" s="258"/>
      <c r="HC63" s="258"/>
      <c r="HD63" s="258"/>
      <c r="HE63" s="258"/>
      <c r="HF63" s="258"/>
      <c r="HG63" s="258"/>
      <c r="HH63" s="258"/>
      <c r="HI63" s="258"/>
      <c r="HJ63" s="258"/>
      <c r="HK63" s="258"/>
      <c r="HL63" s="258"/>
      <c r="HM63" s="258"/>
      <c r="HN63" s="258"/>
      <c r="HO63" s="258"/>
    </row>
    <row r="64" spans="1:223" ht="168" customHeight="1" x14ac:dyDescent="0.5">
      <c r="A64" s="187" t="str">
        <f>HYPERLINK("https://oblrada-pl.gov.ua/sites/default/files/field/docs/29.pdf", "Програма сприяння залученню інвестицій, формуванню позитивного іміджу та розвитку міжнародного економічного співробітництва Полтавської області на 2021 - 2023 роки")</f>
        <v>Програма сприяння залученню інвестицій, формуванню позитивного іміджу та розвитку міжнародного економічного співробітництва Полтавської області на 2021 - 2023 роки</v>
      </c>
      <c r="B64" s="233" t="s">
        <v>97</v>
      </c>
      <c r="C64" s="32" t="s">
        <v>61</v>
      </c>
      <c r="D64" s="114" t="s">
        <v>16</v>
      </c>
      <c r="E64" s="60">
        <v>2</v>
      </c>
      <c r="F64" s="188"/>
      <c r="G64" s="216">
        <v>44194</v>
      </c>
      <c r="H64" s="33">
        <v>29</v>
      </c>
      <c r="I64" s="34" t="s">
        <v>98</v>
      </c>
      <c r="J64" s="34" t="s">
        <v>36</v>
      </c>
      <c r="K64" s="251"/>
      <c r="L64" s="251"/>
      <c r="M64" s="251"/>
      <c r="N64" s="251"/>
      <c r="O64" s="251"/>
      <c r="P64" s="251"/>
      <c r="Q64" s="251"/>
      <c r="R64" s="251"/>
      <c r="S64" s="251"/>
      <c r="T64" s="251"/>
      <c r="U64" s="251"/>
      <c r="V64" s="251"/>
      <c r="W64" s="251"/>
      <c r="X64" s="251"/>
      <c r="Y64" s="251"/>
      <c r="Z64" s="251"/>
      <c r="AA64" s="251"/>
      <c r="AB64" s="251"/>
      <c r="AC64" s="251"/>
      <c r="AD64" s="251"/>
      <c r="AE64" s="251"/>
      <c r="AF64" s="251"/>
      <c r="AG64" s="251"/>
      <c r="AH64" s="251"/>
      <c r="AI64" s="251"/>
      <c r="AJ64" s="251"/>
      <c r="AK64" s="251"/>
      <c r="AL64" s="251"/>
      <c r="AM64" s="251"/>
      <c r="AN64" s="251"/>
      <c r="AO64" s="251"/>
      <c r="AP64" s="251"/>
      <c r="AQ64" s="251"/>
      <c r="AR64" s="251"/>
      <c r="AS64" s="251"/>
      <c r="AT64" s="251"/>
      <c r="AU64" s="251"/>
      <c r="AV64" s="251"/>
      <c r="AW64" s="251"/>
      <c r="AX64" s="251"/>
      <c r="AY64" s="251"/>
      <c r="AZ64" s="251"/>
      <c r="BA64" s="251"/>
      <c r="BB64" s="251"/>
      <c r="BC64" s="251"/>
      <c r="BD64" s="251"/>
      <c r="BE64" s="251"/>
      <c r="BF64" s="251"/>
      <c r="BG64" s="251"/>
      <c r="BH64" s="251"/>
      <c r="BI64" s="251"/>
      <c r="BJ64" s="251"/>
      <c r="BK64" s="251"/>
      <c r="BL64" s="251"/>
      <c r="BM64" s="251"/>
      <c r="BN64" s="251"/>
      <c r="BO64" s="251"/>
      <c r="BP64" s="251"/>
      <c r="BQ64" s="251"/>
      <c r="BR64" s="251"/>
      <c r="BS64" s="251"/>
      <c r="BT64" s="251"/>
      <c r="BU64" s="251"/>
      <c r="BV64" s="251"/>
      <c r="BW64" s="251"/>
      <c r="BX64" s="251"/>
      <c r="BY64" s="251"/>
      <c r="BZ64" s="251"/>
      <c r="CA64" s="251"/>
      <c r="CB64" s="251"/>
      <c r="CC64" s="251"/>
      <c r="CD64" s="251"/>
      <c r="CE64" s="251"/>
      <c r="CF64" s="251"/>
      <c r="CG64" s="251"/>
      <c r="CH64" s="251"/>
      <c r="CI64" s="251"/>
      <c r="CJ64" s="251"/>
      <c r="CK64" s="251"/>
      <c r="CL64" s="251"/>
      <c r="CM64" s="251"/>
      <c r="CN64" s="251"/>
      <c r="CO64" s="251"/>
      <c r="CP64" s="251"/>
      <c r="CQ64" s="251"/>
      <c r="CR64" s="251"/>
      <c r="CS64" s="251"/>
      <c r="CT64" s="251"/>
      <c r="CU64" s="251"/>
      <c r="CV64" s="251"/>
      <c r="CW64" s="251"/>
      <c r="CX64" s="251"/>
      <c r="CY64" s="251"/>
      <c r="CZ64" s="251"/>
      <c r="DA64" s="251"/>
      <c r="DB64" s="251"/>
      <c r="DC64" s="251"/>
      <c r="DD64" s="251"/>
      <c r="DE64" s="251"/>
      <c r="DF64" s="251"/>
      <c r="DG64" s="251"/>
      <c r="DH64" s="251"/>
      <c r="DI64" s="251"/>
      <c r="DJ64" s="251"/>
      <c r="DK64" s="251"/>
      <c r="DL64" s="251"/>
      <c r="DM64" s="251"/>
      <c r="DN64" s="251"/>
      <c r="DO64" s="251"/>
      <c r="DP64" s="251"/>
      <c r="DQ64" s="251"/>
      <c r="DR64" s="251"/>
      <c r="DS64" s="251"/>
      <c r="DT64" s="251"/>
      <c r="DU64" s="251"/>
      <c r="DV64" s="251"/>
      <c r="DW64" s="251"/>
      <c r="DX64" s="251"/>
      <c r="DY64" s="251"/>
      <c r="DZ64" s="251"/>
      <c r="EA64" s="251"/>
      <c r="EB64" s="251"/>
      <c r="EC64" s="251"/>
      <c r="ED64" s="251"/>
      <c r="EE64" s="251"/>
      <c r="EF64" s="251"/>
      <c r="EG64" s="251"/>
      <c r="EH64" s="251"/>
      <c r="EI64" s="251"/>
      <c r="EJ64" s="251"/>
      <c r="EK64" s="251"/>
      <c r="EL64" s="251"/>
      <c r="EM64" s="251"/>
      <c r="EN64" s="251"/>
      <c r="EO64" s="251"/>
      <c r="EP64" s="251"/>
      <c r="EQ64" s="251"/>
      <c r="ER64" s="251"/>
      <c r="ES64" s="251"/>
      <c r="ET64" s="251"/>
      <c r="EU64" s="251"/>
      <c r="EV64" s="251"/>
      <c r="EW64" s="251"/>
      <c r="EX64" s="251"/>
      <c r="EY64" s="251"/>
      <c r="EZ64" s="251"/>
      <c r="FA64" s="251"/>
      <c r="FB64" s="251"/>
      <c r="FC64" s="251"/>
      <c r="FD64" s="251"/>
      <c r="FE64" s="251"/>
      <c r="FF64" s="251"/>
      <c r="FG64" s="251"/>
      <c r="FH64" s="251"/>
      <c r="FI64" s="251"/>
      <c r="FJ64" s="251"/>
      <c r="FK64" s="251"/>
      <c r="FL64" s="251"/>
      <c r="FM64" s="251"/>
      <c r="FN64" s="251"/>
      <c r="FO64" s="251"/>
      <c r="FP64" s="251"/>
      <c r="FQ64" s="251"/>
      <c r="FR64" s="251"/>
      <c r="FS64" s="251"/>
      <c r="FT64" s="251"/>
      <c r="FU64" s="251"/>
      <c r="FV64" s="251"/>
      <c r="FW64" s="251"/>
      <c r="FX64" s="251"/>
      <c r="FY64" s="251"/>
      <c r="FZ64" s="251"/>
      <c r="GA64" s="251"/>
      <c r="GB64" s="251"/>
      <c r="GC64" s="251"/>
      <c r="GD64" s="251"/>
      <c r="GE64" s="251"/>
      <c r="GF64" s="251"/>
      <c r="GG64" s="251"/>
      <c r="GH64" s="251"/>
      <c r="GI64" s="251"/>
      <c r="GJ64" s="251"/>
      <c r="GK64" s="251"/>
      <c r="GL64" s="251"/>
      <c r="GM64" s="251"/>
      <c r="GN64" s="251"/>
      <c r="GO64" s="251"/>
      <c r="GP64" s="251"/>
      <c r="GQ64" s="251"/>
      <c r="GR64" s="251"/>
      <c r="GS64" s="251"/>
      <c r="GT64" s="251"/>
      <c r="GU64" s="251"/>
      <c r="GV64" s="251"/>
      <c r="GW64" s="251"/>
      <c r="GX64" s="251"/>
      <c r="GY64" s="251"/>
      <c r="GZ64" s="251"/>
      <c r="HA64" s="251"/>
      <c r="HB64" s="251"/>
      <c r="HC64" s="251"/>
      <c r="HD64" s="251"/>
      <c r="HE64" s="251"/>
      <c r="HF64" s="251"/>
      <c r="HG64" s="251"/>
      <c r="HH64" s="251"/>
      <c r="HI64" s="251"/>
      <c r="HJ64" s="251"/>
      <c r="HK64" s="251"/>
      <c r="HL64" s="251"/>
      <c r="HM64" s="251"/>
      <c r="HN64" s="251"/>
      <c r="HO64" s="251"/>
    </row>
    <row r="65" spans="1:12" ht="86.25" customHeight="1" x14ac:dyDescent="0.5">
      <c r="A65" s="187" t="str">
        <f>HYPERLINK("https://oblrada-pl.gov.ua/sites/default/files/field/docs/57_0.pdf", "Обласна програма ""Громадські бюджети Полтавщини на 2021-2023 роки""")</f>
        <v>Обласна програма "Громадські бюджети Полтавщини на 2021-2023 роки"</v>
      </c>
      <c r="B65" s="233" t="s">
        <v>97</v>
      </c>
      <c r="C65" s="32" t="s">
        <v>61</v>
      </c>
      <c r="D65" s="114" t="s">
        <v>16</v>
      </c>
      <c r="E65" s="60">
        <v>2</v>
      </c>
      <c r="F65" s="22"/>
      <c r="G65" s="216">
        <v>44194</v>
      </c>
      <c r="H65" s="33">
        <v>57</v>
      </c>
      <c r="I65" s="34" t="s">
        <v>101</v>
      </c>
      <c r="J65" s="34" t="s">
        <v>36</v>
      </c>
      <c r="K65"/>
      <c r="L65"/>
    </row>
    <row r="66" spans="1:12" ht="260.25" customHeight="1" x14ac:dyDescent="0.5">
      <c r="A66" s="187" t="str">
        <f>HYPERLINK("https://oblrada-pl.gov.ua/sites/default/files/field/docs/58_0.pdf", "Програма розвитку місцевого самоврядування у  Полтавській області на 2021 - 2023 роки")</f>
        <v>Програма розвитку місцевого самоврядування у  Полтавській області на 2021 - 2023 роки</v>
      </c>
      <c r="B66" s="233" t="s">
        <v>102</v>
      </c>
      <c r="C66" s="76" t="s">
        <v>61</v>
      </c>
      <c r="D66" s="114" t="s">
        <v>16</v>
      </c>
      <c r="E66" s="60">
        <v>2</v>
      </c>
      <c r="F66" s="22"/>
      <c r="G66" s="216">
        <v>44194</v>
      </c>
      <c r="H66" s="33">
        <v>58</v>
      </c>
      <c r="I66" s="62" t="s">
        <v>103</v>
      </c>
      <c r="J66" s="62" t="s">
        <v>36</v>
      </c>
      <c r="K66"/>
      <c r="L66"/>
    </row>
    <row r="67" spans="1:12" ht="82.5" customHeight="1" x14ac:dyDescent="0.5">
      <c r="A67" s="190" t="str">
        <f>HYPERLINK("https://oblrada-pl.gov.ua/doc/doc/86", "Внесено зміни")</f>
        <v>Внесено зміни</v>
      </c>
      <c r="B67" s="234" t="s">
        <v>102</v>
      </c>
      <c r="C67" s="78" t="s">
        <v>61</v>
      </c>
      <c r="D67" s="202" t="s">
        <v>16</v>
      </c>
      <c r="E67" s="60">
        <v>4</v>
      </c>
      <c r="F67" s="84">
        <v>2</v>
      </c>
      <c r="G67" s="220">
        <v>44295</v>
      </c>
      <c r="H67" s="87">
        <v>140</v>
      </c>
      <c r="I67" s="98" t="s">
        <v>104</v>
      </c>
      <c r="J67" s="91" t="s">
        <v>36</v>
      </c>
      <c r="K67"/>
      <c r="L67"/>
    </row>
    <row r="68" spans="1:12" s="44" customFormat="1" ht="92.25" customHeight="1" x14ac:dyDescent="0.5">
      <c r="A68" s="190" t="str">
        <f>HYPERLINK("https://oblrada-pl.gov.ua/sites/default/files/field/docs/207_1.pdf", "Внесено зміни")</f>
        <v>Внесено зміни</v>
      </c>
      <c r="B68" s="235" t="s">
        <v>102</v>
      </c>
      <c r="C68" s="78" t="s">
        <v>61</v>
      </c>
      <c r="D68" s="202" t="s">
        <v>16</v>
      </c>
      <c r="E68" s="60">
        <v>5</v>
      </c>
      <c r="F68" s="84"/>
      <c r="G68" s="220">
        <v>44383</v>
      </c>
      <c r="H68" s="87">
        <v>207</v>
      </c>
      <c r="I68" s="98" t="s">
        <v>104</v>
      </c>
      <c r="J68" s="101" t="s">
        <v>36</v>
      </c>
    </row>
    <row r="69" spans="1:12" s="44" customFormat="1" ht="92.25" customHeight="1" x14ac:dyDescent="0.5">
      <c r="A69" s="190" t="str">
        <f>HYPERLINK("https://oblrada-pl.gov.ua/sites/default/files/field/docs/rishennya_274.pdf", "Внесено зміни")</f>
        <v>Внесено зміни</v>
      </c>
      <c r="B69" s="235" t="s">
        <v>102</v>
      </c>
      <c r="C69" s="177" t="s">
        <v>61</v>
      </c>
      <c r="D69" s="209" t="s">
        <v>16</v>
      </c>
      <c r="E69" s="60">
        <v>7</v>
      </c>
      <c r="F69" s="84"/>
      <c r="G69" s="220">
        <v>44490</v>
      </c>
      <c r="H69" s="87">
        <v>274</v>
      </c>
      <c r="I69" s="169" t="s">
        <v>105</v>
      </c>
      <c r="J69" s="183" t="s">
        <v>36</v>
      </c>
    </row>
    <row r="70" spans="1:12" s="44" customFormat="1" ht="107.25" customHeight="1" x14ac:dyDescent="0.5">
      <c r="A70" s="187" t="str">
        <f>HYPERLINK("https://oblrada-pl.gov.ua/sites/default/files/field/docs/38_3.pdf", "Комплексна програма соціального захисту населення Полтавської області на 2021 - 2025 роки")</f>
        <v>Комплексна програма соціального захисту населення Полтавської області на 2021 - 2025 роки</v>
      </c>
      <c r="B70" s="233" t="s">
        <v>106</v>
      </c>
      <c r="C70" s="32" t="s">
        <v>107</v>
      </c>
      <c r="D70" s="114" t="s">
        <v>16</v>
      </c>
      <c r="E70" s="60">
        <v>2</v>
      </c>
      <c r="F70" s="22"/>
      <c r="G70" s="216">
        <v>44194</v>
      </c>
      <c r="H70" s="33">
        <v>38</v>
      </c>
      <c r="I70" s="34" t="s">
        <v>108</v>
      </c>
      <c r="J70" s="34" t="s">
        <v>92</v>
      </c>
    </row>
    <row r="71" spans="1:12" s="26" customFormat="1" ht="91.5" customHeight="1" x14ac:dyDescent="0.5">
      <c r="A71" s="190" t="str">
        <f>HYPERLINK("https://oblrada-pl.gov.ua/sites/default/files/field/docs/138.pdf", "Внесено зміни")</f>
        <v>Внесено зміни</v>
      </c>
      <c r="B71" s="234" t="s">
        <v>106</v>
      </c>
      <c r="C71" s="78" t="s">
        <v>107</v>
      </c>
      <c r="D71" s="202" t="s">
        <v>16</v>
      </c>
      <c r="E71" s="60">
        <v>4</v>
      </c>
      <c r="F71" s="84">
        <v>2</v>
      </c>
      <c r="G71" s="220">
        <v>44295</v>
      </c>
      <c r="H71" s="87">
        <v>138</v>
      </c>
      <c r="I71" s="66" t="s">
        <v>108</v>
      </c>
      <c r="J71" s="66" t="s">
        <v>92</v>
      </c>
    </row>
    <row r="72" spans="1:12" s="26" customFormat="1" ht="171.75" customHeight="1" x14ac:dyDescent="0.5">
      <c r="A72" s="190" t="str">
        <f>HYPERLINK("https://oblrada-pl.gov.ua/sites/default/files/field/docs/rishennya_265.pdf", "Внесено зміни")</f>
        <v>Внесено зміни</v>
      </c>
      <c r="B72" s="235" t="s">
        <v>106</v>
      </c>
      <c r="C72" s="177" t="s">
        <v>107</v>
      </c>
      <c r="D72" s="202" t="s">
        <v>16</v>
      </c>
      <c r="E72" s="60">
        <v>7</v>
      </c>
      <c r="F72" s="84"/>
      <c r="G72" s="220">
        <v>44490</v>
      </c>
      <c r="H72" s="87">
        <v>265</v>
      </c>
      <c r="I72" s="167" t="s">
        <v>109</v>
      </c>
      <c r="J72" s="168" t="s">
        <v>92</v>
      </c>
    </row>
    <row r="73" spans="1:12" s="51" customFormat="1" ht="123" customHeight="1" x14ac:dyDescent="0.5">
      <c r="A73" s="187" t="str">
        <f>HYPERLINK("https://oblrada-pl.gov.ua/sites/default/files/field/docs/197_1.pdf", "Програма зайнятості населення Полтавської області на 2021 - 2023 роки")</f>
        <v>Програма зайнятості населення Полтавської області на 2021 - 2023 роки</v>
      </c>
      <c r="B73" s="233" t="s">
        <v>106</v>
      </c>
      <c r="C73" s="16" t="s">
        <v>61</v>
      </c>
      <c r="D73" s="60">
        <v>8</v>
      </c>
      <c r="E73" s="60">
        <v>5</v>
      </c>
      <c r="F73" s="17"/>
      <c r="G73" s="216">
        <v>44383</v>
      </c>
      <c r="H73" s="18">
        <v>197</v>
      </c>
      <c r="I73" s="34" t="s">
        <v>110</v>
      </c>
      <c r="J73" s="19" t="s">
        <v>92</v>
      </c>
    </row>
    <row r="74" spans="1:12" ht="93" customHeight="1" x14ac:dyDescent="0.5">
      <c r="A74" s="97" t="s">
        <v>111</v>
      </c>
      <c r="B74" s="233" t="s">
        <v>112</v>
      </c>
      <c r="C74" s="16" t="s">
        <v>113</v>
      </c>
      <c r="D74" s="60">
        <v>7</v>
      </c>
      <c r="E74" s="60">
        <v>31</v>
      </c>
      <c r="F74" s="17"/>
      <c r="G74" s="216">
        <v>43889</v>
      </c>
      <c r="H74" s="18">
        <v>1288</v>
      </c>
      <c r="I74" s="19" t="s">
        <v>114</v>
      </c>
      <c r="J74" s="19" t="s">
        <v>115</v>
      </c>
      <c r="K74"/>
      <c r="L74"/>
    </row>
    <row r="75" spans="1:12" ht="93" customHeight="1" x14ac:dyDescent="0.5">
      <c r="A75" s="174" t="str">
        <f>HYPERLINK("https://oblrada-pl.gov.ua/sites/default/files/field/docs/42_1.pdf", "Внесено зміни")</f>
        <v>Внесено зміни</v>
      </c>
      <c r="B75" s="237" t="s">
        <v>112</v>
      </c>
      <c r="C75" s="191" t="s">
        <v>113</v>
      </c>
      <c r="D75" s="211">
        <v>8</v>
      </c>
      <c r="E75" s="60">
        <v>2</v>
      </c>
      <c r="F75" s="192"/>
      <c r="G75" s="227">
        <v>44194</v>
      </c>
      <c r="H75" s="172">
        <v>42</v>
      </c>
      <c r="I75" s="162" t="s">
        <v>83</v>
      </c>
      <c r="J75" s="162" t="s">
        <v>115</v>
      </c>
      <c r="K75"/>
      <c r="L75"/>
    </row>
    <row r="76" spans="1:12" ht="95.25" customHeight="1" x14ac:dyDescent="0.5">
      <c r="A76" s="187" t="str">
        <f>HYPERLINK("https://oblrada-pl.gov.ua/sites/default/files/field/docs/49_2.pdf", "Програма розвитку туризму і курортів у Полтавській області на 2021 - 2025 роки")</f>
        <v>Програма розвитку туризму і курортів у Полтавській області на 2021 - 2025 роки</v>
      </c>
      <c r="B76" s="233" t="s">
        <v>112</v>
      </c>
      <c r="C76" s="32" t="s">
        <v>18</v>
      </c>
      <c r="D76" s="114" t="s">
        <v>16</v>
      </c>
      <c r="E76" s="60">
        <v>2</v>
      </c>
      <c r="F76" s="22"/>
      <c r="G76" s="216">
        <v>44194</v>
      </c>
      <c r="H76" s="33">
        <v>49</v>
      </c>
      <c r="I76" s="34" t="s">
        <v>116</v>
      </c>
      <c r="J76" s="34" t="s">
        <v>115</v>
      </c>
      <c r="K76"/>
      <c r="L76"/>
    </row>
    <row r="77" spans="1:12" ht="77.25" customHeight="1" x14ac:dyDescent="0.5">
      <c r="A77" s="187" t="str">
        <f>HYPERLINK("https://oblrada-pl.gov.ua/sites/default/files/field/docs/rishennya_264.pdf", "Обласна Програма розвитку фізичної культури і спорту на 2021–2024 роки")</f>
        <v>Обласна Програма розвитку фізичної культури і спорту на 2021–2024 роки</v>
      </c>
      <c r="B77" s="233" t="s">
        <v>112</v>
      </c>
      <c r="C77" s="32" t="s">
        <v>85</v>
      </c>
      <c r="D77" s="114" t="s">
        <v>16</v>
      </c>
      <c r="E77" s="60">
        <v>7</v>
      </c>
      <c r="F77" s="22"/>
      <c r="G77" s="216">
        <v>44490</v>
      </c>
      <c r="H77" s="33">
        <v>264</v>
      </c>
      <c r="I77" s="159" t="s">
        <v>117</v>
      </c>
      <c r="J77" s="34" t="s">
        <v>115</v>
      </c>
      <c r="K77"/>
      <c r="L77"/>
    </row>
    <row r="78" spans="1:12" ht="145.5" customHeight="1" x14ac:dyDescent="0.5">
      <c r="A78" s="187" t="str">
        <f>HYPERLINK("https://oblrada-pl.gov.ua/sites/default/files/field/docs/34_1.pdf", "Обласна Програма підвищення рівня безпеки дорожнього руху на 2021 - 2024 роки")</f>
        <v>Обласна Програма підвищення рівня безпеки дорожнього руху на 2021 - 2024 роки</v>
      </c>
      <c r="B78" s="233" t="s">
        <v>118</v>
      </c>
      <c r="C78" s="32" t="s">
        <v>85</v>
      </c>
      <c r="D78" s="114" t="s">
        <v>16</v>
      </c>
      <c r="E78" s="60">
        <v>2</v>
      </c>
      <c r="F78" s="22"/>
      <c r="G78" s="216">
        <v>44194</v>
      </c>
      <c r="H78" s="33">
        <v>34</v>
      </c>
      <c r="I78" s="170" t="s">
        <v>119</v>
      </c>
      <c r="J78" s="102" t="s">
        <v>47</v>
      </c>
      <c r="K78"/>
      <c r="L78"/>
    </row>
    <row r="79" spans="1:12" ht="139.5" customHeight="1" x14ac:dyDescent="0.5">
      <c r="A79" s="189" t="str">
        <f>HYPERLINK("https://oblrada-pl.gov.ua/sites/default/files/field/docs/192_1.pdf", "Внесено зміни")</f>
        <v>Внесено зміни</v>
      </c>
      <c r="B79" s="244" t="s">
        <v>118</v>
      </c>
      <c r="C79" s="157" t="s">
        <v>85</v>
      </c>
      <c r="D79" s="157">
        <v>8</v>
      </c>
      <c r="E79" s="60">
        <v>5</v>
      </c>
      <c r="F79" s="28"/>
      <c r="G79" s="220">
        <v>44383</v>
      </c>
      <c r="H79" s="179">
        <v>192</v>
      </c>
      <c r="I79" s="180" t="s">
        <v>119</v>
      </c>
      <c r="J79" s="103" t="s">
        <v>47</v>
      </c>
      <c r="K79"/>
      <c r="L79"/>
    </row>
    <row r="80" spans="1:12" s="26" customFormat="1" ht="174" customHeight="1" x14ac:dyDescent="0.5">
      <c r="A80" s="187" t="str">
        <f>HYPERLINK("https://oblrada-pl.gov.ua/sites/default/files/field/docs/115_0.pdf", "Регіональна програма інформатизації ""Цифрова Полтавщина""на 2021 - 2023 роки""")</f>
        <v>Регіональна програма інформатизації "Цифрова Полтавщина"на 2021 - 2023 роки"</v>
      </c>
      <c r="B80" s="233" t="s">
        <v>120</v>
      </c>
      <c r="C80" s="104" t="s">
        <v>61</v>
      </c>
      <c r="D80" s="212" t="s">
        <v>16</v>
      </c>
      <c r="E80" s="60">
        <v>4</v>
      </c>
      <c r="F80" s="105"/>
      <c r="G80" s="222">
        <v>44250</v>
      </c>
      <c r="H80" s="106">
        <v>115</v>
      </c>
      <c r="I80" s="181" t="s">
        <v>121</v>
      </c>
      <c r="J80" s="107" t="s">
        <v>122</v>
      </c>
    </row>
    <row r="81" spans="1:14" s="44" customFormat="1" ht="153.75" customHeight="1" x14ac:dyDescent="0.5">
      <c r="A81" s="190" t="str">
        <f>HYPERLINK("https://oblrada-pl.gov.ua/sites/default/files/field/docs/194_2.pdf", "Внесено зміни")</f>
        <v>Внесено зміни</v>
      </c>
      <c r="B81" s="244" t="s">
        <v>120</v>
      </c>
      <c r="C81" s="108" t="s">
        <v>61</v>
      </c>
      <c r="D81" s="200" t="s">
        <v>16</v>
      </c>
      <c r="E81" s="60">
        <v>5</v>
      </c>
      <c r="F81" s="178"/>
      <c r="G81" s="228">
        <v>44383</v>
      </c>
      <c r="H81" s="80">
        <v>194</v>
      </c>
      <c r="I81" s="109" t="s">
        <v>123</v>
      </c>
      <c r="J81" s="110" t="s">
        <v>122</v>
      </c>
    </row>
    <row r="82" spans="1:14" s="44" customFormat="1" ht="123" customHeight="1" x14ac:dyDescent="0.5">
      <c r="A82" s="187" t="str">
        <f>HYPERLINK("https://oblrada-pl.gov.ua/sites/default/files/field/docs/54_0.pdf", "Регіональна програма заходів з організації рятування людей на водних об`єктах Полтавської області на 2021-2025 роки")</f>
        <v>Регіональна програма заходів з організації рятування людей на водних об`єктах Полтавської області на 2021-2025 роки</v>
      </c>
      <c r="B82" s="233" t="s">
        <v>124</v>
      </c>
      <c r="C82" s="32" t="s">
        <v>82</v>
      </c>
      <c r="D82" s="114" t="s">
        <v>16</v>
      </c>
      <c r="E82" s="60">
        <v>2</v>
      </c>
      <c r="F82" s="22"/>
      <c r="G82" s="216">
        <v>44194</v>
      </c>
      <c r="H82" s="33">
        <v>54</v>
      </c>
      <c r="I82" s="34" t="s">
        <v>127</v>
      </c>
      <c r="J82" s="62" t="s">
        <v>47</v>
      </c>
    </row>
    <row r="83" spans="1:14" ht="144.75" customHeight="1" x14ac:dyDescent="0.5">
      <c r="A83" s="187" t="str">
        <f>HYPERLINK("https://oblrada-pl.gov.ua/sites/default/files/field/docs/123_2.pdf", "Регіональна Програма захисту населення і територій від надзвичайних ситуацій та запобігання їх виникненню на 2021 - 2027 роки")</f>
        <v>Регіональна Програма захисту населення і територій від надзвичайних ситуацій та запобігання їх виникненню на 2021 - 2027 роки</v>
      </c>
      <c r="B83" s="233" t="s">
        <v>124</v>
      </c>
      <c r="C83" s="165" t="s">
        <v>15</v>
      </c>
      <c r="D83" s="114" t="s">
        <v>16</v>
      </c>
      <c r="E83" s="60">
        <v>4</v>
      </c>
      <c r="F83" s="22"/>
      <c r="G83" s="216">
        <v>44250</v>
      </c>
      <c r="H83" s="33">
        <v>123</v>
      </c>
      <c r="I83" s="62" t="s">
        <v>127</v>
      </c>
      <c r="J83" s="62" t="s">
        <v>128</v>
      </c>
      <c r="K83"/>
      <c r="L83"/>
    </row>
    <row r="84" spans="1:14" s="94" customFormat="1" ht="144" customHeight="1" x14ac:dyDescent="0.5">
      <c r="A84" s="190" t="str">
        <f>HYPERLINK("https://oblrada-pl.gov.ua/sites/default/files/field/docs/198_1.pdf", "Внесено зміни")</f>
        <v>Внесено зміни</v>
      </c>
      <c r="B84" s="234" t="s">
        <v>124</v>
      </c>
      <c r="C84" s="111" t="s">
        <v>15</v>
      </c>
      <c r="D84" s="213" t="s">
        <v>16</v>
      </c>
      <c r="E84" s="60">
        <v>5</v>
      </c>
      <c r="F84" s="112"/>
      <c r="G84" s="229">
        <v>44383</v>
      </c>
      <c r="H84" s="113">
        <v>198</v>
      </c>
      <c r="I84" s="91" t="s">
        <v>127</v>
      </c>
      <c r="J84" s="91" t="s">
        <v>128</v>
      </c>
    </row>
    <row r="85" spans="1:14" s="94" customFormat="1" ht="140.25" customHeight="1" x14ac:dyDescent="0.5">
      <c r="A85" s="190" t="str">
        <f>HYPERLINK("https://oblrada-pl.gov.ua/sites/default/files/field/docs/rishennya_270.pdf", "Внесено зміни")</f>
        <v>Внесено зміни</v>
      </c>
      <c r="B85" s="235" t="s">
        <v>124</v>
      </c>
      <c r="C85" s="182" t="s">
        <v>15</v>
      </c>
      <c r="D85" s="209" t="s">
        <v>16</v>
      </c>
      <c r="E85" s="60">
        <v>7</v>
      </c>
      <c r="F85" s="112"/>
      <c r="G85" s="229">
        <v>44490</v>
      </c>
      <c r="H85" s="113">
        <v>270</v>
      </c>
      <c r="I85" s="168" t="s">
        <v>127</v>
      </c>
      <c r="J85" s="168" t="s">
        <v>128</v>
      </c>
    </row>
    <row r="86" spans="1:14" s="44" customFormat="1" ht="157.5" customHeight="1" x14ac:dyDescent="0.5">
      <c r="A86" s="187" t="str">
        <f>HYPERLINK("https://oblrada-pl.gov.ua/doc/doc/567", "Комплексна програма щодо забезпечення законності, правопорядку, охорони прав, свобод і законних інтересів громадян та оборонної роботи на 2021 – 2027 роки")</f>
        <v>Комплексна програма щодо забезпечення законності, правопорядку, охорони прав, свобод і законних інтересів громадян та оборонної роботи на 2021 – 2027 роки</v>
      </c>
      <c r="B86" s="238" t="s">
        <v>118</v>
      </c>
      <c r="C86" s="32" t="s">
        <v>15</v>
      </c>
      <c r="D86" s="114" t="s">
        <v>16</v>
      </c>
      <c r="E86" s="60">
        <v>4</v>
      </c>
      <c r="F86" s="22"/>
      <c r="G86" s="216">
        <v>44250</v>
      </c>
      <c r="H86" s="33">
        <v>131</v>
      </c>
      <c r="I86" s="62" t="s">
        <v>127</v>
      </c>
      <c r="J86" s="62" t="s">
        <v>89</v>
      </c>
    </row>
    <row r="87" spans="1:14" s="44" customFormat="1" ht="140.25" customHeight="1" x14ac:dyDescent="0.5">
      <c r="A87" s="189" t="str">
        <f>HYPERLINK("https://oblrada-pl.gov.ua/sites/default/files/field/docs/199_1.pdf", "Внесено зміни")</f>
        <v>Внесено зміни</v>
      </c>
      <c r="B87" s="234" t="s">
        <v>118</v>
      </c>
      <c r="C87" s="78" t="s">
        <v>15</v>
      </c>
      <c r="D87" s="208" t="s">
        <v>16</v>
      </c>
      <c r="E87" s="60">
        <v>5</v>
      </c>
      <c r="F87" s="79"/>
      <c r="G87" s="226">
        <v>44383</v>
      </c>
      <c r="H87" s="80">
        <v>199</v>
      </c>
      <c r="I87" s="91" t="s">
        <v>127</v>
      </c>
      <c r="J87" s="91" t="s">
        <v>89</v>
      </c>
    </row>
    <row r="88" spans="1:14" s="44" customFormat="1" ht="138" customHeight="1" x14ac:dyDescent="0.5">
      <c r="A88" s="189" t="str">
        <f>HYPERLINK("https://oblrada-pl.gov.ua/sites/default/files/field/docs/rishennya_271.pdf", "Внесено зміни")</f>
        <v>Внесено зміни</v>
      </c>
      <c r="B88" s="235" t="s">
        <v>118</v>
      </c>
      <c r="C88" s="177" t="s">
        <v>15</v>
      </c>
      <c r="D88" s="209" t="s">
        <v>16</v>
      </c>
      <c r="E88" s="60">
        <v>7</v>
      </c>
      <c r="F88" s="79"/>
      <c r="G88" s="226">
        <v>44490</v>
      </c>
      <c r="H88" s="80">
        <v>271</v>
      </c>
      <c r="I88" s="168" t="s">
        <v>127</v>
      </c>
      <c r="J88" s="168" t="s">
        <v>89</v>
      </c>
    </row>
    <row r="89" spans="1:14" s="115" customFormat="1" ht="123" customHeight="1" x14ac:dyDescent="0.5">
      <c r="A89" s="196" t="str">
        <f>HYPERLINK("https://oblrada-pl.gov.ua/sites/default/files/field/docs/208_1.pdf", "Про Антикорупційну програму Полтавської обласної ради на 2021 - 2023 роки")</f>
        <v>Про Антикорупційну програму Полтавської обласної ради на 2021 - 2023 роки</v>
      </c>
      <c r="B89" s="245" t="s">
        <v>118</v>
      </c>
      <c r="C89" s="95" t="s">
        <v>61</v>
      </c>
      <c r="D89" s="95">
        <v>8</v>
      </c>
      <c r="E89" s="60">
        <v>5</v>
      </c>
      <c r="F89" s="22"/>
      <c r="G89" s="216">
        <v>44383</v>
      </c>
      <c r="H89" s="96">
        <v>208</v>
      </c>
      <c r="I89" s="86" t="s">
        <v>129</v>
      </c>
      <c r="J89" s="62" t="s">
        <v>126</v>
      </c>
    </row>
    <row r="90" spans="1:14" ht="189.75" customHeight="1" x14ac:dyDescent="0.5">
      <c r="A90" s="190" t="str">
        <f>HYPERLINK("https://oblrada-pl.gov.ua/sites/default/files/field/docs/rishennya_276.pdf", "Внесено зміни")</f>
        <v>Внесено зміни</v>
      </c>
      <c r="B90" s="235" t="s">
        <v>118</v>
      </c>
      <c r="C90" s="116" t="s">
        <v>61</v>
      </c>
      <c r="D90" s="214" t="s">
        <v>16</v>
      </c>
      <c r="E90" s="60">
        <v>7</v>
      </c>
      <c r="F90" s="117"/>
      <c r="G90" s="218">
        <v>44490</v>
      </c>
      <c r="H90" s="29">
        <v>276</v>
      </c>
      <c r="I90" s="168" t="s">
        <v>129</v>
      </c>
      <c r="J90" s="168" t="s">
        <v>126</v>
      </c>
      <c r="K90"/>
      <c r="L90"/>
    </row>
    <row r="91" spans="1:14" ht="189.75" customHeight="1" x14ac:dyDescent="0.5">
      <c r="A91" s="176" t="str">
        <f>HYPERLINK("https://oblrada-pl.gov.ua/sites/default/files/field/docs/116_0.pdf", "Звіт про виконання Програми розвитку та підтримки аграрного комплексу Полтавщини за пріотитетними напрямками на період до 2020 року")</f>
        <v>Звіт про виконання Програми розвитку та підтримки аграрного комплексу Полтавщини за пріотитетними напрямками на період до 2020 року</v>
      </c>
      <c r="B91" s="244" t="s">
        <v>11</v>
      </c>
      <c r="C91" s="116" t="s">
        <v>130</v>
      </c>
      <c r="D91" s="214" t="s">
        <v>16</v>
      </c>
      <c r="E91" s="60">
        <v>4</v>
      </c>
      <c r="F91" s="117"/>
      <c r="G91" s="218">
        <v>44250</v>
      </c>
      <c r="H91" s="29">
        <v>116</v>
      </c>
      <c r="I91" s="43" t="s">
        <v>17</v>
      </c>
      <c r="J91" s="30" t="s">
        <v>14</v>
      </c>
      <c r="K91"/>
      <c r="L91"/>
    </row>
    <row r="92" spans="1:14" ht="123" customHeight="1" x14ac:dyDescent="0.5">
      <c r="A92" s="176" t="str">
        <f>HYPERLINK("https://oblrada-pl.gov.ua/sites/default/files/field/docs/119_1.pdf", "Звіт про виконання Програми енергоефективності Полтавської області за 2018 - 2020 роки")</f>
        <v>Звіт про виконання Програми енергоефективності Полтавської області за 2018 - 2020 роки</v>
      </c>
      <c r="B92" s="244" t="s">
        <v>45</v>
      </c>
      <c r="C92" s="78" t="s">
        <v>131</v>
      </c>
      <c r="D92" s="202" t="s">
        <v>16</v>
      </c>
      <c r="E92" s="60">
        <v>4</v>
      </c>
      <c r="F92" s="84"/>
      <c r="G92" s="220">
        <v>44250</v>
      </c>
      <c r="H92" s="87">
        <v>119</v>
      </c>
      <c r="I92" s="91" t="s">
        <v>132</v>
      </c>
      <c r="J92" s="91" t="s">
        <v>133</v>
      </c>
      <c r="K92"/>
      <c r="L92"/>
    </row>
    <row r="93" spans="1:14" ht="147.75" customHeight="1" x14ac:dyDescent="0.5">
      <c r="A93" s="176" t="str">
        <f>HYPERLINK("https://oblrada-pl.gov.ua/sites/default/files/field/docs/120_1.pdf", "Звіт про виконання регіональної цільової Програми створення та ведення містобудівного кадастру Полтавської області на 2019 - 2020 роки")</f>
        <v>Звіт про виконання регіональної цільової Програми створення та ведення містобудівного кадастру Полтавської області на 2019 - 2020 роки</v>
      </c>
      <c r="B93" s="244" t="s">
        <v>45</v>
      </c>
      <c r="C93" s="78" t="s">
        <v>134</v>
      </c>
      <c r="D93" s="202" t="s">
        <v>16</v>
      </c>
      <c r="E93" s="60">
        <v>4</v>
      </c>
      <c r="F93" s="84"/>
      <c r="G93" s="220">
        <v>44250</v>
      </c>
      <c r="H93" s="87">
        <v>120</v>
      </c>
      <c r="I93" s="91" t="s">
        <v>132</v>
      </c>
      <c r="J93" s="91" t="s">
        <v>133</v>
      </c>
      <c r="K93"/>
      <c r="L93"/>
    </row>
    <row r="94" spans="1:14" ht="138.75" customHeight="1" x14ac:dyDescent="0.5">
      <c r="A94" s="176" t="str">
        <f>HYPERLINK("https://oblrada-pl.gov.ua/sites/default/files/field/docs/39_1.pdf", "Звіт про виконання Програми комунікацій влади з громадськістю та розвитку інформаційної сфери в Полтавській області за 2016 - 2020")</f>
        <v>Звіт про виконання Програми комунікацій влади з громадськістю та розвитку інформаційної сфери в Полтавській області за 2016 - 2020</v>
      </c>
      <c r="B94" s="244" t="s">
        <v>60</v>
      </c>
      <c r="C94" s="52" t="s">
        <v>130</v>
      </c>
      <c r="D94" s="205" t="s">
        <v>16</v>
      </c>
      <c r="E94" s="60">
        <v>2</v>
      </c>
      <c r="F94" s="84"/>
      <c r="G94" s="220">
        <v>44194</v>
      </c>
      <c r="H94" s="87">
        <v>39</v>
      </c>
      <c r="I94" s="118" t="s">
        <v>62</v>
      </c>
      <c r="J94" s="167" t="s">
        <v>135</v>
      </c>
      <c r="K94"/>
      <c r="L94"/>
    </row>
    <row r="95" spans="1:14" s="44" customFormat="1" ht="184.5" customHeight="1" x14ac:dyDescent="0.5">
      <c r="A95" s="176" t="str">
        <f>HYPERLINK("https://oblrada-pl.gov.ua/sites/default/files/field/docs/35_2.pdf", "Звіт про виконання Програми розвитку та підтримки ПОКП «Аеропорт-Полтава» за 2017 - 2020")</f>
        <v>Звіт про виконання Програми розвитку та підтримки ПОКП «Аеропорт-Полтава» за 2017 - 2020</v>
      </c>
      <c r="B95" s="244" t="s">
        <v>64</v>
      </c>
      <c r="C95" s="52" t="s">
        <v>125</v>
      </c>
      <c r="D95" s="205" t="s">
        <v>16</v>
      </c>
      <c r="E95" s="60">
        <v>2</v>
      </c>
      <c r="F95" s="84"/>
      <c r="G95" s="220">
        <v>44194</v>
      </c>
      <c r="H95" s="87">
        <v>35</v>
      </c>
      <c r="I95" s="168" t="s">
        <v>136</v>
      </c>
      <c r="J95" s="66" t="s">
        <v>66</v>
      </c>
    </row>
    <row r="96" spans="1:14" ht="186" customHeight="1" x14ac:dyDescent="0.5">
      <c r="A96" s="176" t="str">
        <f>HYPERLINK("https://oblrada-pl.gov.ua/sites/default/files/field/docs/50_1.pdf", "Звіт про виконання Комплексної Програми розвитку культури, мистецтва та охорони культурної спадщини в Полтавській області за 2018-2020")</f>
        <v>Звіт про виконання Комплексної Програми розвитку культури, мистецтва та охорони культурної спадщини в Полтавській області за 2018-2020</v>
      </c>
      <c r="B96" s="244" t="s">
        <v>68</v>
      </c>
      <c r="C96" s="45" t="s">
        <v>131</v>
      </c>
      <c r="D96" s="202" t="s">
        <v>16</v>
      </c>
      <c r="E96" s="60">
        <v>2</v>
      </c>
      <c r="F96" s="84"/>
      <c r="G96" s="220">
        <v>44194</v>
      </c>
      <c r="H96" s="87">
        <v>50</v>
      </c>
      <c r="I96" s="73" t="s">
        <v>69</v>
      </c>
      <c r="J96" s="66" t="s">
        <v>70</v>
      </c>
      <c r="K96" s="31"/>
      <c r="L96" s="31"/>
      <c r="M96" s="31"/>
      <c r="N96" s="31"/>
    </row>
    <row r="97" spans="1:14" s="120" customFormat="1" ht="90.75" customHeight="1" x14ac:dyDescent="0.5">
      <c r="A97" s="176" t="str">
        <f>HYPERLINK("https://oblrada-pl.gov.ua/sites/default/files/field/docs/46_2.pdf", "Звіт про виконання Програми ""Опікуємося освітою"" на 2017 - 2020 роки")</f>
        <v>Звіт про виконання Програми "Опікуємося освітою" на 2017 - 2020 роки</v>
      </c>
      <c r="B97" s="244" t="s">
        <v>68</v>
      </c>
      <c r="C97" s="52" t="s">
        <v>125</v>
      </c>
      <c r="D97" s="205" t="s">
        <v>16</v>
      </c>
      <c r="E97" s="60">
        <v>2</v>
      </c>
      <c r="F97" s="117"/>
      <c r="G97" s="223">
        <v>44194</v>
      </c>
      <c r="H97" s="85">
        <v>46</v>
      </c>
      <c r="I97" s="73" t="s">
        <v>137</v>
      </c>
      <c r="J97" s="88" t="s">
        <v>84</v>
      </c>
      <c r="K97" s="119"/>
      <c r="L97" s="119"/>
      <c r="M97" s="119"/>
      <c r="N97" s="119"/>
    </row>
    <row r="98" spans="1:14" s="26" customFormat="1" ht="175.5" customHeight="1" x14ac:dyDescent="0.5">
      <c r="A98" s="176" t="str">
        <f>HYPERLINK("https://oblrada-pl.gov.ua/sites/default/files/field/docs/45_1.pdf", "Звіт про виконання Обласної цільової програми національно-патріотичного виховання дітей та молоді за 2017 - 2020 роки")</f>
        <v>Звіт про виконання Обласної цільової програми національно-патріотичного виховання дітей та молоді за 2017 - 2020 роки</v>
      </c>
      <c r="B98" s="244" t="s">
        <v>68</v>
      </c>
      <c r="C98" s="52" t="s">
        <v>125</v>
      </c>
      <c r="D98" s="202" t="s">
        <v>16</v>
      </c>
      <c r="E98" s="60">
        <v>2</v>
      </c>
      <c r="F98" s="84"/>
      <c r="G98" s="220">
        <v>44194</v>
      </c>
      <c r="H98" s="87">
        <v>45</v>
      </c>
      <c r="I98" s="73" t="s">
        <v>83</v>
      </c>
      <c r="J98" s="73" t="s">
        <v>138</v>
      </c>
      <c r="K98" s="25"/>
      <c r="L98" s="25"/>
      <c r="M98" s="25"/>
      <c r="N98" s="25"/>
    </row>
    <row r="99" spans="1:14" s="26" customFormat="1" ht="123" customHeight="1" x14ac:dyDescent="0.5">
      <c r="A99" s="176" t="str">
        <f>HYPERLINK("https://oblrada-pl.gov.ua/sites/default/files/field/docs/125_1.pdf", "Звіт про виконання Програми правової освіти населення області за 2016 - 2020 роки")</f>
        <v>Звіт про виконання Програми правової освіти населення області за 2016 - 2020 роки</v>
      </c>
      <c r="B99" s="244" t="s">
        <v>68</v>
      </c>
      <c r="C99" s="121" t="s">
        <v>130</v>
      </c>
      <c r="D99" s="205" t="s">
        <v>16</v>
      </c>
      <c r="E99" s="60">
        <v>4</v>
      </c>
      <c r="F99" s="117"/>
      <c r="G99" s="223">
        <v>44250</v>
      </c>
      <c r="H99" s="85">
        <v>125</v>
      </c>
      <c r="I99" s="168" t="s">
        <v>139</v>
      </c>
      <c r="J99" s="91" t="s">
        <v>140</v>
      </c>
      <c r="K99" s="25"/>
      <c r="L99" s="25"/>
      <c r="M99" s="25"/>
      <c r="N99" s="25"/>
    </row>
    <row r="100" spans="1:14" ht="103.5" customHeight="1" x14ac:dyDescent="0.5">
      <c r="A100" s="176" t="str">
        <f>HYPERLINK("https://oblrada-pl.gov.ua/sites/default/files/field/docs/127_1.pdf", "Звіт про виконання обласної Програми ""Бюджет участі Полтавської області на 2017 - 2020 роки"" ")</f>
        <v xml:space="preserve">Звіт про виконання обласної Програми "Бюджет участі Полтавської області на 2017 - 2020 роки" </v>
      </c>
      <c r="B100" s="244" t="s">
        <v>97</v>
      </c>
      <c r="C100" s="78" t="s">
        <v>125</v>
      </c>
      <c r="D100" s="202" t="s">
        <v>16</v>
      </c>
      <c r="E100" s="60">
        <v>4</v>
      </c>
      <c r="F100" s="84"/>
      <c r="G100" s="220">
        <v>44250</v>
      </c>
      <c r="H100" s="87">
        <v>127</v>
      </c>
      <c r="I100" s="66" t="s">
        <v>101</v>
      </c>
      <c r="J100" s="66" t="s">
        <v>36</v>
      </c>
      <c r="K100" s="31"/>
      <c r="L100" s="31"/>
      <c r="M100" s="31"/>
      <c r="N100" s="31"/>
    </row>
    <row r="101" spans="1:14" ht="291.75" customHeight="1" x14ac:dyDescent="0.5">
      <c r="A101" s="176" t="str">
        <f>HYPERLINK("https://oblrada-pl.gov.ua/sites/default/files/field/docs/206_1.pdf", "Звіт про виконання Програми розвитку місцевого самоврядування у Полтавській області за 2018 - 2020 роки")</f>
        <v>Звіт про виконання Програми розвитку місцевого самоврядування у Полтавській області за 2018 - 2020 роки</v>
      </c>
      <c r="B101" s="244" t="s">
        <v>102</v>
      </c>
      <c r="C101" s="45" t="s">
        <v>131</v>
      </c>
      <c r="D101" s="202" t="s">
        <v>16</v>
      </c>
      <c r="E101" s="60">
        <v>5</v>
      </c>
      <c r="F101" s="84"/>
      <c r="G101" s="220">
        <v>44383</v>
      </c>
      <c r="H101" s="87">
        <v>206</v>
      </c>
      <c r="I101" s="122" t="s">
        <v>141</v>
      </c>
      <c r="J101" s="91" t="s">
        <v>36</v>
      </c>
      <c r="K101" s="31"/>
      <c r="L101" s="31"/>
      <c r="M101" s="31"/>
      <c r="N101" s="31"/>
    </row>
    <row r="102" spans="1:14" s="44" customFormat="1" ht="126" customHeight="1" x14ac:dyDescent="0.5">
      <c r="A102" s="176" t="str">
        <f>HYPERLINK("https://oblrada-pl.gov.ua/sites/default/files/field/docs/186_0.pdf", "Звіт про виконання Програми економічного та соціального розвитку Полтавської області на 2020 рік")</f>
        <v>Звіт про виконання Програми економічного та соціального розвитку Полтавської області на 2020 рік</v>
      </c>
      <c r="B102" s="244" t="s">
        <v>97</v>
      </c>
      <c r="C102" s="45">
        <v>2020</v>
      </c>
      <c r="D102" s="202" t="s">
        <v>16</v>
      </c>
      <c r="E102" s="60">
        <v>5</v>
      </c>
      <c r="F102" s="84"/>
      <c r="G102" s="220">
        <v>44383</v>
      </c>
      <c r="H102" s="87">
        <v>186</v>
      </c>
      <c r="I102" s="66" t="s">
        <v>98</v>
      </c>
      <c r="J102" s="66" t="s">
        <v>36</v>
      </c>
      <c r="K102" s="123"/>
    </row>
    <row r="103" spans="1:14" s="44" customFormat="1" ht="194.25" customHeight="1" x14ac:dyDescent="0.5">
      <c r="A103" s="176" t="str">
        <f>HYPERLINK("https://oblrada-pl.gov.ua/sites/default/files/field/docs/187_2.pdf", "Звіти про результати проведення моніторингу та з оцінки результативності реалізації Стратегії розвитку Полтавської області за 2020 рік і в цілому за весь період дії та Плану заходів з її реалізації на період 2018 – 2020 років")</f>
        <v>Звіти про результати проведення моніторингу та з оцінки результативності реалізації Стратегії розвитку Полтавської області за 2020 рік і в цілому за весь період дії та Плану заходів з її реалізації на період 2018 – 2020 років</v>
      </c>
      <c r="B103" s="244" t="s">
        <v>97</v>
      </c>
      <c r="C103" s="45" t="s">
        <v>142</v>
      </c>
      <c r="D103" s="202" t="s">
        <v>16</v>
      </c>
      <c r="E103" s="60">
        <v>5</v>
      </c>
      <c r="F103" s="84"/>
      <c r="G103" s="230">
        <v>44383</v>
      </c>
      <c r="H103" s="87">
        <v>187</v>
      </c>
      <c r="I103" s="168" t="s">
        <v>98</v>
      </c>
      <c r="J103" s="168" t="s">
        <v>36</v>
      </c>
      <c r="K103" s="123"/>
    </row>
    <row r="104" spans="1:14" s="44" customFormat="1" ht="126.75" customHeight="1" x14ac:dyDescent="0.5">
      <c r="A104" s="176" t="str">
        <f>HYPERLINK("https://oblrada-pl.gov.ua/sites/default/files/field/docs/196_1.pdf", "Звіт про виконання Програми зайнятості населенняПолтавської області на 2018 - 2020 роки")</f>
        <v>Звіт про виконання Програми зайнятості населенняПолтавської області на 2018 - 2020 роки</v>
      </c>
      <c r="B104" s="244" t="s">
        <v>106</v>
      </c>
      <c r="C104" s="63" t="s">
        <v>131</v>
      </c>
      <c r="D104" s="202" t="s">
        <v>16</v>
      </c>
      <c r="E104" s="60">
        <v>5</v>
      </c>
      <c r="F104" s="84"/>
      <c r="G104" s="220">
        <v>44383</v>
      </c>
      <c r="H104" s="87">
        <v>196</v>
      </c>
      <c r="I104" s="56" t="s">
        <v>108</v>
      </c>
      <c r="J104" s="56" t="s">
        <v>92</v>
      </c>
    </row>
    <row r="105" spans="1:14" s="44" customFormat="1" ht="156.75" customHeight="1" x14ac:dyDescent="0.5">
      <c r="A105" s="176" t="str">
        <f>HYPERLINK("https://oblrada-pl.gov.ua/sites/default/files/field/docs/37_2.pdf", "Звіт про виконання обласної Комплексної програми соціального захисту і соціального забезпечення населення області на 2013 – 2020 роки")</f>
        <v>Звіт про виконання обласної Комплексної програми соціального захисту і соціального забезпечення населення області на 2013 – 2020 роки</v>
      </c>
      <c r="B105" s="244" t="s">
        <v>106</v>
      </c>
      <c r="C105" s="63" t="s">
        <v>143</v>
      </c>
      <c r="D105" s="202" t="s">
        <v>16</v>
      </c>
      <c r="E105" s="60">
        <v>2</v>
      </c>
      <c r="F105" s="84"/>
      <c r="G105" s="220">
        <v>44194</v>
      </c>
      <c r="H105" s="87">
        <v>37</v>
      </c>
      <c r="I105" s="168" t="s">
        <v>108</v>
      </c>
      <c r="J105" s="168" t="s">
        <v>92</v>
      </c>
    </row>
    <row r="106" spans="1:14" ht="137.25" customHeight="1" x14ac:dyDescent="0.5">
      <c r="A106" s="176" t="str">
        <f>HYPERLINK("https://oblrada-pl.gov.ua/sites/default/files/field/docs/33_2.pdf", "Звіт про виконання Програми підвищення рівня безпеки дорожнього руху за 2018 - 2020 роки")</f>
        <v>Звіт про виконання Програми підвищення рівня безпеки дорожнього руху за 2018 - 2020 роки</v>
      </c>
      <c r="B106" s="244" t="s">
        <v>118</v>
      </c>
      <c r="C106" s="63" t="s">
        <v>131</v>
      </c>
      <c r="D106" s="202" t="s">
        <v>16</v>
      </c>
      <c r="E106" s="60">
        <v>2</v>
      </c>
      <c r="F106" s="84"/>
      <c r="G106" s="220">
        <v>44194</v>
      </c>
      <c r="H106" s="87">
        <v>33</v>
      </c>
      <c r="I106" s="169" t="s">
        <v>119</v>
      </c>
      <c r="J106" s="124" t="s">
        <v>47</v>
      </c>
      <c r="K106"/>
      <c r="L106"/>
    </row>
    <row r="107" spans="1:14" ht="138" customHeight="1" x14ac:dyDescent="0.5">
      <c r="A107" s="176" t="str">
        <f>HYPERLINK("https://oblrada-pl.gov.ua/sites/default/files/field/docs/53_0.pdf", "Звіт про виконання регіональної Програми заходів з організації рятування людей на водних об’єктах Полтавської області за 2016 - 2020 роки")</f>
        <v>Звіт про виконання регіональної Програми заходів з організації рятування людей на водних об’єктах Полтавської області за 2016 - 2020 роки</v>
      </c>
      <c r="B107" s="244" t="s">
        <v>124</v>
      </c>
      <c r="C107" s="52" t="s">
        <v>130</v>
      </c>
      <c r="D107" s="205" t="s">
        <v>16</v>
      </c>
      <c r="E107" s="60">
        <v>2</v>
      </c>
      <c r="F107" s="117"/>
      <c r="G107" s="223">
        <v>44194</v>
      </c>
      <c r="H107" s="85">
        <v>53</v>
      </c>
      <c r="I107" s="73" t="s">
        <v>144</v>
      </c>
      <c r="J107" s="73" t="s">
        <v>145</v>
      </c>
      <c r="K107"/>
      <c r="L107"/>
    </row>
    <row r="108" spans="1:14" ht="207" customHeight="1" x14ac:dyDescent="0.5">
      <c r="A108" s="176" t="str">
        <f>HYPERLINK("https://oblrada-pl.gov.ua/sites/default/files/field/docs/28_1.pdf", "Звіт про виконання Програми сприяння залученню інвестицій, розвитку економічного співробітництва та формування позитивного іміджу Полтавської області на 2017 – 2020 роки")</f>
        <v>Звіт про виконання Програми сприяння залученню інвестицій, розвитку економічного співробітництва та формування позитивного іміджу Полтавської області на 2017 – 2020 роки</v>
      </c>
      <c r="B108" s="244" t="s">
        <v>97</v>
      </c>
      <c r="C108" s="52" t="s">
        <v>125</v>
      </c>
      <c r="D108" s="205" t="s">
        <v>16</v>
      </c>
      <c r="E108" s="60">
        <v>2</v>
      </c>
      <c r="F108" s="117"/>
      <c r="G108" s="223">
        <v>44194</v>
      </c>
      <c r="H108" s="85">
        <v>28</v>
      </c>
      <c r="I108" s="66" t="s">
        <v>98</v>
      </c>
      <c r="J108" s="66" t="s">
        <v>36</v>
      </c>
      <c r="K108"/>
      <c r="L108"/>
    </row>
    <row r="109" spans="1:14" ht="150.75" customHeight="1" x14ac:dyDescent="0.5">
      <c r="A109" s="176" t="str">
        <f>HYPERLINK("https://oblrada-pl.gov.ua/sites/default/files/field/docs/31_1.pdf", "Звіт про виконання Комплексної програми розвитку малого та середнього підприємництва у Полтавській області на 2017 - 2020 роки")</f>
        <v>Звіт про виконання Комплексної програми розвитку малого та середнього підприємництва у Полтавській області на 2017 - 2020 роки</v>
      </c>
      <c r="B109" s="244" t="s">
        <v>97</v>
      </c>
      <c r="C109" s="52" t="s">
        <v>125</v>
      </c>
      <c r="D109" s="205" t="s">
        <v>16</v>
      </c>
      <c r="E109" s="60">
        <v>2</v>
      </c>
      <c r="F109" s="117"/>
      <c r="G109" s="223">
        <v>44194</v>
      </c>
      <c r="H109" s="85">
        <v>31</v>
      </c>
      <c r="I109" s="66" t="s">
        <v>98</v>
      </c>
      <c r="J109" s="66" t="s">
        <v>36</v>
      </c>
      <c r="K109"/>
      <c r="L109"/>
    </row>
    <row r="110" spans="1:14" ht="126.75" customHeight="1" x14ac:dyDescent="0.5">
      <c r="A110" s="176" t="str">
        <f>HYPERLINK("https://oblrada-pl.gov.ua/sites/default/files/field/docs/48_2.pdf", "Звіт про виконання обласної Програми розвитку туризму і курортів у Полтавській області на 2016 - 2020 роки")</f>
        <v>Звіт про виконання обласної Програми розвитку туризму і курортів у Полтавській області на 2016 - 2020 роки</v>
      </c>
      <c r="B110" s="244" t="s">
        <v>97</v>
      </c>
      <c r="C110" s="52" t="s">
        <v>130</v>
      </c>
      <c r="D110" s="205" t="s">
        <v>16</v>
      </c>
      <c r="E110" s="60">
        <v>2</v>
      </c>
      <c r="F110" s="117"/>
      <c r="G110" s="223">
        <v>44194</v>
      </c>
      <c r="H110" s="85">
        <v>48</v>
      </c>
      <c r="I110" s="66" t="s">
        <v>116</v>
      </c>
      <c r="J110" s="66" t="s">
        <v>115</v>
      </c>
      <c r="K110"/>
      <c r="L110"/>
    </row>
    <row r="111" spans="1:14" ht="126.75" customHeight="1" x14ac:dyDescent="0.5">
      <c r="A111" s="176" t="str">
        <f>HYPERLINK("https://oblrada-pl.gov.ua/sites/default/files/field/docs/43_1.pdf", "Звіт про виконання обласної Програми розвитку фізичної культури і спорту на 2017 - 2020 роки")</f>
        <v>Звіт про виконання обласної Програми розвитку фізичної культури і спорту на 2017 - 2020 роки</v>
      </c>
      <c r="B111" s="244" t="s">
        <v>97</v>
      </c>
      <c r="C111" s="52" t="s">
        <v>125</v>
      </c>
      <c r="D111" s="205" t="s">
        <v>16</v>
      </c>
      <c r="E111" s="60">
        <v>2</v>
      </c>
      <c r="F111" s="117"/>
      <c r="G111" s="223">
        <v>44194</v>
      </c>
      <c r="H111" s="85">
        <v>43</v>
      </c>
      <c r="I111" s="66" t="s">
        <v>83</v>
      </c>
      <c r="J111" s="66" t="s">
        <v>115</v>
      </c>
      <c r="K111"/>
      <c r="L111"/>
    </row>
    <row r="112" spans="1:14" ht="167.25" customHeight="1" x14ac:dyDescent="0.5">
      <c r="A112" s="176" t="str">
        <f>HYPERLINK("https://oblrada-pl.gov.ua/sites/default/files/field/docs/122_1.pdf", "Звіт про виконання регіональної Програми захисту населення і територій від надзвичайних ситуацій та запобігання їх виникненню за 2017 - 2020 роки")</f>
        <v>Звіт про виконання регіональної Програми захисту населення і територій від надзвичайних ситуацій та запобігання їх виникненню за 2017 - 2020 роки</v>
      </c>
      <c r="B112" s="244" t="s">
        <v>124</v>
      </c>
      <c r="C112" s="121" t="s">
        <v>125</v>
      </c>
      <c r="D112" s="202" t="s">
        <v>16</v>
      </c>
      <c r="E112" s="60">
        <v>4</v>
      </c>
      <c r="F112" s="84"/>
      <c r="G112" s="220">
        <v>44250</v>
      </c>
      <c r="H112" s="87">
        <v>122</v>
      </c>
      <c r="I112" s="73" t="s">
        <v>146</v>
      </c>
      <c r="J112" s="73" t="s">
        <v>126</v>
      </c>
      <c r="K112"/>
      <c r="L112"/>
    </row>
    <row r="113" spans="1:12" ht="228.75" customHeight="1" x14ac:dyDescent="0.5">
      <c r="A113" s="176" t="str">
        <f>HYPERLINK("https://oblrada-pl.gov.ua/sites/default/files/field/docs/124_1.pdf", "Звіт про виконання Комплексної програми щодо забезпечення законності, правопорядку, охорони прав, свобод і законних інтересів громадян та оборонної роботи за 2016 - 2020 роки")</f>
        <v>Звіт про виконання Комплексної програми щодо забезпечення законності, правопорядку, охорони прав, свобод і законних інтересів громадян та оборонної роботи за 2016 - 2020 роки</v>
      </c>
      <c r="B113" s="244" t="s">
        <v>124</v>
      </c>
      <c r="C113" s="121" t="s">
        <v>130</v>
      </c>
      <c r="D113" s="205" t="s">
        <v>16</v>
      </c>
      <c r="E113" s="60">
        <v>4</v>
      </c>
      <c r="F113" s="84"/>
      <c r="G113" s="220">
        <v>44250</v>
      </c>
      <c r="H113" s="87">
        <v>124</v>
      </c>
      <c r="I113" s="88" t="s">
        <v>147</v>
      </c>
      <c r="J113" s="125" t="s">
        <v>126</v>
      </c>
      <c r="K113"/>
      <c r="L113"/>
    </row>
    <row r="114" spans="1:12" s="44" customFormat="1" ht="31.5" customHeight="1" x14ac:dyDescent="0.5">
      <c r="A114" s="126"/>
      <c r="B114" s="246"/>
      <c r="C114" s="2"/>
      <c r="D114" s="2"/>
      <c r="E114" s="272"/>
      <c r="F114" s="2"/>
      <c r="G114" s="231"/>
      <c r="H114" s="2"/>
      <c r="I114" s="3"/>
      <c r="J114" s="4"/>
    </row>
    <row r="115" spans="1:12" s="44" customFormat="1" ht="31.5" customHeight="1" x14ac:dyDescent="0.5">
      <c r="A115" s="126"/>
      <c r="B115" s="246"/>
      <c r="C115" s="2"/>
      <c r="D115" s="2"/>
      <c r="E115" s="272"/>
      <c r="F115" s="2"/>
      <c r="G115" s="231"/>
      <c r="H115" s="2"/>
      <c r="I115" s="3"/>
      <c r="J115" s="4"/>
    </row>
    <row r="116" spans="1:12" s="26" customFormat="1" ht="31.5" customHeight="1" x14ac:dyDescent="0.5">
      <c r="A116" s="126"/>
      <c r="B116" s="246"/>
      <c r="C116" s="2"/>
      <c r="D116" s="2"/>
      <c r="E116" s="272"/>
      <c r="F116" s="2"/>
      <c r="G116" s="231"/>
      <c r="H116" s="2"/>
      <c r="I116" s="3"/>
      <c r="J116" s="4"/>
    </row>
    <row r="117" spans="1:12" ht="31.5" customHeight="1" x14ac:dyDescent="0.5">
      <c r="A117" s="126"/>
      <c r="B117" s="246"/>
      <c r="K117"/>
      <c r="L117"/>
    </row>
    <row r="118" spans="1:12" s="44" customFormat="1" ht="31.5" customHeight="1" x14ac:dyDescent="0.5">
      <c r="A118" s="126"/>
      <c r="B118" s="246"/>
      <c r="C118" s="2"/>
      <c r="D118" s="2"/>
      <c r="E118" s="272"/>
      <c r="F118" s="2"/>
      <c r="G118" s="231"/>
      <c r="H118" s="2"/>
      <c r="I118" s="3"/>
      <c r="J118" s="4"/>
    </row>
    <row r="119" spans="1:12" s="44" customFormat="1" ht="109.5" customHeight="1" x14ac:dyDescent="0.5">
      <c r="A119" s="126"/>
      <c r="B119" s="246"/>
      <c r="C119" s="2"/>
      <c r="D119" s="2"/>
      <c r="E119" s="272"/>
      <c r="F119" s="2"/>
      <c r="G119" s="231"/>
      <c r="H119" s="2"/>
      <c r="I119" s="3"/>
      <c r="J119" s="4"/>
    </row>
    <row r="120" spans="1:12" s="44" customFormat="1" ht="31.5" customHeight="1" x14ac:dyDescent="0.5">
      <c r="A120" s="126"/>
      <c r="B120" s="246"/>
      <c r="C120" s="2"/>
      <c r="D120" s="2"/>
      <c r="E120" s="272"/>
      <c r="F120" s="2"/>
      <c r="G120" s="231"/>
      <c r="H120" s="2"/>
      <c r="I120" s="3"/>
      <c r="J120" s="4"/>
    </row>
    <row r="121" spans="1:12" s="51" customFormat="1" ht="31.5" customHeight="1" x14ac:dyDescent="0.5">
      <c r="A121" s="126"/>
      <c r="B121" s="246"/>
      <c r="C121" s="2"/>
      <c r="D121" s="2"/>
      <c r="E121" s="272"/>
      <c r="F121" s="2"/>
      <c r="G121" s="231"/>
      <c r="H121" s="2"/>
      <c r="I121" s="3"/>
      <c r="J121" s="4"/>
    </row>
    <row r="122" spans="1:12" ht="258" customHeight="1" x14ac:dyDescent="0.5">
      <c r="A122" s="126"/>
      <c r="B122" s="246"/>
      <c r="K122"/>
      <c r="L122"/>
    </row>
    <row r="123" spans="1:12" ht="213.75" customHeight="1" x14ac:dyDescent="0.5">
      <c r="A123" s="126"/>
      <c r="B123" s="247"/>
      <c r="K123"/>
      <c r="L123"/>
    </row>
    <row r="124" spans="1:12" ht="142.5" customHeight="1" x14ac:dyDescent="0.5">
      <c r="A124" s="126"/>
      <c r="K124"/>
      <c r="L124"/>
    </row>
    <row r="125" spans="1:12" ht="142.5" customHeight="1" x14ac:dyDescent="0.5">
      <c r="A125" s="126"/>
      <c r="K125"/>
      <c r="L125"/>
    </row>
    <row r="126" spans="1:12" ht="193.5" customHeight="1" x14ac:dyDescent="0.5">
      <c r="A126" s="126"/>
      <c r="K126"/>
      <c r="L126"/>
    </row>
    <row r="127" spans="1:12" ht="142.5" customHeight="1" x14ac:dyDescent="0.5">
      <c r="A127" s="126"/>
      <c r="K127"/>
      <c r="L127"/>
    </row>
    <row r="128" spans="1:12" ht="142.5" customHeight="1" x14ac:dyDescent="0.5">
      <c r="A128" s="126"/>
      <c r="K128"/>
      <c r="L128"/>
    </row>
    <row r="129" spans="1:13" ht="142.5" customHeight="1" x14ac:dyDescent="0.5">
      <c r="A129" s="126"/>
      <c r="K129"/>
      <c r="L129"/>
    </row>
    <row r="130" spans="1:13" ht="142.5" customHeight="1" x14ac:dyDescent="0.5">
      <c r="A130" s="126"/>
      <c r="K130"/>
      <c r="L130"/>
    </row>
    <row r="131" spans="1:13" ht="142.5" customHeight="1" x14ac:dyDescent="0.5">
      <c r="A131" s="126"/>
      <c r="K131"/>
      <c r="L131"/>
    </row>
    <row r="132" spans="1:13" ht="142.5" customHeight="1" x14ac:dyDescent="0.5">
      <c r="A132" s="126"/>
      <c r="K132"/>
      <c r="L132"/>
    </row>
    <row r="133" spans="1:13" ht="142.5" customHeight="1" x14ac:dyDescent="0.5">
      <c r="A133" s="126"/>
      <c r="K133"/>
      <c r="L133"/>
    </row>
    <row r="134" spans="1:13" ht="142.5" customHeight="1" x14ac:dyDescent="0.5">
      <c r="A134" s="126"/>
      <c r="K134"/>
      <c r="L134"/>
    </row>
    <row r="135" spans="1:13" ht="142.5" customHeight="1" x14ac:dyDescent="0.5">
      <c r="A135" s="126"/>
      <c r="K135"/>
      <c r="L135"/>
    </row>
    <row r="136" spans="1:13" ht="142.5" customHeight="1" x14ac:dyDescent="0.5">
      <c r="A136" s="126"/>
      <c r="K136"/>
      <c r="L136"/>
    </row>
    <row r="137" spans="1:13" ht="142.5" customHeight="1" x14ac:dyDescent="0.5">
      <c r="A137" s="126"/>
      <c r="K137"/>
      <c r="L137"/>
    </row>
    <row r="138" spans="1:13" ht="142.5" customHeight="1" x14ac:dyDescent="0.5">
      <c r="A138" s="126"/>
      <c r="K138"/>
      <c r="L138"/>
    </row>
    <row r="139" spans="1:13" ht="142.5" customHeight="1" x14ac:dyDescent="0.5">
      <c r="A139" s="126"/>
      <c r="K139"/>
      <c r="L139"/>
    </row>
    <row r="140" spans="1:13" ht="109.5" customHeight="1" x14ac:dyDescent="0.5">
      <c r="A140" s="126"/>
      <c r="K140"/>
      <c r="L140"/>
    </row>
    <row r="141" spans="1:13" ht="31.5" customHeight="1" x14ac:dyDescent="0.5">
      <c r="A141" s="126"/>
      <c r="K141" s="127"/>
      <c r="L141" s="127"/>
      <c r="M141" s="128"/>
    </row>
    <row r="142" spans="1:13" ht="31.5" customHeight="1" x14ac:dyDescent="0.5">
      <c r="A142" s="126"/>
      <c r="K142" s="127"/>
      <c r="L142" s="127"/>
      <c r="M142" s="128"/>
    </row>
    <row r="143" spans="1:13" s="26" customFormat="1" ht="31.5" customHeight="1" x14ac:dyDescent="0.5">
      <c r="A143" s="126"/>
      <c r="B143" s="248"/>
      <c r="C143" s="2"/>
      <c r="D143" s="2"/>
      <c r="E143" s="272"/>
      <c r="F143" s="2"/>
      <c r="G143" s="231"/>
      <c r="H143" s="2"/>
      <c r="I143" s="3"/>
      <c r="J143" s="4"/>
      <c r="K143" s="129"/>
      <c r="L143" s="129"/>
      <c r="M143" s="130"/>
    </row>
    <row r="144" spans="1:13" ht="31.5" customHeight="1" x14ac:dyDescent="0.5">
      <c r="A144" s="126"/>
      <c r="K144" s="127"/>
      <c r="L144" s="127"/>
      <c r="M144" s="128"/>
    </row>
    <row r="145" spans="1:13" s="131" customFormat="1" ht="31.5" customHeight="1" x14ac:dyDescent="0.5">
      <c r="A145" s="126"/>
      <c r="B145" s="248"/>
      <c r="C145" s="2"/>
      <c r="D145" s="2"/>
      <c r="E145" s="272"/>
      <c r="F145" s="2"/>
      <c r="G145" s="231"/>
      <c r="H145" s="2"/>
      <c r="I145" s="3"/>
      <c r="J145" s="4"/>
    </row>
    <row r="146" spans="1:13" s="131" customFormat="1" ht="57" customHeight="1" x14ac:dyDescent="0.5">
      <c r="A146" s="126"/>
      <c r="B146" s="248"/>
      <c r="C146" s="2"/>
      <c r="D146" s="2"/>
      <c r="E146" s="272"/>
      <c r="F146" s="2"/>
      <c r="G146" s="231"/>
      <c r="H146" s="2"/>
      <c r="I146" s="3"/>
      <c r="J146" s="4"/>
    </row>
    <row r="147" spans="1:13" s="132" customFormat="1" ht="115.5" customHeight="1" x14ac:dyDescent="0.5">
      <c r="A147" s="126"/>
      <c r="B147" s="248"/>
      <c r="C147" s="2"/>
      <c r="D147" s="2"/>
      <c r="E147" s="272"/>
      <c r="F147" s="2"/>
      <c r="G147" s="231"/>
      <c r="H147" s="2"/>
      <c r="I147" s="3"/>
      <c r="J147" s="4"/>
    </row>
    <row r="148" spans="1:13" s="132" customFormat="1" ht="113.25" customHeight="1" x14ac:dyDescent="0.5">
      <c r="A148" s="126"/>
      <c r="B148" s="248"/>
      <c r="C148" s="2"/>
      <c r="D148" s="2"/>
      <c r="E148" s="272"/>
      <c r="F148" s="2"/>
      <c r="G148" s="231"/>
      <c r="H148" s="2"/>
      <c r="I148" s="3"/>
      <c r="J148" s="4"/>
    </row>
    <row r="149" spans="1:13" s="132" customFormat="1" ht="104.25" customHeight="1" x14ac:dyDescent="0.5">
      <c r="A149" s="126"/>
      <c r="B149" s="248"/>
      <c r="C149" s="2"/>
      <c r="D149" s="2"/>
      <c r="E149" s="272"/>
      <c r="F149" s="2"/>
      <c r="G149" s="231"/>
      <c r="H149" s="2"/>
      <c r="I149" s="3"/>
      <c r="J149" s="4"/>
    </row>
    <row r="150" spans="1:13" s="132" customFormat="1" ht="115.5" customHeight="1" x14ac:dyDescent="0.5">
      <c r="A150" s="126"/>
      <c r="B150" s="248"/>
      <c r="C150" s="2"/>
      <c r="D150" s="2"/>
      <c r="E150" s="272"/>
      <c r="F150" s="2"/>
      <c r="G150" s="231"/>
      <c r="H150" s="2"/>
      <c r="I150" s="3"/>
      <c r="J150" s="4"/>
    </row>
    <row r="151" spans="1:13" s="132" customFormat="1" ht="95.25" customHeight="1" x14ac:dyDescent="0.5">
      <c r="A151" s="126"/>
      <c r="B151" s="248"/>
      <c r="C151" s="2"/>
      <c r="D151" s="2"/>
      <c r="E151" s="272"/>
      <c r="F151" s="2"/>
      <c r="G151" s="231"/>
      <c r="H151" s="2"/>
      <c r="I151" s="3"/>
      <c r="J151" s="4"/>
    </row>
    <row r="152" spans="1:13" s="132" customFormat="1" ht="132.75" customHeight="1" x14ac:dyDescent="0.5">
      <c r="A152" s="126"/>
      <c r="B152" s="248"/>
      <c r="C152" s="2"/>
      <c r="D152" s="2"/>
      <c r="E152" s="272"/>
      <c r="F152" s="2"/>
      <c r="G152" s="231"/>
      <c r="H152" s="2"/>
      <c r="I152" s="3"/>
      <c r="J152" s="4"/>
    </row>
    <row r="153" spans="1:13" ht="31.5" customHeight="1" x14ac:dyDescent="0.5">
      <c r="A153" s="126"/>
      <c r="K153" s="127"/>
      <c r="L153" s="127"/>
      <c r="M153" s="128"/>
    </row>
    <row r="154" spans="1:13" s="135" customFormat="1" ht="31.5" customHeight="1" x14ac:dyDescent="0.5">
      <c r="A154" s="126"/>
      <c r="B154" s="248"/>
      <c r="C154" s="2"/>
      <c r="D154" s="2"/>
      <c r="E154" s="272"/>
      <c r="F154" s="2"/>
      <c r="G154" s="231"/>
      <c r="H154" s="2"/>
      <c r="I154" s="3"/>
      <c r="J154" s="4"/>
      <c r="K154" s="133"/>
      <c r="L154" s="133"/>
      <c r="M154" s="134"/>
    </row>
    <row r="155" spans="1:13" s="138" customFormat="1" ht="31.5" customHeight="1" x14ac:dyDescent="0.5">
      <c r="A155" s="126"/>
      <c r="B155" s="248"/>
      <c r="C155" s="2"/>
      <c r="D155" s="2"/>
      <c r="E155" s="272"/>
      <c r="F155" s="2"/>
      <c r="G155" s="231"/>
      <c r="H155" s="2"/>
      <c r="I155" s="3"/>
      <c r="J155" s="4"/>
      <c r="K155" s="136"/>
      <c r="L155" s="136"/>
      <c r="M155" s="137"/>
    </row>
    <row r="156" spans="1:13" ht="81.75" customHeight="1" x14ac:dyDescent="0.5">
      <c r="A156" s="126"/>
      <c r="K156" s="127"/>
      <c r="L156" s="127"/>
      <c r="M156" s="128"/>
    </row>
    <row r="157" spans="1:13" s="51" customFormat="1" ht="31.5" customHeight="1" x14ac:dyDescent="0.5">
      <c r="A157" s="126"/>
      <c r="B157" s="248"/>
      <c r="C157" s="2"/>
      <c r="D157" s="2"/>
      <c r="E157" s="272"/>
      <c r="F157" s="2"/>
      <c r="G157" s="231"/>
      <c r="H157" s="2"/>
      <c r="I157" s="3"/>
      <c r="J157" s="4"/>
      <c r="K157" s="139"/>
      <c r="L157" s="139"/>
      <c r="M157" s="140"/>
    </row>
    <row r="158" spans="1:13" ht="31.5" customHeight="1" x14ac:dyDescent="0.5">
      <c r="A158" s="126"/>
      <c r="K158" s="127"/>
      <c r="L158" s="127"/>
      <c r="M158" s="128"/>
    </row>
    <row r="159" spans="1:13" s="26" customFormat="1" ht="71.25" customHeight="1" x14ac:dyDescent="0.5">
      <c r="A159" s="126"/>
      <c r="B159" s="248"/>
      <c r="C159" s="2"/>
      <c r="D159" s="2"/>
      <c r="E159" s="272"/>
      <c r="F159" s="2"/>
      <c r="G159" s="231"/>
      <c r="H159" s="2"/>
      <c r="I159" s="3"/>
      <c r="J159" s="4"/>
      <c r="K159" s="129"/>
      <c r="L159" s="129"/>
      <c r="M159" s="130"/>
    </row>
    <row r="160" spans="1:13" s="26" customFormat="1" ht="31.5" customHeight="1" x14ac:dyDescent="0.5">
      <c r="A160" s="126"/>
      <c r="B160" s="248"/>
      <c r="C160" s="2"/>
      <c r="D160" s="2"/>
      <c r="E160" s="272"/>
      <c r="F160" s="2"/>
      <c r="G160" s="231"/>
      <c r="H160" s="2"/>
      <c r="I160" s="3"/>
      <c r="J160" s="4"/>
      <c r="K160" s="129"/>
      <c r="L160" s="129"/>
      <c r="M160" s="130"/>
    </row>
    <row r="161" spans="1:13" ht="31.5" customHeight="1" x14ac:dyDescent="0.5">
      <c r="A161" s="126"/>
      <c r="K161" s="127"/>
      <c r="L161" s="127"/>
      <c r="M161" s="128"/>
    </row>
    <row r="162" spans="1:13" ht="31.5" customHeight="1" x14ac:dyDescent="0.5">
      <c r="A162" s="126"/>
      <c r="K162" s="127"/>
      <c r="L162" s="127"/>
      <c r="M162" s="128"/>
    </row>
    <row r="163" spans="1:13" ht="31.5" customHeight="1" x14ac:dyDescent="0.5">
      <c r="A163" s="126"/>
      <c r="K163" s="127"/>
      <c r="L163" s="127"/>
      <c r="M163" s="128"/>
    </row>
    <row r="164" spans="1:13" ht="31.5" customHeight="1" x14ac:dyDescent="0.5">
      <c r="A164" s="126"/>
      <c r="K164" s="127"/>
      <c r="L164" s="127"/>
      <c r="M164" s="128"/>
    </row>
    <row r="165" spans="1:13" ht="31.5" customHeight="1" x14ac:dyDescent="0.5">
      <c r="A165" s="126"/>
      <c r="K165" s="127"/>
      <c r="L165" s="127"/>
      <c r="M165" s="128"/>
    </row>
    <row r="166" spans="1:13" s="77" customFormat="1" ht="31.5" customHeight="1" x14ac:dyDescent="0.5">
      <c r="A166" s="126"/>
      <c r="B166" s="248"/>
      <c r="C166" s="2"/>
      <c r="D166" s="2"/>
      <c r="E166" s="272"/>
      <c r="F166" s="2"/>
      <c r="G166" s="231"/>
      <c r="H166" s="2"/>
      <c r="I166" s="3"/>
      <c r="J166" s="4"/>
      <c r="K166" s="141"/>
      <c r="L166" s="141"/>
      <c r="M166" s="142"/>
    </row>
    <row r="167" spans="1:13" ht="31.5" customHeight="1" x14ac:dyDescent="0.5">
      <c r="A167" s="126"/>
      <c r="K167" s="127"/>
      <c r="L167" s="127"/>
      <c r="M167" s="128"/>
    </row>
    <row r="168" spans="1:13" ht="31.5" customHeight="1" x14ac:dyDescent="0.5">
      <c r="A168" s="126"/>
      <c r="K168" s="127"/>
      <c r="L168" s="127"/>
      <c r="M168" s="128"/>
    </row>
    <row r="169" spans="1:13" ht="31.5" customHeight="1" x14ac:dyDescent="0.5">
      <c r="A169" s="126"/>
      <c r="K169" s="127"/>
      <c r="L169" s="127"/>
      <c r="M169" s="128"/>
    </row>
    <row r="170" spans="1:13" ht="31.5" customHeight="1" x14ac:dyDescent="0.5">
      <c r="A170" s="126"/>
      <c r="K170" s="127"/>
      <c r="L170" s="127"/>
      <c r="M170" s="128"/>
    </row>
    <row r="171" spans="1:13" ht="31.5" customHeight="1" x14ac:dyDescent="0.5">
      <c r="A171" s="126"/>
      <c r="K171" s="127"/>
      <c r="L171" s="127"/>
      <c r="M171" s="128"/>
    </row>
    <row r="172" spans="1:13" s="26" customFormat="1" ht="31.5" customHeight="1" x14ac:dyDescent="0.5">
      <c r="A172" s="126"/>
      <c r="B172" s="248"/>
      <c r="C172" s="2"/>
      <c r="D172" s="2"/>
      <c r="E172" s="272"/>
      <c r="F172" s="2"/>
      <c r="G172" s="231"/>
      <c r="H172" s="2"/>
      <c r="I172" s="3"/>
      <c r="J172" s="4"/>
      <c r="K172" s="129"/>
      <c r="L172" s="129"/>
      <c r="M172" s="130"/>
    </row>
    <row r="173" spans="1:13" ht="31.5" customHeight="1" x14ac:dyDescent="0.5">
      <c r="A173" s="126"/>
      <c r="K173" s="127"/>
      <c r="L173" s="127"/>
      <c r="M173" s="128"/>
    </row>
    <row r="174" spans="1:13" s="135" customFormat="1" ht="31.5" customHeight="1" x14ac:dyDescent="0.5">
      <c r="A174" s="126"/>
      <c r="B174" s="248"/>
      <c r="C174" s="2"/>
      <c r="D174" s="2"/>
      <c r="E174" s="272"/>
      <c r="F174" s="2"/>
      <c r="G174" s="231"/>
      <c r="H174" s="2"/>
      <c r="I174" s="3"/>
      <c r="J174" s="4"/>
      <c r="K174" s="133"/>
      <c r="L174" s="133"/>
      <c r="M174" s="134"/>
    </row>
    <row r="175" spans="1:13" ht="31.5" customHeight="1" x14ac:dyDescent="0.5">
      <c r="A175" s="126"/>
      <c r="K175" s="127"/>
      <c r="L175" s="127"/>
      <c r="M175" s="128"/>
    </row>
    <row r="176" spans="1:13" s="51" customFormat="1" ht="31.5" customHeight="1" x14ac:dyDescent="0.5">
      <c r="A176" s="126"/>
      <c r="B176" s="248"/>
      <c r="C176" s="2"/>
      <c r="D176" s="2"/>
      <c r="E176" s="272"/>
      <c r="F176" s="2"/>
      <c r="G176" s="231"/>
      <c r="H176" s="2"/>
      <c r="I176" s="3"/>
      <c r="J176" s="4"/>
      <c r="K176" s="139"/>
      <c r="L176" s="139"/>
      <c r="M176" s="140"/>
    </row>
    <row r="177" spans="1:13" s="51" customFormat="1" ht="31.5" customHeight="1" x14ac:dyDescent="0.5">
      <c r="A177" s="126"/>
      <c r="B177" s="248"/>
      <c r="C177" s="2"/>
      <c r="D177" s="2"/>
      <c r="E177" s="272"/>
      <c r="F177" s="2"/>
      <c r="G177" s="231"/>
      <c r="H177" s="2"/>
      <c r="I177" s="3"/>
      <c r="J177" s="4"/>
      <c r="K177" s="139"/>
      <c r="L177" s="139"/>
      <c r="M177" s="140"/>
    </row>
    <row r="178" spans="1:13" s="51" customFormat="1" ht="94.5" customHeight="1" x14ac:dyDescent="0.5">
      <c r="A178" s="126"/>
      <c r="B178" s="248"/>
      <c r="C178" s="2"/>
      <c r="D178" s="2"/>
      <c r="E178" s="272"/>
      <c r="F178" s="2"/>
      <c r="G178" s="231"/>
      <c r="H178" s="2"/>
      <c r="I178" s="3"/>
      <c r="J178" s="4"/>
      <c r="K178" s="139"/>
      <c r="L178" s="139"/>
      <c r="M178" s="140"/>
    </row>
    <row r="179" spans="1:13" s="51" customFormat="1" ht="109.5" customHeight="1" x14ac:dyDescent="0.5">
      <c r="A179" s="126"/>
      <c r="B179" s="248"/>
      <c r="C179" s="2"/>
      <c r="D179" s="2"/>
      <c r="E179" s="272"/>
      <c r="F179" s="2"/>
      <c r="G179" s="231"/>
      <c r="H179" s="2"/>
      <c r="I179" s="3"/>
      <c r="J179" s="4"/>
      <c r="K179" s="139"/>
      <c r="L179" s="139"/>
      <c r="M179" s="140"/>
    </row>
    <row r="180" spans="1:13" s="51" customFormat="1" ht="138" customHeight="1" x14ac:dyDescent="0.5">
      <c r="A180" s="126"/>
      <c r="B180" s="248"/>
      <c r="C180" s="2"/>
      <c r="D180" s="2"/>
      <c r="E180" s="272"/>
      <c r="F180" s="2"/>
      <c r="G180" s="231"/>
      <c r="H180" s="2"/>
      <c r="I180" s="3"/>
      <c r="J180" s="4"/>
      <c r="K180" s="139"/>
      <c r="L180" s="139"/>
      <c r="M180" s="140"/>
    </row>
    <row r="181" spans="1:13" s="120" customFormat="1" ht="31.5" customHeight="1" x14ac:dyDescent="0.5">
      <c r="A181" s="126"/>
      <c r="B181" s="248"/>
      <c r="C181" s="2"/>
      <c r="D181" s="2"/>
      <c r="E181" s="272"/>
      <c r="F181" s="2"/>
      <c r="G181" s="231"/>
      <c r="H181" s="2"/>
      <c r="I181" s="3"/>
      <c r="J181" s="4"/>
      <c r="K181" s="143"/>
      <c r="L181" s="143"/>
      <c r="M181" s="144"/>
    </row>
    <row r="182" spans="1:13" ht="31.5" customHeight="1" x14ac:dyDescent="0.5">
      <c r="A182" s="126"/>
      <c r="K182" s="127"/>
      <c r="L182" s="127"/>
      <c r="M182" s="128"/>
    </row>
    <row r="183" spans="1:13" ht="31.5" customHeight="1" x14ac:dyDescent="0.5">
      <c r="A183" s="126"/>
      <c r="K183" s="127"/>
      <c r="L183" s="127"/>
      <c r="M183" s="128"/>
    </row>
    <row r="184" spans="1:13" ht="31.5" customHeight="1" x14ac:dyDescent="0.5">
      <c r="A184" s="126"/>
      <c r="L184" s="5"/>
      <c r="M184" s="6"/>
    </row>
    <row r="185" spans="1:13" ht="31.5" customHeight="1" x14ac:dyDescent="0.5">
      <c r="A185" s="126"/>
      <c r="L185" s="5"/>
      <c r="M185" s="6"/>
    </row>
    <row r="186" spans="1:13" ht="31.5" customHeight="1" x14ac:dyDescent="0.5">
      <c r="A186" s="126"/>
      <c r="L186" s="5"/>
      <c r="M186" s="6"/>
    </row>
    <row r="187" spans="1:13" ht="31.5" customHeight="1" x14ac:dyDescent="0.5">
      <c r="A187" s="126"/>
      <c r="L187" s="5"/>
      <c r="M187" s="6"/>
    </row>
    <row r="188" spans="1:13" s="51" customFormat="1" ht="64.5" customHeight="1" x14ac:dyDescent="0.5">
      <c r="A188" s="126"/>
      <c r="B188" s="248"/>
      <c r="C188" s="2"/>
      <c r="D188" s="2"/>
      <c r="E188" s="272"/>
      <c r="F188" s="2"/>
      <c r="G188" s="231"/>
      <c r="H188" s="2"/>
      <c r="I188" s="3"/>
      <c r="J188" s="4"/>
      <c r="K188" s="145"/>
      <c r="L188" s="145"/>
      <c r="M188" s="146"/>
    </row>
    <row r="189" spans="1:13" ht="71.25" customHeight="1" x14ac:dyDescent="0.5">
      <c r="A189" s="126"/>
      <c r="L189" s="5"/>
      <c r="M189" s="6"/>
    </row>
    <row r="190" spans="1:13" ht="31.5" customHeight="1" x14ac:dyDescent="0.5">
      <c r="A190" s="126"/>
      <c r="L190" s="5"/>
      <c r="M190" s="6"/>
    </row>
    <row r="191" spans="1:13" ht="31.5" customHeight="1" x14ac:dyDescent="0.5">
      <c r="A191" s="126"/>
      <c r="L191" s="5"/>
      <c r="M191" s="6"/>
    </row>
    <row r="192" spans="1:13" ht="31.5" customHeight="1" x14ac:dyDescent="0.5">
      <c r="A192" s="126"/>
      <c r="L192" s="5"/>
      <c r="M192" s="6"/>
    </row>
    <row r="193" spans="1:13" ht="31.5" customHeight="1" x14ac:dyDescent="0.5">
      <c r="A193" s="126"/>
      <c r="L193" s="5"/>
      <c r="M193" s="6"/>
    </row>
    <row r="194" spans="1:13" ht="31.5" customHeight="1" x14ac:dyDescent="0.5">
      <c r="A194" s="126"/>
      <c r="L194" s="5"/>
      <c r="M194" s="6"/>
    </row>
    <row r="195" spans="1:13" s="135" customFormat="1" ht="31.5" customHeight="1" x14ac:dyDescent="0.5">
      <c r="A195" s="126"/>
      <c r="B195" s="248"/>
      <c r="C195" s="2"/>
      <c r="D195" s="2"/>
      <c r="E195" s="272"/>
      <c r="F195" s="2"/>
      <c r="G195" s="231"/>
      <c r="H195" s="2"/>
      <c r="I195" s="3"/>
      <c r="J195" s="4"/>
      <c r="K195" s="147"/>
      <c r="L195" s="147"/>
      <c r="M195" s="148"/>
    </row>
    <row r="196" spans="1:13" ht="31.5" customHeight="1" x14ac:dyDescent="0.5">
      <c r="A196" s="126"/>
      <c r="L196" s="5"/>
      <c r="M196" s="6"/>
    </row>
    <row r="197" spans="1:13" ht="251.25" customHeight="1" x14ac:dyDescent="0.5">
      <c r="A197" s="126"/>
      <c r="L197" s="5"/>
      <c r="M197" s="6"/>
    </row>
    <row r="198" spans="1:13" s="149" customFormat="1" ht="31.5" customHeight="1" x14ac:dyDescent="0.5">
      <c r="A198" s="126"/>
      <c r="B198" s="248"/>
      <c r="C198" s="2"/>
      <c r="D198" s="2"/>
      <c r="E198" s="272"/>
      <c r="F198" s="2"/>
      <c r="G198" s="231"/>
      <c r="H198" s="2"/>
      <c r="I198" s="3"/>
      <c r="J198" s="4"/>
      <c r="K198" s="127"/>
      <c r="L198" s="127"/>
      <c r="M198" s="128"/>
    </row>
    <row r="199" spans="1:13" s="135" customFormat="1" ht="31.5" customHeight="1" x14ac:dyDescent="0.5">
      <c r="A199" s="126"/>
      <c r="B199" s="248"/>
      <c r="C199" s="2"/>
      <c r="D199" s="2"/>
      <c r="E199" s="272"/>
      <c r="F199" s="2"/>
      <c r="G199" s="231"/>
      <c r="H199" s="2"/>
      <c r="I199" s="3"/>
      <c r="J199" s="4"/>
      <c r="K199" s="147"/>
      <c r="L199" s="147"/>
      <c r="M199" s="148"/>
    </row>
    <row r="200" spans="1:13" s="135" customFormat="1" ht="31.5" customHeight="1" x14ac:dyDescent="0.5">
      <c r="A200" s="126"/>
      <c r="B200" s="248"/>
      <c r="C200" s="2"/>
      <c r="D200" s="2"/>
      <c r="E200" s="272"/>
      <c r="F200" s="2"/>
      <c r="G200" s="231"/>
      <c r="H200" s="2"/>
      <c r="I200" s="3"/>
      <c r="J200" s="4"/>
      <c r="K200" s="147"/>
      <c r="L200" s="147"/>
      <c r="M200" s="148"/>
    </row>
    <row r="201" spans="1:13" s="26" customFormat="1" ht="31.5" customHeight="1" x14ac:dyDescent="0.5">
      <c r="A201" s="126"/>
      <c r="B201" s="248"/>
      <c r="C201" s="2"/>
      <c r="D201" s="2"/>
      <c r="E201" s="272"/>
      <c r="F201" s="2"/>
      <c r="G201" s="231"/>
      <c r="H201" s="2"/>
      <c r="I201" s="3"/>
      <c r="J201" s="4"/>
      <c r="K201" s="150"/>
      <c r="L201" s="150"/>
      <c r="M201" s="151"/>
    </row>
    <row r="202" spans="1:13" ht="31.5" customHeight="1" x14ac:dyDescent="0.5">
      <c r="A202" s="126"/>
      <c r="L202" s="5"/>
      <c r="M202" s="6"/>
    </row>
    <row r="203" spans="1:13" s="26" customFormat="1" ht="31.5" customHeight="1" x14ac:dyDescent="0.5">
      <c r="A203" s="126"/>
      <c r="B203" s="248"/>
      <c r="C203" s="2"/>
      <c r="D203" s="2"/>
      <c r="E203" s="272"/>
      <c r="F203" s="2"/>
      <c r="G203" s="231"/>
      <c r="H203" s="2"/>
      <c r="I203" s="3"/>
      <c r="J203" s="4"/>
      <c r="K203" s="150"/>
      <c r="L203" s="150"/>
      <c r="M203" s="151"/>
    </row>
    <row r="204" spans="1:13" s="26" customFormat="1" ht="31.5" customHeight="1" x14ac:dyDescent="0.5">
      <c r="A204" s="126"/>
      <c r="B204" s="248"/>
      <c r="C204" s="2"/>
      <c r="D204" s="2"/>
      <c r="E204" s="272"/>
      <c r="F204" s="2"/>
      <c r="G204" s="231"/>
      <c r="H204" s="2"/>
      <c r="I204" s="3"/>
      <c r="J204" s="4"/>
      <c r="K204" s="150"/>
      <c r="L204" s="150"/>
      <c r="M204" s="151"/>
    </row>
    <row r="205" spans="1:13" ht="31.5" customHeight="1" x14ac:dyDescent="0.5">
      <c r="A205" s="126"/>
      <c r="L205" s="5"/>
      <c r="M205" s="6"/>
    </row>
    <row r="206" spans="1:13" ht="31.5" customHeight="1" x14ac:dyDescent="0.5">
      <c r="A206" s="126"/>
      <c r="L206" s="5"/>
      <c r="M206" s="6"/>
    </row>
    <row r="207" spans="1:13" ht="31.5" customHeight="1" x14ac:dyDescent="0.5">
      <c r="A207" s="126"/>
      <c r="L207" s="5"/>
      <c r="M207" s="6"/>
    </row>
    <row r="208" spans="1:13" ht="31.5" customHeight="1" x14ac:dyDescent="0.5">
      <c r="A208" s="126"/>
      <c r="L208" s="5"/>
      <c r="M208" s="6"/>
    </row>
    <row r="209" spans="1:13" s="26" customFormat="1" ht="31.5" customHeight="1" x14ac:dyDescent="0.5">
      <c r="A209" s="126"/>
      <c r="B209" s="248"/>
      <c r="C209" s="2"/>
      <c r="D209" s="2"/>
      <c r="E209" s="272"/>
      <c r="F209" s="2"/>
      <c r="G209" s="231"/>
      <c r="H209" s="2"/>
      <c r="I209" s="3"/>
      <c r="J209" s="4"/>
      <c r="K209" s="150"/>
      <c r="L209" s="150"/>
      <c r="M209" s="151"/>
    </row>
    <row r="210" spans="1:13" ht="31.5" customHeight="1" x14ac:dyDescent="0.5">
      <c r="A210" s="126"/>
      <c r="L210" s="5"/>
      <c r="M210" s="6"/>
    </row>
    <row r="211" spans="1:13" ht="31.5" customHeight="1" x14ac:dyDescent="0.5">
      <c r="A211" s="126"/>
      <c r="L211" s="5"/>
      <c r="M211" s="6"/>
    </row>
    <row r="212" spans="1:13" ht="31.5" customHeight="1" x14ac:dyDescent="0.5">
      <c r="A212" s="126"/>
      <c r="L212" s="5"/>
      <c r="M212" s="6"/>
    </row>
    <row r="213" spans="1:13" ht="31.5" customHeight="1" x14ac:dyDescent="0.5">
      <c r="A213" s="126"/>
      <c r="L213" s="5"/>
      <c r="M213" s="6"/>
    </row>
    <row r="214" spans="1:13" ht="31.5" customHeight="1" x14ac:dyDescent="0.5">
      <c r="A214" s="126"/>
      <c r="L214" s="5"/>
      <c r="M214" s="6"/>
    </row>
    <row r="215" spans="1:13" ht="31.5" customHeight="1" x14ac:dyDescent="0.5">
      <c r="A215" s="126"/>
    </row>
    <row r="216" spans="1:13" s="135" customFormat="1" ht="31.5" customHeight="1" x14ac:dyDescent="0.5">
      <c r="A216" s="126"/>
      <c r="B216" s="248"/>
      <c r="C216" s="2"/>
      <c r="D216" s="2"/>
      <c r="E216" s="272"/>
      <c r="F216" s="2"/>
      <c r="G216" s="231"/>
      <c r="H216" s="2"/>
      <c r="I216" s="3"/>
      <c r="J216" s="4"/>
      <c r="K216" s="147"/>
      <c r="L216" s="148"/>
    </row>
    <row r="217" spans="1:13" ht="31.5" customHeight="1" x14ac:dyDescent="0.5">
      <c r="A217" s="126"/>
    </row>
    <row r="218" spans="1:13" ht="31.5" customHeight="1" x14ac:dyDescent="0.5">
      <c r="A218" s="126"/>
    </row>
    <row r="219" spans="1:13" ht="31.5" customHeight="1" x14ac:dyDescent="0.5">
      <c r="A219" s="126"/>
    </row>
    <row r="220" spans="1:13" s="26" customFormat="1" ht="31.5" customHeight="1" x14ac:dyDescent="0.5">
      <c r="A220" s="126"/>
      <c r="B220" s="248"/>
      <c r="C220" s="2"/>
      <c r="D220" s="2"/>
      <c r="E220" s="272"/>
      <c r="F220" s="2"/>
      <c r="G220" s="231"/>
      <c r="H220" s="2"/>
      <c r="I220" s="3"/>
      <c r="J220" s="4"/>
      <c r="K220" s="150"/>
      <c r="L220" s="151"/>
    </row>
    <row r="221" spans="1:13" ht="31.5" customHeight="1" x14ac:dyDescent="0.5">
      <c r="A221" s="126"/>
    </row>
    <row r="222" spans="1:13" ht="31.5" customHeight="1" x14ac:dyDescent="0.5">
      <c r="A222" s="126"/>
    </row>
    <row r="223" spans="1:13" s="154" customFormat="1" ht="31.5" customHeight="1" x14ac:dyDescent="0.5">
      <c r="A223" s="126"/>
      <c r="B223" s="248"/>
      <c r="C223" s="2"/>
      <c r="D223" s="2"/>
      <c r="E223" s="272"/>
      <c r="F223" s="2"/>
      <c r="G223" s="231"/>
      <c r="H223" s="2"/>
      <c r="I223" s="3"/>
      <c r="J223" s="4"/>
      <c r="K223" s="152"/>
      <c r="L223" s="153"/>
    </row>
    <row r="224" spans="1:13" s="154" customFormat="1" ht="31.5" customHeight="1" x14ac:dyDescent="0.5">
      <c r="A224" s="126"/>
      <c r="B224" s="248"/>
      <c r="C224" s="2"/>
      <c r="D224" s="2"/>
      <c r="E224" s="272"/>
      <c r="F224" s="2"/>
      <c r="G224" s="231"/>
      <c r="H224" s="2"/>
      <c r="I224" s="3"/>
      <c r="J224" s="4"/>
      <c r="K224" s="152"/>
      <c r="L224" s="153"/>
    </row>
    <row r="225" spans="1:12" s="154" customFormat="1" ht="31.5" customHeight="1" x14ac:dyDescent="0.5">
      <c r="A225" s="126"/>
      <c r="B225" s="248"/>
      <c r="C225" s="2"/>
      <c r="D225" s="2"/>
      <c r="E225" s="272"/>
      <c r="F225" s="2"/>
      <c r="G225" s="231"/>
      <c r="H225" s="2"/>
      <c r="I225" s="3"/>
      <c r="J225" s="4"/>
      <c r="K225" s="152"/>
      <c r="L225" s="153"/>
    </row>
    <row r="226" spans="1:12" s="99" customFormat="1" ht="31.5" customHeight="1" x14ac:dyDescent="0.5">
      <c r="A226" s="126"/>
      <c r="B226" s="248"/>
      <c r="C226" s="2"/>
      <c r="D226" s="2"/>
      <c r="E226" s="272"/>
      <c r="F226" s="2"/>
      <c r="G226" s="231"/>
      <c r="H226" s="2"/>
      <c r="I226" s="3"/>
      <c r="J226" s="4"/>
      <c r="K226" s="133"/>
      <c r="L226" s="134"/>
    </row>
    <row r="227" spans="1:12" ht="31.5" customHeight="1" x14ac:dyDescent="0.5">
      <c r="A227" s="126"/>
    </row>
    <row r="228" spans="1:12" ht="31.5" customHeight="1" x14ac:dyDescent="0.5">
      <c r="A228" s="126"/>
    </row>
    <row r="229" spans="1:12" ht="31.5" customHeight="1" x14ac:dyDescent="0.5">
      <c r="A229" s="126"/>
    </row>
    <row r="230" spans="1:12" ht="31.5" customHeight="1" x14ac:dyDescent="0.5">
      <c r="A230" s="126"/>
    </row>
    <row r="231" spans="1:12" ht="31.5" customHeight="1" x14ac:dyDescent="0.5">
      <c r="A231" s="126"/>
    </row>
    <row r="232" spans="1:12" ht="31.5" customHeight="1" x14ac:dyDescent="0.5">
      <c r="A232" s="126"/>
    </row>
    <row r="233" spans="1:12" ht="31.5" customHeight="1" x14ac:dyDescent="0.5">
      <c r="A233" s="126"/>
    </row>
    <row r="234" spans="1:12" ht="31.5" customHeight="1" x14ac:dyDescent="0.5">
      <c r="A234" s="126"/>
    </row>
    <row r="235" spans="1:12" ht="31.5" customHeight="1" x14ac:dyDescent="0.5">
      <c r="A235" s="126"/>
    </row>
    <row r="236" spans="1:12" ht="31.5" customHeight="1" x14ac:dyDescent="0.5">
      <c r="A236" s="126"/>
    </row>
    <row r="237" spans="1:12" s="26" customFormat="1" ht="31.5" customHeight="1" x14ac:dyDescent="0.5">
      <c r="A237" s="126"/>
      <c r="B237" s="248"/>
      <c r="C237" s="2"/>
      <c r="D237" s="2"/>
      <c r="E237" s="272"/>
      <c r="F237" s="2"/>
      <c r="G237" s="231"/>
      <c r="H237" s="2"/>
      <c r="I237" s="3"/>
      <c r="J237" s="4"/>
      <c r="K237" s="150"/>
      <c r="L237" s="151"/>
    </row>
    <row r="238" spans="1:12" s="26" customFormat="1" ht="31.5" customHeight="1" x14ac:dyDescent="0.5">
      <c r="A238" s="126"/>
      <c r="B238" s="248"/>
      <c r="C238" s="2"/>
      <c r="D238" s="2"/>
      <c r="E238" s="272"/>
      <c r="F238" s="2"/>
      <c r="G238" s="231"/>
      <c r="H238" s="2"/>
      <c r="I238" s="3"/>
      <c r="J238" s="4"/>
      <c r="K238" s="150"/>
      <c r="L238" s="151"/>
    </row>
    <row r="239" spans="1:12" ht="31.5" customHeight="1" x14ac:dyDescent="0.5">
      <c r="A239" s="126"/>
    </row>
    <row r="240" spans="1:12" ht="31.5" customHeight="1" x14ac:dyDescent="0.5">
      <c r="A240" s="126"/>
    </row>
    <row r="241" spans="1:12" s="120" customFormat="1" ht="31.5" customHeight="1" x14ac:dyDescent="0.5">
      <c r="A241" s="126"/>
      <c r="B241" s="248"/>
      <c r="C241" s="2"/>
      <c r="D241" s="2"/>
      <c r="E241" s="272"/>
      <c r="F241" s="2"/>
      <c r="G241" s="231"/>
      <c r="H241" s="2"/>
      <c r="I241" s="3"/>
      <c r="J241" s="4"/>
      <c r="K241" s="155"/>
      <c r="L241" s="156"/>
    </row>
    <row r="242" spans="1:12" ht="31.5" customHeight="1" x14ac:dyDescent="0.5">
      <c r="A242" s="126"/>
    </row>
    <row r="243" spans="1:12" s="26" customFormat="1" ht="31.5" customHeight="1" x14ac:dyDescent="0.5">
      <c r="A243" s="126"/>
      <c r="B243" s="248"/>
      <c r="C243" s="2"/>
      <c r="D243" s="2"/>
      <c r="E243" s="272"/>
      <c r="F243" s="2"/>
      <c r="G243" s="231"/>
      <c r="H243" s="2"/>
      <c r="I243" s="3"/>
      <c r="J243" s="4"/>
      <c r="K243" s="150"/>
      <c r="L243" s="151"/>
    </row>
    <row r="244" spans="1:12" ht="31.5" customHeight="1" x14ac:dyDescent="0.5">
      <c r="A244" s="126"/>
    </row>
    <row r="245" spans="1:12" ht="31.5" customHeight="1" x14ac:dyDescent="0.5">
      <c r="A245" s="126"/>
    </row>
    <row r="246" spans="1:12" ht="81.75" customHeight="1" x14ac:dyDescent="0.5">
      <c r="A246" s="126"/>
    </row>
    <row r="247" spans="1:12" ht="31.5" customHeight="1" x14ac:dyDescent="0.5">
      <c r="A247" s="126"/>
    </row>
    <row r="248" spans="1:12" ht="31.5" customHeight="1" x14ac:dyDescent="0.5">
      <c r="A248" s="126"/>
    </row>
    <row r="249" spans="1:12" ht="31.5" customHeight="1" x14ac:dyDescent="0.5">
      <c r="A249" s="126"/>
    </row>
    <row r="250" spans="1:12" ht="31.5" customHeight="1" x14ac:dyDescent="0.5">
      <c r="A250" s="126"/>
    </row>
    <row r="251" spans="1:12" s="26" customFormat="1" ht="104.25" customHeight="1" x14ac:dyDescent="0.5">
      <c r="A251" s="126"/>
      <c r="B251" s="248"/>
      <c r="C251" s="2"/>
      <c r="D251" s="2"/>
      <c r="E251" s="272"/>
      <c r="F251" s="2"/>
      <c r="G251" s="231"/>
      <c r="H251" s="2"/>
      <c r="I251" s="3"/>
      <c r="J251" s="4"/>
      <c r="K251" s="150"/>
      <c r="L251" s="151"/>
    </row>
    <row r="252" spans="1:12" ht="31.5" customHeight="1" x14ac:dyDescent="0.5">
      <c r="A252" s="126"/>
    </row>
    <row r="253" spans="1:12" ht="31.5" customHeight="1" x14ac:dyDescent="0.5">
      <c r="A253" s="126"/>
    </row>
    <row r="254" spans="1:12" ht="31.5" customHeight="1" x14ac:dyDescent="0.5">
      <c r="A254" s="126"/>
    </row>
    <row r="255" spans="1:12" ht="171.75" customHeight="1" x14ac:dyDescent="0.5">
      <c r="A255" s="126"/>
    </row>
    <row r="256" spans="1:12" ht="160.5" customHeight="1" x14ac:dyDescent="0.5">
      <c r="A256" s="126"/>
    </row>
    <row r="257" spans="1:12" ht="130.5" customHeight="1" x14ac:dyDescent="0.5">
      <c r="A257" s="126"/>
    </row>
    <row r="258" spans="1:12" ht="147" customHeight="1" x14ac:dyDescent="0.5">
      <c r="A258" s="126"/>
    </row>
    <row r="259" spans="1:12" ht="31.5" customHeight="1" x14ac:dyDescent="0.5">
      <c r="A259" s="126"/>
    </row>
    <row r="260" spans="1:12" ht="31.5" customHeight="1" x14ac:dyDescent="0.5">
      <c r="A260" s="126"/>
    </row>
    <row r="261" spans="1:12" ht="122.25" customHeight="1" x14ac:dyDescent="0.5">
      <c r="A261" s="126"/>
    </row>
    <row r="262" spans="1:12" ht="31.5" customHeight="1" x14ac:dyDescent="0.5">
      <c r="A262" s="126"/>
    </row>
    <row r="263" spans="1:12" s="120" customFormat="1" ht="31.5" customHeight="1" x14ac:dyDescent="0.5">
      <c r="A263" s="126"/>
      <c r="B263" s="248"/>
      <c r="C263" s="2"/>
      <c r="D263" s="2"/>
      <c r="E263" s="272"/>
      <c r="F263" s="2"/>
      <c r="G263" s="231"/>
      <c r="H263" s="2"/>
      <c r="I263" s="3"/>
      <c r="J263" s="4"/>
      <c r="K263" s="155"/>
      <c r="L263" s="156"/>
    </row>
    <row r="264" spans="1:12" ht="31.5" customHeight="1" x14ac:dyDescent="0.5">
      <c r="A264" s="126"/>
    </row>
    <row r="265" spans="1:12" ht="31.5" customHeight="1" x14ac:dyDescent="0.5">
      <c r="A265" s="126"/>
    </row>
    <row r="266" spans="1:12" ht="31.5" customHeight="1" x14ac:dyDescent="0.5">
      <c r="A266" s="126"/>
    </row>
    <row r="267" spans="1:12" s="26" customFormat="1" ht="31.5" customHeight="1" x14ac:dyDescent="0.5">
      <c r="A267" s="126"/>
      <c r="B267" s="248"/>
      <c r="C267" s="2"/>
      <c r="D267" s="2"/>
      <c r="E267" s="272"/>
      <c r="F267" s="2"/>
      <c r="G267" s="231"/>
      <c r="H267" s="2"/>
      <c r="I267" s="3"/>
      <c r="J267" s="4"/>
      <c r="K267" s="150"/>
      <c r="L267" s="151"/>
    </row>
    <row r="268" spans="1:12" ht="123.75" customHeight="1" x14ac:dyDescent="0.5">
      <c r="A268" s="126"/>
    </row>
    <row r="269" spans="1:12" ht="31.5" customHeight="1" x14ac:dyDescent="0.5">
      <c r="A269" s="126"/>
    </row>
    <row r="270" spans="1:12" ht="31.5" customHeight="1" x14ac:dyDescent="0.5">
      <c r="A270" s="126"/>
    </row>
    <row r="271" spans="1:12" ht="31.5" customHeight="1" x14ac:dyDescent="0.5">
      <c r="A271" s="126"/>
    </row>
    <row r="272" spans="1:12" ht="31.5" customHeight="1" x14ac:dyDescent="0.5">
      <c r="A272" s="126"/>
    </row>
    <row r="273" spans="1:12" s="26" customFormat="1" ht="31.5" customHeight="1" x14ac:dyDescent="0.5">
      <c r="A273" s="126"/>
      <c r="B273" s="248"/>
      <c r="C273" s="2"/>
      <c r="D273" s="2"/>
      <c r="E273" s="272"/>
      <c r="F273" s="2"/>
      <c r="G273" s="231"/>
      <c r="H273" s="2"/>
      <c r="I273" s="3"/>
      <c r="J273" s="4"/>
      <c r="K273" s="150"/>
      <c r="L273" s="151"/>
    </row>
    <row r="274" spans="1:12" ht="31.5" customHeight="1" x14ac:dyDescent="0.5">
      <c r="A274" s="126"/>
    </row>
    <row r="275" spans="1:12" ht="31.5" customHeight="1" x14ac:dyDescent="0.5">
      <c r="A275" s="126"/>
    </row>
    <row r="276" spans="1:12" ht="31.5" customHeight="1" x14ac:dyDescent="0.5">
      <c r="A276" s="126"/>
    </row>
    <row r="277" spans="1:12" ht="31.5" customHeight="1" x14ac:dyDescent="0.5">
      <c r="A277" s="126"/>
    </row>
    <row r="278" spans="1:12" ht="31.5" customHeight="1" x14ac:dyDescent="0.5">
      <c r="A278" s="126"/>
    </row>
    <row r="279" spans="1:12" ht="31.5" customHeight="1" x14ac:dyDescent="0.5">
      <c r="A279" s="126"/>
    </row>
    <row r="280" spans="1:12" s="51" customFormat="1" ht="31.5" customHeight="1" x14ac:dyDescent="0.5">
      <c r="A280" s="126"/>
      <c r="B280" s="248"/>
      <c r="C280" s="2"/>
      <c r="D280" s="2"/>
      <c r="E280" s="272"/>
      <c r="F280" s="2"/>
      <c r="G280" s="231"/>
      <c r="H280" s="2"/>
      <c r="I280" s="3"/>
      <c r="J280" s="4"/>
      <c r="K280" s="145"/>
      <c r="L280" s="146"/>
    </row>
    <row r="281" spans="1:12" ht="31.5" customHeight="1" x14ac:dyDescent="0.5">
      <c r="A281" s="126"/>
    </row>
    <row r="282" spans="1:12" ht="31.5" customHeight="1" x14ac:dyDescent="0.5">
      <c r="A282" s="126"/>
    </row>
    <row r="283" spans="1:12" ht="31.5" customHeight="1" x14ac:dyDescent="0.5">
      <c r="A283" s="126"/>
    </row>
    <row r="284" spans="1:12" ht="31.5" customHeight="1" x14ac:dyDescent="0.5">
      <c r="A284" s="126"/>
    </row>
    <row r="285" spans="1:12" ht="31.5" customHeight="1" x14ac:dyDescent="0.5">
      <c r="A285" s="126"/>
    </row>
    <row r="286" spans="1:12" ht="31.5" customHeight="1" x14ac:dyDescent="0.5">
      <c r="A286" s="126"/>
    </row>
    <row r="287" spans="1:12" s="120" customFormat="1" ht="31.5" customHeight="1" x14ac:dyDescent="0.5">
      <c r="A287" s="126"/>
      <c r="B287" s="248"/>
      <c r="C287" s="2"/>
      <c r="D287" s="2"/>
      <c r="E287" s="272"/>
      <c r="F287" s="2"/>
      <c r="G287" s="231"/>
      <c r="H287" s="2"/>
      <c r="I287" s="3"/>
      <c r="J287" s="4"/>
      <c r="K287" s="155"/>
      <c r="L287" s="156"/>
    </row>
    <row r="288" spans="1:12" ht="31.5" customHeight="1" x14ac:dyDescent="0.5">
      <c r="A288" s="126"/>
    </row>
    <row r="289" spans="1:1" ht="31.5" customHeight="1" x14ac:dyDescent="0.5">
      <c r="A289" s="126"/>
    </row>
    <row r="290" spans="1:1" ht="31.5" customHeight="1" x14ac:dyDescent="0.5">
      <c r="A290" s="126"/>
    </row>
    <row r="291" spans="1:1" ht="31.5" customHeight="1" x14ac:dyDescent="0.5">
      <c r="A291" s="126"/>
    </row>
    <row r="292" spans="1:1" ht="31.5" customHeight="1" x14ac:dyDescent="0.5">
      <c r="A292" s="126"/>
    </row>
    <row r="293" spans="1:1" ht="31.5" customHeight="1" x14ac:dyDescent="0.5">
      <c r="A293" s="126"/>
    </row>
    <row r="294" spans="1:1" ht="31.5" customHeight="1" x14ac:dyDescent="0.5">
      <c r="A294" s="126"/>
    </row>
    <row r="295" spans="1:1" ht="153.75" customHeight="1" x14ac:dyDescent="0.5">
      <c r="A295" s="126"/>
    </row>
    <row r="296" spans="1:1" ht="31.5" customHeight="1" x14ac:dyDescent="0.5">
      <c r="A296" s="126"/>
    </row>
    <row r="297" spans="1:1" ht="70.5" customHeight="1" x14ac:dyDescent="0.5">
      <c r="A297" s="126"/>
    </row>
    <row r="298" spans="1:1" ht="31.5" customHeight="1" x14ac:dyDescent="0.5">
      <c r="A298" s="126"/>
    </row>
    <row r="299" spans="1:1" ht="83.25" customHeight="1" x14ac:dyDescent="0.5">
      <c r="A299" s="126"/>
    </row>
    <row r="300" spans="1:1" ht="99" customHeight="1" x14ac:dyDescent="0.5">
      <c r="A300" s="126"/>
    </row>
    <row r="301" spans="1:1" ht="168" customHeight="1" x14ac:dyDescent="0.5">
      <c r="A301" s="126"/>
    </row>
    <row r="302" spans="1:1" ht="31.5" customHeight="1" x14ac:dyDescent="0.5">
      <c r="A302" s="126"/>
    </row>
    <row r="303" spans="1:1" ht="31.5" customHeight="1" x14ac:dyDescent="0.5">
      <c r="A303" s="126"/>
    </row>
    <row r="304" spans="1:1" ht="31.5" customHeight="1" x14ac:dyDescent="0.5">
      <c r="A304" s="126"/>
    </row>
    <row r="305" spans="1:1" ht="31.5" customHeight="1" x14ac:dyDescent="0.5">
      <c r="A305" s="126"/>
    </row>
    <row r="306" spans="1:1" ht="31.5" customHeight="1" x14ac:dyDescent="0.5">
      <c r="A306" s="126"/>
    </row>
    <row r="307" spans="1:1" ht="31.5" customHeight="1" x14ac:dyDescent="0.5">
      <c r="A307" s="126"/>
    </row>
    <row r="308" spans="1:1" ht="31.5" customHeight="1" x14ac:dyDescent="0.5">
      <c r="A308" s="126"/>
    </row>
    <row r="309" spans="1:1" ht="31.5" customHeight="1" x14ac:dyDescent="0.5">
      <c r="A309" s="126"/>
    </row>
    <row r="310" spans="1:1" ht="31.5" customHeight="1" x14ac:dyDescent="0.5">
      <c r="A310" s="126"/>
    </row>
    <row r="311" spans="1:1" ht="31.5" customHeight="1" x14ac:dyDescent="0.5">
      <c r="A311" s="126"/>
    </row>
    <row r="312" spans="1:1" ht="31.5" customHeight="1" x14ac:dyDescent="0.5">
      <c r="A312" s="126"/>
    </row>
    <row r="313" spans="1:1" ht="31.5" customHeight="1" x14ac:dyDescent="0.5">
      <c r="A313" s="126"/>
    </row>
    <row r="314" spans="1:1" ht="31.5" customHeight="1" x14ac:dyDescent="0.5">
      <c r="A314" s="126"/>
    </row>
    <row r="315" spans="1:1" ht="31.5" customHeight="1" x14ac:dyDescent="0.5">
      <c r="A315" s="126"/>
    </row>
    <row r="316" spans="1:1" ht="31.5" customHeight="1" x14ac:dyDescent="0.5">
      <c r="A316" s="126"/>
    </row>
    <row r="317" spans="1:1" ht="31.5" customHeight="1" x14ac:dyDescent="0.5">
      <c r="A317" s="126"/>
    </row>
    <row r="318" spans="1:1" ht="31.5" customHeight="1" x14ac:dyDescent="0.5">
      <c r="A318" s="126"/>
    </row>
    <row r="319" spans="1:1" ht="31.5" customHeight="1" x14ac:dyDescent="0.5">
      <c r="A319" s="126"/>
    </row>
    <row r="320" spans="1:1" ht="31.5" customHeight="1" x14ac:dyDescent="0.5">
      <c r="A320" s="126"/>
    </row>
    <row r="321" spans="1:1" ht="31.5" customHeight="1" x14ac:dyDescent="0.5">
      <c r="A321" s="126"/>
    </row>
    <row r="322" spans="1:1" ht="31.5" customHeight="1" x14ac:dyDescent="0.5">
      <c r="A322" s="126"/>
    </row>
    <row r="323" spans="1:1" ht="31.5" customHeight="1" x14ac:dyDescent="0.5">
      <c r="A323" s="126"/>
    </row>
    <row r="324" spans="1:1" ht="31.5" customHeight="1" x14ac:dyDescent="0.5">
      <c r="A324" s="126"/>
    </row>
    <row r="325" spans="1:1" ht="31.5" customHeight="1" x14ac:dyDescent="0.5">
      <c r="A325" s="126"/>
    </row>
    <row r="326" spans="1:1" ht="31.5" customHeight="1" x14ac:dyDescent="0.5">
      <c r="A326" s="126"/>
    </row>
    <row r="327" spans="1:1" ht="31.5" customHeight="1" x14ac:dyDescent="0.5">
      <c r="A327" s="126"/>
    </row>
    <row r="328" spans="1:1" ht="31.5" customHeight="1" x14ac:dyDescent="0.5">
      <c r="A328" s="126"/>
    </row>
    <row r="329" spans="1:1" ht="31.5" customHeight="1" x14ac:dyDescent="0.5">
      <c r="A329" s="126"/>
    </row>
    <row r="330" spans="1:1" ht="31.5" customHeight="1" x14ac:dyDescent="0.5">
      <c r="A330" s="126"/>
    </row>
    <row r="331" spans="1:1" ht="31.5" customHeight="1" x14ac:dyDescent="0.5">
      <c r="A331" s="126"/>
    </row>
    <row r="332" spans="1:1" ht="31.5" customHeight="1" x14ac:dyDescent="0.5">
      <c r="A332" s="126"/>
    </row>
    <row r="333" spans="1:1" ht="31.5" customHeight="1" x14ac:dyDescent="0.5">
      <c r="A333" s="126"/>
    </row>
    <row r="334" spans="1:1" ht="31.5" customHeight="1" x14ac:dyDescent="0.5">
      <c r="A334" s="126"/>
    </row>
    <row r="335" spans="1:1" ht="31.5" customHeight="1" x14ac:dyDescent="0.5">
      <c r="A335" s="126"/>
    </row>
    <row r="336" spans="1:1" ht="31.5" customHeight="1" x14ac:dyDescent="0.5">
      <c r="A336" s="126"/>
    </row>
    <row r="337" spans="1:1" ht="31.5" customHeight="1" x14ac:dyDescent="0.5">
      <c r="A337" s="126"/>
    </row>
    <row r="338" spans="1:1" ht="31.5" customHeight="1" x14ac:dyDescent="0.5">
      <c r="A338" s="126"/>
    </row>
    <row r="339" spans="1:1" ht="31.5" customHeight="1" x14ac:dyDescent="0.5">
      <c r="A339" s="126"/>
    </row>
    <row r="340" spans="1:1" ht="31.5" customHeight="1" x14ac:dyDescent="0.5">
      <c r="A340" s="126"/>
    </row>
    <row r="341" spans="1:1" ht="31.5" customHeight="1" x14ac:dyDescent="0.5">
      <c r="A341" s="126"/>
    </row>
    <row r="342" spans="1:1" ht="31.5" customHeight="1" x14ac:dyDescent="0.5">
      <c r="A342" s="126"/>
    </row>
    <row r="343" spans="1:1" ht="31.5" customHeight="1" x14ac:dyDescent="0.5">
      <c r="A343" s="126"/>
    </row>
    <row r="344" spans="1:1" ht="31.5" customHeight="1" x14ac:dyDescent="0.5">
      <c r="A344" s="126"/>
    </row>
    <row r="345" spans="1:1" ht="31.5" customHeight="1" x14ac:dyDescent="0.5">
      <c r="A345" s="126"/>
    </row>
    <row r="346" spans="1:1" ht="31.5" customHeight="1" x14ac:dyDescent="0.5">
      <c r="A346" s="126"/>
    </row>
    <row r="347" spans="1:1" ht="31.5" customHeight="1" x14ac:dyDescent="0.5">
      <c r="A347" s="126"/>
    </row>
    <row r="348" spans="1:1" ht="31.5" customHeight="1" x14ac:dyDescent="0.5">
      <c r="A348" s="126"/>
    </row>
    <row r="349" spans="1:1" ht="31.5" customHeight="1" x14ac:dyDescent="0.5">
      <c r="A349" s="126"/>
    </row>
    <row r="350" spans="1:1" ht="31.5" customHeight="1" x14ac:dyDescent="0.5">
      <c r="A350" s="126"/>
    </row>
    <row r="351" spans="1:1" ht="31.5" customHeight="1" x14ac:dyDescent="0.5">
      <c r="A351" s="126"/>
    </row>
    <row r="352" spans="1:1" ht="31.5" customHeight="1" x14ac:dyDescent="0.5">
      <c r="A352" s="126"/>
    </row>
    <row r="353" spans="1:1" ht="31.5" customHeight="1" x14ac:dyDescent="0.5">
      <c r="A353" s="126"/>
    </row>
    <row r="354" spans="1:1" ht="31.5" customHeight="1" x14ac:dyDescent="0.5">
      <c r="A354" s="126"/>
    </row>
    <row r="355" spans="1:1" ht="31.5" customHeight="1" x14ac:dyDescent="0.5">
      <c r="A355" s="126"/>
    </row>
    <row r="356" spans="1:1" ht="31.5" customHeight="1" x14ac:dyDescent="0.5">
      <c r="A356" s="126"/>
    </row>
    <row r="357" spans="1:1" ht="31.5" customHeight="1" x14ac:dyDescent="0.5">
      <c r="A357" s="126"/>
    </row>
    <row r="358" spans="1:1" ht="31.5" customHeight="1" x14ac:dyDescent="0.5">
      <c r="A358" s="126"/>
    </row>
    <row r="359" spans="1:1" ht="31.5" customHeight="1" x14ac:dyDescent="0.5">
      <c r="A359" s="126"/>
    </row>
    <row r="360" spans="1:1" ht="31.5" customHeight="1" x14ac:dyDescent="0.5">
      <c r="A360" s="126"/>
    </row>
    <row r="361" spans="1:1" ht="31.5" customHeight="1" x14ac:dyDescent="0.5">
      <c r="A361" s="126"/>
    </row>
    <row r="362" spans="1:1" ht="31.5" customHeight="1" x14ac:dyDescent="0.5">
      <c r="A362" s="126"/>
    </row>
    <row r="363" spans="1:1" ht="31.5" customHeight="1" x14ac:dyDescent="0.5">
      <c r="A363" s="126"/>
    </row>
    <row r="364" spans="1:1" ht="31.5" customHeight="1" x14ac:dyDescent="0.5">
      <c r="A364" s="126"/>
    </row>
    <row r="365" spans="1:1" ht="31.5" customHeight="1" x14ac:dyDescent="0.5">
      <c r="A365" s="126"/>
    </row>
    <row r="366" spans="1:1" ht="31.5" customHeight="1" x14ac:dyDescent="0.5">
      <c r="A366" s="126"/>
    </row>
    <row r="367" spans="1:1" ht="31.5" customHeight="1" x14ac:dyDescent="0.5">
      <c r="A367" s="126"/>
    </row>
    <row r="368" spans="1:1" ht="31.5" customHeight="1" x14ac:dyDescent="0.5">
      <c r="A368" s="126"/>
    </row>
    <row r="369" spans="1:1" ht="31.5" customHeight="1" x14ac:dyDescent="0.5">
      <c r="A369" s="126"/>
    </row>
    <row r="370" spans="1:1" ht="31.5" customHeight="1" x14ac:dyDescent="0.5">
      <c r="A370" s="126"/>
    </row>
    <row r="371" spans="1:1" ht="31.5" customHeight="1" x14ac:dyDescent="0.5">
      <c r="A371" s="126"/>
    </row>
    <row r="372" spans="1:1" ht="31.5" customHeight="1" x14ac:dyDescent="0.5">
      <c r="A372" s="126"/>
    </row>
    <row r="373" spans="1:1" ht="31.5" customHeight="1" x14ac:dyDescent="0.5">
      <c r="A373" s="126"/>
    </row>
    <row r="374" spans="1:1" ht="31.5" customHeight="1" x14ac:dyDescent="0.5">
      <c r="A374" s="126"/>
    </row>
    <row r="375" spans="1:1" ht="31.5" customHeight="1" x14ac:dyDescent="0.5">
      <c r="A375" s="126"/>
    </row>
    <row r="376" spans="1:1" ht="31.5" customHeight="1" x14ac:dyDescent="0.5">
      <c r="A376" s="126"/>
    </row>
    <row r="377" spans="1:1" ht="31.5" customHeight="1" x14ac:dyDescent="0.5">
      <c r="A377" s="126"/>
    </row>
    <row r="378" spans="1:1" ht="31.5" customHeight="1" x14ac:dyDescent="0.5">
      <c r="A378" s="126"/>
    </row>
    <row r="379" spans="1:1" ht="31.5" customHeight="1" x14ac:dyDescent="0.5">
      <c r="A379" s="126"/>
    </row>
    <row r="380" spans="1:1" ht="31.5" customHeight="1" x14ac:dyDescent="0.5">
      <c r="A380" s="126"/>
    </row>
    <row r="381" spans="1:1" ht="31.5" customHeight="1" x14ac:dyDescent="0.5">
      <c r="A381" s="126"/>
    </row>
    <row r="382" spans="1:1" ht="31.5" customHeight="1" x14ac:dyDescent="0.5">
      <c r="A382" s="126"/>
    </row>
    <row r="383" spans="1:1" ht="31.5" customHeight="1" x14ac:dyDescent="0.5">
      <c r="A383" s="126"/>
    </row>
    <row r="384" spans="1:1" ht="31.5" customHeight="1" x14ac:dyDescent="0.5">
      <c r="A384" s="126"/>
    </row>
    <row r="385" spans="1:1" ht="31.5" customHeight="1" x14ac:dyDescent="0.5">
      <c r="A385" s="126"/>
    </row>
    <row r="386" spans="1:1" ht="31.5" customHeight="1" x14ac:dyDescent="0.5">
      <c r="A386" s="126"/>
    </row>
    <row r="387" spans="1:1" ht="31.5" customHeight="1" x14ac:dyDescent="0.5">
      <c r="A387" s="126"/>
    </row>
    <row r="388" spans="1:1" ht="31.5" customHeight="1" x14ac:dyDescent="0.5">
      <c r="A388" s="126"/>
    </row>
    <row r="389" spans="1:1" ht="31.5" customHeight="1" x14ac:dyDescent="0.5">
      <c r="A389" s="126"/>
    </row>
    <row r="390" spans="1:1" ht="31.5" customHeight="1" x14ac:dyDescent="0.5">
      <c r="A390" s="126"/>
    </row>
    <row r="391" spans="1:1" ht="31.5" customHeight="1" x14ac:dyDescent="0.5">
      <c r="A391" s="126"/>
    </row>
    <row r="392" spans="1:1" ht="31.5" customHeight="1" x14ac:dyDescent="0.5">
      <c r="A392" s="126"/>
    </row>
    <row r="393" spans="1:1" ht="31.5" customHeight="1" x14ac:dyDescent="0.5">
      <c r="A393" s="126"/>
    </row>
    <row r="394" spans="1:1" ht="31.5" customHeight="1" x14ac:dyDescent="0.5">
      <c r="A394" s="126"/>
    </row>
    <row r="395" spans="1:1" ht="31.5" customHeight="1" x14ac:dyDescent="0.5">
      <c r="A395" s="126"/>
    </row>
    <row r="396" spans="1:1" ht="31.5" customHeight="1" x14ac:dyDescent="0.5">
      <c r="A396" s="126"/>
    </row>
    <row r="397" spans="1:1" ht="31.5" customHeight="1" x14ac:dyDescent="0.5">
      <c r="A397" s="126"/>
    </row>
    <row r="398" spans="1:1" ht="31.5" customHeight="1" x14ac:dyDescent="0.5">
      <c r="A398" s="126"/>
    </row>
    <row r="399" spans="1:1" ht="31.5" customHeight="1" x14ac:dyDescent="0.5">
      <c r="A399" s="126"/>
    </row>
    <row r="400" spans="1:1" ht="31.5" customHeight="1" x14ac:dyDescent="0.5">
      <c r="A400" s="126"/>
    </row>
    <row r="401" spans="1:1" ht="31.5" customHeight="1" x14ac:dyDescent="0.5">
      <c r="A401" s="126"/>
    </row>
    <row r="402" spans="1:1" ht="31.5" customHeight="1" x14ac:dyDescent="0.5">
      <c r="A402" s="126"/>
    </row>
    <row r="403" spans="1:1" ht="31.5" customHeight="1" x14ac:dyDescent="0.5">
      <c r="A403" s="126"/>
    </row>
    <row r="404" spans="1:1" ht="31.5" customHeight="1" x14ac:dyDescent="0.5">
      <c r="A404" s="126"/>
    </row>
    <row r="405" spans="1:1" ht="31.5" customHeight="1" x14ac:dyDescent="0.5">
      <c r="A405" s="126"/>
    </row>
    <row r="406" spans="1:1" ht="31.5" customHeight="1" x14ac:dyDescent="0.5">
      <c r="A406" s="126"/>
    </row>
    <row r="407" spans="1:1" ht="31.5" customHeight="1" x14ac:dyDescent="0.5">
      <c r="A407" s="126"/>
    </row>
    <row r="408" spans="1:1" ht="31.5" customHeight="1" x14ac:dyDescent="0.5">
      <c r="A408" s="126"/>
    </row>
    <row r="409" spans="1:1" ht="31.5" customHeight="1" x14ac:dyDescent="0.5">
      <c r="A409" s="126"/>
    </row>
    <row r="410" spans="1:1" ht="31.5" customHeight="1" x14ac:dyDescent="0.5">
      <c r="A410" s="126"/>
    </row>
    <row r="411" spans="1:1" ht="31.5" customHeight="1" x14ac:dyDescent="0.5">
      <c r="A411" s="126"/>
    </row>
    <row r="412" spans="1:1" ht="31.5" customHeight="1" x14ac:dyDescent="0.5">
      <c r="A412" s="126"/>
    </row>
    <row r="413" spans="1:1" ht="31.5" customHeight="1" x14ac:dyDescent="0.5">
      <c r="A413" s="126"/>
    </row>
    <row r="414" spans="1:1" ht="31.5" customHeight="1" x14ac:dyDescent="0.5">
      <c r="A414" s="126"/>
    </row>
    <row r="415" spans="1:1" ht="31.5" customHeight="1" x14ac:dyDescent="0.5">
      <c r="A415" s="126"/>
    </row>
    <row r="416" spans="1:1" ht="31.5" customHeight="1" x14ac:dyDescent="0.5">
      <c r="A416" s="126"/>
    </row>
    <row r="417" spans="1:1" ht="31.5" customHeight="1" x14ac:dyDescent="0.5">
      <c r="A417" s="126"/>
    </row>
    <row r="418" spans="1:1" ht="31.5" customHeight="1" x14ac:dyDescent="0.5">
      <c r="A418" s="126"/>
    </row>
    <row r="419" spans="1:1" ht="31.5" customHeight="1" x14ac:dyDescent="0.5">
      <c r="A419" s="126"/>
    </row>
    <row r="420" spans="1:1" ht="31.5" customHeight="1" x14ac:dyDescent="0.5">
      <c r="A420" s="126"/>
    </row>
    <row r="421" spans="1:1" ht="31.5" customHeight="1" x14ac:dyDescent="0.5">
      <c r="A421" s="126"/>
    </row>
    <row r="422" spans="1:1" ht="31.5" customHeight="1" x14ac:dyDescent="0.5">
      <c r="A422" s="126"/>
    </row>
    <row r="423" spans="1:1" ht="31.5" customHeight="1" x14ac:dyDescent="0.5">
      <c r="A423" s="126"/>
    </row>
    <row r="424" spans="1:1" ht="31.5" customHeight="1" x14ac:dyDescent="0.5">
      <c r="A424" s="126"/>
    </row>
    <row r="425" spans="1:1" ht="31.5" customHeight="1" x14ac:dyDescent="0.5">
      <c r="A425" s="126"/>
    </row>
    <row r="426" spans="1:1" ht="31.5" customHeight="1" x14ac:dyDescent="0.5">
      <c r="A426" s="126"/>
    </row>
    <row r="427" spans="1:1" ht="31.5" customHeight="1" x14ac:dyDescent="0.5">
      <c r="A427" s="126"/>
    </row>
    <row r="428" spans="1:1" ht="31.5" customHeight="1" x14ac:dyDescent="0.5">
      <c r="A428" s="126"/>
    </row>
    <row r="429" spans="1:1" ht="31.5" customHeight="1" x14ac:dyDescent="0.5">
      <c r="A429" s="126"/>
    </row>
    <row r="430" spans="1:1" ht="31.5" customHeight="1" x14ac:dyDescent="0.5">
      <c r="A430" s="126"/>
    </row>
    <row r="431" spans="1:1" ht="31.5" customHeight="1" x14ac:dyDescent="0.5">
      <c r="A431" s="126"/>
    </row>
    <row r="432" spans="1:1" ht="31.5" customHeight="1" x14ac:dyDescent="0.5">
      <c r="A432" s="126"/>
    </row>
    <row r="433" spans="1:1" ht="31.5" customHeight="1" x14ac:dyDescent="0.5">
      <c r="A433" s="126"/>
    </row>
    <row r="434" spans="1:1" ht="31.5" customHeight="1" x14ac:dyDescent="0.5">
      <c r="A434" s="126"/>
    </row>
    <row r="435" spans="1:1" ht="31.5" customHeight="1" x14ac:dyDescent="0.5">
      <c r="A435" s="126"/>
    </row>
    <row r="436" spans="1:1" ht="31.5" customHeight="1" x14ac:dyDescent="0.5">
      <c r="A436" s="126"/>
    </row>
    <row r="437" spans="1:1" ht="31.5" customHeight="1" x14ac:dyDescent="0.5">
      <c r="A437" s="126"/>
    </row>
    <row r="438" spans="1:1" ht="31.5" customHeight="1" x14ac:dyDescent="0.5">
      <c r="A438" s="126"/>
    </row>
    <row r="439" spans="1:1" ht="31.5" customHeight="1" x14ac:dyDescent="0.5">
      <c r="A439" s="126"/>
    </row>
    <row r="440" spans="1:1" ht="31.5" customHeight="1" x14ac:dyDescent="0.5">
      <c r="A440" s="126"/>
    </row>
    <row r="441" spans="1:1" ht="31.5" customHeight="1" x14ac:dyDescent="0.5">
      <c r="A441" s="126"/>
    </row>
    <row r="442" spans="1:1" ht="31.5" customHeight="1" x14ac:dyDescent="0.5">
      <c r="A442" s="126"/>
    </row>
    <row r="443" spans="1:1" ht="31.5" customHeight="1" x14ac:dyDescent="0.5">
      <c r="A443" s="126"/>
    </row>
    <row r="444" spans="1:1" ht="31.5" customHeight="1" x14ac:dyDescent="0.5">
      <c r="A444" s="126"/>
    </row>
    <row r="445" spans="1:1" ht="31.5" customHeight="1" x14ac:dyDescent="0.5">
      <c r="A445" s="126"/>
    </row>
    <row r="446" spans="1:1" ht="31.5" customHeight="1" x14ac:dyDescent="0.5">
      <c r="A446" s="126"/>
    </row>
    <row r="447" spans="1:1" ht="31.5" customHeight="1" x14ac:dyDescent="0.5">
      <c r="A447" s="126"/>
    </row>
    <row r="448" spans="1:1" ht="31.5" customHeight="1" x14ac:dyDescent="0.5">
      <c r="A448" s="126"/>
    </row>
    <row r="449" spans="1:1" ht="31.5" customHeight="1" x14ac:dyDescent="0.5">
      <c r="A449" s="126"/>
    </row>
    <row r="450" spans="1:1" ht="31.5" customHeight="1" x14ac:dyDescent="0.5">
      <c r="A450" s="126"/>
    </row>
    <row r="451" spans="1:1" ht="31.5" customHeight="1" x14ac:dyDescent="0.5">
      <c r="A451" s="126"/>
    </row>
    <row r="452" spans="1:1" ht="31.5" customHeight="1" x14ac:dyDescent="0.5">
      <c r="A452" s="126"/>
    </row>
    <row r="453" spans="1:1" ht="31.5" customHeight="1" x14ac:dyDescent="0.5">
      <c r="A453" s="126"/>
    </row>
    <row r="454" spans="1:1" ht="31.5" customHeight="1" x14ac:dyDescent="0.5">
      <c r="A454" s="126"/>
    </row>
    <row r="455" spans="1:1" ht="31.5" customHeight="1" x14ac:dyDescent="0.5">
      <c r="A455" s="126"/>
    </row>
    <row r="456" spans="1:1" ht="31.5" customHeight="1" x14ac:dyDescent="0.5">
      <c r="A456" s="126"/>
    </row>
    <row r="457" spans="1:1" ht="31.5" customHeight="1" x14ac:dyDescent="0.5">
      <c r="A457" s="126"/>
    </row>
    <row r="458" spans="1:1" ht="31.5" customHeight="1" x14ac:dyDescent="0.5">
      <c r="A458" s="126"/>
    </row>
    <row r="459" spans="1:1" ht="31.5" customHeight="1" x14ac:dyDescent="0.5">
      <c r="A459" s="126"/>
    </row>
    <row r="460" spans="1:1" ht="31.5" customHeight="1" x14ac:dyDescent="0.5">
      <c r="A460" s="126"/>
    </row>
    <row r="461" spans="1:1" ht="31.5" customHeight="1" x14ac:dyDescent="0.5">
      <c r="A461" s="126"/>
    </row>
    <row r="462" spans="1:1" ht="31.5" customHeight="1" x14ac:dyDescent="0.5">
      <c r="A462" s="126"/>
    </row>
    <row r="463" spans="1:1" ht="31.5" customHeight="1" x14ac:dyDescent="0.5">
      <c r="A463" s="126"/>
    </row>
    <row r="464" spans="1:1" ht="31.5" customHeight="1" x14ac:dyDescent="0.5">
      <c r="A464" s="126"/>
    </row>
    <row r="465" spans="1:1" ht="31.5" customHeight="1" x14ac:dyDescent="0.5">
      <c r="A465" s="126"/>
    </row>
    <row r="466" spans="1:1" ht="31.5" customHeight="1" x14ac:dyDescent="0.5">
      <c r="A466" s="126"/>
    </row>
    <row r="467" spans="1:1" ht="31.5" customHeight="1" x14ac:dyDescent="0.5">
      <c r="A467" s="126"/>
    </row>
    <row r="468" spans="1:1" ht="31.5" customHeight="1" x14ac:dyDescent="0.5">
      <c r="A468" s="126"/>
    </row>
    <row r="469" spans="1:1" ht="31.5" customHeight="1" x14ac:dyDescent="0.5">
      <c r="A469" s="126"/>
    </row>
    <row r="470" spans="1:1" ht="31.5" customHeight="1" x14ac:dyDescent="0.5">
      <c r="A470" s="126"/>
    </row>
    <row r="471" spans="1:1" ht="31.5" customHeight="1" x14ac:dyDescent="0.5">
      <c r="A471" s="126"/>
    </row>
    <row r="472" spans="1:1" ht="31.5" customHeight="1" x14ac:dyDescent="0.5">
      <c r="A472" s="126"/>
    </row>
    <row r="473" spans="1:1" ht="31.5" customHeight="1" x14ac:dyDescent="0.5">
      <c r="A473" s="126"/>
    </row>
    <row r="474" spans="1:1" ht="31.5" customHeight="1" x14ac:dyDescent="0.5">
      <c r="A474" s="126"/>
    </row>
    <row r="475" spans="1:1" ht="31.5" customHeight="1" x14ac:dyDescent="0.5">
      <c r="A475" s="126"/>
    </row>
  </sheetData>
  <mergeCells count="1">
    <mergeCell ref="A1:J1"/>
  </mergeCells>
  <pageMargins left="0.75" right="0.75"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14.5703125" defaultRowHeight="15" x14ac:dyDescent="0.25"/>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2</vt:i4>
      </vt:variant>
    </vt:vector>
  </HeadingPairs>
  <TitlesOfParts>
    <vt:vector size="2" baseType="lpstr">
      <vt:lpstr>Лист1</vt:lpstr>
      <vt:lpstr>Лист2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Користувач Windows</cp:lastModifiedBy>
  <dcterms:created xsi:type="dcterms:W3CDTF">2021-11-25T09:32:54Z</dcterms:created>
  <dcterms:modified xsi:type="dcterms:W3CDTF">2021-12-01T14:12:48Z</dcterms:modified>
</cp:coreProperties>
</file>