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Y:\Для Олега\Data.gov\"/>
    </mc:Choice>
  </mc:AlternateContent>
  <xr:revisionPtr revIDLastSave="0" documentId="8_{4A1623E2-214E-4379-89D2-C8DB0BDDED24}" xr6:coauthVersionLast="46" xr6:coauthVersionMax="46" xr10:uidLastSave="{00000000-0000-0000-0000-000000000000}"/>
  <bookViews>
    <workbookView xWindow="28680" yWindow="-120" windowWidth="29040" windowHeight="15060" xr2:uid="{00000000-000D-0000-FFFF-FFFF00000000}"/>
  </bookViews>
  <sheets>
    <sheet name="perelik-tsilovikh-program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I73" i="1"/>
  <c r="I72" i="1"/>
  <c r="I71" i="1"/>
  <c r="I70" i="1"/>
  <c r="I69" i="1"/>
  <c r="I68" i="1"/>
  <c r="I67" i="1"/>
  <c r="I66" i="1"/>
  <c r="I65" i="1"/>
  <c r="I64" i="1"/>
  <c r="I63" i="1"/>
  <c r="I62" i="1"/>
  <c r="I60" i="1"/>
  <c r="I58" i="1"/>
  <c r="I57" i="1"/>
  <c r="I56" i="1"/>
  <c r="I55" i="1"/>
  <c r="I54" i="1"/>
  <c r="I53" i="1"/>
  <c r="I52" i="1"/>
  <c r="I51" i="1"/>
  <c r="I47" i="1"/>
  <c r="I46" i="1"/>
  <c r="I45" i="1"/>
  <c r="A45" i="1"/>
  <c r="I44" i="1"/>
  <c r="A44" i="1"/>
  <c r="I43" i="1"/>
  <c r="I42" i="1"/>
  <c r="I41" i="1"/>
  <c r="I40" i="1"/>
  <c r="I39" i="1"/>
  <c r="I38" i="1"/>
  <c r="I37" i="1"/>
  <c r="I36" i="1"/>
  <c r="I35" i="1"/>
  <c r="A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<sst xmlns="http://schemas.openxmlformats.org/spreadsheetml/2006/main" count="350" uniqueCount="147">
  <si>
    <t>Найменування програми</t>
  </si>
  <si>
    <t>Сфера</t>
  </si>
  <si>
    <t xml:space="preserve">Період </t>
  </si>
  <si>
    <t>Скликання</t>
  </si>
  <si>
    <t xml:space="preserve">Сесія </t>
  </si>
  <si>
    <t>Пленарне засідання</t>
  </si>
  <si>
    <t>Дата прийняття</t>
  </si>
  <si>
    <t>№ рішення</t>
  </si>
  <si>
    <t>Посилання</t>
  </si>
  <si>
    <t>Відповідальний виконавець</t>
  </si>
  <si>
    <t>Контроль за виконанням програми</t>
  </si>
  <si>
    <t xml:space="preserve">Обласна цільова програма комплексного розвитку лісового господарства «Ліси Полтавщини на період 2016-2025 роки» </t>
  </si>
  <si>
    <t>Аграрна політика</t>
  </si>
  <si>
    <t>2016 - 2025</t>
  </si>
  <si>
    <t>Полтавське обласне управління лісового та мисливського господарства; Департамент екології та природних ресурсів Полтавської обласної державної адміністрації</t>
  </si>
  <si>
    <t>Постійна комісія обласної ради з питань аграрної політики та земельних відносин</t>
  </si>
  <si>
    <t>Регіональна цільова програма розвитку водного господарства та екологічного оздоровлення басейну річки Дніпро у Полтавській області на період до 2021 року</t>
  </si>
  <si>
    <t>Екологія</t>
  </si>
  <si>
    <t>2013 - 2021</t>
  </si>
  <si>
    <t>-</t>
  </si>
  <si>
    <t>Полтавське обласне управління водних ресурсів</t>
  </si>
  <si>
    <t>Постійна комісія обласної ради з питань екології та раціонального природокористування</t>
  </si>
  <si>
    <t>Регіональна Програма охорони довкілля, раціонального використання природних ресурсів та забезпечення екологічної безпеки з урахуванням регіональних пріоритетів Полтавської області на 2017–2021 роки («Довкілля-2021»)</t>
  </si>
  <si>
    <t>2017 - 2021</t>
  </si>
  <si>
    <t>Департамент екології та природних ресурсів Полтавської обласної державної адміністрації</t>
  </si>
  <si>
    <t>Внесено зміни</t>
  </si>
  <si>
    <t>Постійна комісія обласної ради з питань екології та раціонального природокористування; Постійна комісія обласної ради з питань бюджету та управління майном</t>
  </si>
  <si>
    <t>2017-2021</t>
  </si>
  <si>
    <t>7</t>
  </si>
  <si>
    <t>Програма ""Екологічні ініціативи Полтавської області на 2019-2021 роки.</t>
  </si>
  <si>
    <t xml:space="preserve">2019 - 2021 </t>
  </si>
  <si>
    <t>Виконавчий апарат Полтавської обласної ради</t>
  </si>
  <si>
    <t>2019-2021</t>
  </si>
  <si>
    <t>Виконавчий апарат Полтавської обласної ради</t>
  </si>
  <si>
    <t>Комплексна програма поводження з твердими побутовими відходами у Полтавській області на 2017-2021 роки.</t>
  </si>
  <si>
    <t>Департамент будівництва,
містобудування і архітектури та житлово-комунального господарства Полтавської обласної державної адміністрації</t>
  </si>
  <si>
    <t>Постійна комісія обласної ради з питань житлово-комунального господарства, енергозбереження, будівництва, транспорту та зв’язку</t>
  </si>
  <si>
    <t>Програма фітосанітарних заходів по ліквідації регульованих шкідливих організмів на території Полтавської області на 2019 – 2023 роки.</t>
  </si>
  <si>
    <t>2019 - 2023</t>
  </si>
  <si>
    <t>Департамент агропромислового розвитку Полтавської обласної державної адміністрації</t>
  </si>
  <si>
    <t xml:space="preserve">Програма фінансування комунальних установ природно-заповідного фонду Полтавської обласної ради на 2019 – 2023 роки </t>
  </si>
  <si>
    <t>Постійні комісії обласної ради: з питань екології та раціонального природокористування; з питань бюджету та управління майном</t>
  </si>
  <si>
    <t xml:space="preserve">Обласна програма фінансової підтримки підприємств комунальної теплоенергетики та водопровідно-каналізаційного господарства Полтавської області на 2019-2021 роки </t>
  </si>
  <si>
    <t>Департамент будівництва,
містобудування і архітектури та житлово-комунального господарства Полтавської обласної державної адміністрації, Департамент фінансів Полтавської обласної державної адміністрації</t>
  </si>
  <si>
    <t>Постійна комісія обласної ради з питань житлово-комунального господарства, енергозбереження, будівництва, транспорту та зв’язкута постійна комісія з питань бюджету та управління майном</t>
  </si>
  <si>
    <t>Цільова регіональна програма «Власний дім» на 
2017-2021 роки.</t>
  </si>
  <si>
    <t>Житлово-комунальне господарство</t>
  </si>
  <si>
    <t>Обласний фонд підтримки індивідуального житлового будівництва на селі, Департамент будівництва, містобудування і архітектури та житлово-комунального господарства обласної державної адміністрації в частині фінансування</t>
  </si>
  <si>
    <t>Постійна комісія обласної ради з питань житлово-комунального господарства, енергозбереження будівництва, транспорту та зв’язку</t>
  </si>
  <si>
    <t>2017 - 2020</t>
  </si>
  <si>
    <t>Постійні комісії обласної ради: з питань житлово- комунального господарства, енергозбереження будівництва, транспорту та зв’язку; з питань бюджету та управління майном</t>
  </si>
  <si>
    <t>Постійна комісія обласної ради з питань житлово- комунального господарства, енергозбереження будівництва, транспорту та зв’язку</t>
  </si>
  <si>
    <t xml:space="preserve">Програма підтримки об’єднань співвласників
багатоквартирних будинків та житлово-будівельних кооперативів Полтавської області для виконання заходів з енергозбереження на 2015-2020 роки.
</t>
  </si>
  <si>
    <t>2015 - 2020</t>
  </si>
  <si>
    <t>Департамент будівництва, містобудування і архітектури та житлово-комунального господарства Полтавської  обласної державної адміністрації</t>
  </si>
  <si>
    <t>Про продовження дії Програми підтримки об’єднань співвласників багатоквартирних будинків та житлово-будівельних кооперативів Полтавської області для виконання заходів з енергозбереження на 2015 ‒ 2020 роки до 2025 року включно.</t>
  </si>
  <si>
    <t>2011 - 2020</t>
  </si>
  <si>
    <t>Департамент будівництва, містобудування і архітектури та житлово-комунального господарства  
Полтавської обласної державної адміністрації</t>
  </si>
  <si>
    <t>Постійна комісія обласної ради з питань житлово-комунального господарства, енергозбереження, будівництва, транспорту та зв’язку</t>
  </si>
  <si>
    <t>Про продовження дії Обласної програми «Питна вода Полтавщини» на 2011 – 2020 роки до 2021 року включно.</t>
  </si>
  <si>
    <t>Комплексна програма комунікацій влади з громадськістю та розвитку інформаційної сфери в Полтавській області на 2021-2023 роки.</t>
  </si>
  <si>
    <t>2021-2023</t>
  </si>
  <si>
    <t>8</t>
  </si>
  <si>
    <t>Департамент інформаційної діяльності та комунікацій з громадськістю Полтавської обласної державної адміністрації</t>
  </si>
  <si>
    <t xml:space="preserve">Постійні комісії обласної ради: з питань бюджету та управління майном; з питань регламенту, депутатської діяльності, цифрового розвитку, інформаційної сфери, зв’язків з громадськістю та дотримання прав учасників АТО
</t>
  </si>
  <si>
    <t>Програма розвитку та підтримки Полтавського обласного комунального підприємства «Аеропорт-Полтава» на 2021 – 2023 роки.</t>
  </si>
  <si>
    <t>Інфраструктура</t>
  </si>
  <si>
    <t>2021 - 2023</t>
  </si>
  <si>
    <t>Управління інфраструктури та цифрової трансформації та Департамент будівництва, містобудування і архітектури та житлово-комунального господарства Полтавської обласної державної адміністрації</t>
  </si>
  <si>
    <t xml:space="preserve">Постійні комісії обласної ради з питань: житлово-комунального господарства, енергозбереження будівництва, транспорту та зв’язку; з питань бюджету та управління майном.
</t>
  </si>
  <si>
    <t>Комплексна Програма розвитку культури і мистецтва в Полтавській області на 2021-2025 роки.</t>
  </si>
  <si>
    <t>2021-2025</t>
  </si>
  <si>
    <t>Департамент культури і туризму Полтавської обласної державної адміністрації</t>
  </si>
  <si>
    <t>Постійні комісії обласної ради з питань освіти, науки та культури; бюджету та управління майном</t>
  </si>
  <si>
    <t>Програма збереження культурної спадщини Полтавської області на 2021-2023 роки.</t>
  </si>
  <si>
    <t>Програма збереження, вивчення та популяризації Більського городища на період 2018-2022 років.</t>
  </si>
  <si>
    <t>Культура й освіта</t>
  </si>
  <si>
    <t xml:space="preserve">2018 - 2022 </t>
  </si>
  <si>
    <t>Постійна комісія обласної ради з питань освіти, науки та культури</t>
  </si>
  <si>
    <t>2018 - 2022</t>
  </si>
  <si>
    <t>Обласна програма забезпечення молоді житлом 
на 2018 – 2022 роки.</t>
  </si>
  <si>
    <t>Молодіжна політика</t>
  </si>
  <si>
    <t>Полтавське регіональне управління
Державної спеціалізованої фінансової установи "Державний фонд сприяння молодіжному житловому будівництву"</t>
  </si>
  <si>
    <t>Постійні комісії обласної ради з питань житлово-комунального господарства, енергозбереження, будівництва, транспорту та зв’язку; бюджету та управління майном</t>
  </si>
  <si>
    <t>Програма "Розвиток освітнього простору Полтавщини на 2021-2025 роки".</t>
  </si>
  <si>
    <t>2021 - 2025</t>
  </si>
  <si>
    <t>Департамент освіти і науки Полтавської обласної державної адміністрації</t>
  </si>
  <si>
    <t>Обласна Програма розвитку та підтримки
комунальних закладів охорони здоров’я Полтавської обласної ради на 2021 рік.</t>
  </si>
  <si>
    <t xml:space="preserve"> 2021   </t>
  </si>
  <si>
    <t>Департамент охорони здоров’я Полтавської обласної державної адміністрації</t>
  </si>
  <si>
    <t>Постійна комісія обласної ради з питань охорони здоров'я та соціального захисту населення</t>
  </si>
  <si>
    <t>Обласна Програма відзначення кращих медичних працівників на 2017-2021 роки.</t>
  </si>
  <si>
    <t>Охорона здоров'я</t>
  </si>
  <si>
    <t>Постійна комісія обласної ради з питань охорони здоров’я та соціального захисту населення</t>
  </si>
  <si>
    <t>Програма економічного і соціального розвитку Полтавської області на 2021 рік.</t>
  </si>
  <si>
    <t>Департамент економічного розвитку, торгівлі та залучення інвестицій Полтавської обласної державної адміністрації</t>
  </si>
  <si>
    <t xml:space="preserve">Постійна комісія обласної ради з питань бюджету та управління майном.
</t>
  </si>
  <si>
    <t xml:space="preserve">Програма сприяння залученню інвестицій, формуванню позитивного іміджу та розвитку міжнародного економічного співробітництва Полтавської області на 2021 – 2023 роки.
</t>
  </si>
  <si>
    <t>Постійна комісія обласної ради з питань бюджету та управління майном</t>
  </si>
  <si>
    <t>Комплексна програма розвитку малого та середнього підприємництва у Полтавській області на 2021 – 2023 роки.</t>
  </si>
  <si>
    <t>Громадські бюджети Полтавщини на 2021-2023 роки.</t>
  </si>
  <si>
    <t xml:space="preserve">Програма розвитку місцевого самоврядування у Полтавській області на 2021 – 2023 роки. </t>
  </si>
  <si>
    <t>Виконавчий апарат обласної ради, управління майном обласної ради, структурні підрозділи обласної державної адміністрації, Полтавський обласний центр перепідготовки та підвищення
кваліфікації працівників органів державної влади, органів місцевого самоврядування,
державних підприємств, установ і організацій</t>
  </si>
  <si>
    <t>Комплексна програма соціального захисту населення
Полтавської області на 2021 – 2025 роки.</t>
  </si>
  <si>
    <t>Соціальний захист</t>
  </si>
  <si>
    <t>Департамент соціального захисту населення Полтавської обласної державної адміністрації</t>
  </si>
  <si>
    <t>Обласна Програма оздоровлення та відпочинку дітей на 2020 - 2024 роки.</t>
  </si>
  <si>
    <t>Спорт та туризм</t>
  </si>
  <si>
    <t>2020 - 2024</t>
  </si>
  <si>
    <t>Постійна комісія обласної ради з питань молодіжної політики, спорту та туризму</t>
  </si>
  <si>
    <t>Обласна Програма з реалізації молодіжної політики на 2021 – 2025 роки</t>
  </si>
  <si>
    <t xml:space="preserve">Постійні комісії обласної ради з питань: молодіжної політики, спорту та туризму; освіти, науки та культури.
</t>
  </si>
  <si>
    <t>Обласна Програма розвитку фізичної культури і спорту на 2021–2024 роки</t>
  </si>
  <si>
    <t>2021 - 2024</t>
  </si>
  <si>
    <t>Програма розвитку туризму і курортів у Полтавській області на 2021–2025 роки</t>
  </si>
  <si>
    <t>Департамент культури і туризму
Полтавської обласної державної адміністрації</t>
  </si>
  <si>
    <t>Обласна Програма підвищення рівня безпеки дорожнього руху на 2021 – 2024 роки</t>
  </si>
  <si>
    <t>Цивільний захист</t>
  </si>
  <si>
    <t>Управління інфраструктури та цифрової трансформації Полтавської обласної державної
адміністрації</t>
  </si>
  <si>
    <t>Постійні комісії обласної ради: з питань житлово-комунального господарства, енергозбереження, будівництва, транспорту та зв’язку; з питань бюджету та управління майном</t>
  </si>
  <si>
    <t>Регіональна програма заходів з організації рятування людей на водних об`єктах Полтавської області на 2021-2025 роки</t>
  </si>
  <si>
    <t>Департамент з питань оборонної роботи, цивільного захисту та взаємодії з правоохоронними органами Полтавської обласної державної адміністрації</t>
  </si>
  <si>
    <t>Регіональна програма "Цифрова Полтавщина" на 2021 - 2023 роки.</t>
  </si>
  <si>
    <t>Управління інфраструктури та цифрової трансформації Полтавської обласної державної адміністрації</t>
  </si>
  <si>
    <t>Постійні комісії обласної ради: з питань
регламенту, депутатської діяльності, цифрового розвитку, інформаційної сфери,
зв’язків з громадськістю та дотримання прав учасників АТО, з питань бюджету та
управління майном.</t>
  </si>
  <si>
    <t>Програма розвитку та підтримки аграрного комплексу Полтавщини за пріоритетними напрямками на період до 2027 року.</t>
  </si>
  <si>
    <t>2021 - 2027</t>
  </si>
  <si>
    <t xml:space="preserve">Постійна комісія обласної ради з питань аграрної політики та земельних відносин.
</t>
  </si>
  <si>
    <t>Регіональна Програма захисту населення і територій від надзвичайних ситуацій та запобігання їх виникненню на 2021 - 2027 роки.</t>
  </si>
  <si>
    <t xml:space="preserve">Постійні комісії обласної ради: з питань правоохоронної діяльності, боротьби з корупцією, забезпечення прав і потреб військових та учасників бойових дій;
з питань бюджету та управління майном.
</t>
  </si>
  <si>
    <t>Комплексна програма щодо забезпечення законності, правопорядку, охорони прав, свобод і законних інтересів громадян та оборонної роботи на 2021 - 2027 роки.</t>
  </si>
  <si>
    <t>Програма правової освіти населення Полтавської області на 2021 - 2025 роки.</t>
  </si>
  <si>
    <t>Юридичний департамент Полтавської обласної державної адміністрації та Регіональний центр з надання безоплатної вторинної правової допомоги у Полтавській області</t>
  </si>
  <si>
    <t>Регіональна програма "Дітям Полтавщини - якісне харчування" на 2021 - 2024 роки.</t>
  </si>
  <si>
    <t>https://oblrada-pl.gov.ua/ses/8/4_2/135.pdf</t>
  </si>
  <si>
    <t>Постійна комісія обласної ради з питань освіти, науки та культури.</t>
  </si>
  <si>
    <t>Обласна програма національно-патріотичного виховання дітей та молоді на 2021 - 2025 роки.</t>
  </si>
  <si>
    <t>https://oblrada-pl.gov.ua/ses/8/4_2/136.pdf</t>
  </si>
  <si>
    <t>Регіональна Програма підтримки наукової та інноваційної діяльності у Полтавській області на 2021 - 2024 роки.</t>
  </si>
  <si>
    <t>https://oblrada-pl.gov.ua/ses/8/4_2/137.pdf</t>
  </si>
  <si>
    <t>https://oblrada-pl.gov.ua/ses/8/4_2/138.pdf</t>
  </si>
  <si>
    <t>https://oblrada-pl.gov.ua/ses/8/4_2/140.pdf</t>
  </si>
  <si>
    <t>Управління майном обласної ради, Комунальна установа Полтавської обласної ради з експлуатації адміністративних будівель, Департамент будівництва, містобудування і архітектури та житлово-комунального господарства Полтавської
облдержадміністрації</t>
  </si>
  <si>
    <t>Перелік природоохоронних заходів для фінансування з фонду охорони навколишнього природного середовища Полтавської області в 2021 році.</t>
  </si>
  <si>
    <t>https://oblrada-pl.gov.ua/ses/8/4_2/139.pdf</t>
  </si>
  <si>
    <t>Департаментом екології та природних
ресурсів Полтавської обласної державної адміністрації; Департамент будівництва, містобудування і архітектури Полтавської
обласної державної адміністрації</t>
  </si>
  <si>
    <t>Постійні комісії обласної ради з питань екології та раціонального природокористування; з питань бюджету та управління майном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</si>
</sst>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&quot;-&quot;_р_._-;_-@_-"/>
    <numFmt numFmtId="165" formatCode="m/d/yyyy"/>
    <numFmt numFmtId="166" formatCode="dd&quot;.&quot;mm&quot;.&quot;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</font>
    <font>
      <b/>
      <sz val="10"/>
      <name val="Calibri"/>
    </font>
    <font>
      <sz val="10"/>
      <color rgb="FF006100"/>
      <name val="Calibri"/>
    </font>
    <font>
      <b/>
      <sz val="10"/>
      <name val="Calibri"/>
    </font>
    <font>
      <sz val="10"/>
      <name val="Calibri"/>
    </font>
    <font>
      <sz val="10"/>
      <name val="Calibri"/>
    </font>
    <font>
      <b/>
      <sz val="10"/>
      <name val="Calibri"/>
    </font>
    <font>
      <u/>
      <sz val="10"/>
      <name val="Calibri"/>
    </font>
    <font>
      <u/>
      <sz val="10"/>
      <color rgb="FF0000FF"/>
      <name val="Calibri"/>
    </font>
    <font>
      <u/>
      <sz val="10"/>
      <color rgb="FF3333FF"/>
      <name val="Calibri"/>
    </font>
    <font>
      <sz val="10"/>
      <color rgb="FF006100"/>
      <name val="Calibri"/>
    </font>
    <font>
      <sz val="10"/>
      <name val="Times New Roman"/>
    </font>
    <font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none"/>
    </fill>
    <fill>
      <patternFill patternType="solid">
        <fgColor rgb="FFFFFF00"/>
      </patternFill>
    </fill>
    <fill>
      <patternFill patternType="solid">
        <fgColor rgb="FFC6EFCE"/>
      </patternFill>
    </fill>
    <fill>
      <patternFill patternType="solid">
        <fgColor rgb="FFC4F5D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8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2" borderId="0" xfId="0" applyFont="1" applyFill="1"/>
    <xf numFmtId="0" fontId="4" fillId="2" borderId="2" xfId="0" applyFont="1" applyFill="1" applyBorder="1"/>
    <xf numFmtId="0" fontId="0" fillId="0" borderId="0" xfId="0"/>
    <xf numFmtId="0" fontId="4" fillId="0" borderId="0" xfId="0" applyFont="1"/>
    <xf numFmtId="0" fontId="0" fillId="3" borderId="0" xfId="0" applyFill="1"/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/>
    <xf numFmtId="3" fontId="0" fillId="0" borderId="0" xfId="0" applyNumberFormat="1"/>
    <xf numFmtId="0" fontId="0" fillId="2" borderId="2" xfId="0" applyFill="1" applyBorder="1"/>
    <xf numFmtId="0" fontId="0" fillId="4" borderId="0" xfId="0" applyFill="1"/>
    <xf numFmtId="0" fontId="0" fillId="5" borderId="0" xfId="0" applyFill="1"/>
    <xf numFmtId="0" fontId="0" fillId="5" borderId="0" xfId="0" applyFill="1"/>
    <xf numFmtId="0" fontId="6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/>
    </xf>
    <xf numFmtId="0" fontId="7" fillId="0" borderId="3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11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3" fontId="4" fillId="0" borderId="0" xfId="0" applyNumberFormat="1" applyFont="1"/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49" fontId="9" fillId="0" borderId="3" xfId="0" applyNumberFormat="1" applyFont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49" fontId="0" fillId="6" borderId="1" xfId="0" applyNumberFormat="1" applyFill="1" applyBorder="1" applyAlignment="1">
      <alignment horizontal="left"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0" fontId="13" fillId="7" borderId="0" xfId="0" applyFont="1" applyFill="1"/>
    <xf numFmtId="49" fontId="11" fillId="6" borderId="3" xfId="0" applyNumberFormat="1" applyFont="1" applyFill="1" applyBorder="1" applyAlignment="1">
      <alignment horizontal="center" vertical="center" wrapText="1"/>
    </xf>
    <xf numFmtId="0" fontId="13" fillId="0" borderId="0" xfId="0" applyFont="1"/>
    <xf numFmtId="49" fontId="0" fillId="7" borderId="1" xfId="0" applyNumberFormat="1" applyFill="1" applyBorder="1" applyAlignment="1">
      <alignment horizontal="left" vertical="center" wrapText="1"/>
    </xf>
    <xf numFmtId="49" fontId="11" fillId="7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left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166" fontId="14" fillId="2" borderId="8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49" fontId="14" fillId="2" borderId="8" xfId="0" applyNumberFormat="1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166" fontId="14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166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66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6" fontId="14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166" fontId="14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left" vertical="center" wrapText="1"/>
    </xf>
    <xf numFmtId="0" fontId="14" fillId="7" borderId="3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66" fontId="14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14" fillId="5" borderId="3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 wrapText="1"/>
    </xf>
    <xf numFmtId="165" fontId="14" fillId="3" borderId="3" xfId="0" applyNumberFormat="1" applyFont="1" applyFill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9" fontId="14" fillId="5" borderId="3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9" fontId="14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11" xfId="0" applyNumberFormat="1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/>
    </xf>
    <xf numFmtId="164" fontId="14" fillId="2" borderId="10" xfId="0" applyNumberFormat="1" applyFont="1" applyFill="1" applyBorder="1" applyAlignment="1">
      <alignment horizontal="center" vertical="center"/>
    </xf>
    <xf numFmtId="164" fontId="14" fillId="2" borderId="10" xfId="0" applyNumberFormat="1" applyFont="1" applyFill="1" applyBorder="1" applyAlignment="1">
      <alignment horizontal="center" vertical="center" wrapText="1"/>
    </xf>
    <xf numFmtId="166" fontId="14" fillId="2" borderId="10" xfId="0" applyNumberFormat="1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left" vertical="center" wrapText="1"/>
    </xf>
    <xf numFmtId="49" fontId="0" fillId="5" borderId="5" xfId="0" applyNumberFormat="1" applyFill="1" applyBorder="1" applyAlignment="1">
      <alignment horizontal="left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164" fontId="14" fillId="5" borderId="7" xfId="0" applyNumberFormat="1" applyFont="1" applyFill="1" applyBorder="1" applyAlignment="1">
      <alignment horizontal="center" vertical="center"/>
    </xf>
    <xf numFmtId="49" fontId="14" fillId="5" borderId="5" xfId="0" applyNumberFormat="1" applyFont="1" applyFill="1" applyBorder="1" applyAlignment="1">
      <alignment horizontal="center" vertical="center"/>
    </xf>
    <xf numFmtId="164" fontId="14" fillId="5" borderId="5" xfId="0" applyNumberFormat="1" applyFont="1" applyFill="1" applyBorder="1" applyAlignment="1">
      <alignment horizontal="center" vertical="center"/>
    </xf>
    <xf numFmtId="166" fontId="14" fillId="5" borderId="5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8" fillId="5" borderId="5" xfId="1" applyFill="1" applyBorder="1" applyAlignment="1">
      <alignment horizontal="center" vertical="center"/>
    </xf>
    <xf numFmtId="49" fontId="0" fillId="8" borderId="5" xfId="0" applyNumberFormat="1" applyFill="1" applyBorder="1" applyAlignment="1">
      <alignment horizontal="left" vertical="center" wrapText="1"/>
    </xf>
    <xf numFmtId="49" fontId="9" fillId="8" borderId="7" xfId="0" applyNumberFormat="1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 wrapText="1"/>
    </xf>
    <xf numFmtId="166" fontId="14" fillId="8" borderId="5" xfId="0" applyNumberFormat="1" applyFont="1" applyFill="1" applyBorder="1" applyAlignment="1">
      <alignment horizontal="center" vertical="center"/>
    </xf>
    <xf numFmtId="0" fontId="18" fillId="8" borderId="5" xfId="1" applyFill="1" applyBorder="1" applyAlignment="1">
      <alignment horizontal="center" vertical="center"/>
    </xf>
    <xf numFmtId="49" fontId="14" fillId="8" borderId="1" xfId="0" applyNumberFormat="1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horizontal="left" vertical="center" wrapText="1"/>
    </xf>
    <xf numFmtId="49" fontId="10" fillId="8" borderId="7" xfId="0" applyNumberFormat="1" applyFont="1" applyFill="1" applyBorder="1" applyAlignment="1">
      <alignment horizontal="center" vertical="center" wrapText="1"/>
    </xf>
    <xf numFmtId="49" fontId="14" fillId="8" borderId="5" xfId="0" applyNumberFormat="1" applyFont="1" applyFill="1" applyBorder="1" applyAlignment="1">
      <alignment horizontal="center" vertical="center"/>
    </xf>
    <xf numFmtId="164" fontId="14" fillId="8" borderId="5" xfId="0" applyNumberFormat="1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blrada-pl.gov.ua/ses/8/4_2/138.pdf" TargetMode="External"/><Relationship Id="rId2" Type="http://schemas.openxmlformats.org/officeDocument/2006/relationships/hyperlink" Target="https://oblrada-pl.gov.ua/ses/8/4_2/137.pdf" TargetMode="External"/><Relationship Id="rId1" Type="http://schemas.openxmlformats.org/officeDocument/2006/relationships/hyperlink" Target="https://oblrada-pl.gov.ua/ses/8/4_2/13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oblrada-pl.gov.ua/ses/8/4_2/139.pdf" TargetMode="External"/><Relationship Id="rId4" Type="http://schemas.openxmlformats.org/officeDocument/2006/relationships/hyperlink" Target="https://oblrada-pl.gov.ua/ses/8/4_2/1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8"/>
  <sheetViews>
    <sheetView tabSelected="1" workbookViewId="0">
      <pane ySplit="1" topLeftCell="A2" activePane="bottomLeft" state="frozen"/>
      <selection pane="bottomLeft" sqref="A1:XFD1"/>
    </sheetView>
  </sheetViews>
  <sheetFormatPr defaultColWidth="14.5703125" defaultRowHeight="15" x14ac:dyDescent="0.25"/>
  <cols>
    <col min="1" max="1" width="49.85546875" style="40" customWidth="1"/>
    <col min="2" max="2" width="14.42578125" style="36" hidden="1" customWidth="1"/>
    <col min="3" max="3" width="13.7109375" style="37" customWidth="1"/>
    <col min="4" max="4" width="11.140625" style="37" customWidth="1"/>
    <col min="5" max="5" width="8.5703125" style="38" customWidth="1"/>
    <col min="6" max="6" width="11" style="37" customWidth="1"/>
    <col min="7" max="7" width="13.28515625" style="38" customWidth="1"/>
    <col min="8" max="8" width="12.140625" style="37" customWidth="1"/>
    <col min="9" max="9" width="15.42578125" style="37" customWidth="1"/>
    <col min="10" max="10" width="48.85546875" style="39" customWidth="1"/>
    <col min="11" max="11" width="41.5703125" style="22" customWidth="1"/>
    <col min="12" max="12" width="54.85546875" style="7" customWidth="1"/>
    <col min="13" max="13" width="41" style="2" customWidth="1"/>
  </cols>
  <sheetData>
    <row r="1" spans="1:30" s="5" customFormat="1" ht="25.5" customHeight="1" x14ac:dyDescent="0.2">
      <c r="A1" s="23" t="s">
        <v>0</v>
      </c>
      <c r="B1" s="50" t="s">
        <v>1</v>
      </c>
      <c r="C1" s="51" t="s">
        <v>2</v>
      </c>
      <c r="D1" s="51" t="s">
        <v>3</v>
      </c>
      <c r="E1" s="51" t="s">
        <v>4</v>
      </c>
      <c r="F1" s="30" t="s">
        <v>5</v>
      </c>
      <c r="G1" s="30" t="s">
        <v>6</v>
      </c>
      <c r="H1" s="51" t="s">
        <v>7</v>
      </c>
      <c r="I1" s="51" t="s">
        <v>8</v>
      </c>
      <c r="J1" s="52" t="s">
        <v>9</v>
      </c>
      <c r="K1" s="41" t="s">
        <v>10</v>
      </c>
    </row>
    <row r="2" spans="1:30" s="18" customFormat="1" ht="57" customHeight="1" x14ac:dyDescent="0.25">
      <c r="A2" s="57" t="s">
        <v>11</v>
      </c>
      <c r="B2" s="71" t="s">
        <v>12</v>
      </c>
      <c r="C2" s="74" t="s">
        <v>13</v>
      </c>
      <c r="D2" s="74">
        <v>7</v>
      </c>
      <c r="E2" s="74">
        <v>7</v>
      </c>
      <c r="F2" s="75">
        <v>1</v>
      </c>
      <c r="G2" s="76">
        <v>42489</v>
      </c>
      <c r="H2" s="74">
        <v>92</v>
      </c>
      <c r="I2" s="77" t="str">
        <f>HYPERLINK("https://oblrada-pl.gov.ua/ses/7/7/7.pdf", "https://oblrada-pl.gov.ua/ses/7/7/7.pdf")</f>
        <v>https://oblrada-pl.gov.ua/ses/7/7/7.pdf</v>
      </c>
      <c r="J2" s="78" t="s">
        <v>14</v>
      </c>
      <c r="K2" s="78" t="s">
        <v>15</v>
      </c>
      <c r="L2" s="1"/>
      <c r="M2" s="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s="16" customFormat="1" ht="61.5" customHeight="1" x14ac:dyDescent="0.25">
      <c r="A3" s="57" t="s">
        <v>16</v>
      </c>
      <c r="B3" s="71" t="s">
        <v>17</v>
      </c>
      <c r="C3" s="74" t="s">
        <v>18</v>
      </c>
      <c r="D3" s="74">
        <v>6</v>
      </c>
      <c r="E3" s="74">
        <v>16</v>
      </c>
      <c r="F3" s="75"/>
      <c r="G3" s="76">
        <v>41417</v>
      </c>
      <c r="H3" s="74" t="s">
        <v>19</v>
      </c>
      <c r="I3" s="77" t="str">
        <f>HYPERLINK("https://oblrada-pl.gov.ua/ses/6/16/6.pdf", "https://oblrada-pl.gov.ua/ses/6/16/6.pdf")</f>
        <v>https://oblrada-pl.gov.ua/ses/6/16/6.pdf</v>
      </c>
      <c r="J3" s="78" t="s">
        <v>20</v>
      </c>
      <c r="K3" s="78" t="s">
        <v>21</v>
      </c>
    </row>
    <row r="4" spans="1:30" s="16" customFormat="1" ht="80.25" customHeight="1" x14ac:dyDescent="0.25">
      <c r="A4" s="57" t="s">
        <v>22</v>
      </c>
      <c r="B4" s="24" t="s">
        <v>17</v>
      </c>
      <c r="C4" s="79" t="s">
        <v>23</v>
      </c>
      <c r="D4" s="80">
        <v>7</v>
      </c>
      <c r="E4" s="80">
        <v>14</v>
      </c>
      <c r="F4" s="81"/>
      <c r="G4" s="82">
        <v>42800</v>
      </c>
      <c r="H4" s="80">
        <v>405</v>
      </c>
      <c r="I4" s="83" t="str">
        <f>HYPERLINK("https://oblrada-pl.gov.ua/ses/7/14/405.pdf", "https://oblrada-pl.gov.ua/ses/7/14/405.pdf")</f>
        <v>https://oblrada-pl.gov.ua/ses/7/14/405.pdf</v>
      </c>
      <c r="J4" s="84" t="s">
        <v>24</v>
      </c>
      <c r="K4" s="84" t="s">
        <v>21</v>
      </c>
    </row>
    <row r="5" spans="1:30" s="9" customFormat="1" ht="51" customHeight="1" x14ac:dyDescent="0.25">
      <c r="A5" s="58" t="s">
        <v>25</v>
      </c>
      <c r="B5" s="28" t="s">
        <v>17</v>
      </c>
      <c r="C5" s="85" t="s">
        <v>23</v>
      </c>
      <c r="D5" s="86">
        <v>7</v>
      </c>
      <c r="E5" s="86">
        <v>19</v>
      </c>
      <c r="F5" s="87"/>
      <c r="G5" s="88">
        <v>43202</v>
      </c>
      <c r="H5" s="86">
        <v>682</v>
      </c>
      <c r="I5" s="89" t="str">
        <f>HYPERLINK("https://oblrada-pl.gov.ua/ses/7/19/682.pdf", "https://oblrada-pl.gov.ua/ses/7/19/682.pdf")</f>
        <v>https://oblrada-pl.gov.ua/ses/7/19/682.pdf</v>
      </c>
      <c r="J5" s="90" t="s">
        <v>24</v>
      </c>
      <c r="K5" s="90" t="s">
        <v>21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9" customFormat="1" ht="66.75" customHeight="1" x14ac:dyDescent="0.25">
      <c r="A6" s="58" t="s">
        <v>25</v>
      </c>
      <c r="B6" s="28" t="s">
        <v>17</v>
      </c>
      <c r="C6" s="85" t="s">
        <v>23</v>
      </c>
      <c r="D6" s="86">
        <v>7</v>
      </c>
      <c r="E6" s="86">
        <v>20</v>
      </c>
      <c r="F6" s="87"/>
      <c r="G6" s="88">
        <v>43293</v>
      </c>
      <c r="H6" s="86">
        <v>756</v>
      </c>
      <c r="I6" s="89" t="str">
        <f>HYPERLINK("https://oblrada-pl.gov.ua/ses/7/20/756.pdf", "https://oblrada-pl.gov.ua/ses/7/20/756.pdf")</f>
        <v>https://oblrada-pl.gov.ua/ses/7/20/756.pdf</v>
      </c>
      <c r="J6" s="90" t="s">
        <v>24</v>
      </c>
      <c r="K6" s="90" t="s">
        <v>26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9" customFormat="1" ht="63" customHeight="1" x14ac:dyDescent="0.2">
      <c r="A7" s="58" t="s">
        <v>25</v>
      </c>
      <c r="B7" s="29"/>
      <c r="C7" s="91" t="s">
        <v>27</v>
      </c>
      <c r="D7" s="92" t="s">
        <v>28</v>
      </c>
      <c r="E7" s="93">
        <v>26</v>
      </c>
      <c r="F7" s="94">
        <v>1</v>
      </c>
      <c r="G7" s="95">
        <v>43665</v>
      </c>
      <c r="H7" s="93">
        <v>1098</v>
      </c>
      <c r="I7" s="96" t="str">
        <f>HYPERLINK("https://oblrada-pl.gov.ua/ses/7/26/1098.rtf", "https://oblrada-pl.gov.ua/ses/7/26/1098.rtf")</f>
        <v>https://oblrada-pl.gov.ua/ses/7/26/1098.rtf</v>
      </c>
      <c r="J7" s="90" t="s">
        <v>24</v>
      </c>
      <c r="K7" s="90" t="s">
        <v>26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18" customFormat="1" ht="42" customHeight="1" x14ac:dyDescent="0.25">
      <c r="A8" s="57" t="s">
        <v>29</v>
      </c>
      <c r="B8" s="24" t="s">
        <v>17</v>
      </c>
      <c r="C8" s="97" t="s">
        <v>30</v>
      </c>
      <c r="D8" s="98">
        <v>7</v>
      </c>
      <c r="E8" s="98">
        <v>23</v>
      </c>
      <c r="F8" s="99"/>
      <c r="G8" s="100">
        <v>43455</v>
      </c>
      <c r="H8" s="98">
        <v>974</v>
      </c>
      <c r="I8" s="101" t="str">
        <f>HYPERLINK("https://oblrada-pl.gov.ua/ses/7/23/974.rtf", "https://oblrada-pl.gov.ua/ses/7/23/974.rtf")</f>
        <v>https://oblrada-pl.gov.ua/ses/7/23/974.rtf</v>
      </c>
      <c r="J8" s="102" t="s">
        <v>31</v>
      </c>
      <c r="K8" s="102" t="s">
        <v>21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ht="39" customHeight="1" x14ac:dyDescent="0.25">
      <c r="A9" s="58" t="s">
        <v>25</v>
      </c>
      <c r="B9" s="28"/>
      <c r="C9" s="85" t="s">
        <v>32</v>
      </c>
      <c r="D9" s="86" t="s">
        <v>28</v>
      </c>
      <c r="E9" s="86">
        <v>26</v>
      </c>
      <c r="F9" s="103">
        <v>1</v>
      </c>
      <c r="G9" s="104">
        <v>43665</v>
      </c>
      <c r="H9" s="85">
        <v>1095</v>
      </c>
      <c r="I9" s="105" t="str">
        <f>HYPERLINK("https://oblrada-pl.gov.ua/ses/7/26/1095.rtf", "https://oblrada-pl.gov.ua/ses/7/26/1095.rtf")</f>
        <v>https://oblrada-pl.gov.ua/ses/7/26/1095.rtf</v>
      </c>
      <c r="J9" s="106" t="s">
        <v>33</v>
      </c>
      <c r="K9" s="107" t="s">
        <v>21</v>
      </c>
      <c r="L9"/>
      <c r="M9"/>
    </row>
    <row r="10" spans="1:30" s="10" customFormat="1" ht="39" customHeight="1" x14ac:dyDescent="0.25">
      <c r="A10" s="58" t="s">
        <v>25</v>
      </c>
      <c r="B10" s="29"/>
      <c r="C10" s="85" t="s">
        <v>32</v>
      </c>
      <c r="D10" s="92" t="s">
        <v>28</v>
      </c>
      <c r="E10" s="93">
        <v>29</v>
      </c>
      <c r="F10" s="94"/>
      <c r="G10" s="95">
        <v>43819</v>
      </c>
      <c r="H10" s="93">
        <v>1251</v>
      </c>
      <c r="I10" s="96" t="str">
        <f>HYPERLINK("https://oblrada-pl.gov.ua/ses/7/29/1251.pdf", "https://oblrada-pl.gov.ua/ses/7/29/1251.pdf")</f>
        <v>https://oblrada-pl.gov.ua/ses/7/29/1251.pdf</v>
      </c>
      <c r="J10" s="106" t="s">
        <v>31</v>
      </c>
      <c r="K10" s="107" t="s">
        <v>146</v>
      </c>
    </row>
    <row r="11" spans="1:30" s="16" customFormat="1" ht="79.5" customHeight="1" x14ac:dyDescent="0.25">
      <c r="A11" s="57" t="s">
        <v>143</v>
      </c>
      <c r="B11" s="24"/>
      <c r="C11" s="97">
        <v>2021</v>
      </c>
      <c r="D11" s="98" t="s">
        <v>62</v>
      </c>
      <c r="E11" s="98">
        <v>4</v>
      </c>
      <c r="F11" s="99">
        <v>2</v>
      </c>
      <c r="G11" s="100">
        <v>44295</v>
      </c>
      <c r="H11" s="98">
        <v>139</v>
      </c>
      <c r="I11" s="101" t="s">
        <v>144</v>
      </c>
      <c r="J11" s="108" t="s">
        <v>145</v>
      </c>
      <c r="K11" s="102" t="s">
        <v>21</v>
      </c>
    </row>
    <row r="12" spans="1:30" s="16" customFormat="1" ht="60" customHeight="1" x14ac:dyDescent="0.25">
      <c r="A12" s="57" t="s">
        <v>34</v>
      </c>
      <c r="B12" s="24" t="s">
        <v>17</v>
      </c>
      <c r="C12" s="97" t="s">
        <v>23</v>
      </c>
      <c r="D12" s="98" t="s">
        <v>28</v>
      </c>
      <c r="E12" s="98">
        <v>17</v>
      </c>
      <c r="F12" s="99"/>
      <c r="G12" s="100">
        <v>42930</v>
      </c>
      <c r="H12" s="98">
        <v>497</v>
      </c>
      <c r="I12" s="101" t="str">
        <f>HYPERLINK("https://oblrada-pl.gov.ua/ses/7/17/497.pdf", "https://oblrada-pl.gov.ua/ses/7/17/497.pdf")</f>
        <v>https://oblrada-pl.gov.ua/ses/7/17/497.pdf</v>
      </c>
      <c r="J12" s="108" t="s">
        <v>35</v>
      </c>
      <c r="K12" s="102" t="s">
        <v>36</v>
      </c>
    </row>
    <row r="13" spans="1:30" s="16" customFormat="1" ht="45.75" customHeight="1" x14ac:dyDescent="0.25">
      <c r="A13" s="57" t="s">
        <v>37</v>
      </c>
      <c r="B13" s="24" t="s">
        <v>17</v>
      </c>
      <c r="C13" s="97" t="s">
        <v>38</v>
      </c>
      <c r="D13" s="109" t="s">
        <v>28</v>
      </c>
      <c r="E13" s="98">
        <v>24</v>
      </c>
      <c r="F13" s="99"/>
      <c r="G13" s="100">
        <v>43510</v>
      </c>
      <c r="H13" s="98">
        <v>1041</v>
      </c>
      <c r="I13" s="101" t="str">
        <f>HYPERLINK("https://oblrada-pl.gov.ua/ses/7/24/1041.rtf", "https://oblrada-pl.gov.ua/ses/7/24/1041.rtf")</f>
        <v>https://oblrada-pl.gov.ua/ses/7/24/1041.rtf</v>
      </c>
      <c r="J13" s="102" t="s">
        <v>39</v>
      </c>
      <c r="K13" s="102" t="s">
        <v>15</v>
      </c>
    </row>
    <row r="14" spans="1:30" ht="33.75" customHeight="1" x14ac:dyDescent="0.25">
      <c r="A14" s="58" t="s">
        <v>25</v>
      </c>
      <c r="B14" s="26"/>
      <c r="C14" s="110" t="s">
        <v>38</v>
      </c>
      <c r="D14" s="93" t="s">
        <v>28</v>
      </c>
      <c r="E14" s="85">
        <v>33</v>
      </c>
      <c r="F14" s="110"/>
      <c r="G14" s="95">
        <v>43985</v>
      </c>
      <c r="H14" s="85">
        <v>1348</v>
      </c>
      <c r="I14" s="105" t="str">
        <f>HYPERLINK("https://oblrada-pl.gov.ua/ses/7/33/1348.pdf", "https://oblrada-pl.gov.ua/ses/7/33/1348.pdf")</f>
        <v>https://oblrada-pl.gov.ua/ses/7/33/1348.pdf</v>
      </c>
      <c r="J14" s="107" t="s">
        <v>39</v>
      </c>
      <c r="K14" s="107" t="s">
        <v>15</v>
      </c>
      <c r="L14"/>
      <c r="M14"/>
    </row>
    <row r="15" spans="1:30" s="19" customFormat="1" ht="45.75" customHeight="1" x14ac:dyDescent="0.25">
      <c r="A15" s="57" t="s">
        <v>40</v>
      </c>
      <c r="B15" s="24" t="s">
        <v>17</v>
      </c>
      <c r="C15" s="97" t="s">
        <v>38</v>
      </c>
      <c r="D15" s="109" t="s">
        <v>28</v>
      </c>
      <c r="E15" s="98">
        <v>24</v>
      </c>
      <c r="F15" s="99"/>
      <c r="G15" s="100">
        <v>43510</v>
      </c>
      <c r="H15" s="98">
        <v>1043</v>
      </c>
      <c r="I15" s="101" t="str">
        <f>HYPERLINK("https://oblrada-pl.gov.ua/ses/7/24/1043.rtf", "https://oblrada-pl.gov.ua/ses/7/24/1043.rtf")</f>
        <v>https://oblrada-pl.gov.ua/ses/7/24/1043.rtf</v>
      </c>
      <c r="J15" s="102" t="s">
        <v>24</v>
      </c>
      <c r="K15" s="102" t="s">
        <v>41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21" customFormat="1" ht="83.25" customHeight="1" x14ac:dyDescent="0.25">
      <c r="A16" s="59" t="s">
        <v>42</v>
      </c>
      <c r="B16" s="27"/>
      <c r="C16" s="111" t="s">
        <v>32</v>
      </c>
      <c r="D16" s="112" t="s">
        <v>28</v>
      </c>
      <c r="E16" s="113">
        <v>29</v>
      </c>
      <c r="F16" s="114"/>
      <c r="G16" s="115">
        <v>43819</v>
      </c>
      <c r="H16" s="113">
        <v>1245</v>
      </c>
      <c r="I16" s="116" t="str">
        <f>HYPERLINK("https://oblrada-pl.gov.ua/ses/7/29/1245.pdf", "https://oblrada-pl.gov.ua/ses/7/29/1245.pdf")</f>
        <v>https://oblrada-pl.gov.ua/ses/7/29/1245.pdf</v>
      </c>
      <c r="J16" s="117" t="s">
        <v>43</v>
      </c>
      <c r="K16" s="117" t="s">
        <v>44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6" customFormat="1" ht="66.75" customHeight="1" x14ac:dyDescent="0.25">
      <c r="A17" s="57" t="s">
        <v>45</v>
      </c>
      <c r="B17" s="24" t="s">
        <v>46</v>
      </c>
      <c r="C17" s="118" t="s">
        <v>23</v>
      </c>
      <c r="D17" s="119">
        <v>7</v>
      </c>
      <c r="E17" s="119">
        <v>13</v>
      </c>
      <c r="F17" s="120"/>
      <c r="G17" s="121">
        <v>42766</v>
      </c>
      <c r="H17" s="119">
        <v>349</v>
      </c>
      <c r="I17" s="122" t="str">
        <f>HYPERLINK("https://oblrada-pl.gov.ua/ses/7/13/349.pdf", "https://oblrada-pl.gov.ua/ses/7/13/349.pdf")</f>
        <v>https://oblrada-pl.gov.ua/ses/7/13/349.pdf</v>
      </c>
      <c r="J17" s="102" t="s">
        <v>47</v>
      </c>
      <c r="K17" s="102" t="s">
        <v>48</v>
      </c>
    </row>
    <row r="18" spans="1:30" ht="67.5" customHeight="1" x14ac:dyDescent="0.25">
      <c r="A18" s="60" t="s">
        <v>25</v>
      </c>
      <c r="B18" s="25" t="s">
        <v>46</v>
      </c>
      <c r="C18" s="85" t="s">
        <v>49</v>
      </c>
      <c r="D18" s="123" t="s">
        <v>28</v>
      </c>
      <c r="E18" s="86">
        <v>18</v>
      </c>
      <c r="F18" s="103">
        <v>3</v>
      </c>
      <c r="G18" s="88">
        <v>43147</v>
      </c>
      <c r="H18" s="86">
        <v>615</v>
      </c>
      <c r="I18" s="89" t="str">
        <f>HYPERLINK("https://oblrada-pl.gov.ua/ses/7/18_3/615.pdf", "https://oblrada-pl.gov.ua/ses/7/18_3/615.pdf")</f>
        <v>https://oblrada-pl.gov.ua/ses/7/18_3/615.pdf</v>
      </c>
      <c r="J18" s="90" t="s">
        <v>47</v>
      </c>
      <c r="K18" s="90" t="s">
        <v>50</v>
      </c>
    </row>
    <row r="19" spans="1:30" ht="73.5" customHeight="1" x14ac:dyDescent="0.25">
      <c r="A19" s="60" t="s">
        <v>25</v>
      </c>
      <c r="B19" s="25" t="s">
        <v>46</v>
      </c>
      <c r="C19" s="85" t="s">
        <v>49</v>
      </c>
      <c r="D19" s="86" t="s">
        <v>28</v>
      </c>
      <c r="E19" s="86">
        <v>22</v>
      </c>
      <c r="F19" s="124"/>
      <c r="G19" s="88">
        <v>43392</v>
      </c>
      <c r="H19" s="86">
        <v>878</v>
      </c>
      <c r="I19" s="89" t="str">
        <f>HYPERLINK("https://oblrada-pl.gov.ua/ses/7/22/878.rtf", "https://oblrada-pl.gov.ua/ses/7/22/878.rtf")</f>
        <v>https://oblrada-pl.gov.ua/ses/7/22/878.rtf</v>
      </c>
      <c r="J19" s="90" t="s">
        <v>47</v>
      </c>
      <c r="K19" s="90" t="s">
        <v>51</v>
      </c>
      <c r="L19" s="53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60" customHeight="1" x14ac:dyDescent="0.25">
      <c r="A20" s="63" t="s">
        <v>52</v>
      </c>
      <c r="B20" s="66"/>
      <c r="C20" s="125" t="s">
        <v>53</v>
      </c>
      <c r="D20" s="126">
        <v>6</v>
      </c>
      <c r="E20" s="126">
        <v>31</v>
      </c>
      <c r="F20" s="127"/>
      <c r="G20" s="128">
        <v>42279</v>
      </c>
      <c r="H20" s="126" t="s">
        <v>19</v>
      </c>
      <c r="I20" s="129" t="str">
        <f>HYPERLINK("https://oblrada-pl.gov.ua/ses/6/31/6.pdf", "https://oblrada-pl.gov.ua/ses/6/31/6.pdf")</f>
        <v>https://oblrada-pl.gov.ua/ses/6/31/6.pdf</v>
      </c>
      <c r="J20" s="130" t="s">
        <v>54</v>
      </c>
      <c r="K20" s="130" t="s">
        <v>51</v>
      </c>
      <c r="L20" s="53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60" customHeight="1" x14ac:dyDescent="0.25">
      <c r="A21" s="60" t="s">
        <v>25</v>
      </c>
      <c r="B21" s="25"/>
      <c r="C21" s="85" t="s">
        <v>53</v>
      </c>
      <c r="D21" s="86">
        <v>7</v>
      </c>
      <c r="E21" s="86">
        <v>7</v>
      </c>
      <c r="F21" s="103">
        <v>1</v>
      </c>
      <c r="G21" s="88">
        <v>42489</v>
      </c>
      <c r="H21" s="86">
        <v>99</v>
      </c>
      <c r="I21" s="89" t="str">
        <f>HYPERLINK("https://oblrada-pl.gov.ua/ses/7/7/14.pdf", "https://oblrada-pl.gov.ua/ses/7/7/14.pdf")</f>
        <v>https://oblrada-pl.gov.ua/ses/7/7/14.pdf</v>
      </c>
      <c r="J21" s="90" t="s">
        <v>54</v>
      </c>
      <c r="K21" s="90" t="s">
        <v>51</v>
      </c>
      <c r="L21" s="53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60" customHeight="1" x14ac:dyDescent="0.25">
      <c r="A22" s="60" t="s">
        <v>25</v>
      </c>
      <c r="B22" s="25"/>
      <c r="C22" s="85" t="s">
        <v>53</v>
      </c>
      <c r="D22" s="86">
        <v>7</v>
      </c>
      <c r="E22" s="86">
        <v>19</v>
      </c>
      <c r="F22" s="103"/>
      <c r="G22" s="88">
        <v>43202</v>
      </c>
      <c r="H22" s="86">
        <v>673</v>
      </c>
      <c r="I22" s="89" t="str">
        <f>HYPERLINK("https://oblrada-pl.gov.ua/ses/7/19/673.pdf", "https://oblrada-pl.gov.ua/ses/7/19/673.pdf")</f>
        <v>https://oblrada-pl.gov.ua/ses/7/19/673.pdf</v>
      </c>
      <c r="J22" s="90" t="s">
        <v>54</v>
      </c>
      <c r="K22" s="90" t="s">
        <v>50</v>
      </c>
      <c r="L22" s="53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60" customHeight="1" x14ac:dyDescent="0.25">
      <c r="A23" s="60" t="s">
        <v>25</v>
      </c>
      <c r="B23" s="25"/>
      <c r="C23" s="85" t="s">
        <v>53</v>
      </c>
      <c r="D23" s="86">
        <v>7</v>
      </c>
      <c r="E23" s="86">
        <v>23</v>
      </c>
      <c r="F23" s="103"/>
      <c r="G23" s="88">
        <v>43455</v>
      </c>
      <c r="H23" s="86">
        <v>959</v>
      </c>
      <c r="I23" s="89" t="str">
        <f>HYPERLINK("https://oblrada-pl.gov.ua/ses/7/23/959.rtf", "https://oblrada-pl.gov.ua/ses/7/23/959.rtf")</f>
        <v>https://oblrada-pl.gov.ua/ses/7/23/959.rtf</v>
      </c>
      <c r="J23" s="90" t="s">
        <v>54</v>
      </c>
      <c r="K23" s="90" t="s">
        <v>51</v>
      </c>
      <c r="L23" s="53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60" customHeight="1" x14ac:dyDescent="0.25">
      <c r="A24" s="68" t="s">
        <v>55</v>
      </c>
      <c r="B24" s="69"/>
      <c r="C24" s="131">
        <v>2021</v>
      </c>
      <c r="D24" s="132">
        <v>8</v>
      </c>
      <c r="E24" s="132">
        <v>4</v>
      </c>
      <c r="F24" s="133">
        <v>1</v>
      </c>
      <c r="G24" s="134">
        <v>44250</v>
      </c>
      <c r="H24" s="132">
        <v>119</v>
      </c>
      <c r="I24" s="135" t="str">
        <f>HYPERLINK("https://oblrada-pl.gov.ua/ses/8/4/118.pdf", "https://oblrada-pl.gov.ua/ses/8/4/118.pdf")</f>
        <v>https://oblrada-pl.gov.ua/ses/8/4/118.pdf</v>
      </c>
      <c r="J24" s="136" t="s">
        <v>54</v>
      </c>
      <c r="K24" s="136" t="s">
        <v>50</v>
      </c>
      <c r="L24" s="53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60" customHeight="1" x14ac:dyDescent="0.25">
      <c r="A25" s="68" t="str">
        <f>HYPERLINK("http://docs.google.com/viewer?url=http://oblrada.pl.ua/ses/6/4/41.pdf", "Обласна програма «Питна вода Полтавщини» 
на 2011-2020 роки")</f>
        <v>Обласна програма «Питна вода Полтавщини» 
на 2011-2020 роки</v>
      </c>
      <c r="B25" s="65" t="s">
        <v>56</v>
      </c>
      <c r="C25" s="131" t="s">
        <v>56</v>
      </c>
      <c r="D25" s="132">
        <v>6</v>
      </c>
      <c r="E25" s="132">
        <v>4</v>
      </c>
      <c r="F25" s="133"/>
      <c r="G25" s="134">
        <v>40632</v>
      </c>
      <c r="H25" s="132" t="s">
        <v>19</v>
      </c>
      <c r="I25" s="135" t="str">
        <f>HYPERLINK("https://oblrada-pl.gov.ua/ses/6/4/41.pdf", "https://oblrada-pl.gov.ua/ses/6/4/41.pdf")</f>
        <v>https://oblrada-pl.gov.ua/ses/6/4/41.pdf</v>
      </c>
      <c r="J25" s="136" t="s">
        <v>57</v>
      </c>
      <c r="K25" s="136" t="s">
        <v>58</v>
      </c>
      <c r="L25" s="53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60" customHeight="1" x14ac:dyDescent="0.25">
      <c r="A26" s="70" t="str">
        <f>HYPERLINK("http://oblrada-pl.gov.ua/ses/7/17/498.pdf", "Внесено зміни")</f>
        <v>Внесено зміни</v>
      </c>
      <c r="B26" s="67" t="s">
        <v>56</v>
      </c>
      <c r="C26" s="85" t="s">
        <v>56</v>
      </c>
      <c r="D26" s="137">
        <v>7</v>
      </c>
      <c r="E26" s="137">
        <v>17</v>
      </c>
      <c r="F26" s="137"/>
      <c r="G26" s="138">
        <v>42930</v>
      </c>
      <c r="H26" s="137">
        <v>498</v>
      </c>
      <c r="I26" s="89" t="str">
        <f>HYPERLINK("https://oblrada-pl.gov.ua/ses/7/17/498.pdf", "https://oblrada-pl.gov.ua/ses/7/17/498.pdf")</f>
        <v>https://oblrada-pl.gov.ua/ses/7/17/498.pdf</v>
      </c>
      <c r="J26" s="90" t="s">
        <v>57</v>
      </c>
      <c r="K26" s="90" t="s">
        <v>58</v>
      </c>
      <c r="L26" s="53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60" customHeight="1" x14ac:dyDescent="0.25">
      <c r="A27" s="70" t="str">
        <f>HYPERLINK("http://oblrada-pl.gov.ua/ses/7/19/681.pdf", "Внесено зміни")</f>
        <v>Внесено зміни</v>
      </c>
      <c r="B27" s="67" t="s">
        <v>56</v>
      </c>
      <c r="C27" s="85" t="s">
        <v>56</v>
      </c>
      <c r="D27" s="137">
        <v>7</v>
      </c>
      <c r="E27" s="137">
        <v>19</v>
      </c>
      <c r="F27" s="137"/>
      <c r="G27" s="138">
        <v>43202</v>
      </c>
      <c r="H27" s="137">
        <v>681</v>
      </c>
      <c r="I27" s="89" t="str">
        <f>HYPERLINK("https://oblrada-pl.gov.ua/ses/7/19/681.pdf", "https://oblrada-pl.gov.ua/ses/7/19/681.pdf")</f>
        <v>https://oblrada-pl.gov.ua/ses/7/19/681.pdf</v>
      </c>
      <c r="J27" s="90" t="s">
        <v>57</v>
      </c>
      <c r="K27" s="90" t="s">
        <v>58</v>
      </c>
      <c r="L27" s="53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60" customHeight="1" x14ac:dyDescent="0.25">
      <c r="A28" s="70" t="str">
        <f>HYPERLINK("http://oblrada-pl.gov.ua/ses/7/20/754.pdf", "Внесено зміни")</f>
        <v>Внесено зміни</v>
      </c>
      <c r="B28" s="67" t="s">
        <v>56</v>
      </c>
      <c r="C28" s="85" t="s">
        <v>56</v>
      </c>
      <c r="D28" s="137">
        <v>7</v>
      </c>
      <c r="E28" s="137">
        <v>20</v>
      </c>
      <c r="F28" s="137"/>
      <c r="G28" s="138">
        <v>43293</v>
      </c>
      <c r="H28" s="137">
        <v>754</v>
      </c>
      <c r="I28" s="89" t="str">
        <f>HYPERLINK("https://oblrada-pl.gov.ua/ses/7/20/754.pdf", "https://oblrada-pl.gov.ua/ses/7/20/754.pdf")</f>
        <v>https://oblrada-pl.gov.ua/ses/7/20/754.pdf</v>
      </c>
      <c r="J28" s="90" t="s">
        <v>57</v>
      </c>
      <c r="K28" s="90" t="s">
        <v>58</v>
      </c>
      <c r="L28" s="53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60" customHeight="1" x14ac:dyDescent="0.25">
      <c r="A29" s="70" t="str">
        <f>HYPERLINK("http://oblrada-pl.gov.ua/ses/7/22/874.rtf", "Внесено зміни")</f>
        <v>Внесено зміни</v>
      </c>
      <c r="B29" s="25"/>
      <c r="C29" s="85" t="s">
        <v>56</v>
      </c>
      <c r="D29" s="137">
        <v>7</v>
      </c>
      <c r="E29" s="137">
        <v>22</v>
      </c>
      <c r="F29" s="137"/>
      <c r="G29" s="138">
        <v>43392</v>
      </c>
      <c r="H29" s="137">
        <v>874</v>
      </c>
      <c r="I29" s="89" t="str">
        <f>HYPERLINK("https://oblrada-pl.gov.ua/ses/7/22/874.rtf", "https://oblrada-pl.gov.ua/ses/7/22/874.rtf")</f>
        <v>https://oblrada-pl.gov.ua/ses/7/22/874.rtf</v>
      </c>
      <c r="J29" s="90" t="s">
        <v>57</v>
      </c>
      <c r="K29" s="90" t="s">
        <v>58</v>
      </c>
      <c r="L29" s="53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60" customHeight="1" x14ac:dyDescent="0.25">
      <c r="A30" s="70" t="str">
        <f>HYPERLINK("http://oblrada-pl.gov.ua/ses/7/22/875.rtf", "Внесено зміни")</f>
        <v>Внесено зміни</v>
      </c>
      <c r="B30" s="25"/>
      <c r="C30" s="85" t="s">
        <v>56</v>
      </c>
      <c r="D30" s="137">
        <v>7</v>
      </c>
      <c r="E30" s="137">
        <v>22</v>
      </c>
      <c r="F30" s="137"/>
      <c r="G30" s="138">
        <v>43392</v>
      </c>
      <c r="H30" s="137">
        <v>875</v>
      </c>
      <c r="I30" s="89" t="str">
        <f>HYPERLINK("https://oblrada-pl.gov.ua/ses/7/22/875.rtf", "https://oblrada-pl.gov.ua/ses/7/22/875.rtf")</f>
        <v>https://oblrada-pl.gov.ua/ses/7/22/875.rtf</v>
      </c>
      <c r="J30" s="90" t="s">
        <v>57</v>
      </c>
      <c r="K30" s="90" t="s">
        <v>58</v>
      </c>
      <c r="L30" s="53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60" customHeight="1" x14ac:dyDescent="0.25">
      <c r="A31" s="70" t="str">
        <f>HYPERLINK("http://oblrada-pl.gov.ua/ses/7/23/960.rtf", "Внесено зміни")</f>
        <v>Внесено зміни</v>
      </c>
      <c r="B31" s="25"/>
      <c r="C31" s="85" t="s">
        <v>56</v>
      </c>
      <c r="D31" s="137">
        <v>7</v>
      </c>
      <c r="E31" s="137">
        <v>23</v>
      </c>
      <c r="F31" s="137"/>
      <c r="G31" s="138">
        <v>43455</v>
      </c>
      <c r="H31" s="137">
        <v>960</v>
      </c>
      <c r="I31" s="89" t="str">
        <f>HYPERLINK("https://oblrada-pl.gov.ua/ses/7/23/960.rtf", "https://oblrada-pl.gov.ua/ses/7/23/960.rtf")</f>
        <v>https://oblrada-pl.gov.ua/ses/7/23/960.rtf</v>
      </c>
      <c r="J31" s="90" t="s">
        <v>57</v>
      </c>
      <c r="K31" s="90" t="s">
        <v>58</v>
      </c>
      <c r="L31" s="53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60" customHeight="1" x14ac:dyDescent="0.25">
      <c r="A32" s="70" t="str">
        <f>HYPERLINK("http://oblrada-pl.gov.ua/ses/7/24/1040.rtf", "Внесено зміни")</f>
        <v>Внесено зміни</v>
      </c>
      <c r="B32" s="25"/>
      <c r="C32" s="85" t="s">
        <v>56</v>
      </c>
      <c r="D32" s="137">
        <v>7</v>
      </c>
      <c r="E32" s="137">
        <v>24</v>
      </c>
      <c r="F32" s="137"/>
      <c r="G32" s="138">
        <v>43510</v>
      </c>
      <c r="H32" s="137">
        <v>1040</v>
      </c>
      <c r="I32" s="89" t="str">
        <f>HYPERLINK("https://oblrada-pl.gov.ua/ses/7/24/1040.rtf", "https://oblrada-pl.gov.ua/ses/7/24/1040.rtf")</f>
        <v>https://oblrada-pl.gov.ua/ses/7/24/1040.rtf</v>
      </c>
      <c r="J32" s="90" t="s">
        <v>57</v>
      </c>
      <c r="K32" s="90" t="s">
        <v>58</v>
      </c>
      <c r="L32" s="53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60" customHeight="1" x14ac:dyDescent="0.25">
      <c r="A33" s="70" t="str">
        <f>HYPERLINK("http://oblrada-pl.gov.ua/ses/7/24/1040.rtf", "Внесено зміни")</f>
        <v>Внесено зміни</v>
      </c>
      <c r="B33" s="25"/>
      <c r="C33" s="85" t="s">
        <v>56</v>
      </c>
      <c r="D33" s="137">
        <v>7</v>
      </c>
      <c r="E33" s="137">
        <v>26</v>
      </c>
      <c r="F33" s="137"/>
      <c r="G33" s="138">
        <v>43665</v>
      </c>
      <c r="H33" s="137">
        <v>1101</v>
      </c>
      <c r="I33" s="89" t="str">
        <f>HYPERLINK("http://oblrada-pl.gov.ua/ses/7/26/1101.rtf", "http://oblrada-pl.gov.ua/ses/7/26/1101.rtf")</f>
        <v>http://oblrada-pl.gov.ua/ses/7/26/1101.rtf</v>
      </c>
      <c r="J33" s="90" t="s">
        <v>57</v>
      </c>
      <c r="K33" s="90" t="s">
        <v>58</v>
      </c>
      <c r="L33" s="53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60" customHeight="1" x14ac:dyDescent="0.25">
      <c r="A34" s="70" t="str">
        <f>HYPERLINK("http://oblrada-pl.gov.ua/ses/7/24/1040.rtf", "Внесено зміни")</f>
        <v>Внесено зміни</v>
      </c>
      <c r="B34" s="25"/>
      <c r="C34" s="85" t="s">
        <v>56</v>
      </c>
      <c r="D34" s="137">
        <v>7</v>
      </c>
      <c r="E34" s="137">
        <v>27</v>
      </c>
      <c r="F34" s="137">
        <v>2</v>
      </c>
      <c r="G34" s="138">
        <v>43762</v>
      </c>
      <c r="H34" s="137">
        <v>1211</v>
      </c>
      <c r="I34" s="89" t="str">
        <f>HYPERLINK("http://www.oblrada-pl.gov.ua/ses/7/27_2/1211.rtf", "http://www.oblrada-pl.gov.ua/ses/7/27_2/1211.rtf")</f>
        <v>http://www.oblrada-pl.gov.ua/ses/7/27_2/1211.rtf</v>
      </c>
      <c r="J34" s="90" t="s">
        <v>57</v>
      </c>
      <c r="K34" s="90" t="s">
        <v>58</v>
      </c>
      <c r="L34" s="53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60" customHeight="1" x14ac:dyDescent="0.25">
      <c r="A35" s="70" t="str">
        <f>HYPERLINK("http://oblrada-pl.gov.ua/ses/7/24/1040.rtf", "Внесено зміни")</f>
        <v>Внесено зміни</v>
      </c>
      <c r="B35" s="25"/>
      <c r="C35" s="85" t="s">
        <v>56</v>
      </c>
      <c r="D35" s="137">
        <v>7</v>
      </c>
      <c r="E35" s="137">
        <v>33</v>
      </c>
      <c r="F35" s="137"/>
      <c r="G35" s="138">
        <v>43985</v>
      </c>
      <c r="H35" s="137">
        <v>1344</v>
      </c>
      <c r="I35" s="89" t="str">
        <f>HYPERLINK("https://oblrada-pl.gov.ua/ses/7/33/1344.pdf", "https://oblrada-pl.gov.ua/ses/7/33/1344.pdf")</f>
        <v>https://oblrada-pl.gov.ua/ses/7/33/1344.pdf</v>
      </c>
      <c r="J35" s="90" t="s">
        <v>57</v>
      </c>
      <c r="K35" s="90" t="s">
        <v>58</v>
      </c>
      <c r="L35" s="53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60" customHeight="1" x14ac:dyDescent="0.25">
      <c r="A36" s="68" t="s">
        <v>59</v>
      </c>
      <c r="B36" s="69"/>
      <c r="C36" s="131">
        <v>2021</v>
      </c>
      <c r="D36" s="132">
        <v>8</v>
      </c>
      <c r="E36" s="132">
        <v>4</v>
      </c>
      <c r="F36" s="133">
        <v>1</v>
      </c>
      <c r="G36" s="134">
        <v>44250</v>
      </c>
      <c r="H36" s="132">
        <v>121</v>
      </c>
      <c r="I36" s="135" t="str">
        <f>HYPERLINK("https://oblrada-pl.gov.ua/ses/8/4/121.pdf", "https://oblrada-pl.gov.ua/ses/8/4/121.pdf")</f>
        <v>https://oblrada-pl.gov.ua/ses/8/4/121.pdf</v>
      </c>
      <c r="J36" s="136" t="s">
        <v>54</v>
      </c>
      <c r="K36" s="136" t="s">
        <v>50</v>
      </c>
      <c r="L36" s="53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s="21" customFormat="1" ht="64.5" customHeight="1" x14ac:dyDescent="0.25">
      <c r="A37" s="61" t="s">
        <v>60</v>
      </c>
      <c r="B37" s="33"/>
      <c r="C37" s="139" t="s">
        <v>61</v>
      </c>
      <c r="D37" s="112" t="s">
        <v>62</v>
      </c>
      <c r="E37" s="140">
        <v>2</v>
      </c>
      <c r="F37" s="141"/>
      <c r="G37" s="115">
        <v>44194</v>
      </c>
      <c r="H37" s="113">
        <v>40</v>
      </c>
      <c r="I37" s="116" t="str">
        <f>HYPERLINK("https://oblrada-pl.gov.ua/ses/8/2/40.pdf", "https://oblrada-pl.gov.ua/ses/8/2/40.pdf")</f>
        <v>https://oblrada-pl.gov.ua/ses/8/2/40.pdf</v>
      </c>
      <c r="J37" s="117" t="s">
        <v>63</v>
      </c>
      <c r="K37" s="117" t="s">
        <v>64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s="10" customFormat="1" ht="77.25" customHeight="1" x14ac:dyDescent="0.25">
      <c r="A38" s="57" t="s">
        <v>65</v>
      </c>
      <c r="B38" s="24" t="s">
        <v>66</v>
      </c>
      <c r="C38" s="97" t="s">
        <v>67</v>
      </c>
      <c r="D38" s="98">
        <v>8</v>
      </c>
      <c r="E38" s="98">
        <v>2</v>
      </c>
      <c r="F38" s="99"/>
      <c r="G38" s="100">
        <v>44194</v>
      </c>
      <c r="H38" s="98">
        <v>36</v>
      </c>
      <c r="I38" s="101" t="str">
        <f>HYPERLINK("https://oblrada-pl.gov.ua/ses/8/2/36.pdf", "https://oblrada-pl.gov.ua/ses/8/2/36.pdf")</f>
        <v>https://oblrada-pl.gov.ua/ses/8/2/36.pdf</v>
      </c>
      <c r="J38" s="102" t="s">
        <v>68</v>
      </c>
      <c r="K38" s="102" t="s">
        <v>69</v>
      </c>
    </row>
    <row r="39" spans="1:30" s="20" customFormat="1" ht="42" customHeight="1" x14ac:dyDescent="0.25">
      <c r="A39" s="61" t="s">
        <v>70</v>
      </c>
      <c r="B39" s="32"/>
      <c r="C39" s="139" t="s">
        <v>71</v>
      </c>
      <c r="D39" s="112" t="s">
        <v>62</v>
      </c>
      <c r="E39" s="140">
        <v>2</v>
      </c>
      <c r="F39" s="141"/>
      <c r="G39" s="115">
        <v>44194</v>
      </c>
      <c r="H39" s="113">
        <v>51</v>
      </c>
      <c r="I39" s="116" t="str">
        <f>HYPERLINK("https://oblrada-pl.gov.ua/ses/8/2/51.pdf", "https://oblrada-pl.gov.ua/ses/8/2/51.pdf")</f>
        <v>https://oblrada-pl.gov.ua/ses/8/2/51.pdf</v>
      </c>
      <c r="J39" s="117" t="s">
        <v>72</v>
      </c>
      <c r="K39" s="117" t="s">
        <v>73</v>
      </c>
      <c r="L39" s="1"/>
      <c r="M39" s="1"/>
      <c r="N39" s="1"/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s="16" customFormat="1" ht="36.75" customHeight="1" x14ac:dyDescent="0.25">
      <c r="A40" s="61" t="s">
        <v>74</v>
      </c>
      <c r="B40" s="32"/>
      <c r="C40" s="139" t="s">
        <v>61</v>
      </c>
      <c r="D40" s="112" t="s">
        <v>62</v>
      </c>
      <c r="E40" s="140">
        <v>2</v>
      </c>
      <c r="F40" s="141"/>
      <c r="G40" s="115">
        <v>44194</v>
      </c>
      <c r="H40" s="113">
        <v>52</v>
      </c>
      <c r="I40" s="116" t="str">
        <f>HYPERLINK("https://oblrada-pl.gov.ua/ses/8/2/52.pdf", "https://oblrada-pl.gov.ua/ses/8/2/52.pdf")</f>
        <v>https://oblrada-pl.gov.ua/ses/8/2/52.pdf</v>
      </c>
      <c r="J40" s="117" t="s">
        <v>72</v>
      </c>
      <c r="K40" s="117" t="s">
        <v>73</v>
      </c>
      <c r="L40" s="17"/>
      <c r="M40" s="17"/>
      <c r="N40" s="17"/>
      <c r="O40" s="17"/>
    </row>
    <row r="41" spans="1:30" s="16" customFormat="1" ht="34.5" customHeight="1" x14ac:dyDescent="0.25">
      <c r="A41" s="57" t="s">
        <v>75</v>
      </c>
      <c r="B41" s="24" t="s">
        <v>76</v>
      </c>
      <c r="C41" s="97" t="s">
        <v>77</v>
      </c>
      <c r="D41" s="98">
        <v>7</v>
      </c>
      <c r="E41" s="98">
        <v>18</v>
      </c>
      <c r="F41" s="99">
        <v>2</v>
      </c>
      <c r="G41" s="100">
        <v>43091</v>
      </c>
      <c r="H41" s="98">
        <v>584</v>
      </c>
      <c r="I41" s="101" t="str">
        <f>HYPERLINK("https://oblrada-pl.gov.ua/ses/7/18_2/584.pdf", "https://oblrada-pl.gov.ua/ses/7/18_2/584.pdf")</f>
        <v>https://oblrada-pl.gov.ua/ses/7/18_2/584.pdf</v>
      </c>
      <c r="J41" s="102" t="s">
        <v>72</v>
      </c>
      <c r="K41" s="102" t="s">
        <v>78</v>
      </c>
      <c r="L41" s="17"/>
      <c r="M41" s="17"/>
      <c r="N41" s="17"/>
      <c r="O41" s="17"/>
    </row>
    <row r="42" spans="1:30" ht="35.25" customHeight="1" x14ac:dyDescent="0.25">
      <c r="A42" s="62" t="s">
        <v>25</v>
      </c>
      <c r="B42" s="31" t="s">
        <v>76</v>
      </c>
      <c r="C42" s="142" t="s">
        <v>79</v>
      </c>
      <c r="D42" s="143" t="s">
        <v>28</v>
      </c>
      <c r="E42" s="93">
        <v>20</v>
      </c>
      <c r="F42" s="94"/>
      <c r="G42" s="95">
        <v>43293</v>
      </c>
      <c r="H42" s="86">
        <v>748</v>
      </c>
      <c r="I42" s="89" t="str">
        <f>HYPERLINK("https://oblrada-pl.gov.ua/ses/7/20/748.pdf", "https://oblrada-pl.gov.ua/ses/7/20/748.pdf")</f>
        <v>https://oblrada-pl.gov.ua/ses/7/20/748.pdf</v>
      </c>
      <c r="J42" s="90" t="s">
        <v>72</v>
      </c>
      <c r="K42" s="90" t="s">
        <v>78</v>
      </c>
      <c r="L42" s="1"/>
      <c r="M42" s="1"/>
      <c r="N42" s="1"/>
      <c r="O42" s="1"/>
    </row>
    <row r="43" spans="1:30" ht="33.75" customHeight="1" x14ac:dyDescent="0.25">
      <c r="A43" s="62" t="s">
        <v>25</v>
      </c>
      <c r="B43" s="31" t="s">
        <v>76</v>
      </c>
      <c r="C43" s="142" t="s">
        <v>79</v>
      </c>
      <c r="D43" s="93">
        <v>7</v>
      </c>
      <c r="E43" s="93">
        <v>23</v>
      </c>
      <c r="F43" s="94"/>
      <c r="G43" s="95">
        <v>43455</v>
      </c>
      <c r="H43" s="86">
        <v>969</v>
      </c>
      <c r="I43" s="89" t="str">
        <f>HYPERLINK("https://oblrada-pl.gov.ua/ses/7/23/969.rtf", "https://oblrada-pl.gov.ua/ses/7/23/969.rtf")</f>
        <v>https://oblrada-pl.gov.ua/ses/7/23/969.rtf</v>
      </c>
      <c r="J43" s="90" t="s">
        <v>72</v>
      </c>
      <c r="K43" s="90" t="s">
        <v>78</v>
      </c>
      <c r="L43" s="1"/>
      <c r="M43" s="1"/>
      <c r="N43" s="1"/>
      <c r="O43" s="1"/>
    </row>
    <row r="44" spans="1:30" s="8" customFormat="1" ht="25.5" customHeight="1" x14ac:dyDescent="0.2">
      <c r="A44" s="62" t="str">
        <f>HYPERLINK("https://oblrada-pl.gov.ua/ses/7/31/1292.pdf", "Внесено зміни")</f>
        <v>Внесено зміни</v>
      </c>
      <c r="B44" s="31" t="s">
        <v>76</v>
      </c>
      <c r="C44" s="142" t="s">
        <v>79</v>
      </c>
      <c r="D44" s="93">
        <v>7</v>
      </c>
      <c r="E44" s="93">
        <v>31</v>
      </c>
      <c r="F44" s="94"/>
      <c r="G44" s="95">
        <v>43889</v>
      </c>
      <c r="H44" s="86">
        <v>1292</v>
      </c>
      <c r="I44" s="89" t="str">
        <f>HYPERLINK("https://oblrada-pl.gov.ua/ses/7/31/1292.pdf", "https://oblrada-pl.gov.ua/ses/7/31/1292.pdf")</f>
        <v>https://oblrada-pl.gov.ua/ses/7/31/1292.pdf</v>
      </c>
      <c r="J44" s="90" t="s">
        <v>72</v>
      </c>
      <c r="K44" s="90" t="s">
        <v>78</v>
      </c>
      <c r="L44" s="49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s="8" customFormat="1" ht="31.5" customHeight="1" x14ac:dyDescent="0.2">
      <c r="A45" s="62" t="str">
        <f>HYPERLINK("https://oblrada-pl.gov.ua/ses/7/34_3/1399.pdf", "Внесено зміни")</f>
        <v>Внесено зміни</v>
      </c>
      <c r="B45" s="32"/>
      <c r="C45" s="142" t="s">
        <v>79</v>
      </c>
      <c r="D45" s="93">
        <v>7</v>
      </c>
      <c r="E45" s="144">
        <v>34</v>
      </c>
      <c r="F45" s="145">
        <v>3</v>
      </c>
      <c r="G45" s="95">
        <v>44147</v>
      </c>
      <c r="H45" s="86">
        <v>1399</v>
      </c>
      <c r="I45" s="89" t="str">
        <f>HYPERLINK("https://oblrada-pl.gov.ua/ses/7/34_3/1399.pdf", "https://oblrada-pl.gov.ua/ses/7/34_3/1399.pdf")</f>
        <v>https://oblrada-pl.gov.ua/ses/7/34_3/1399.pdf</v>
      </c>
      <c r="J45" s="90" t="s">
        <v>72</v>
      </c>
      <c r="K45" s="90" t="s">
        <v>78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69" customHeight="1" x14ac:dyDescent="0.25">
      <c r="A46" s="57" t="s">
        <v>80</v>
      </c>
      <c r="B46" s="24" t="s">
        <v>81</v>
      </c>
      <c r="C46" s="97" t="s">
        <v>77</v>
      </c>
      <c r="D46" s="98">
        <v>7</v>
      </c>
      <c r="E46" s="98">
        <v>18</v>
      </c>
      <c r="F46" s="99">
        <v>2</v>
      </c>
      <c r="G46" s="100">
        <v>43091</v>
      </c>
      <c r="H46" s="98">
        <v>582</v>
      </c>
      <c r="I46" s="101" t="str">
        <f>HYPERLINK("https://oblrada-pl.gov.ua/ses/7/18_2/582.pdf", "https://oblrada-pl.gov.ua/ses/7/18_2/582.pdf")</f>
        <v>https://oblrada-pl.gov.ua/ses/7/18_2/582.pdf</v>
      </c>
      <c r="J46" s="102" t="s">
        <v>82</v>
      </c>
      <c r="K46" s="102" t="s">
        <v>83</v>
      </c>
      <c r="L46"/>
      <c r="M46"/>
    </row>
    <row r="47" spans="1:30" s="16" customFormat="1" ht="47.25" customHeight="1" x14ac:dyDescent="0.25">
      <c r="A47" s="61" t="s">
        <v>84</v>
      </c>
      <c r="B47" s="33"/>
      <c r="C47" s="139" t="s">
        <v>85</v>
      </c>
      <c r="D47" s="112" t="s">
        <v>62</v>
      </c>
      <c r="E47" s="140">
        <v>2</v>
      </c>
      <c r="F47" s="141"/>
      <c r="G47" s="115">
        <v>44194</v>
      </c>
      <c r="H47" s="113">
        <v>47</v>
      </c>
      <c r="I47" s="116" t="str">
        <f>HYPERLINK("https://oblrada-pl.gov.ua/ses/8/2/47.pdf", "https://oblrada-pl.gov.ua/ses/8/2/47.pdf")</f>
        <v>https://oblrada-pl.gov.ua/ses/8/2/47.pdf</v>
      </c>
      <c r="J47" s="146" t="s">
        <v>86</v>
      </c>
      <c r="K47" s="146" t="s">
        <v>73</v>
      </c>
    </row>
    <row r="48" spans="1:30" s="16" customFormat="1" ht="47.25" customHeight="1" x14ac:dyDescent="0.25">
      <c r="A48" s="164" t="s">
        <v>133</v>
      </c>
      <c r="B48" s="165"/>
      <c r="C48" s="166" t="s">
        <v>113</v>
      </c>
      <c r="D48" s="167" t="s">
        <v>62</v>
      </c>
      <c r="E48" s="168">
        <v>4</v>
      </c>
      <c r="F48" s="99">
        <v>2</v>
      </c>
      <c r="G48" s="169">
        <v>44295</v>
      </c>
      <c r="H48" s="170">
        <v>135</v>
      </c>
      <c r="I48" s="171" t="s">
        <v>134</v>
      </c>
      <c r="J48" s="146" t="s">
        <v>86</v>
      </c>
      <c r="K48" s="146" t="s">
        <v>135</v>
      </c>
    </row>
    <row r="49" spans="1:30" s="16" customFormat="1" ht="47.25" customHeight="1" x14ac:dyDescent="0.25">
      <c r="A49" s="164" t="s">
        <v>136</v>
      </c>
      <c r="B49" s="165"/>
      <c r="C49" s="166" t="s">
        <v>85</v>
      </c>
      <c r="D49" s="167" t="s">
        <v>62</v>
      </c>
      <c r="E49" s="168">
        <v>4</v>
      </c>
      <c r="F49" s="120">
        <v>2</v>
      </c>
      <c r="G49" s="169">
        <v>44295</v>
      </c>
      <c r="H49" s="170">
        <v>136</v>
      </c>
      <c r="I49" s="171" t="s">
        <v>137</v>
      </c>
      <c r="J49" s="146" t="s">
        <v>86</v>
      </c>
      <c r="K49" s="146" t="s">
        <v>135</v>
      </c>
    </row>
    <row r="50" spans="1:30" s="16" customFormat="1" ht="47.25" customHeight="1" x14ac:dyDescent="0.25">
      <c r="A50" s="164" t="s">
        <v>138</v>
      </c>
      <c r="B50" s="165"/>
      <c r="C50" s="166" t="s">
        <v>113</v>
      </c>
      <c r="D50" s="167" t="s">
        <v>62</v>
      </c>
      <c r="E50" s="168">
        <v>4</v>
      </c>
      <c r="F50" s="120">
        <v>2</v>
      </c>
      <c r="G50" s="169">
        <v>44295</v>
      </c>
      <c r="H50" s="170">
        <v>137</v>
      </c>
      <c r="I50" s="171" t="s">
        <v>139</v>
      </c>
      <c r="J50" s="146" t="s">
        <v>86</v>
      </c>
      <c r="K50" s="146" t="s">
        <v>73</v>
      </c>
    </row>
    <row r="51" spans="1:30" s="16" customFormat="1" ht="48" customHeight="1" x14ac:dyDescent="0.25">
      <c r="A51" s="61" t="s">
        <v>87</v>
      </c>
      <c r="B51" s="33"/>
      <c r="C51" s="147" t="s">
        <v>88</v>
      </c>
      <c r="D51" s="112" t="s">
        <v>62</v>
      </c>
      <c r="E51" s="140">
        <v>2</v>
      </c>
      <c r="F51" s="141"/>
      <c r="G51" s="100">
        <v>44194</v>
      </c>
      <c r="H51" s="113">
        <v>56</v>
      </c>
      <c r="I51" s="116" t="str">
        <f>HYPERLINK("https://oblrada-pl.gov.ua/ses/8/2/56.pdf", "https://oblrada-pl.gov.ua/ses/8/2/56.pdf")</f>
        <v>https://oblrada-pl.gov.ua/ses/8/2/56.pdf</v>
      </c>
      <c r="J51" s="146" t="s">
        <v>89</v>
      </c>
      <c r="K51" s="146" t="s">
        <v>90</v>
      </c>
    </row>
    <row r="52" spans="1:30" s="15" customFormat="1" ht="45" customHeight="1" x14ac:dyDescent="0.25">
      <c r="A52" s="57" t="s">
        <v>91</v>
      </c>
      <c r="B52" s="24" t="s">
        <v>92</v>
      </c>
      <c r="C52" s="97" t="s">
        <v>23</v>
      </c>
      <c r="D52" s="98">
        <v>7</v>
      </c>
      <c r="E52" s="98">
        <v>17</v>
      </c>
      <c r="F52" s="99"/>
      <c r="G52" s="100">
        <v>42930</v>
      </c>
      <c r="H52" s="98">
        <v>494</v>
      </c>
      <c r="I52" s="101" t="str">
        <f>HYPERLINK("https://oblrada-pl.gov.ua/ses/7/17/494-.pdf", "https://oblrada-pl.gov.ua/ses/7/17/494-.pdf")</f>
        <v>https://oblrada-pl.gov.ua/ses/7/17/494-.pdf</v>
      </c>
      <c r="J52" s="102" t="s">
        <v>89</v>
      </c>
      <c r="K52" s="102" t="s">
        <v>93</v>
      </c>
    </row>
    <row r="53" spans="1:30" ht="41.25" customHeight="1" x14ac:dyDescent="0.25">
      <c r="A53" s="58" t="s">
        <v>25</v>
      </c>
      <c r="B53" s="34" t="s">
        <v>92</v>
      </c>
      <c r="C53" s="85" t="s">
        <v>23</v>
      </c>
      <c r="D53" s="86">
        <v>7</v>
      </c>
      <c r="E53" s="86">
        <v>19</v>
      </c>
      <c r="F53" s="103"/>
      <c r="G53" s="88">
        <v>43202</v>
      </c>
      <c r="H53" s="86">
        <v>677</v>
      </c>
      <c r="I53" s="89" t="str">
        <f>HYPERLINK("https://oblrada-pl.gov.ua/ses/7/19/677-.pdf", "https://oblrada-pl.gov.ua/ses/7/19/677-.pdf")</f>
        <v>https://oblrada-pl.gov.ua/ses/7/19/677-.pdf</v>
      </c>
      <c r="J53" s="148" t="s">
        <v>89</v>
      </c>
      <c r="K53" s="148" t="s">
        <v>93</v>
      </c>
      <c r="L53" s="6"/>
      <c r="M53" s="6"/>
      <c r="N53" s="4"/>
    </row>
    <row r="54" spans="1:30" ht="51.75" customHeight="1" x14ac:dyDescent="0.25">
      <c r="A54" s="63" t="s">
        <v>94</v>
      </c>
      <c r="B54" s="64"/>
      <c r="C54" s="125">
        <v>2021</v>
      </c>
      <c r="D54" s="149" t="s">
        <v>62</v>
      </c>
      <c r="E54" s="126">
        <v>2</v>
      </c>
      <c r="F54" s="150"/>
      <c r="G54" s="128">
        <v>44194</v>
      </c>
      <c r="H54" s="126">
        <v>26</v>
      </c>
      <c r="I54" s="129" t="str">
        <f>HYPERLINK("https://oblrada-pl.gov.ua/ses/8/2/26.pdf", "https://oblrada-pl.gov.ua/ses/8/2/26.pdf")</f>
        <v>https://oblrada-pl.gov.ua/ses/8/2/26.pdf</v>
      </c>
      <c r="J54" s="130" t="s">
        <v>95</v>
      </c>
      <c r="K54" s="130" t="s">
        <v>96</v>
      </c>
      <c r="L54" s="6"/>
      <c r="M54" s="6"/>
      <c r="N54" s="4"/>
    </row>
    <row r="55" spans="1:30" ht="67.5" customHeight="1" x14ac:dyDescent="0.25">
      <c r="A55" s="63" t="s">
        <v>97</v>
      </c>
      <c r="B55" s="64"/>
      <c r="C55" s="125" t="s">
        <v>67</v>
      </c>
      <c r="D55" s="149" t="s">
        <v>62</v>
      </c>
      <c r="E55" s="126">
        <v>2</v>
      </c>
      <c r="F55" s="150"/>
      <c r="G55" s="128">
        <v>44194</v>
      </c>
      <c r="H55" s="126">
        <v>29</v>
      </c>
      <c r="I55" s="129" t="str">
        <f>HYPERLINK("https://oblrada-pl.gov.ua/ses/8/2/29.pdf", "https://oblrada-pl.gov.ua/ses/8/2/29.pdf")</f>
        <v>https://oblrada-pl.gov.ua/ses/8/2/29.pdf</v>
      </c>
      <c r="J55" s="130" t="s">
        <v>95</v>
      </c>
      <c r="K55" s="130" t="s">
        <v>98</v>
      </c>
      <c r="L55" s="6"/>
      <c r="M55" s="6"/>
      <c r="N55" s="4"/>
    </row>
    <row r="56" spans="1:30" ht="53.25" customHeight="1" x14ac:dyDescent="0.25">
      <c r="A56" s="63" t="s">
        <v>99</v>
      </c>
      <c r="B56" s="56"/>
      <c r="C56" s="125" t="s">
        <v>67</v>
      </c>
      <c r="D56" s="126">
        <v>8</v>
      </c>
      <c r="E56" s="126">
        <v>2</v>
      </c>
      <c r="F56" s="150"/>
      <c r="G56" s="128">
        <v>44194</v>
      </c>
      <c r="H56" s="126">
        <v>32</v>
      </c>
      <c r="I56" s="129" t="str">
        <f>HYPERLINK("https://oblrada-pl.gov.ua/ses/8/2/32.pdf", "https://oblrada-pl.gov.ua/ses/8/2/32.pdf")</f>
        <v>https://oblrada-pl.gov.ua/ses/8/2/32.pdf</v>
      </c>
      <c r="J56" s="130" t="s">
        <v>95</v>
      </c>
      <c r="K56" s="130" t="s">
        <v>98</v>
      </c>
      <c r="L56" s="6"/>
      <c r="M56" s="6"/>
      <c r="N56" s="4"/>
    </row>
    <row r="57" spans="1:30" s="21" customFormat="1" ht="39" customHeight="1" x14ac:dyDescent="0.25">
      <c r="A57" s="61" t="s">
        <v>100</v>
      </c>
      <c r="B57" s="33"/>
      <c r="C57" s="139" t="s">
        <v>67</v>
      </c>
      <c r="D57" s="112" t="s">
        <v>62</v>
      </c>
      <c r="E57" s="140">
        <v>2</v>
      </c>
      <c r="F57" s="141"/>
      <c r="G57" s="115">
        <v>44194</v>
      </c>
      <c r="H57" s="113">
        <v>57</v>
      </c>
      <c r="I57" s="116" t="str">
        <f>HYPERLINK("https://oblrada-pl.gov.ua/ses/8/2/57.pdf", "https://oblrada-pl.gov.ua/ses/8/2/57.pdf")</f>
        <v>https://oblrada-pl.gov.ua/ses/8/2/57.pdf</v>
      </c>
      <c r="J57" s="117" t="s">
        <v>31</v>
      </c>
      <c r="K57" s="117" t="s">
        <v>98</v>
      </c>
      <c r="L57" s="6"/>
      <c r="M57" s="6"/>
      <c r="N57" s="3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ht="109.5" customHeight="1" x14ac:dyDescent="0.25">
      <c r="A58" s="63" t="s">
        <v>101</v>
      </c>
      <c r="B58" s="56"/>
      <c r="C58" s="125" t="s">
        <v>61</v>
      </c>
      <c r="D58" s="149" t="s">
        <v>62</v>
      </c>
      <c r="E58" s="151">
        <v>2</v>
      </c>
      <c r="F58" s="152"/>
      <c r="G58" s="128">
        <v>44194</v>
      </c>
      <c r="H58" s="126">
        <v>58</v>
      </c>
      <c r="I58" s="129" t="str">
        <f>HYPERLINK("https://oblrada-pl.gov.ua/ses/8/2/58.pdf", "https://oblrada-pl.gov.ua/ses/8/2/58.pdf")</f>
        <v>https://oblrada-pl.gov.ua/ses/8/2/58.pdf</v>
      </c>
      <c r="J58" s="180" t="s">
        <v>102</v>
      </c>
      <c r="K58" s="181" t="s">
        <v>98</v>
      </c>
      <c r="M58" s="7"/>
      <c r="N58" s="2"/>
    </row>
    <row r="59" spans="1:30" s="16" customFormat="1" ht="100.5" customHeight="1" x14ac:dyDescent="0.25">
      <c r="A59" s="172" t="s">
        <v>25</v>
      </c>
      <c r="B59" s="182"/>
      <c r="C59" s="174" t="s">
        <v>67</v>
      </c>
      <c r="D59" s="183" t="s">
        <v>62</v>
      </c>
      <c r="E59" s="184">
        <v>4</v>
      </c>
      <c r="F59" s="176">
        <v>2</v>
      </c>
      <c r="G59" s="177">
        <v>44295</v>
      </c>
      <c r="H59" s="175">
        <v>140</v>
      </c>
      <c r="I59" s="178" t="s">
        <v>141</v>
      </c>
      <c r="J59" s="179" t="s">
        <v>142</v>
      </c>
      <c r="K59" s="185" t="s">
        <v>98</v>
      </c>
      <c r="L59" s="7"/>
      <c r="M59" s="7"/>
      <c r="N59" s="2"/>
    </row>
    <row r="60" spans="1:30" ht="43.5" customHeight="1" x14ac:dyDescent="0.25">
      <c r="A60" s="57" t="s">
        <v>103</v>
      </c>
      <c r="B60" s="24" t="s">
        <v>104</v>
      </c>
      <c r="C60" s="97" t="s">
        <v>85</v>
      </c>
      <c r="D60" s="98">
        <v>8</v>
      </c>
      <c r="E60" s="98">
        <v>2</v>
      </c>
      <c r="F60" s="99"/>
      <c r="G60" s="100">
        <v>44194</v>
      </c>
      <c r="H60" s="98">
        <v>38</v>
      </c>
      <c r="I60" s="101" t="str">
        <f>HYPERLINK("https://oblrada-pl.gov.ua/ses/8/2/38.pdf", "https://oblrada-pl.gov.ua/ses/8/2/38.pdf")</f>
        <v>https://oblrada-pl.gov.ua/ses/8/2/38.pdf</v>
      </c>
      <c r="J60" s="102" t="s">
        <v>105</v>
      </c>
      <c r="K60" s="84" t="s">
        <v>93</v>
      </c>
      <c r="M60" s="7"/>
      <c r="N60" s="2"/>
    </row>
    <row r="61" spans="1:30" s="16" customFormat="1" ht="43.5" customHeight="1" x14ac:dyDescent="0.25">
      <c r="A61" s="172" t="s">
        <v>25</v>
      </c>
      <c r="B61" s="173"/>
      <c r="C61" s="174" t="s">
        <v>85</v>
      </c>
      <c r="D61" s="175">
        <v>8</v>
      </c>
      <c r="E61" s="175">
        <v>4</v>
      </c>
      <c r="F61" s="176">
        <v>2</v>
      </c>
      <c r="G61" s="177">
        <v>44295</v>
      </c>
      <c r="H61" s="175">
        <v>139</v>
      </c>
      <c r="I61" s="178" t="s">
        <v>140</v>
      </c>
      <c r="J61" s="179" t="s">
        <v>105</v>
      </c>
      <c r="K61" s="179" t="s">
        <v>93</v>
      </c>
      <c r="L61" s="7"/>
      <c r="M61" s="7"/>
      <c r="N61" s="2"/>
    </row>
    <row r="62" spans="1:30" ht="32.25" customHeight="1" x14ac:dyDescent="0.25">
      <c r="A62" s="57" t="s">
        <v>106</v>
      </c>
      <c r="B62" s="24" t="s">
        <v>107</v>
      </c>
      <c r="C62" s="97" t="s">
        <v>108</v>
      </c>
      <c r="D62" s="98">
        <v>7</v>
      </c>
      <c r="E62" s="98">
        <v>31</v>
      </c>
      <c r="F62" s="99"/>
      <c r="G62" s="100">
        <v>43889</v>
      </c>
      <c r="H62" s="98">
        <v>1288</v>
      </c>
      <c r="I62" s="101" t="str">
        <f>HYPERLINK("https://oblrada-pl.gov.ua/ses/7/31/1288.pdf", "https://oblrada-pl.gov.ua/ses/7/31/1288.pdf")</f>
        <v>https://oblrada-pl.gov.ua/ses/7/31/1288.pdf</v>
      </c>
      <c r="J62" s="108" t="s">
        <v>86</v>
      </c>
      <c r="K62" s="102" t="s">
        <v>109</v>
      </c>
    </row>
    <row r="63" spans="1:30" ht="32.25" customHeight="1" x14ac:dyDescent="0.25">
      <c r="A63" s="60" t="s">
        <v>25</v>
      </c>
      <c r="B63" s="55"/>
      <c r="C63" s="85" t="s">
        <v>108</v>
      </c>
      <c r="D63" s="86">
        <v>8</v>
      </c>
      <c r="E63" s="86">
        <v>2</v>
      </c>
      <c r="F63" s="103"/>
      <c r="G63" s="88">
        <v>44194</v>
      </c>
      <c r="H63" s="86">
        <v>42</v>
      </c>
      <c r="I63" s="89" t="str">
        <f>HYPERLINK("https://oblrada-pl.gov.ua/ses/8/2/42.pdf", "https://oblrada-pl.gov.ua/ses/8/2/42.pdf")</f>
        <v>https://oblrada-pl.gov.ua/ses/8/2/42.pdf</v>
      </c>
      <c r="J63" s="90" t="s">
        <v>86</v>
      </c>
      <c r="K63" s="90" t="s">
        <v>109</v>
      </c>
    </row>
    <row r="64" spans="1:30" s="12" customFormat="1" ht="39" customHeight="1" x14ac:dyDescent="0.25">
      <c r="A64" s="57" t="s">
        <v>110</v>
      </c>
      <c r="B64" s="24"/>
      <c r="C64" s="97" t="s">
        <v>85</v>
      </c>
      <c r="D64" s="98">
        <v>8</v>
      </c>
      <c r="E64" s="98">
        <v>2</v>
      </c>
      <c r="F64" s="99"/>
      <c r="G64" s="100">
        <v>44194</v>
      </c>
      <c r="H64" s="98">
        <v>41</v>
      </c>
      <c r="I64" s="101" t="str">
        <f>HYPERLINK("https://oblrada-pl.gov.ua/ses/8/2/41.pdf", "https://oblrada-pl.gov.ua/ses/8/2/41.pdf")</f>
        <v>https://oblrada-pl.gov.ua/ses/8/2/41.pdf</v>
      </c>
      <c r="J64" s="102" t="s">
        <v>86</v>
      </c>
      <c r="K64" s="102" t="s">
        <v>111</v>
      </c>
      <c r="L64" s="13"/>
      <c r="M64" s="14"/>
    </row>
    <row r="65" spans="1:11" ht="38.25" customHeight="1" x14ac:dyDescent="0.25">
      <c r="A65" s="57" t="s">
        <v>112</v>
      </c>
      <c r="B65" s="24" t="s">
        <v>107</v>
      </c>
      <c r="C65" s="97" t="s">
        <v>113</v>
      </c>
      <c r="D65" s="98">
        <v>8</v>
      </c>
      <c r="E65" s="98">
        <v>2</v>
      </c>
      <c r="F65" s="99"/>
      <c r="G65" s="100">
        <v>44194</v>
      </c>
      <c r="H65" s="98">
        <v>44</v>
      </c>
      <c r="I65" s="101" t="str">
        <f>HYPERLINK("https://oblrada-pl.gov.ua/ses/8/2/44.pdf", "https://oblrada-pl.gov.ua/ses/8/2/44.pdf")</f>
        <v>https://oblrada-pl.gov.ua/ses/8/2/44.pdf</v>
      </c>
      <c r="J65" s="102" t="s">
        <v>86</v>
      </c>
      <c r="K65" s="102" t="s">
        <v>109</v>
      </c>
    </row>
    <row r="66" spans="1:11" ht="38.25" customHeight="1" x14ac:dyDescent="0.25">
      <c r="A66" s="57" t="s">
        <v>114</v>
      </c>
      <c r="B66" s="24"/>
      <c r="C66" s="97" t="s">
        <v>85</v>
      </c>
      <c r="D66" s="98">
        <v>8</v>
      </c>
      <c r="E66" s="98">
        <v>2</v>
      </c>
      <c r="F66" s="99"/>
      <c r="G66" s="100">
        <v>44194</v>
      </c>
      <c r="H66" s="98">
        <v>49</v>
      </c>
      <c r="I66" s="101" t="str">
        <f>HYPERLINK("https://oblrada-pl.gov.ua/ses/8/2/49.pdf", "https://oblrada-pl.gov.ua/ses/8/2/49.pdf")</f>
        <v>https://oblrada-pl.gov.ua/ses/8/2/49.pdf</v>
      </c>
      <c r="J66" s="102" t="s">
        <v>115</v>
      </c>
      <c r="K66" s="102" t="s">
        <v>109</v>
      </c>
    </row>
    <row r="67" spans="1:11" ht="82.5" customHeight="1" x14ac:dyDescent="0.25">
      <c r="A67" s="57" t="s">
        <v>116</v>
      </c>
      <c r="B67" s="24" t="s">
        <v>117</v>
      </c>
      <c r="C67" s="97" t="s">
        <v>113</v>
      </c>
      <c r="D67" s="98">
        <v>8</v>
      </c>
      <c r="E67" s="98">
        <v>2</v>
      </c>
      <c r="F67" s="99"/>
      <c r="G67" s="100">
        <v>44194</v>
      </c>
      <c r="H67" s="98">
        <v>34</v>
      </c>
      <c r="I67" s="101" t="str">
        <f>HYPERLINK("https://oblrada-pl.gov.ua/ses/8/2/34.pdf", "https://oblrada-pl.gov.ua/ses/8/2/34.pdf")</f>
        <v>https://oblrada-pl.gov.ua/ses/8/2/34.pdf</v>
      </c>
      <c r="J67" s="102" t="s">
        <v>118</v>
      </c>
      <c r="K67" s="102" t="s">
        <v>119</v>
      </c>
    </row>
    <row r="68" spans="1:11" ht="81.75" customHeight="1" x14ac:dyDescent="0.25">
      <c r="A68" s="61" t="s">
        <v>120</v>
      </c>
      <c r="B68" s="32"/>
      <c r="C68" s="139" t="s">
        <v>85</v>
      </c>
      <c r="D68" s="112" t="s">
        <v>62</v>
      </c>
      <c r="E68" s="140">
        <v>2</v>
      </c>
      <c r="F68" s="141"/>
      <c r="G68" s="115">
        <v>44194</v>
      </c>
      <c r="H68" s="113">
        <v>54</v>
      </c>
      <c r="I68" s="116" t="str">
        <f>HYPERLINK("https://oblrada-pl.gov.ua/ses/8/2/54.pdf", "https://oblrada-pl.gov.ua/ses/8/2/54.pdf")</f>
        <v>https://oblrada-pl.gov.ua/ses/8/2/54.pdf</v>
      </c>
      <c r="J68" s="117" t="s">
        <v>121</v>
      </c>
      <c r="K68" s="117" t="s">
        <v>119</v>
      </c>
    </row>
    <row r="69" spans="1:11" ht="70.5" customHeight="1" x14ac:dyDescent="0.25">
      <c r="A69" s="61" t="s">
        <v>122</v>
      </c>
      <c r="B69" s="32"/>
      <c r="C69" s="139" t="s">
        <v>67</v>
      </c>
      <c r="D69" s="112" t="s">
        <v>62</v>
      </c>
      <c r="E69" s="140">
        <v>4</v>
      </c>
      <c r="F69" s="141">
        <v>1</v>
      </c>
      <c r="G69" s="115">
        <v>44250</v>
      </c>
      <c r="H69" s="113">
        <v>115</v>
      </c>
      <c r="I69" s="116" t="str">
        <f>HYPERLINK("https://oblrada-pl.gov.ua/ses/8/4/115.pdf", "https://oblrada-pl.gov.ua/ses/8/4/115.pdf")</f>
        <v>https://oblrada-pl.gov.ua/ses/8/4/115.pdf</v>
      </c>
      <c r="J69" s="117" t="s">
        <v>123</v>
      </c>
      <c r="K69" s="117" t="s">
        <v>124</v>
      </c>
    </row>
    <row r="70" spans="1:11" ht="51" customHeight="1" x14ac:dyDescent="0.25">
      <c r="A70" s="61" t="s">
        <v>125</v>
      </c>
      <c r="B70" s="32"/>
      <c r="C70" s="139" t="s">
        <v>126</v>
      </c>
      <c r="D70" s="109" t="s">
        <v>62</v>
      </c>
      <c r="E70" s="153">
        <v>4</v>
      </c>
      <c r="F70" s="154">
        <v>1</v>
      </c>
      <c r="G70" s="100">
        <v>44250</v>
      </c>
      <c r="H70" s="113">
        <v>117</v>
      </c>
      <c r="I70" s="116" t="str">
        <f>HYPERLINK("https://oblrada-pl.gov.ua/ses/8/4/117.pdf", "https://oblrada-pl.gov.ua/ses/8/4/117.pdf")</f>
        <v>https://oblrada-pl.gov.ua/ses/8/4/117.pdf</v>
      </c>
      <c r="J70" s="117" t="s">
        <v>39</v>
      </c>
      <c r="K70" s="117" t="s">
        <v>127</v>
      </c>
    </row>
    <row r="71" spans="1:11" ht="86.25" customHeight="1" x14ac:dyDescent="0.25">
      <c r="A71" s="61" t="s">
        <v>128</v>
      </c>
      <c r="B71" s="32"/>
      <c r="C71" s="155" t="s">
        <v>126</v>
      </c>
      <c r="D71" s="109" t="s">
        <v>62</v>
      </c>
      <c r="E71" s="153">
        <v>4</v>
      </c>
      <c r="F71" s="154">
        <v>1</v>
      </c>
      <c r="G71" s="100">
        <v>44250</v>
      </c>
      <c r="H71" s="113">
        <v>123</v>
      </c>
      <c r="I71" s="116" t="str">
        <f>HYPERLINK("https://oblrada-pl.gov.ua/ses/8/4/123.pdf", "https://oblrada-pl.gov.ua/ses/8/4/123.pdf")</f>
        <v>https://oblrada-pl.gov.ua/ses/8/4/123.pdf</v>
      </c>
      <c r="J71" s="117" t="s">
        <v>121</v>
      </c>
      <c r="K71" s="117" t="s">
        <v>129</v>
      </c>
    </row>
    <row r="72" spans="1:11" ht="87.75" customHeight="1" x14ac:dyDescent="0.25">
      <c r="A72" s="61" t="s">
        <v>130</v>
      </c>
      <c r="B72" s="32"/>
      <c r="C72" s="155" t="s">
        <v>126</v>
      </c>
      <c r="D72" s="109" t="s">
        <v>62</v>
      </c>
      <c r="E72" s="153">
        <v>4</v>
      </c>
      <c r="F72" s="154">
        <v>1</v>
      </c>
      <c r="G72" s="100">
        <v>44250</v>
      </c>
      <c r="H72" s="113">
        <v>131</v>
      </c>
      <c r="I72" s="116" t="str">
        <f>HYPERLINK("https://oblrada-pl.gov.ua/ses/8/4/131.pdf", "https://oblrada-pl.gov.ua/ses/8/4/131.pdf")</f>
        <v>https://oblrada-pl.gov.ua/ses/8/4/131.pdf</v>
      </c>
      <c r="J72" s="102" t="s">
        <v>121</v>
      </c>
      <c r="K72" s="102" t="s">
        <v>129</v>
      </c>
    </row>
    <row r="73" spans="1:11" ht="80.25" customHeight="1" x14ac:dyDescent="0.25">
      <c r="A73" s="72" t="s">
        <v>131</v>
      </c>
      <c r="B73" s="73"/>
      <c r="C73" s="156" t="s">
        <v>85</v>
      </c>
      <c r="D73" s="157" t="s">
        <v>62</v>
      </c>
      <c r="E73" s="158">
        <v>4</v>
      </c>
      <c r="F73" s="159">
        <v>1</v>
      </c>
      <c r="G73" s="160">
        <v>44250</v>
      </c>
      <c r="H73" s="161">
        <v>126</v>
      </c>
      <c r="I73" s="162" t="str">
        <f>HYPERLINK("https://oblrada-pl.gov.ua/ses/8/4/126.pdf", "https://oblrada-pl.gov.ua/ses/8/4/126.pdf")</f>
        <v>https://oblrada-pl.gov.ua/ses/8/4/126.pdf</v>
      </c>
      <c r="J73" s="163" t="s">
        <v>132</v>
      </c>
      <c r="K73" s="163" t="s">
        <v>129</v>
      </c>
    </row>
    <row r="74" spans="1:11" ht="15.75" customHeight="1" x14ac:dyDescent="0.25">
      <c r="A74" s="42"/>
      <c r="B74" s="43"/>
      <c r="C74" s="44"/>
      <c r="D74" s="44"/>
      <c r="E74" s="44"/>
      <c r="F74" s="45"/>
      <c r="G74" s="44"/>
      <c r="H74" s="46"/>
      <c r="I74" s="46"/>
      <c r="J74" s="47"/>
    </row>
    <row r="75" spans="1:11" ht="15.75" customHeight="1" x14ac:dyDescent="0.25">
      <c r="A75" s="42"/>
      <c r="B75" s="48"/>
      <c r="C75" s="44"/>
      <c r="D75" s="44"/>
      <c r="E75" s="44"/>
      <c r="F75" s="45"/>
      <c r="G75" s="44"/>
      <c r="H75" s="46"/>
      <c r="I75" s="46"/>
      <c r="J75" s="47"/>
    </row>
    <row r="76" spans="1:11" ht="15.75" customHeight="1" x14ac:dyDescent="0.25">
      <c r="A76" s="42"/>
      <c r="B76" s="48"/>
      <c r="C76" s="44"/>
      <c r="D76" s="44"/>
      <c r="E76" s="44"/>
      <c r="F76" s="45"/>
      <c r="G76" s="44"/>
      <c r="H76" s="46"/>
      <c r="I76" s="46"/>
      <c r="J76" s="47"/>
    </row>
    <row r="77" spans="1:11" ht="15.75" customHeight="1" x14ac:dyDescent="0.25">
      <c r="A77" s="35"/>
    </row>
    <row r="78" spans="1:11" ht="15.75" customHeight="1" x14ac:dyDescent="0.25">
      <c r="A78" s="35"/>
    </row>
    <row r="79" spans="1:11" ht="15.75" customHeight="1" x14ac:dyDescent="0.25">
      <c r="A79" s="35"/>
    </row>
    <row r="80" spans="1:11" ht="15.75" customHeight="1" x14ac:dyDescent="0.25">
      <c r="A80" s="35"/>
    </row>
    <row r="81" spans="1:1" ht="15.75" customHeight="1" x14ac:dyDescent="0.25">
      <c r="A81" s="35"/>
    </row>
    <row r="82" spans="1:1" ht="15.75" customHeight="1" x14ac:dyDescent="0.25">
      <c r="A82" s="35"/>
    </row>
    <row r="83" spans="1:1" ht="15.75" customHeight="1" x14ac:dyDescent="0.25">
      <c r="A83" s="35"/>
    </row>
    <row r="84" spans="1:1" ht="15.75" customHeight="1" x14ac:dyDescent="0.25">
      <c r="A84" s="35"/>
    </row>
    <row r="85" spans="1:1" ht="15.75" customHeight="1" x14ac:dyDescent="0.25">
      <c r="A85" s="35"/>
    </row>
    <row r="86" spans="1:1" ht="15.75" customHeight="1" x14ac:dyDescent="0.25">
      <c r="A86" s="35"/>
    </row>
    <row r="87" spans="1:1" ht="15.75" customHeight="1" x14ac:dyDescent="0.25">
      <c r="A87" s="35"/>
    </row>
    <row r="88" spans="1:1" ht="15.75" customHeight="1" x14ac:dyDescent="0.25">
      <c r="A88" s="35"/>
    </row>
    <row r="89" spans="1:1" ht="15.75" customHeight="1" x14ac:dyDescent="0.25">
      <c r="A89" s="35"/>
    </row>
    <row r="90" spans="1:1" ht="15.75" customHeight="1" x14ac:dyDescent="0.25">
      <c r="A90" s="35"/>
    </row>
    <row r="91" spans="1:1" ht="15.75" customHeight="1" x14ac:dyDescent="0.25">
      <c r="A91" s="35"/>
    </row>
    <row r="92" spans="1:1" ht="15.75" customHeight="1" x14ac:dyDescent="0.25">
      <c r="A92" s="35"/>
    </row>
    <row r="93" spans="1:1" ht="15.75" customHeight="1" x14ac:dyDescent="0.25">
      <c r="A93" s="35"/>
    </row>
    <row r="94" spans="1:1" ht="15.75" customHeight="1" x14ac:dyDescent="0.25">
      <c r="A94" s="35"/>
    </row>
    <row r="95" spans="1:1" ht="15.75" customHeight="1" x14ac:dyDescent="0.25">
      <c r="A95" s="35"/>
    </row>
    <row r="96" spans="1:1" ht="15.75" customHeight="1" x14ac:dyDescent="0.25">
      <c r="A96" s="35"/>
    </row>
    <row r="97" spans="1:1" ht="15.75" customHeight="1" x14ac:dyDescent="0.25">
      <c r="A97" s="35"/>
    </row>
    <row r="98" spans="1:1" ht="15.75" customHeight="1" x14ac:dyDescent="0.25">
      <c r="A98" s="35"/>
    </row>
    <row r="99" spans="1:1" ht="15.75" customHeight="1" x14ac:dyDescent="0.25">
      <c r="A99" s="35"/>
    </row>
    <row r="100" spans="1:1" ht="15.75" customHeight="1" x14ac:dyDescent="0.25">
      <c r="A100" s="35"/>
    </row>
    <row r="101" spans="1:1" ht="15.75" customHeight="1" x14ac:dyDescent="0.25">
      <c r="A101" s="35"/>
    </row>
    <row r="102" spans="1:1" ht="15.75" customHeight="1" x14ac:dyDescent="0.25">
      <c r="A102" s="35"/>
    </row>
    <row r="103" spans="1:1" ht="15.75" customHeight="1" x14ac:dyDescent="0.25">
      <c r="A103" s="35"/>
    </row>
    <row r="104" spans="1:1" ht="15.75" customHeight="1" x14ac:dyDescent="0.25">
      <c r="A104" s="35"/>
    </row>
    <row r="105" spans="1:1" ht="15.75" customHeight="1" x14ac:dyDescent="0.25">
      <c r="A105" s="35"/>
    </row>
    <row r="106" spans="1:1" ht="15.75" customHeight="1" x14ac:dyDescent="0.25">
      <c r="A106" s="35"/>
    </row>
    <row r="107" spans="1:1" ht="15.75" customHeight="1" x14ac:dyDescent="0.25">
      <c r="A107" s="35"/>
    </row>
    <row r="108" spans="1:1" ht="15.75" customHeight="1" x14ac:dyDescent="0.25">
      <c r="A108" s="35"/>
    </row>
    <row r="109" spans="1:1" ht="15.75" customHeight="1" x14ac:dyDescent="0.25">
      <c r="A109" s="35"/>
    </row>
    <row r="110" spans="1:1" ht="15.75" customHeight="1" x14ac:dyDescent="0.25">
      <c r="A110" s="35"/>
    </row>
    <row r="111" spans="1:1" ht="15.75" customHeight="1" x14ac:dyDescent="0.25">
      <c r="A111" s="35"/>
    </row>
    <row r="112" spans="1:1" ht="15.75" customHeight="1" x14ac:dyDescent="0.25">
      <c r="A112" s="35"/>
    </row>
    <row r="113" spans="1:1" ht="15.75" customHeight="1" x14ac:dyDescent="0.25">
      <c r="A113" s="35"/>
    </row>
    <row r="114" spans="1:1" ht="15.75" customHeight="1" x14ac:dyDescent="0.25">
      <c r="A114" s="35"/>
    </row>
    <row r="115" spans="1:1" ht="15.75" customHeight="1" x14ac:dyDescent="0.25">
      <c r="A115" s="35"/>
    </row>
    <row r="116" spans="1:1" ht="15.75" customHeight="1" x14ac:dyDescent="0.25">
      <c r="A116" s="35"/>
    </row>
    <row r="117" spans="1:1" ht="15.75" customHeight="1" x14ac:dyDescent="0.25">
      <c r="A117" s="35"/>
    </row>
    <row r="118" spans="1:1" ht="15.75" customHeight="1" x14ac:dyDescent="0.25">
      <c r="A118" s="35"/>
    </row>
    <row r="119" spans="1:1" ht="15.75" customHeight="1" x14ac:dyDescent="0.25">
      <c r="A119" s="35"/>
    </row>
    <row r="120" spans="1:1" ht="15.75" customHeight="1" x14ac:dyDescent="0.25">
      <c r="A120" s="35"/>
    </row>
    <row r="121" spans="1:1" ht="15.75" customHeight="1" x14ac:dyDescent="0.25">
      <c r="A121" s="35"/>
    </row>
    <row r="122" spans="1:1" ht="15.75" customHeight="1" x14ac:dyDescent="0.25">
      <c r="A122" s="35"/>
    </row>
    <row r="123" spans="1:1" ht="15.75" customHeight="1" x14ac:dyDescent="0.25">
      <c r="A123" s="35"/>
    </row>
    <row r="124" spans="1:1" ht="15.75" customHeight="1" x14ac:dyDescent="0.25">
      <c r="A124" s="35"/>
    </row>
    <row r="125" spans="1:1" ht="15.75" customHeight="1" x14ac:dyDescent="0.25">
      <c r="A125" s="35"/>
    </row>
    <row r="126" spans="1:1" ht="15.75" customHeight="1" x14ac:dyDescent="0.25">
      <c r="A126" s="35"/>
    </row>
    <row r="127" spans="1:1" ht="15.75" customHeight="1" x14ac:dyDescent="0.25">
      <c r="A127" s="35"/>
    </row>
    <row r="128" spans="1:1" ht="15.75" customHeight="1" x14ac:dyDescent="0.25">
      <c r="A128" s="35"/>
    </row>
    <row r="129" spans="1:1" ht="15.75" customHeight="1" x14ac:dyDescent="0.25">
      <c r="A129" s="35"/>
    </row>
    <row r="130" spans="1:1" ht="15.75" customHeight="1" x14ac:dyDescent="0.25">
      <c r="A130" s="35"/>
    </row>
    <row r="131" spans="1:1" ht="15.75" customHeight="1" x14ac:dyDescent="0.25">
      <c r="A131" s="35"/>
    </row>
    <row r="132" spans="1:1" ht="15.75" customHeight="1" x14ac:dyDescent="0.25">
      <c r="A132" s="35"/>
    </row>
    <row r="133" spans="1:1" ht="15.75" customHeight="1" x14ac:dyDescent="0.25">
      <c r="A133" s="35"/>
    </row>
    <row r="134" spans="1:1" ht="15.75" customHeight="1" x14ac:dyDescent="0.25">
      <c r="A134" s="35"/>
    </row>
    <row r="135" spans="1:1" ht="15.75" customHeight="1" x14ac:dyDescent="0.25">
      <c r="A135" s="35"/>
    </row>
    <row r="136" spans="1:1" ht="15.75" customHeight="1" x14ac:dyDescent="0.25">
      <c r="A136" s="35"/>
    </row>
    <row r="137" spans="1:1" ht="15.75" customHeight="1" x14ac:dyDescent="0.25">
      <c r="A137" s="35"/>
    </row>
    <row r="138" spans="1:1" ht="15.75" customHeight="1" x14ac:dyDescent="0.25">
      <c r="A138" s="35"/>
    </row>
    <row r="139" spans="1:1" ht="15.75" customHeight="1" x14ac:dyDescent="0.25">
      <c r="A139" s="35"/>
    </row>
    <row r="140" spans="1:1" ht="15.75" customHeight="1" x14ac:dyDescent="0.25">
      <c r="A140" s="35"/>
    </row>
    <row r="141" spans="1:1" ht="15.75" customHeight="1" x14ac:dyDescent="0.25">
      <c r="A141" s="35"/>
    </row>
    <row r="142" spans="1:1" ht="15.75" customHeight="1" x14ac:dyDescent="0.25">
      <c r="A142" s="35"/>
    </row>
    <row r="143" spans="1:1" ht="15.75" customHeight="1" x14ac:dyDescent="0.25">
      <c r="A143" s="35"/>
    </row>
    <row r="144" spans="1:1" ht="15.75" customHeight="1" x14ac:dyDescent="0.25">
      <c r="A144" s="35"/>
    </row>
    <row r="145" spans="1:1" ht="15.75" customHeight="1" x14ac:dyDescent="0.25">
      <c r="A145" s="35"/>
    </row>
    <row r="146" spans="1:1" ht="15.75" customHeight="1" x14ac:dyDescent="0.25">
      <c r="A146" s="35"/>
    </row>
    <row r="147" spans="1:1" ht="15.75" customHeight="1" x14ac:dyDescent="0.25">
      <c r="A147" s="35"/>
    </row>
    <row r="148" spans="1:1" ht="15.75" customHeight="1" x14ac:dyDescent="0.25">
      <c r="A148" s="35"/>
    </row>
    <row r="149" spans="1:1" ht="15.75" customHeight="1" x14ac:dyDescent="0.25">
      <c r="A149" s="35"/>
    </row>
    <row r="150" spans="1:1" ht="15.75" customHeight="1" x14ac:dyDescent="0.25">
      <c r="A150" s="35"/>
    </row>
    <row r="151" spans="1:1" ht="15.75" customHeight="1" x14ac:dyDescent="0.25">
      <c r="A151" s="35"/>
    </row>
    <row r="152" spans="1:1" ht="15.75" customHeight="1" x14ac:dyDescent="0.25">
      <c r="A152" s="35"/>
    </row>
    <row r="153" spans="1:1" ht="15.75" customHeight="1" x14ac:dyDescent="0.25">
      <c r="A153" s="35"/>
    </row>
    <row r="154" spans="1:1" ht="15.75" customHeight="1" x14ac:dyDescent="0.25">
      <c r="A154" s="35"/>
    </row>
    <row r="155" spans="1:1" ht="15.75" customHeight="1" x14ac:dyDescent="0.25">
      <c r="A155" s="35"/>
    </row>
    <row r="156" spans="1:1" ht="15.75" customHeight="1" x14ac:dyDescent="0.25">
      <c r="A156" s="35"/>
    </row>
    <row r="157" spans="1:1" ht="15.75" customHeight="1" x14ac:dyDescent="0.25">
      <c r="A157" s="35"/>
    </row>
    <row r="158" spans="1:1" ht="15.75" customHeight="1" x14ac:dyDescent="0.25">
      <c r="A158" s="35"/>
    </row>
    <row r="159" spans="1:1" ht="15.75" customHeight="1" x14ac:dyDescent="0.25">
      <c r="A159" s="35"/>
    </row>
    <row r="160" spans="1:1" ht="15.75" customHeight="1" x14ac:dyDescent="0.25">
      <c r="A160" s="35"/>
    </row>
    <row r="161" spans="1:1" ht="15.75" customHeight="1" x14ac:dyDescent="0.25">
      <c r="A161" s="35"/>
    </row>
    <row r="162" spans="1:1" ht="15.75" customHeight="1" x14ac:dyDescent="0.25">
      <c r="A162" s="35"/>
    </row>
    <row r="163" spans="1:1" ht="15.75" customHeight="1" x14ac:dyDescent="0.25">
      <c r="A163" s="35"/>
    </row>
    <row r="164" spans="1:1" ht="15.75" customHeight="1" x14ac:dyDescent="0.25">
      <c r="A164" s="35"/>
    </row>
    <row r="165" spans="1:1" ht="15.75" customHeight="1" x14ac:dyDescent="0.25">
      <c r="A165" s="35"/>
    </row>
    <row r="166" spans="1:1" ht="15.75" customHeight="1" x14ac:dyDescent="0.25">
      <c r="A166" s="35"/>
    </row>
    <row r="167" spans="1:1" ht="15.75" customHeight="1" x14ac:dyDescent="0.25">
      <c r="A167" s="35"/>
    </row>
    <row r="168" spans="1:1" ht="15.75" customHeight="1" x14ac:dyDescent="0.25">
      <c r="A168" s="35"/>
    </row>
    <row r="169" spans="1:1" ht="15.75" customHeight="1" x14ac:dyDescent="0.25">
      <c r="A169" s="35"/>
    </row>
    <row r="170" spans="1:1" ht="15.75" customHeight="1" x14ac:dyDescent="0.25">
      <c r="A170" s="35"/>
    </row>
    <row r="171" spans="1:1" ht="15.75" customHeight="1" x14ac:dyDescent="0.25">
      <c r="A171" s="35"/>
    </row>
    <row r="172" spans="1:1" ht="15.75" customHeight="1" x14ac:dyDescent="0.25">
      <c r="A172" s="35"/>
    </row>
    <row r="173" spans="1:1" ht="15.75" customHeight="1" x14ac:dyDescent="0.25">
      <c r="A173" s="35"/>
    </row>
    <row r="174" spans="1:1" ht="15.75" customHeight="1" x14ac:dyDescent="0.25">
      <c r="A174" s="35"/>
    </row>
    <row r="175" spans="1:1" ht="15.75" customHeight="1" x14ac:dyDescent="0.25">
      <c r="A175" s="35"/>
    </row>
    <row r="176" spans="1:1" ht="15.75" customHeight="1" x14ac:dyDescent="0.25">
      <c r="A176" s="35"/>
    </row>
    <row r="177" spans="1:1" ht="15.75" customHeight="1" x14ac:dyDescent="0.25">
      <c r="A177" s="35"/>
    </row>
    <row r="178" spans="1:1" ht="15.75" customHeight="1" x14ac:dyDescent="0.25">
      <c r="A178" s="35"/>
    </row>
    <row r="179" spans="1:1" ht="15.75" customHeight="1" x14ac:dyDescent="0.25">
      <c r="A179" s="35"/>
    </row>
    <row r="180" spans="1:1" ht="15.75" customHeight="1" x14ac:dyDescent="0.25">
      <c r="A180" s="35"/>
    </row>
    <row r="181" spans="1:1" ht="15.75" customHeight="1" x14ac:dyDescent="0.25">
      <c r="A181" s="35"/>
    </row>
    <row r="182" spans="1:1" ht="15.75" customHeight="1" x14ac:dyDescent="0.25">
      <c r="A182" s="35"/>
    </row>
    <row r="183" spans="1:1" ht="15.75" customHeight="1" x14ac:dyDescent="0.25">
      <c r="A183" s="35"/>
    </row>
    <row r="184" spans="1:1" ht="15.75" customHeight="1" x14ac:dyDescent="0.25">
      <c r="A184" s="35"/>
    </row>
    <row r="185" spans="1:1" ht="15.75" customHeight="1" x14ac:dyDescent="0.25">
      <c r="A185" s="35"/>
    </row>
    <row r="186" spans="1:1" ht="15.75" customHeight="1" x14ac:dyDescent="0.25">
      <c r="A186" s="35"/>
    </row>
    <row r="187" spans="1:1" ht="15.75" customHeight="1" x14ac:dyDescent="0.25">
      <c r="A187" s="35"/>
    </row>
    <row r="188" spans="1:1" ht="15.75" customHeight="1" x14ac:dyDescent="0.25">
      <c r="A188" s="35"/>
    </row>
    <row r="189" spans="1:1" ht="15.75" customHeight="1" x14ac:dyDescent="0.25">
      <c r="A189" s="35"/>
    </row>
    <row r="190" spans="1:1" ht="15.75" customHeight="1" x14ac:dyDescent="0.25">
      <c r="A190" s="35"/>
    </row>
    <row r="191" spans="1:1" ht="15.75" customHeight="1" x14ac:dyDescent="0.25">
      <c r="A191" s="35"/>
    </row>
    <row r="192" spans="1:1" ht="15.75" customHeight="1" x14ac:dyDescent="0.25">
      <c r="A192" s="35"/>
    </row>
    <row r="193" spans="1:1" ht="15.75" customHeight="1" x14ac:dyDescent="0.25">
      <c r="A193" s="35"/>
    </row>
    <row r="194" spans="1:1" ht="15.75" customHeight="1" x14ac:dyDescent="0.25">
      <c r="A194" s="35"/>
    </row>
    <row r="195" spans="1:1" ht="15.75" customHeight="1" x14ac:dyDescent="0.25">
      <c r="A195" s="35"/>
    </row>
    <row r="196" spans="1:1" ht="15.75" customHeight="1" x14ac:dyDescent="0.25">
      <c r="A196" s="35"/>
    </row>
    <row r="197" spans="1:1" ht="15.75" customHeight="1" x14ac:dyDescent="0.25">
      <c r="A197" s="35"/>
    </row>
    <row r="198" spans="1:1" ht="15.75" customHeight="1" x14ac:dyDescent="0.25">
      <c r="A198" s="35"/>
    </row>
    <row r="199" spans="1:1" ht="15.75" customHeight="1" x14ac:dyDescent="0.25">
      <c r="A199" s="35"/>
    </row>
    <row r="200" spans="1:1" ht="15.75" customHeight="1" x14ac:dyDescent="0.25">
      <c r="A200" s="35"/>
    </row>
    <row r="201" spans="1:1" ht="15.75" customHeight="1" x14ac:dyDescent="0.25">
      <c r="A201" s="35"/>
    </row>
    <row r="202" spans="1:1" ht="15.75" customHeight="1" x14ac:dyDescent="0.25">
      <c r="A202" s="35"/>
    </row>
    <row r="203" spans="1:1" ht="15.75" customHeight="1" x14ac:dyDescent="0.25">
      <c r="A203" s="35"/>
    </row>
    <row r="204" spans="1:1" ht="15.75" customHeight="1" x14ac:dyDescent="0.25">
      <c r="A204" s="35"/>
    </row>
    <row r="205" spans="1:1" ht="15.75" customHeight="1" x14ac:dyDescent="0.25">
      <c r="A205" s="35"/>
    </row>
    <row r="206" spans="1:1" ht="15.75" customHeight="1" x14ac:dyDescent="0.25">
      <c r="A206" s="35"/>
    </row>
    <row r="207" spans="1:1" ht="15.75" customHeight="1" x14ac:dyDescent="0.25">
      <c r="A207" s="35"/>
    </row>
    <row r="208" spans="1:1" ht="15.75" customHeight="1" x14ac:dyDescent="0.25">
      <c r="A208" s="35"/>
    </row>
    <row r="209" spans="1:1" ht="15.75" customHeight="1" x14ac:dyDescent="0.25">
      <c r="A209" s="35"/>
    </row>
    <row r="210" spans="1:1" ht="15.75" customHeight="1" x14ac:dyDescent="0.25">
      <c r="A210" s="35"/>
    </row>
    <row r="211" spans="1:1" ht="15.75" customHeight="1" x14ac:dyDescent="0.25">
      <c r="A211" s="35"/>
    </row>
    <row r="212" spans="1:1" ht="15.75" customHeight="1" x14ac:dyDescent="0.25">
      <c r="A212" s="35"/>
    </row>
    <row r="213" spans="1:1" ht="15.75" customHeight="1" x14ac:dyDescent="0.25">
      <c r="A213" s="35"/>
    </row>
    <row r="214" spans="1:1" ht="15.75" customHeight="1" x14ac:dyDescent="0.25">
      <c r="A214" s="35"/>
    </row>
    <row r="215" spans="1:1" ht="15.75" customHeight="1" x14ac:dyDescent="0.25">
      <c r="A215" s="35"/>
    </row>
    <row r="216" spans="1:1" ht="15.75" customHeight="1" x14ac:dyDescent="0.25">
      <c r="A216" s="35"/>
    </row>
    <row r="217" spans="1:1" ht="15.75" customHeight="1" x14ac:dyDescent="0.25">
      <c r="A217" s="35"/>
    </row>
    <row r="218" spans="1:1" ht="15.75" customHeight="1" x14ac:dyDescent="0.25">
      <c r="A218" s="35"/>
    </row>
    <row r="219" spans="1:1" ht="15.75" customHeight="1" x14ac:dyDescent="0.25">
      <c r="A219" s="35"/>
    </row>
    <row r="220" spans="1:1" ht="15.75" customHeight="1" x14ac:dyDescent="0.25">
      <c r="A220" s="35"/>
    </row>
    <row r="221" spans="1:1" ht="15.75" customHeight="1" x14ac:dyDescent="0.25">
      <c r="A221" s="35"/>
    </row>
    <row r="222" spans="1:1" ht="15.75" customHeight="1" x14ac:dyDescent="0.25">
      <c r="A222" s="35"/>
    </row>
    <row r="223" spans="1:1" ht="15.75" customHeight="1" x14ac:dyDescent="0.25">
      <c r="A223" s="35"/>
    </row>
    <row r="224" spans="1:1" ht="15.75" customHeight="1" x14ac:dyDescent="0.25">
      <c r="A224" s="35"/>
    </row>
    <row r="225" spans="1:1" ht="15.75" customHeight="1" x14ac:dyDescent="0.25">
      <c r="A225" s="35"/>
    </row>
    <row r="226" spans="1:1" ht="15.75" customHeight="1" x14ac:dyDescent="0.25">
      <c r="A226" s="35"/>
    </row>
    <row r="227" spans="1:1" ht="15.75" customHeight="1" x14ac:dyDescent="0.25">
      <c r="A227" s="35"/>
    </row>
    <row r="228" spans="1:1" ht="15.75" customHeight="1" x14ac:dyDescent="0.25">
      <c r="A228" s="35"/>
    </row>
    <row r="229" spans="1:1" ht="15.75" customHeight="1" x14ac:dyDescent="0.25">
      <c r="A229" s="35"/>
    </row>
    <row r="230" spans="1:1" ht="15.75" customHeight="1" x14ac:dyDescent="0.25">
      <c r="A230" s="35"/>
    </row>
    <row r="231" spans="1:1" ht="15.75" customHeight="1" x14ac:dyDescent="0.25">
      <c r="A231" s="35"/>
    </row>
    <row r="232" spans="1:1" ht="15.75" customHeight="1" x14ac:dyDescent="0.25">
      <c r="A232" s="35"/>
    </row>
    <row r="233" spans="1:1" ht="15.75" customHeight="1" x14ac:dyDescent="0.25">
      <c r="A233" s="35"/>
    </row>
    <row r="234" spans="1:1" ht="15.75" customHeight="1" x14ac:dyDescent="0.25">
      <c r="A234" s="35"/>
    </row>
    <row r="235" spans="1:1" ht="15.75" customHeight="1" x14ac:dyDescent="0.25">
      <c r="A235" s="35"/>
    </row>
    <row r="236" spans="1:1" ht="15.75" customHeight="1" x14ac:dyDescent="0.25">
      <c r="A236" s="35"/>
    </row>
    <row r="237" spans="1:1" ht="15.75" customHeight="1" x14ac:dyDescent="0.25">
      <c r="A237" s="35"/>
    </row>
    <row r="238" spans="1:1" ht="15.75" customHeight="1" x14ac:dyDescent="0.25">
      <c r="A238" s="35"/>
    </row>
    <row r="239" spans="1:1" ht="15.75" customHeight="1" x14ac:dyDescent="0.25">
      <c r="A239" s="35"/>
    </row>
    <row r="240" spans="1:1" ht="15.75" customHeight="1" x14ac:dyDescent="0.25">
      <c r="A240" s="35"/>
    </row>
    <row r="241" spans="1:1" ht="15.75" customHeight="1" x14ac:dyDescent="0.25">
      <c r="A241" s="35"/>
    </row>
    <row r="242" spans="1:1" ht="15.75" customHeight="1" x14ac:dyDescent="0.25">
      <c r="A242" s="35"/>
    </row>
    <row r="243" spans="1:1" ht="15.75" customHeight="1" x14ac:dyDescent="0.25">
      <c r="A243" s="35"/>
    </row>
    <row r="244" spans="1:1" ht="15.75" customHeight="1" x14ac:dyDescent="0.25">
      <c r="A244" s="35"/>
    </row>
    <row r="245" spans="1:1" ht="15.75" customHeight="1" x14ac:dyDescent="0.25">
      <c r="A245" s="35"/>
    </row>
    <row r="246" spans="1:1" ht="15.75" customHeight="1" x14ac:dyDescent="0.25">
      <c r="A246" s="35"/>
    </row>
    <row r="247" spans="1:1" ht="15.75" customHeight="1" x14ac:dyDescent="0.25">
      <c r="A247" s="35"/>
    </row>
    <row r="248" spans="1:1" ht="15.75" customHeight="1" x14ac:dyDescent="0.25">
      <c r="A248" s="35"/>
    </row>
    <row r="249" spans="1:1" ht="15.75" customHeight="1" x14ac:dyDescent="0.25">
      <c r="A249" s="35"/>
    </row>
    <row r="250" spans="1:1" ht="15.75" customHeight="1" x14ac:dyDescent="0.25">
      <c r="A250" s="35"/>
    </row>
    <row r="251" spans="1:1" ht="15.75" customHeight="1" x14ac:dyDescent="0.25">
      <c r="A251" s="35"/>
    </row>
    <row r="252" spans="1:1" ht="15.75" customHeight="1" x14ac:dyDescent="0.25">
      <c r="A252" s="35"/>
    </row>
    <row r="253" spans="1:1" ht="15.75" customHeight="1" x14ac:dyDescent="0.25">
      <c r="A253" s="35"/>
    </row>
    <row r="254" spans="1:1" ht="15.75" customHeight="1" x14ac:dyDescent="0.25">
      <c r="A254" s="35"/>
    </row>
    <row r="255" spans="1:1" ht="15.75" customHeight="1" x14ac:dyDescent="0.25">
      <c r="A255" s="35"/>
    </row>
    <row r="256" spans="1:1" ht="15.75" customHeight="1" x14ac:dyDescent="0.25">
      <c r="A256" s="35"/>
    </row>
    <row r="257" spans="1:1" ht="15.75" customHeight="1" x14ac:dyDescent="0.25">
      <c r="A257" s="35"/>
    </row>
    <row r="258" spans="1:1" ht="15.75" customHeight="1" x14ac:dyDescent="0.25">
      <c r="A258" s="35"/>
    </row>
    <row r="259" spans="1:1" ht="15.75" customHeight="1" x14ac:dyDescent="0.25">
      <c r="A259" s="35"/>
    </row>
    <row r="260" spans="1:1" ht="15.75" customHeight="1" x14ac:dyDescent="0.25">
      <c r="A260" s="35"/>
    </row>
    <row r="261" spans="1:1" ht="15.75" customHeight="1" x14ac:dyDescent="0.25">
      <c r="A261" s="35"/>
    </row>
    <row r="262" spans="1:1" ht="15.75" customHeight="1" x14ac:dyDescent="0.25">
      <c r="A262" s="35"/>
    </row>
    <row r="263" spans="1:1" ht="15.75" customHeight="1" x14ac:dyDescent="0.25">
      <c r="A263" s="35"/>
    </row>
    <row r="264" spans="1:1" ht="15.75" customHeight="1" x14ac:dyDescent="0.25">
      <c r="A264" s="35"/>
    </row>
    <row r="265" spans="1:1" ht="15.75" customHeight="1" x14ac:dyDescent="0.25">
      <c r="A265" s="35"/>
    </row>
    <row r="266" spans="1:1" ht="15.75" customHeight="1" x14ac:dyDescent="0.25">
      <c r="A266" s="35"/>
    </row>
    <row r="267" spans="1:1" ht="15.75" customHeight="1" x14ac:dyDescent="0.25">
      <c r="A267" s="35"/>
    </row>
    <row r="268" spans="1:1" ht="15.75" customHeight="1" x14ac:dyDescent="0.25">
      <c r="A268" s="35"/>
    </row>
    <row r="269" spans="1:1" ht="15.75" customHeight="1" x14ac:dyDescent="0.25">
      <c r="A269" s="35"/>
    </row>
    <row r="270" spans="1:1" ht="15.75" customHeight="1" x14ac:dyDescent="0.25">
      <c r="A270" s="35"/>
    </row>
    <row r="271" spans="1:1" ht="15.75" customHeight="1" x14ac:dyDescent="0.25">
      <c r="A271" s="35"/>
    </row>
    <row r="272" spans="1:1" ht="15.75" customHeight="1" x14ac:dyDescent="0.25">
      <c r="A272" s="35"/>
    </row>
    <row r="273" spans="1:1" ht="15.75" customHeight="1" x14ac:dyDescent="0.25">
      <c r="A273" s="35"/>
    </row>
    <row r="274" spans="1:1" ht="15.75" customHeight="1" x14ac:dyDescent="0.25">
      <c r="A274" s="35"/>
    </row>
    <row r="275" spans="1:1" ht="15.75" customHeight="1" x14ac:dyDescent="0.25">
      <c r="A275" s="35"/>
    </row>
    <row r="276" spans="1:1" ht="15.75" customHeight="1" x14ac:dyDescent="0.25">
      <c r="A276" s="35"/>
    </row>
    <row r="277" spans="1:1" ht="15.75" customHeight="1" x14ac:dyDescent="0.25">
      <c r="A277" s="35"/>
    </row>
    <row r="278" spans="1:1" ht="15.75" customHeight="1" x14ac:dyDescent="0.25">
      <c r="A278" s="35"/>
    </row>
    <row r="279" spans="1:1" ht="15.75" customHeight="1" x14ac:dyDescent="0.25">
      <c r="A279" s="35"/>
    </row>
    <row r="280" spans="1:1" ht="15.75" customHeight="1" x14ac:dyDescent="0.25">
      <c r="A280" s="35"/>
    </row>
    <row r="281" spans="1:1" ht="15.75" customHeight="1" x14ac:dyDescent="0.25">
      <c r="A281" s="35"/>
    </row>
    <row r="282" spans="1:1" ht="15.75" customHeight="1" x14ac:dyDescent="0.25">
      <c r="A282" s="35"/>
    </row>
    <row r="283" spans="1:1" ht="15.75" customHeight="1" x14ac:dyDescent="0.25">
      <c r="A283" s="35"/>
    </row>
    <row r="284" spans="1:1" ht="15.75" customHeight="1" x14ac:dyDescent="0.25">
      <c r="A284" s="35"/>
    </row>
    <row r="285" spans="1:1" ht="15.75" customHeight="1" x14ac:dyDescent="0.25">
      <c r="A285" s="35"/>
    </row>
    <row r="286" spans="1:1" ht="15.75" customHeight="1" x14ac:dyDescent="0.25">
      <c r="A286" s="35"/>
    </row>
    <row r="287" spans="1:1" ht="15.75" customHeight="1" x14ac:dyDescent="0.25">
      <c r="A287" s="35"/>
    </row>
    <row r="288" spans="1:1" ht="15.75" customHeight="1" x14ac:dyDescent="0.25">
      <c r="A288" s="35"/>
    </row>
    <row r="289" spans="1:1" ht="15.75" customHeight="1" x14ac:dyDescent="0.25">
      <c r="A289" s="35"/>
    </row>
    <row r="290" spans="1:1" ht="15.75" customHeight="1" x14ac:dyDescent="0.25">
      <c r="A290" s="35"/>
    </row>
    <row r="291" spans="1:1" ht="15.75" customHeight="1" x14ac:dyDescent="0.25">
      <c r="A291" s="35"/>
    </row>
    <row r="292" spans="1:1" ht="15.75" customHeight="1" x14ac:dyDescent="0.25">
      <c r="A292" s="35"/>
    </row>
    <row r="293" spans="1:1" ht="15.75" customHeight="1" x14ac:dyDescent="0.25">
      <c r="A293" s="35"/>
    </row>
    <row r="294" spans="1:1" ht="15.75" customHeight="1" x14ac:dyDescent="0.25">
      <c r="A294" s="35"/>
    </row>
    <row r="295" spans="1:1" ht="15.75" customHeight="1" x14ac:dyDescent="0.25">
      <c r="A295" s="35"/>
    </row>
    <row r="296" spans="1:1" ht="15.75" customHeight="1" x14ac:dyDescent="0.25">
      <c r="A296" s="35"/>
    </row>
    <row r="297" spans="1:1" ht="15.75" customHeight="1" x14ac:dyDescent="0.25">
      <c r="A297" s="35"/>
    </row>
    <row r="298" spans="1:1" ht="15.75" customHeight="1" x14ac:dyDescent="0.25">
      <c r="A298" s="35"/>
    </row>
    <row r="299" spans="1:1" ht="15.75" customHeight="1" x14ac:dyDescent="0.25">
      <c r="A299" s="35"/>
    </row>
    <row r="300" spans="1:1" ht="15.75" customHeight="1" x14ac:dyDescent="0.25">
      <c r="A300" s="35"/>
    </row>
    <row r="301" spans="1:1" ht="15.75" customHeight="1" x14ac:dyDescent="0.25">
      <c r="A301" s="35"/>
    </row>
    <row r="302" spans="1:1" ht="15.75" customHeight="1" x14ac:dyDescent="0.25">
      <c r="A302" s="35"/>
    </row>
    <row r="303" spans="1:1" ht="15.75" customHeight="1" x14ac:dyDescent="0.25">
      <c r="A303" s="35"/>
    </row>
    <row r="304" spans="1:1" ht="15.75" customHeight="1" x14ac:dyDescent="0.25">
      <c r="A304" s="35"/>
    </row>
    <row r="305" spans="1:1" ht="15.75" customHeight="1" x14ac:dyDescent="0.25">
      <c r="A305" s="35"/>
    </row>
    <row r="306" spans="1:1" ht="15.75" customHeight="1" x14ac:dyDescent="0.25">
      <c r="A306" s="35"/>
    </row>
    <row r="307" spans="1:1" ht="15.75" customHeight="1" x14ac:dyDescent="0.25">
      <c r="A307" s="35"/>
    </row>
    <row r="308" spans="1:1" ht="15.75" customHeight="1" x14ac:dyDescent="0.25">
      <c r="A308" s="35"/>
    </row>
    <row r="309" spans="1:1" ht="15.75" customHeight="1" x14ac:dyDescent="0.25">
      <c r="A309" s="35"/>
    </row>
    <row r="310" spans="1:1" ht="15.75" customHeight="1" x14ac:dyDescent="0.25">
      <c r="A310" s="35"/>
    </row>
    <row r="311" spans="1:1" ht="15.75" customHeight="1" x14ac:dyDescent="0.25">
      <c r="A311" s="35"/>
    </row>
    <row r="312" spans="1:1" ht="15.75" customHeight="1" x14ac:dyDescent="0.25">
      <c r="A312" s="35"/>
    </row>
    <row r="313" spans="1:1" ht="15.75" customHeight="1" x14ac:dyDescent="0.25">
      <c r="A313" s="35"/>
    </row>
    <row r="314" spans="1:1" ht="15.75" customHeight="1" x14ac:dyDescent="0.25">
      <c r="A314" s="35"/>
    </row>
    <row r="315" spans="1:1" ht="15.75" customHeight="1" x14ac:dyDescent="0.25">
      <c r="A315" s="35"/>
    </row>
    <row r="316" spans="1:1" ht="15.75" customHeight="1" x14ac:dyDescent="0.25">
      <c r="A316" s="35"/>
    </row>
    <row r="317" spans="1:1" ht="15.75" customHeight="1" x14ac:dyDescent="0.25">
      <c r="A317" s="35"/>
    </row>
    <row r="318" spans="1:1" ht="15.75" customHeight="1" x14ac:dyDescent="0.25">
      <c r="A318" s="35"/>
    </row>
    <row r="319" spans="1:1" ht="15.75" customHeight="1" x14ac:dyDescent="0.25">
      <c r="A319" s="35"/>
    </row>
    <row r="320" spans="1:1" ht="15.75" customHeight="1" x14ac:dyDescent="0.25">
      <c r="A320" s="35"/>
    </row>
    <row r="321" spans="1:1" ht="15.75" customHeight="1" x14ac:dyDescent="0.25">
      <c r="A321" s="35"/>
    </row>
    <row r="322" spans="1:1" ht="15.75" customHeight="1" x14ac:dyDescent="0.25">
      <c r="A322" s="35"/>
    </row>
    <row r="323" spans="1:1" ht="15.75" customHeight="1" x14ac:dyDescent="0.25">
      <c r="A323" s="35"/>
    </row>
    <row r="324" spans="1:1" ht="15.75" customHeight="1" x14ac:dyDescent="0.25">
      <c r="A324" s="35"/>
    </row>
    <row r="325" spans="1:1" ht="15.75" customHeight="1" x14ac:dyDescent="0.25">
      <c r="A325" s="35"/>
    </row>
    <row r="326" spans="1:1" ht="15.75" customHeight="1" x14ac:dyDescent="0.25">
      <c r="A326" s="35"/>
    </row>
    <row r="327" spans="1:1" ht="15.75" customHeight="1" x14ac:dyDescent="0.25">
      <c r="A327" s="35"/>
    </row>
    <row r="328" spans="1:1" ht="15.75" customHeight="1" x14ac:dyDescent="0.25">
      <c r="A328" s="35"/>
    </row>
    <row r="329" spans="1:1" ht="15.75" customHeight="1" x14ac:dyDescent="0.25">
      <c r="A329" s="35"/>
    </row>
    <row r="330" spans="1:1" ht="15.75" customHeight="1" x14ac:dyDescent="0.25">
      <c r="A330" s="35"/>
    </row>
    <row r="331" spans="1:1" ht="15.75" customHeight="1" x14ac:dyDescent="0.25">
      <c r="A331" s="35"/>
    </row>
    <row r="332" spans="1:1" ht="15.75" customHeight="1" x14ac:dyDescent="0.25">
      <c r="A332" s="35"/>
    </row>
    <row r="333" spans="1:1" ht="15.75" customHeight="1" x14ac:dyDescent="0.25">
      <c r="A333" s="35"/>
    </row>
    <row r="334" spans="1:1" ht="15.75" customHeight="1" x14ac:dyDescent="0.25">
      <c r="A334" s="35"/>
    </row>
    <row r="335" spans="1:1" ht="15.75" customHeight="1" x14ac:dyDescent="0.25">
      <c r="A335" s="35"/>
    </row>
    <row r="336" spans="1:1" ht="15.75" customHeight="1" x14ac:dyDescent="0.25">
      <c r="A336" s="35"/>
    </row>
    <row r="337" spans="1:1" ht="15.75" customHeight="1" x14ac:dyDescent="0.25">
      <c r="A337" s="35"/>
    </row>
    <row r="338" spans="1:1" ht="15.75" customHeight="1" x14ac:dyDescent="0.25">
      <c r="A338" s="35"/>
    </row>
    <row r="339" spans="1:1" ht="15.75" customHeight="1" x14ac:dyDescent="0.25">
      <c r="A339" s="35"/>
    </row>
    <row r="340" spans="1:1" ht="15.75" customHeight="1" x14ac:dyDescent="0.25">
      <c r="A340" s="35"/>
    </row>
    <row r="341" spans="1:1" ht="15.75" customHeight="1" x14ac:dyDescent="0.25">
      <c r="A341" s="35"/>
    </row>
    <row r="342" spans="1:1" ht="15.75" customHeight="1" x14ac:dyDescent="0.25">
      <c r="A342" s="35"/>
    </row>
    <row r="343" spans="1:1" ht="15.75" customHeight="1" x14ac:dyDescent="0.25">
      <c r="A343" s="35"/>
    </row>
    <row r="344" spans="1:1" ht="15.75" customHeight="1" x14ac:dyDescent="0.25">
      <c r="A344" s="35"/>
    </row>
    <row r="345" spans="1:1" ht="15.75" customHeight="1" x14ac:dyDescent="0.25">
      <c r="A345" s="35"/>
    </row>
    <row r="346" spans="1:1" ht="15.75" customHeight="1" x14ac:dyDescent="0.25">
      <c r="A346" s="35"/>
    </row>
    <row r="347" spans="1:1" ht="15.75" customHeight="1" x14ac:dyDescent="0.25">
      <c r="A347" s="35"/>
    </row>
    <row r="348" spans="1:1" ht="15.75" customHeight="1" x14ac:dyDescent="0.25">
      <c r="A348" s="35"/>
    </row>
    <row r="349" spans="1:1" ht="15.75" customHeight="1" x14ac:dyDescent="0.25">
      <c r="A349" s="35"/>
    </row>
    <row r="350" spans="1:1" ht="15.75" customHeight="1" x14ac:dyDescent="0.25">
      <c r="A350" s="35"/>
    </row>
    <row r="351" spans="1:1" ht="15.75" customHeight="1" x14ac:dyDescent="0.25">
      <c r="A351" s="35"/>
    </row>
    <row r="352" spans="1:1" ht="15.75" customHeight="1" x14ac:dyDescent="0.25">
      <c r="A352" s="35"/>
    </row>
    <row r="353" spans="1:1" ht="15.75" customHeight="1" x14ac:dyDescent="0.25">
      <c r="A353" s="35"/>
    </row>
    <row r="354" spans="1:1" ht="15.75" customHeight="1" x14ac:dyDescent="0.25">
      <c r="A354" s="35"/>
    </row>
    <row r="355" spans="1:1" ht="15.75" customHeight="1" x14ac:dyDescent="0.25">
      <c r="A355" s="35"/>
    </row>
    <row r="356" spans="1:1" ht="15.75" customHeight="1" x14ac:dyDescent="0.25">
      <c r="A356" s="35"/>
    </row>
    <row r="357" spans="1:1" ht="15.75" customHeight="1" x14ac:dyDescent="0.25">
      <c r="A357" s="35"/>
    </row>
    <row r="358" spans="1:1" ht="15.75" customHeight="1" x14ac:dyDescent="0.25">
      <c r="A358" s="35"/>
    </row>
    <row r="359" spans="1:1" ht="15.75" customHeight="1" x14ac:dyDescent="0.25">
      <c r="A359" s="35"/>
    </row>
    <row r="360" spans="1:1" ht="15.75" customHeight="1" x14ac:dyDescent="0.25">
      <c r="A360" s="35"/>
    </row>
    <row r="361" spans="1:1" ht="15.75" customHeight="1" x14ac:dyDescent="0.25">
      <c r="A361" s="35"/>
    </row>
    <row r="362" spans="1:1" ht="15.75" customHeight="1" x14ac:dyDescent="0.25">
      <c r="A362" s="35"/>
    </row>
    <row r="363" spans="1:1" ht="15.75" customHeight="1" x14ac:dyDescent="0.25">
      <c r="A363" s="35"/>
    </row>
    <row r="364" spans="1:1" ht="15.75" customHeight="1" x14ac:dyDescent="0.25">
      <c r="A364" s="35"/>
    </row>
    <row r="365" spans="1:1" ht="15.75" customHeight="1" x14ac:dyDescent="0.25">
      <c r="A365" s="35"/>
    </row>
    <row r="366" spans="1:1" ht="15.75" customHeight="1" x14ac:dyDescent="0.25">
      <c r="A366" s="35"/>
    </row>
    <row r="367" spans="1:1" ht="15.75" customHeight="1" x14ac:dyDescent="0.25">
      <c r="A367" s="35"/>
    </row>
    <row r="368" spans="1:1" ht="15.75" customHeight="1" x14ac:dyDescent="0.25">
      <c r="A368" s="35"/>
    </row>
    <row r="369" spans="1:1" ht="15.75" customHeight="1" x14ac:dyDescent="0.25">
      <c r="A369" s="35"/>
    </row>
    <row r="370" spans="1:1" ht="15.75" customHeight="1" x14ac:dyDescent="0.25">
      <c r="A370" s="35"/>
    </row>
    <row r="371" spans="1:1" ht="15.75" customHeight="1" x14ac:dyDescent="0.25">
      <c r="A371" s="35"/>
    </row>
    <row r="372" spans="1:1" ht="15.75" customHeight="1" x14ac:dyDescent="0.25">
      <c r="A372" s="35"/>
    </row>
    <row r="373" spans="1:1" ht="15.75" customHeight="1" x14ac:dyDescent="0.25">
      <c r="A373" s="35"/>
    </row>
    <row r="374" spans="1:1" ht="15.75" customHeight="1" x14ac:dyDescent="0.25">
      <c r="A374" s="35"/>
    </row>
    <row r="375" spans="1:1" ht="15.75" customHeight="1" x14ac:dyDescent="0.25">
      <c r="A375" s="35"/>
    </row>
    <row r="376" spans="1:1" ht="15.75" customHeight="1" x14ac:dyDescent="0.25">
      <c r="A376" s="35"/>
    </row>
    <row r="377" spans="1:1" ht="15.75" customHeight="1" x14ac:dyDescent="0.25">
      <c r="A377" s="35"/>
    </row>
    <row r="378" spans="1:1" ht="15.75" customHeight="1" x14ac:dyDescent="0.25">
      <c r="A378" s="35"/>
    </row>
    <row r="379" spans="1:1" ht="15.75" customHeight="1" x14ac:dyDescent="0.25">
      <c r="A379" s="35"/>
    </row>
    <row r="380" spans="1:1" ht="15.75" customHeight="1" x14ac:dyDescent="0.25">
      <c r="A380" s="35"/>
    </row>
    <row r="381" spans="1:1" ht="15.75" customHeight="1" x14ac:dyDescent="0.25">
      <c r="A381" s="35"/>
    </row>
    <row r="382" spans="1:1" ht="15.75" customHeight="1" x14ac:dyDescent="0.25">
      <c r="A382" s="35"/>
    </row>
    <row r="383" spans="1:1" ht="15.75" customHeight="1" x14ac:dyDescent="0.25">
      <c r="A383" s="35"/>
    </row>
    <row r="384" spans="1:1" ht="15.75" customHeight="1" x14ac:dyDescent="0.25">
      <c r="A384" s="35"/>
    </row>
    <row r="385" spans="1:1" ht="15.75" customHeight="1" x14ac:dyDescent="0.25">
      <c r="A385" s="35"/>
    </row>
    <row r="386" spans="1:1" ht="15.75" customHeight="1" x14ac:dyDescent="0.25">
      <c r="A386" s="35"/>
    </row>
    <row r="387" spans="1:1" ht="15.75" customHeight="1" x14ac:dyDescent="0.25">
      <c r="A387" s="35"/>
    </row>
    <row r="388" spans="1:1" ht="15.75" customHeight="1" x14ac:dyDescent="0.25">
      <c r="A388" s="35"/>
    </row>
    <row r="389" spans="1:1" ht="15.75" customHeight="1" x14ac:dyDescent="0.25">
      <c r="A389" s="35"/>
    </row>
    <row r="390" spans="1:1" ht="15.75" customHeight="1" x14ac:dyDescent="0.25">
      <c r="A390" s="35"/>
    </row>
    <row r="391" spans="1:1" ht="15.75" customHeight="1" x14ac:dyDescent="0.25">
      <c r="A391" s="35"/>
    </row>
    <row r="392" spans="1:1" ht="15.75" customHeight="1" x14ac:dyDescent="0.25">
      <c r="A392" s="35"/>
    </row>
    <row r="393" spans="1:1" ht="15.75" customHeight="1" x14ac:dyDescent="0.25">
      <c r="A393" s="35"/>
    </row>
    <row r="394" spans="1:1" ht="15.75" customHeight="1" x14ac:dyDescent="0.25">
      <c r="A394" s="35"/>
    </row>
    <row r="395" spans="1:1" ht="15.75" customHeight="1" x14ac:dyDescent="0.25">
      <c r="A395" s="35"/>
    </row>
    <row r="396" spans="1:1" ht="15.75" customHeight="1" x14ac:dyDescent="0.25">
      <c r="A396" s="35"/>
    </row>
    <row r="397" spans="1:1" ht="15.75" customHeight="1" x14ac:dyDescent="0.25">
      <c r="A397" s="35"/>
    </row>
    <row r="398" spans="1:1" ht="15.75" customHeight="1" x14ac:dyDescent="0.25">
      <c r="A398" s="35"/>
    </row>
    <row r="399" spans="1:1" ht="15.75" customHeight="1" x14ac:dyDescent="0.25">
      <c r="A399" s="35"/>
    </row>
    <row r="400" spans="1:1" ht="15.75" customHeight="1" x14ac:dyDescent="0.25">
      <c r="A400" s="35"/>
    </row>
    <row r="401" spans="1:1" ht="15.75" customHeight="1" x14ac:dyDescent="0.25">
      <c r="A401" s="35"/>
    </row>
    <row r="402" spans="1:1" ht="15.75" customHeight="1" x14ac:dyDescent="0.25">
      <c r="A402" s="35"/>
    </row>
    <row r="403" spans="1:1" ht="15.75" customHeight="1" x14ac:dyDescent="0.25">
      <c r="A403" s="35"/>
    </row>
    <row r="404" spans="1:1" ht="15.75" customHeight="1" x14ac:dyDescent="0.25">
      <c r="A404" s="35"/>
    </row>
    <row r="405" spans="1:1" ht="15.75" customHeight="1" x14ac:dyDescent="0.25">
      <c r="A405" s="35"/>
    </row>
    <row r="406" spans="1:1" ht="15.75" customHeight="1" x14ac:dyDescent="0.25">
      <c r="A406" s="35"/>
    </row>
    <row r="407" spans="1:1" ht="15.75" customHeight="1" x14ac:dyDescent="0.25">
      <c r="A407" s="35"/>
    </row>
    <row r="408" spans="1:1" ht="15.75" customHeight="1" x14ac:dyDescent="0.25">
      <c r="A408" s="35"/>
    </row>
    <row r="409" spans="1:1" ht="15.75" customHeight="1" x14ac:dyDescent="0.25">
      <c r="A409" s="35"/>
    </row>
    <row r="410" spans="1:1" ht="15.75" customHeight="1" x14ac:dyDescent="0.25">
      <c r="A410" s="35"/>
    </row>
    <row r="411" spans="1:1" ht="15.75" customHeight="1" x14ac:dyDescent="0.25">
      <c r="A411" s="35"/>
    </row>
    <row r="412" spans="1:1" ht="15.75" customHeight="1" x14ac:dyDescent="0.25">
      <c r="A412" s="35"/>
    </row>
    <row r="413" spans="1:1" ht="15.75" customHeight="1" x14ac:dyDescent="0.25">
      <c r="A413" s="35"/>
    </row>
    <row r="414" spans="1:1" ht="15.75" customHeight="1" x14ac:dyDescent="0.25">
      <c r="A414" s="35"/>
    </row>
    <row r="415" spans="1:1" ht="15.75" customHeight="1" x14ac:dyDescent="0.25">
      <c r="A415" s="35"/>
    </row>
    <row r="416" spans="1:1" ht="15.75" customHeight="1" x14ac:dyDescent="0.25">
      <c r="A416" s="35"/>
    </row>
    <row r="417" spans="1:1" ht="15.75" customHeight="1" x14ac:dyDescent="0.25">
      <c r="A417" s="35"/>
    </row>
    <row r="418" spans="1:1" ht="15.75" customHeight="1" x14ac:dyDescent="0.25">
      <c r="A418" s="35"/>
    </row>
    <row r="419" spans="1:1" ht="15.75" customHeight="1" x14ac:dyDescent="0.25">
      <c r="A419" s="35"/>
    </row>
    <row r="420" spans="1:1" ht="15.75" customHeight="1" x14ac:dyDescent="0.25">
      <c r="A420" s="35"/>
    </row>
    <row r="421" spans="1:1" ht="15.75" customHeight="1" x14ac:dyDescent="0.25">
      <c r="A421" s="35"/>
    </row>
    <row r="422" spans="1:1" ht="15.75" customHeight="1" x14ac:dyDescent="0.25">
      <c r="A422" s="35"/>
    </row>
    <row r="423" spans="1:1" ht="15.75" customHeight="1" x14ac:dyDescent="0.25">
      <c r="A423" s="35"/>
    </row>
    <row r="424" spans="1:1" ht="15.75" customHeight="1" x14ac:dyDescent="0.25">
      <c r="A424" s="35"/>
    </row>
    <row r="425" spans="1:1" ht="15.75" customHeight="1" x14ac:dyDescent="0.25">
      <c r="A425" s="35"/>
    </row>
    <row r="426" spans="1:1" ht="15.75" customHeight="1" x14ac:dyDescent="0.25">
      <c r="A426" s="35"/>
    </row>
    <row r="427" spans="1:1" ht="15.75" customHeight="1" x14ac:dyDescent="0.25">
      <c r="A427" s="35"/>
    </row>
    <row r="428" spans="1:1" ht="15.75" customHeight="1" x14ac:dyDescent="0.25">
      <c r="A428" s="35"/>
    </row>
    <row r="429" spans="1:1" ht="15.75" customHeight="1" x14ac:dyDescent="0.25">
      <c r="A429" s="35"/>
    </row>
    <row r="430" spans="1:1" ht="15.75" customHeight="1" x14ac:dyDescent="0.25">
      <c r="A430" s="35"/>
    </row>
    <row r="431" spans="1:1" ht="15.75" customHeight="1" x14ac:dyDescent="0.25">
      <c r="A431" s="35"/>
    </row>
    <row r="432" spans="1:1" ht="15.75" customHeight="1" x14ac:dyDescent="0.25">
      <c r="A432" s="35"/>
    </row>
    <row r="433" spans="1:1" ht="15.75" customHeight="1" x14ac:dyDescent="0.25">
      <c r="A433" s="35"/>
    </row>
    <row r="434" spans="1:1" ht="15.75" customHeight="1" x14ac:dyDescent="0.25">
      <c r="A434" s="35"/>
    </row>
    <row r="435" spans="1:1" ht="15.75" customHeight="1" x14ac:dyDescent="0.25">
      <c r="A435" s="35"/>
    </row>
    <row r="436" spans="1:1" ht="15.75" customHeight="1" x14ac:dyDescent="0.25">
      <c r="A436" s="35"/>
    </row>
    <row r="437" spans="1:1" ht="15.75" customHeight="1" x14ac:dyDescent="0.25">
      <c r="A437" s="35"/>
    </row>
    <row r="438" spans="1:1" ht="15.75" customHeight="1" x14ac:dyDescent="0.25">
      <c r="A438" s="35"/>
    </row>
    <row r="439" spans="1:1" ht="15.75" customHeight="1" x14ac:dyDescent="0.25">
      <c r="A439" s="35"/>
    </row>
    <row r="440" spans="1:1" ht="15.75" customHeight="1" x14ac:dyDescent="0.25">
      <c r="A440" s="35"/>
    </row>
    <row r="441" spans="1:1" ht="15.75" customHeight="1" x14ac:dyDescent="0.25">
      <c r="A441" s="35"/>
    </row>
    <row r="442" spans="1:1" ht="15.75" customHeight="1" x14ac:dyDescent="0.25">
      <c r="A442" s="35"/>
    </row>
    <row r="443" spans="1:1" ht="15.75" customHeight="1" x14ac:dyDescent="0.25">
      <c r="A443" s="35"/>
    </row>
    <row r="444" spans="1:1" ht="15.75" customHeight="1" x14ac:dyDescent="0.25">
      <c r="A444" s="35"/>
    </row>
    <row r="445" spans="1:1" ht="15.75" customHeight="1" x14ac:dyDescent="0.25">
      <c r="A445" s="35"/>
    </row>
    <row r="446" spans="1:1" ht="15.75" customHeight="1" x14ac:dyDescent="0.25">
      <c r="A446" s="35"/>
    </row>
    <row r="447" spans="1:1" ht="15.75" customHeight="1" x14ac:dyDescent="0.25">
      <c r="A447" s="35"/>
    </row>
    <row r="448" spans="1:1" ht="15.75" customHeight="1" x14ac:dyDescent="0.25">
      <c r="A448" s="35"/>
    </row>
  </sheetData>
  <hyperlinks>
    <hyperlink ref="I48" r:id="rId1" xr:uid="{2B8D68FA-8EB6-4EFC-80DD-4A470643B63F}"/>
    <hyperlink ref="I50" r:id="rId2" xr:uid="{4DE347CD-9557-471C-AFF6-C19138F32488}"/>
    <hyperlink ref="I61" r:id="rId3" xr:uid="{0799062A-7ADC-470F-90F1-737D1C922456}"/>
    <hyperlink ref="I59" r:id="rId4" xr:uid="{B880B592-5A8B-432E-ABF8-F5723F8B583A}"/>
    <hyperlink ref="I11" r:id="rId5" xr:uid="{A418D0D8-E0F8-445C-A6DE-05DF2250DAD9}"/>
  </hyperlinks>
  <pageMargins left="0.75" right="0.75" top="1" bottom="1" header="0.5" footer="0.5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4.5703125" defaultRowHeight="15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perelik-tsilovikh-program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Oleg</cp:lastModifiedBy>
  <dcterms:created xsi:type="dcterms:W3CDTF">2021-03-16T15:50:08Z</dcterms:created>
  <dcterms:modified xsi:type="dcterms:W3CDTF">2021-04-20T10:34:50Z</dcterms:modified>
</cp:coreProperties>
</file>