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\Desktop\довідка\cубвенція\"/>
    </mc:Choice>
  </mc:AlternateContent>
  <bookViews>
    <workbookView xWindow="-120" yWindow="-120" windowWidth="20730" windowHeight="11160"/>
  </bookViews>
  <sheets>
    <sheet name="2020" sheetId="1" r:id="rId1"/>
    <sheet name="Лист1" sheetId="5" r:id="rId2"/>
  </sheets>
  <definedNames>
    <definedName name="__cdsReport__">'2020'!$A$9:$AA$9</definedName>
    <definedName name="__MAIN__">'2020'!$A$2:$AA$34</definedName>
    <definedName name="_xlnm.Print_Titles" localSheetId="0">'2020'!$A:$B</definedName>
  </definedNames>
  <calcPr calcId="162913"/>
</workbook>
</file>

<file path=xl/calcChain.xml><?xml version="1.0" encoding="utf-8"?>
<calcChain xmlns="http://schemas.openxmlformats.org/spreadsheetml/2006/main">
  <c r="N18" i="1" l="1"/>
  <c r="F18" i="1" s="1"/>
  <c r="Q33" i="1"/>
  <c r="V33" i="1" s="1"/>
  <c r="J33" i="1"/>
  <c r="F33" i="1"/>
  <c r="C33" i="1"/>
  <c r="V32" i="1"/>
  <c r="Q32" i="1"/>
  <c r="T32" i="1" s="1"/>
  <c r="O32" i="1"/>
  <c r="M32" i="1"/>
  <c r="J32" i="1"/>
  <c r="F32" i="1"/>
  <c r="C32" i="1"/>
  <c r="Q31" i="1"/>
  <c r="V31" i="1" s="1"/>
  <c r="J31" i="1"/>
  <c r="Y31" i="1" s="1"/>
  <c r="F31" i="1"/>
  <c r="C31" i="1"/>
  <c r="Q30" i="1"/>
  <c r="T30" i="1" s="1"/>
  <c r="J30" i="1"/>
  <c r="O30" i="1" s="1"/>
  <c r="F30" i="1"/>
  <c r="C30" i="1"/>
  <c r="Q29" i="1"/>
  <c r="V29" i="1" s="1"/>
  <c r="J29" i="1"/>
  <c r="F29" i="1"/>
  <c r="C29" i="1"/>
  <c r="Q28" i="1"/>
  <c r="T28" i="1" s="1"/>
  <c r="O28" i="1"/>
  <c r="M28" i="1"/>
  <c r="J28" i="1"/>
  <c r="F28" i="1"/>
  <c r="C28" i="1"/>
  <c r="Q27" i="1"/>
  <c r="V27" i="1" s="1"/>
  <c r="J27" i="1"/>
  <c r="Y27" i="1" s="1"/>
  <c r="F27" i="1"/>
  <c r="C27" i="1"/>
  <c r="Q26" i="1"/>
  <c r="T26" i="1" s="1"/>
  <c r="J26" i="1"/>
  <c r="M26" i="1" s="1"/>
  <c r="F26" i="1"/>
  <c r="C26" i="1"/>
  <c r="Q25" i="1"/>
  <c r="V25" i="1" s="1"/>
  <c r="J25" i="1"/>
  <c r="F25" i="1"/>
  <c r="C25" i="1"/>
  <c r="Q24" i="1"/>
  <c r="T24" i="1" s="1"/>
  <c r="O24" i="1"/>
  <c r="J24" i="1"/>
  <c r="M24" i="1" s="1"/>
  <c r="F24" i="1"/>
  <c r="C24" i="1"/>
  <c r="Q23" i="1"/>
  <c r="V23" i="1" s="1"/>
  <c r="J23" i="1"/>
  <c r="Y23" i="1" s="1"/>
  <c r="F23" i="1"/>
  <c r="C23" i="1"/>
  <c r="Q22" i="1"/>
  <c r="T22" i="1" s="1"/>
  <c r="J22" i="1"/>
  <c r="F22" i="1"/>
  <c r="C22" i="1"/>
  <c r="Q21" i="1"/>
  <c r="V21" i="1" s="1"/>
  <c r="M21" i="1"/>
  <c r="J21" i="1"/>
  <c r="F21" i="1"/>
  <c r="C21" i="1"/>
  <c r="Q20" i="1"/>
  <c r="T20" i="1" s="1"/>
  <c r="J20" i="1"/>
  <c r="Y20" i="1" s="1"/>
  <c r="F20" i="1"/>
  <c r="C20" i="1"/>
  <c r="Q19" i="1"/>
  <c r="V19" i="1" s="1"/>
  <c r="M19" i="1"/>
  <c r="J19" i="1"/>
  <c r="F19" i="1"/>
  <c r="C19" i="1"/>
  <c r="Q18" i="1"/>
  <c r="T18" i="1" s="1"/>
  <c r="J18" i="1"/>
  <c r="Y18" i="1" s="1"/>
  <c r="C18" i="1"/>
  <c r="Q17" i="1"/>
  <c r="V17" i="1" s="1"/>
  <c r="J17" i="1"/>
  <c r="F17" i="1"/>
  <c r="C17" i="1"/>
  <c r="Q16" i="1"/>
  <c r="T16" i="1" s="1"/>
  <c r="M16" i="1"/>
  <c r="J16" i="1"/>
  <c r="F16" i="1"/>
  <c r="C16" i="1"/>
  <c r="Q15" i="1"/>
  <c r="V15" i="1" s="1"/>
  <c r="J15" i="1"/>
  <c r="Y15" i="1" s="1"/>
  <c r="F15" i="1"/>
  <c r="C15" i="1"/>
  <c r="Q14" i="1"/>
  <c r="T14" i="1" s="1"/>
  <c r="M14" i="1"/>
  <c r="J14" i="1"/>
  <c r="F14" i="1"/>
  <c r="C14" i="1"/>
  <c r="Q13" i="1"/>
  <c r="T13" i="1" s="1"/>
  <c r="J13" i="1"/>
  <c r="Y13" i="1" s="1"/>
  <c r="F13" i="1"/>
  <c r="C13" i="1"/>
  <c r="Q12" i="1"/>
  <c r="T12" i="1" s="1"/>
  <c r="J12" i="1"/>
  <c r="Y12" i="1" s="1"/>
  <c r="F12" i="1"/>
  <c r="C12" i="1"/>
  <c r="V11" i="1"/>
  <c r="Q11" i="1"/>
  <c r="T11" i="1" s="1"/>
  <c r="J11" i="1"/>
  <c r="Y11" i="1" s="1"/>
  <c r="F11" i="1"/>
  <c r="C11" i="1"/>
  <c r="V10" i="1"/>
  <c r="Q10" i="1"/>
  <c r="T10" i="1" s="1"/>
  <c r="M10" i="1"/>
  <c r="J10" i="1"/>
  <c r="F10" i="1"/>
  <c r="C10" i="1"/>
  <c r="Q9" i="1"/>
  <c r="T9" i="1" s="1"/>
  <c r="J9" i="1"/>
  <c r="Y9" i="1" s="1"/>
  <c r="F9" i="1"/>
  <c r="C9" i="1"/>
  <c r="M27" i="1" l="1"/>
  <c r="M30" i="1"/>
  <c r="O12" i="1"/>
  <c r="M15" i="1"/>
  <c r="M20" i="1"/>
  <c r="O26" i="1"/>
  <c r="Y17" i="1"/>
  <c r="Y22" i="1"/>
  <c r="Z22" i="1" s="1"/>
  <c r="Y25" i="1"/>
  <c r="Y29" i="1"/>
  <c r="Y33" i="1"/>
  <c r="M18" i="1"/>
  <c r="M31" i="1"/>
  <c r="M12" i="1"/>
  <c r="M23" i="1"/>
  <c r="M11" i="1"/>
  <c r="Y10" i="1"/>
  <c r="V12" i="1"/>
  <c r="Y14" i="1"/>
  <c r="M17" i="1"/>
  <c r="Y19" i="1"/>
  <c r="AA19" i="1" s="1"/>
  <c r="M22" i="1"/>
  <c r="M25" i="1"/>
  <c r="V26" i="1"/>
  <c r="M29" i="1"/>
  <c r="V30" i="1"/>
  <c r="M33" i="1"/>
  <c r="M9" i="1"/>
  <c r="M13" i="1"/>
  <c r="V28" i="1"/>
  <c r="Y16" i="1"/>
  <c r="Y21" i="1"/>
  <c r="AA21" i="1" s="1"/>
  <c r="Z20" i="1"/>
  <c r="AA20" i="1"/>
  <c r="Z23" i="1"/>
  <c r="AA23" i="1"/>
  <c r="Z11" i="1"/>
  <c r="AA11" i="1"/>
  <c r="AA10" i="1"/>
  <c r="Z10" i="1"/>
  <c r="AA12" i="1"/>
  <c r="Z12" i="1"/>
  <c r="AA14" i="1"/>
  <c r="Z14" i="1"/>
  <c r="Z18" i="1"/>
  <c r="AA18" i="1"/>
  <c r="AA22" i="1"/>
  <c r="Z25" i="1"/>
  <c r="AA25" i="1"/>
  <c r="Z27" i="1"/>
  <c r="AA27" i="1"/>
  <c r="Z29" i="1"/>
  <c r="AA29" i="1"/>
  <c r="Z31" i="1"/>
  <c r="AA31" i="1"/>
  <c r="Z33" i="1"/>
  <c r="AA33" i="1"/>
  <c r="E11" i="1"/>
  <c r="Z16" i="1"/>
  <c r="AA16" i="1"/>
  <c r="Z15" i="1"/>
  <c r="AA15" i="1"/>
  <c r="Z19" i="1"/>
  <c r="Z9" i="1"/>
  <c r="AA9" i="1"/>
  <c r="Z13" i="1"/>
  <c r="AA13" i="1"/>
  <c r="Z17" i="1"/>
  <c r="AA17" i="1"/>
  <c r="Z21" i="1"/>
  <c r="V9" i="1"/>
  <c r="V13" i="1"/>
  <c r="D9" i="1"/>
  <c r="G9" i="1" s="1"/>
  <c r="O10" i="1"/>
  <c r="D11" i="1"/>
  <c r="G11" i="1" s="1"/>
  <c r="D13" i="1"/>
  <c r="G13" i="1" s="1"/>
  <c r="O14" i="1"/>
  <c r="D15" i="1"/>
  <c r="G15" i="1" s="1"/>
  <c r="T15" i="1"/>
  <c r="O16" i="1"/>
  <c r="D17" i="1"/>
  <c r="G17" i="1" s="1"/>
  <c r="T17" i="1"/>
  <c r="O18" i="1"/>
  <c r="D19" i="1"/>
  <c r="G19" i="1" s="1"/>
  <c r="T19" i="1"/>
  <c r="O20" i="1"/>
  <c r="D21" i="1"/>
  <c r="G21" i="1" s="1"/>
  <c r="T21" i="1"/>
  <c r="O22" i="1"/>
  <c r="D23" i="1"/>
  <c r="G23" i="1" s="1"/>
  <c r="T23" i="1"/>
  <c r="Y24" i="1"/>
  <c r="D25" i="1"/>
  <c r="G25" i="1" s="1"/>
  <c r="T25" i="1"/>
  <c r="Y26" i="1"/>
  <c r="D27" i="1"/>
  <c r="G27" i="1" s="1"/>
  <c r="T27" i="1"/>
  <c r="Y28" i="1"/>
  <c r="D29" i="1"/>
  <c r="G29" i="1" s="1"/>
  <c r="T29" i="1"/>
  <c r="Y30" i="1"/>
  <c r="D31" i="1"/>
  <c r="G31" i="1" s="1"/>
  <c r="T31" i="1"/>
  <c r="Y32" i="1"/>
  <c r="D33" i="1"/>
  <c r="G33" i="1" s="1"/>
  <c r="T33" i="1"/>
  <c r="V14" i="1"/>
  <c r="V18" i="1"/>
  <c r="V20" i="1"/>
  <c r="V22" i="1"/>
  <c r="V24" i="1"/>
  <c r="V16" i="1"/>
  <c r="O9" i="1"/>
  <c r="D10" i="1"/>
  <c r="G10" i="1" s="1"/>
  <c r="O11" i="1"/>
  <c r="D12" i="1"/>
  <c r="O13" i="1"/>
  <c r="D14" i="1"/>
  <c r="O15" i="1"/>
  <c r="D16" i="1"/>
  <c r="G16" i="1" s="1"/>
  <c r="O17" i="1"/>
  <c r="D18" i="1"/>
  <c r="O19" i="1"/>
  <c r="D20" i="1"/>
  <c r="G20" i="1" s="1"/>
  <c r="O21" i="1"/>
  <c r="D22" i="1"/>
  <c r="G22" i="1" s="1"/>
  <c r="O23" i="1"/>
  <c r="D24" i="1"/>
  <c r="G24" i="1" s="1"/>
  <c r="O25" i="1"/>
  <c r="D26" i="1"/>
  <c r="O27" i="1"/>
  <c r="D28" i="1"/>
  <c r="O29" i="1"/>
  <c r="D30" i="1"/>
  <c r="O31" i="1"/>
  <c r="D32" i="1"/>
  <c r="O33" i="1"/>
  <c r="X34" i="1"/>
  <c r="W34" i="1"/>
  <c r="P34" i="1"/>
  <c r="I34" i="1"/>
  <c r="E19" i="1" l="1"/>
  <c r="Z30" i="1"/>
  <c r="AA30" i="1"/>
  <c r="E16" i="1"/>
  <c r="E10" i="1"/>
  <c r="E29" i="1"/>
  <c r="Z28" i="1"/>
  <c r="AA28" i="1"/>
  <c r="E23" i="1"/>
  <c r="E22" i="1"/>
  <c r="E20" i="1"/>
  <c r="E9" i="1"/>
  <c r="E21" i="1"/>
  <c r="E31" i="1"/>
  <c r="G30" i="1"/>
  <c r="E30" i="1"/>
  <c r="G26" i="1"/>
  <c r="E26" i="1"/>
  <c r="G18" i="1"/>
  <c r="E18" i="1"/>
  <c r="E14" i="1"/>
  <c r="G14" i="1"/>
  <c r="Z26" i="1"/>
  <c r="AA26" i="1"/>
  <c r="E13" i="1"/>
  <c r="E24" i="1"/>
  <c r="E17" i="1"/>
  <c r="E33" i="1"/>
  <c r="E25" i="1"/>
  <c r="G32" i="1"/>
  <c r="E32" i="1"/>
  <c r="G28" i="1"/>
  <c r="E28" i="1"/>
  <c r="E12" i="1"/>
  <c r="G12" i="1"/>
  <c r="Z32" i="1"/>
  <c r="AA32" i="1"/>
  <c r="Z24" i="1"/>
  <c r="AA24" i="1"/>
  <c r="E15" i="1"/>
  <c r="E27" i="1"/>
  <c r="C34" i="1"/>
  <c r="Q34" i="1"/>
  <c r="U34" i="1"/>
  <c r="N34" i="1"/>
  <c r="J34" i="1"/>
  <c r="T34" i="1" l="1"/>
  <c r="M34" i="1"/>
  <c r="F34" i="1"/>
  <c r="V34" i="1"/>
  <c r="D34" i="1"/>
  <c r="E34" i="1" s="1"/>
  <c r="O34" i="1"/>
  <c r="Y34" i="1"/>
  <c r="Z34" i="1" s="1"/>
  <c r="AA34" i="1" l="1"/>
  <c r="G34" i="1"/>
</calcChain>
</file>

<file path=xl/sharedStrings.xml><?xml version="1.0" encoding="utf-8"?>
<sst xmlns="http://schemas.openxmlformats.org/spreadsheetml/2006/main" count="80" uniqueCount="51">
  <si>
    <t>Разом по замовниках</t>
  </si>
  <si>
    <t xml:space="preserve">станом на </t>
  </si>
  <si>
    <t>N п/п</t>
  </si>
  <si>
    <t>Ліміт асигнувань на рік</t>
  </si>
  <si>
    <t>Спрямовано асигнувань з початку року, всього</t>
  </si>
  <si>
    <t xml:space="preserve"> Спрямовано у відсотках до ліміту на рік, %</t>
  </si>
  <si>
    <t xml:space="preserve">ліміт на рік </t>
  </si>
  <si>
    <t>спрямовано асигнувань</t>
  </si>
  <si>
    <t>ліміт  на рік</t>
  </si>
  <si>
    <t>наростаючим підсумком за період</t>
  </si>
  <si>
    <t>%</t>
  </si>
  <si>
    <t>ліміт асигнувань на період</t>
  </si>
  <si>
    <t>##cdsReport##SUMMA_PlanYP</t>
  </si>
  <si>
    <t>Розпорядник коштів субвенції на місцевому рівні</t>
  </si>
  <si>
    <t>Залишки коштів на казначейських рахунках</t>
  </si>
  <si>
    <t>залишок ліміту</t>
  </si>
  <si>
    <t>залишки коштів на казначейських рахунках</t>
  </si>
  <si>
    <t>Недофінансовано за період</t>
  </si>
  <si>
    <t>тис. грн.</t>
  </si>
  <si>
    <t>Касові видатки</t>
  </si>
  <si>
    <t>касові видатки</t>
  </si>
  <si>
    <t>інші касові видатки</t>
  </si>
  <si>
    <t>у т.ч. поточні видатки</t>
  </si>
  <si>
    <t>у т.ч. капітальні видатки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</si>
  <si>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</si>
  <si>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</si>
  <si>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</si>
  <si>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</si>
  <si>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</si>
  <si>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</si>
  <si>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</si>
  <si>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</si>
  <si>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</si>
  <si>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</si>
  <si>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</si>
  <si>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</si>
  <si>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</si>
  <si>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</si>
  <si>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</si>
  <si>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</si>
  <si>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</si>
  <si>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</si>
  <si>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</si>
  <si>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</si>
  <si>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</si>
  <si>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</si>
  <si>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</si>
  <si>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</si>
  <si>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</si>
  <si>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ДОДАТОК 1</t>
  </si>
  <si>
    <t xml:space="preserve">Довідка щодо надання та використання у 2020 році субвенції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 за напрямками з початку року за КПКВК 3131090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</si>
</sst>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16" x14ac:knownFonts="1">
    <font>
      <sz val="12"/>
      <color theme="1"/>
      <name val="Calibri"/>
      <family val="2"/>
      <charset val="204"/>
      <scheme val="minor"/>
    </font>
    <font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6"/>
      <name val="Arial Narrow"/>
      <family val="2"/>
      <charset val="204"/>
    </font>
    <font>
      <i/>
      <sz val="14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vertical="top"/>
    </xf>
    <xf numFmtId="0" fontId="9" fillId="0" borderId="0" xfId="0" applyFont="1" applyAlignment="1"/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6" borderId="1" xfId="1" applyNumberFormat="1" applyFont="1" applyFill="1" applyBorder="1" applyAlignment="1">
      <alignment horizontal="center" vertical="center"/>
    </xf>
    <xf numFmtId="164" fontId="2" fillId="10" borderId="1" xfId="1" applyNumberFormat="1" applyFont="1" applyFill="1" applyBorder="1" applyAlignment="1">
      <alignment horizontal="center" vertical="center"/>
    </xf>
    <xf numFmtId="164" fontId="2" fillId="7" borderId="1" xfId="1" applyNumberFormat="1" applyFont="1" applyFill="1" applyBorder="1" applyAlignment="1">
      <alignment horizontal="center" vertical="center"/>
    </xf>
    <xf numFmtId="4" fontId="2" fillId="12" borderId="3" xfId="1" applyNumberFormat="1" applyFont="1" applyFill="1" applyBorder="1" applyAlignment="1">
      <alignment horizontal="center" vertical="center"/>
    </xf>
    <xf numFmtId="164" fontId="2" fillId="10" borderId="3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top"/>
    </xf>
    <xf numFmtId="0" fontId="14" fillId="0" borderId="14" xfId="0" applyFont="1" applyBorder="1" applyAlignment="1">
      <alignment vertical="top"/>
    </xf>
    <xf numFmtId="164" fontId="15" fillId="0" borderId="14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164" fontId="15" fillId="0" borderId="14" xfId="0" applyNumberFormat="1" applyFont="1" applyBorder="1" applyAlignment="1">
      <alignment horizontal="right" vertical="top" indent="1"/>
    </xf>
    <xf numFmtId="4" fontId="15" fillId="0" borderId="14" xfId="0" applyNumberFormat="1" applyFont="1" applyBorder="1" applyAlignment="1">
      <alignment horizontal="center" vertical="top"/>
    </xf>
    <xf numFmtId="0" fontId="14" fillId="2" borderId="14" xfId="0" applyFont="1" applyFill="1" applyBorder="1" applyAlignment="1">
      <alignment vertical="top"/>
    </xf>
    <xf numFmtId="165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top"/>
    </xf>
    <xf numFmtId="164" fontId="2" fillId="4" borderId="3" xfId="1" applyNumberFormat="1" applyFont="1" applyFill="1" applyBorder="1" applyAlignment="1">
      <alignment horizontal="center" vertical="center"/>
    </xf>
    <xf numFmtId="164" fontId="2" fillId="8" borderId="3" xfId="1" applyNumberFormat="1" applyFont="1" applyFill="1" applyBorder="1" applyAlignment="1">
      <alignment horizontal="center" vertical="center"/>
    </xf>
    <xf numFmtId="164" fontId="2" fillId="11" borderId="1" xfId="1" applyNumberFormat="1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/>
    </xf>
    <xf numFmtId="0" fontId="12" fillId="10" borderId="6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2" fillId="6" borderId="5" xfId="0" applyNumberFormat="1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4" fontId="2" fillId="7" borderId="5" xfId="0" applyNumberFormat="1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" xfId="0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 wrapText="1"/>
    </xf>
    <xf numFmtId="0" fontId="12" fillId="10" borderId="6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2" fillId="8" borderId="10" xfId="0" applyNumberFormat="1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165" fontId="13" fillId="11" borderId="5" xfId="0" applyNumberFormat="1" applyFont="1" applyFill="1" applyBorder="1" applyAlignment="1">
      <alignment horizontal="center" vertical="center" wrapText="1"/>
    </xf>
    <xf numFmtId="165" fontId="12" fillId="11" borderId="6" xfId="0" applyNumberFormat="1" applyFont="1" applyFill="1" applyBorder="1" applyAlignment="1">
      <alignment horizontal="center" vertical="center" wrapText="1"/>
    </xf>
    <xf numFmtId="165" fontId="12" fillId="11" borderId="2" xfId="0" applyNumberFormat="1" applyFont="1" applyFill="1" applyBorder="1" applyAlignment="1">
      <alignment horizontal="center" vertical="center" wrapText="1"/>
    </xf>
    <xf numFmtId="165" fontId="2" fillId="5" borderId="5" xfId="0" applyNumberFormat="1" applyFont="1" applyFill="1" applyBorder="1" applyAlignment="1">
      <alignment horizontal="center" vertical="center" wrapText="1"/>
    </xf>
    <xf numFmtId="165" fontId="12" fillId="5" borderId="6" xfId="0" applyNumberFormat="1" applyFont="1" applyFill="1" applyBorder="1" applyAlignment="1">
      <alignment horizontal="center"/>
    </xf>
    <xf numFmtId="165" fontId="12" fillId="5" borderId="2" xfId="0" applyNumberFormat="1" applyFont="1" applyFill="1" applyBorder="1" applyAlignment="1">
      <alignment horizontal="center"/>
    </xf>
    <xf numFmtId="49" fontId="2" fillId="10" borderId="8" xfId="0" applyNumberFormat="1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center"/>
    </xf>
    <xf numFmtId="0" fontId="12" fillId="10" borderId="13" xfId="0" applyFont="1" applyFill="1" applyBorder="1" applyAlignment="1">
      <alignment horizontal="center"/>
    </xf>
    <xf numFmtId="0" fontId="12" fillId="10" borderId="12" xfId="0" applyFont="1" applyFill="1" applyBorder="1" applyAlignment="1">
      <alignment horizontal="center"/>
    </xf>
    <xf numFmtId="0" fontId="12" fillId="10" borderId="9" xfId="0" applyFont="1" applyFill="1" applyBorder="1" applyAlignment="1">
      <alignment horizontal="center"/>
    </xf>
    <xf numFmtId="0" fontId="12" fillId="10" borderId="3" xfId="0" applyFont="1" applyFill="1" applyBorder="1" applyAlignment="1">
      <alignment horizontal="center"/>
    </xf>
    <xf numFmtId="0" fontId="2" fillId="3" borderId="8" xfId="0" applyNumberFormat="1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3" fillId="8" borderId="10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165" fontId="13" fillId="11" borderId="6" xfId="0" applyNumberFormat="1" applyFont="1" applyFill="1" applyBorder="1" applyAlignment="1">
      <alignment horizontal="center" vertical="center" wrapText="1"/>
    </xf>
    <xf numFmtId="165" fontId="13" fillId="11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34"/>
  <sheetViews>
    <sheetView tabSelected="1" zoomScale="115" zoomScaleNormal="115" workbookViewId="0">
      <pane ySplit="8" topLeftCell="A9" activePane="bottomLeft" state="frozen"/>
      <selection pane="bottomLeft" activeCell="F38" sqref="F38"/>
    </sheetView>
  </sheetViews>
  <sheetFormatPr defaultColWidth="8.75" defaultRowHeight="13.5" customHeight="1" x14ac:dyDescent="0.25"/>
  <cols>
    <col min="1" max="1" width="3.5" style="1" customWidth="1"/>
    <col min="2" max="2" width="18.125" style="1" customWidth="1"/>
    <col min="3" max="4" width="15.75" style="11" customWidth="1"/>
    <col min="5" max="5" width="12.125" style="11" customWidth="1"/>
    <col min="6" max="7" width="15.375" style="11" customWidth="1"/>
    <col min="8" max="8" width="13.5" style="11" hidden="1" customWidth="1"/>
    <col min="9" max="9" width="13.25" style="11" customWidth="1"/>
    <col min="10" max="10" width="13.125" style="11" customWidth="1"/>
    <col min="11" max="12" width="13.5" style="11" hidden="1" customWidth="1"/>
    <col min="13" max="13" width="12.625" style="11" hidden="1" customWidth="1"/>
    <col min="14" max="14" width="15.125" style="43" customWidth="1"/>
    <col min="15" max="15" width="15.375" style="43" customWidth="1"/>
    <col min="16" max="16" width="14" style="11" customWidth="1"/>
    <col min="17" max="17" width="13.5" style="11" customWidth="1"/>
    <col min="18" max="19" width="13.5" style="11" hidden="1" customWidth="1"/>
    <col min="20" max="20" width="12.5" style="11" hidden="1" customWidth="1"/>
    <col min="21" max="21" width="14" style="43" customWidth="1"/>
    <col min="22" max="22" width="14.375" style="43" customWidth="1"/>
    <col min="23" max="26" width="13.5" style="11" hidden="1" customWidth="1"/>
    <col min="27" max="27" width="0.25" style="11" customWidth="1"/>
    <col min="28" max="16384" width="8.75" style="1"/>
  </cols>
  <sheetData>
    <row r="1" spans="1:27" ht="15.6" customHeight="1" x14ac:dyDescent="0.25">
      <c r="O1" s="45" t="s">
        <v>49</v>
      </c>
    </row>
    <row r="2" spans="1:27" ht="76.900000000000006" customHeight="1" x14ac:dyDescent="0.3">
      <c r="A2" s="9"/>
      <c r="B2" s="8"/>
      <c r="C2" s="96" t="s">
        <v>50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13"/>
      <c r="Q2" s="13"/>
      <c r="R2" s="13"/>
      <c r="S2" s="13"/>
      <c r="T2" s="13"/>
      <c r="U2" s="46"/>
      <c r="V2" s="46"/>
      <c r="W2" s="13"/>
      <c r="X2" s="13"/>
      <c r="Y2" s="14"/>
      <c r="Z2" s="13"/>
      <c r="AA2" s="13"/>
    </row>
    <row r="3" spans="1:27" s="3" customFormat="1" ht="19.149999999999999" customHeight="1" x14ac:dyDescent="0.25">
      <c r="A3" s="10"/>
      <c r="B3" s="10"/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48">
        <v>44196</v>
      </c>
      <c r="P3" s="15"/>
      <c r="Q3" s="15"/>
      <c r="R3" s="15"/>
      <c r="S3" s="15"/>
      <c r="T3" s="15"/>
      <c r="U3" s="47"/>
      <c r="V3" s="47"/>
      <c r="W3" s="15"/>
      <c r="X3" s="16"/>
      <c r="Y3" s="16"/>
      <c r="Z3" s="16"/>
      <c r="AA3" s="16"/>
    </row>
    <row r="4" spans="1:27" s="3" customFormat="1" ht="16.149999999999999" customHeight="1" x14ac:dyDescent="0.25">
      <c r="A4" s="2"/>
      <c r="B4" s="5"/>
      <c r="C4" s="12" t="s">
        <v>18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44"/>
      <c r="O4" s="44"/>
      <c r="P4" s="12"/>
      <c r="Q4" s="12"/>
      <c r="R4" s="12"/>
      <c r="S4" s="12"/>
      <c r="T4" s="12"/>
      <c r="U4" s="44"/>
      <c r="V4" s="44"/>
      <c r="W4" s="12"/>
      <c r="X4" s="12"/>
      <c r="Y4" s="12"/>
      <c r="Z4" s="12"/>
      <c r="AA4" s="12"/>
    </row>
    <row r="5" spans="1:27" s="4" customFormat="1" ht="21.6" customHeight="1" x14ac:dyDescent="0.25">
      <c r="A5" s="54" t="s">
        <v>2</v>
      </c>
      <c r="B5" s="57" t="s">
        <v>13</v>
      </c>
      <c r="C5" s="72" t="s">
        <v>3</v>
      </c>
      <c r="D5" s="75" t="s">
        <v>4</v>
      </c>
      <c r="E5" s="78" t="s">
        <v>5</v>
      </c>
      <c r="F5" s="98" t="s">
        <v>19</v>
      </c>
      <c r="G5" s="61" t="s">
        <v>14</v>
      </c>
      <c r="H5" s="120" t="s">
        <v>22</v>
      </c>
      <c r="I5" s="121"/>
      <c r="J5" s="121"/>
      <c r="K5" s="121"/>
      <c r="L5" s="121"/>
      <c r="M5" s="121"/>
      <c r="N5" s="121"/>
      <c r="O5" s="122"/>
      <c r="P5" s="101" t="s">
        <v>23</v>
      </c>
      <c r="Q5" s="102"/>
      <c r="R5" s="102"/>
      <c r="S5" s="102"/>
      <c r="T5" s="102"/>
      <c r="U5" s="103"/>
      <c r="V5" s="104"/>
      <c r="W5" s="58" t="s">
        <v>21</v>
      </c>
      <c r="X5" s="87" t="s">
        <v>9</v>
      </c>
      <c r="Y5" s="88"/>
      <c r="Z5" s="88"/>
      <c r="AA5" s="89"/>
    </row>
    <row r="6" spans="1:27" s="4" customFormat="1" ht="13.5" customHeight="1" x14ac:dyDescent="0.25">
      <c r="A6" s="55"/>
      <c r="B6" s="57"/>
      <c r="C6" s="73"/>
      <c r="D6" s="76"/>
      <c r="E6" s="79"/>
      <c r="F6" s="99"/>
      <c r="G6" s="62"/>
      <c r="H6" s="111" t="s">
        <v>6</v>
      </c>
      <c r="I6" s="112"/>
      <c r="J6" s="117" t="s">
        <v>7</v>
      </c>
      <c r="K6" s="21"/>
      <c r="L6" s="21"/>
      <c r="M6" s="64" t="s">
        <v>15</v>
      </c>
      <c r="N6" s="105" t="s">
        <v>20</v>
      </c>
      <c r="O6" s="108" t="s">
        <v>16</v>
      </c>
      <c r="P6" s="67" t="s">
        <v>8</v>
      </c>
      <c r="Q6" s="81" t="s">
        <v>7</v>
      </c>
      <c r="R6" s="22"/>
      <c r="S6" s="22"/>
      <c r="T6" s="64" t="s">
        <v>15</v>
      </c>
      <c r="U6" s="105" t="s">
        <v>20</v>
      </c>
      <c r="V6" s="108" t="s">
        <v>16</v>
      </c>
      <c r="W6" s="59"/>
      <c r="X6" s="84" t="s">
        <v>11</v>
      </c>
      <c r="Y6" s="90" t="s">
        <v>7</v>
      </c>
      <c r="Z6" s="93" t="s">
        <v>10</v>
      </c>
      <c r="AA6" s="64" t="s">
        <v>17</v>
      </c>
    </row>
    <row r="7" spans="1:27" s="4" customFormat="1" ht="48.6" customHeight="1" x14ac:dyDescent="0.2">
      <c r="A7" s="55"/>
      <c r="B7" s="57"/>
      <c r="C7" s="73"/>
      <c r="D7" s="76"/>
      <c r="E7" s="79"/>
      <c r="F7" s="99"/>
      <c r="G7" s="62"/>
      <c r="H7" s="113"/>
      <c r="I7" s="114"/>
      <c r="J7" s="118"/>
      <c r="K7" s="23"/>
      <c r="L7" s="24"/>
      <c r="M7" s="70"/>
      <c r="N7" s="123"/>
      <c r="O7" s="109"/>
      <c r="P7" s="68"/>
      <c r="Q7" s="82"/>
      <c r="R7" s="17"/>
      <c r="S7" s="17"/>
      <c r="T7" s="70"/>
      <c r="U7" s="106"/>
      <c r="V7" s="109"/>
      <c r="W7" s="59"/>
      <c r="X7" s="85"/>
      <c r="Y7" s="91"/>
      <c r="Z7" s="94"/>
      <c r="AA7" s="65"/>
    </row>
    <row r="8" spans="1:27" s="4" customFormat="1" ht="2.4500000000000002" customHeight="1" x14ac:dyDescent="0.25">
      <c r="A8" s="56"/>
      <c r="B8" s="57"/>
      <c r="C8" s="74"/>
      <c r="D8" s="77"/>
      <c r="E8" s="80"/>
      <c r="F8" s="100"/>
      <c r="G8" s="63"/>
      <c r="H8" s="115"/>
      <c r="I8" s="116"/>
      <c r="J8" s="119"/>
      <c r="K8" s="18"/>
      <c r="L8" s="19"/>
      <c r="M8" s="71"/>
      <c r="N8" s="124"/>
      <c r="O8" s="110"/>
      <c r="P8" s="69"/>
      <c r="Q8" s="83"/>
      <c r="R8" s="20"/>
      <c r="S8" s="20"/>
      <c r="T8" s="71"/>
      <c r="U8" s="107"/>
      <c r="V8" s="110"/>
      <c r="W8" s="60"/>
      <c r="X8" s="86"/>
      <c r="Y8" s="92"/>
      <c r="Z8" s="95"/>
      <c r="AA8" s="66"/>
    </row>
    <row r="9" spans="1:27" s="7" customFormat="1" ht="18" customHeight="1" x14ac:dyDescent="0.25">
      <c r="A9" s="36">
        <v>1</v>
      </c>
      <c r="B9" s="37" t="s">
        <v>24</v>
      </c>
      <c r="C9" s="38">
        <f t="shared" ref="C9:C33" si="0">I9+P9</f>
        <v>1262068.1000000001</v>
      </c>
      <c r="D9" s="38">
        <f t="shared" ref="D9:D33" si="1">J9+Q9</f>
        <v>1262068.1000000001</v>
      </c>
      <c r="E9" s="39">
        <f t="shared" ref="E9:E33" si="2">IF(C9&lt;&gt;0,D9/C9*100,0)</f>
        <v>100</v>
      </c>
      <c r="F9" s="49">
        <f t="shared" ref="F9:F33" si="3">N9+U9+W9</f>
        <v>1235868.74401</v>
      </c>
      <c r="G9" s="49">
        <f t="shared" ref="G9:G33" si="4">D9-F9</f>
        <v>26199.355990000069</v>
      </c>
      <c r="H9" s="38" t="s">
        <v>12</v>
      </c>
      <c r="I9" s="38">
        <v>962068.1</v>
      </c>
      <c r="J9" s="38">
        <f t="shared" ref="J9:J33" si="5">K9-L9</f>
        <v>962068.1</v>
      </c>
      <c r="K9" s="38">
        <v>962068.1</v>
      </c>
      <c r="L9" s="38">
        <v>0</v>
      </c>
      <c r="M9" s="40">
        <f t="shared" ref="M9:M33" si="6">I9-J9</f>
        <v>0</v>
      </c>
      <c r="N9" s="38">
        <v>944274.94551999995</v>
      </c>
      <c r="O9" s="40">
        <f t="shared" ref="O9:O33" si="7">J9-N9</f>
        <v>17793.154480000027</v>
      </c>
      <c r="P9" s="40">
        <v>300000</v>
      </c>
      <c r="Q9" s="38">
        <f t="shared" ref="Q9:Q33" si="8">R9-S9</f>
        <v>300000</v>
      </c>
      <c r="R9" s="38">
        <v>364005.59610000002</v>
      </c>
      <c r="S9" s="38">
        <v>64005.596100000002</v>
      </c>
      <c r="T9" s="38">
        <f t="shared" ref="T9:T33" si="9">P9-Q9</f>
        <v>0</v>
      </c>
      <c r="U9" s="38">
        <v>291593.79849000002</v>
      </c>
      <c r="V9" s="38">
        <f t="shared" ref="V9:V33" si="10">Q9-U9</f>
        <v>8406.2015099999844</v>
      </c>
      <c r="W9" s="38">
        <v>0</v>
      </c>
      <c r="X9" s="38">
        <v>1262068.1000000001</v>
      </c>
      <c r="Y9" s="38">
        <f t="shared" ref="Y9:Y33" si="11">J9+Q9</f>
        <v>1262068.1000000001</v>
      </c>
      <c r="Z9" s="41">
        <f t="shared" ref="Z9:Z33" si="12">IF(X9&lt;&gt;0,Y9/X9*100,0)</f>
        <v>100</v>
      </c>
      <c r="AA9" s="38">
        <f t="shared" ref="AA9:AA33" si="13">X9-Y9</f>
        <v>0</v>
      </c>
    </row>
    <row r="10" spans="1:27" s="7" customFormat="1" ht="18" customHeight="1" x14ac:dyDescent="0.25">
      <c r="A10" s="36">
        <v>2</v>
      </c>
      <c r="B10" s="37" t="s">
        <v>25</v>
      </c>
      <c r="C10" s="38">
        <f t="shared" si="0"/>
        <v>738406.40000000002</v>
      </c>
      <c r="D10" s="38">
        <f t="shared" si="1"/>
        <v>738406.40000000002</v>
      </c>
      <c r="E10" s="39">
        <f t="shared" si="2"/>
        <v>100</v>
      </c>
      <c r="F10" s="49">
        <f t="shared" si="3"/>
        <v>632879.19290000002</v>
      </c>
      <c r="G10" s="49">
        <f t="shared" si="4"/>
        <v>105527.2071</v>
      </c>
      <c r="H10" s="38" t="s">
        <v>12</v>
      </c>
      <c r="I10" s="38">
        <v>216671.2</v>
      </c>
      <c r="J10" s="38">
        <f t="shared" si="5"/>
        <v>216671.2</v>
      </c>
      <c r="K10" s="38">
        <v>216671.2</v>
      </c>
      <c r="L10" s="38">
        <v>0</v>
      </c>
      <c r="M10" s="40">
        <f t="shared" si="6"/>
        <v>0</v>
      </c>
      <c r="N10" s="38">
        <v>179831.32641000001</v>
      </c>
      <c r="O10" s="40">
        <f t="shared" si="7"/>
        <v>36839.873590000003</v>
      </c>
      <c r="P10" s="40">
        <v>521735.2</v>
      </c>
      <c r="Q10" s="38">
        <f t="shared" si="8"/>
        <v>521735.2</v>
      </c>
      <c r="R10" s="38">
        <v>532548.78570000001</v>
      </c>
      <c r="S10" s="38">
        <v>10813.5857</v>
      </c>
      <c r="T10" s="38">
        <f t="shared" si="9"/>
        <v>0</v>
      </c>
      <c r="U10" s="38">
        <v>453047.86648999999</v>
      </c>
      <c r="V10" s="38">
        <f t="shared" si="10"/>
        <v>68687.333510000026</v>
      </c>
      <c r="W10" s="38">
        <v>0</v>
      </c>
      <c r="X10" s="38">
        <v>738406.40000000002</v>
      </c>
      <c r="Y10" s="38">
        <f t="shared" si="11"/>
        <v>738406.40000000002</v>
      </c>
      <c r="Z10" s="41">
        <f t="shared" si="12"/>
        <v>100</v>
      </c>
      <c r="AA10" s="38">
        <f t="shared" si="13"/>
        <v>0</v>
      </c>
    </row>
    <row r="11" spans="1:27" s="6" customFormat="1" ht="18" customHeight="1" x14ac:dyDescent="0.2">
      <c r="A11" s="36">
        <v>3</v>
      </c>
      <c r="B11" s="37" t="s">
        <v>26</v>
      </c>
      <c r="C11" s="38">
        <f t="shared" si="0"/>
        <v>1037454.7</v>
      </c>
      <c r="D11" s="38">
        <f t="shared" si="1"/>
        <v>1037454.7</v>
      </c>
      <c r="E11" s="39">
        <f t="shared" si="2"/>
        <v>100</v>
      </c>
      <c r="F11" s="49">
        <f t="shared" si="3"/>
        <v>939611.32839000004</v>
      </c>
      <c r="G11" s="49">
        <f t="shared" si="4"/>
        <v>97843.371609999915</v>
      </c>
      <c r="H11" s="38" t="s">
        <v>12</v>
      </c>
      <c r="I11" s="38">
        <v>207476.7</v>
      </c>
      <c r="J11" s="38">
        <f t="shared" si="5"/>
        <v>207476.7</v>
      </c>
      <c r="K11" s="38">
        <v>207476.7</v>
      </c>
      <c r="L11" s="38">
        <v>0</v>
      </c>
      <c r="M11" s="40">
        <f t="shared" si="6"/>
        <v>0</v>
      </c>
      <c r="N11" s="38">
        <v>181826.89622</v>
      </c>
      <c r="O11" s="40">
        <f t="shared" si="7"/>
        <v>25649.803780000017</v>
      </c>
      <c r="P11" s="40">
        <v>829978</v>
      </c>
      <c r="Q11" s="38">
        <f t="shared" si="8"/>
        <v>829978</v>
      </c>
      <c r="R11" s="38">
        <v>829978</v>
      </c>
      <c r="S11" s="38">
        <v>0</v>
      </c>
      <c r="T11" s="38">
        <f t="shared" si="9"/>
        <v>0</v>
      </c>
      <c r="U11" s="38">
        <v>757784.43217000004</v>
      </c>
      <c r="V11" s="38">
        <f t="shared" si="10"/>
        <v>72193.567829999956</v>
      </c>
      <c r="W11" s="38">
        <v>0</v>
      </c>
      <c r="X11" s="38">
        <v>1037454.7</v>
      </c>
      <c r="Y11" s="38">
        <f t="shared" si="11"/>
        <v>1037454.7</v>
      </c>
      <c r="Z11" s="41">
        <f t="shared" si="12"/>
        <v>100</v>
      </c>
      <c r="AA11" s="38">
        <f t="shared" si="13"/>
        <v>0</v>
      </c>
    </row>
    <row r="12" spans="1:27" ht="18" customHeight="1" x14ac:dyDescent="0.25">
      <c r="A12" s="36">
        <v>4</v>
      </c>
      <c r="B12" s="37" t="s">
        <v>27</v>
      </c>
      <c r="C12" s="38">
        <f t="shared" si="0"/>
        <v>1042288.3</v>
      </c>
      <c r="D12" s="38">
        <f t="shared" si="1"/>
        <v>1042288.3</v>
      </c>
      <c r="E12" s="39">
        <f t="shared" si="2"/>
        <v>100</v>
      </c>
      <c r="F12" s="49">
        <f t="shared" si="3"/>
        <v>940044.44547999999</v>
      </c>
      <c r="G12" s="49">
        <f t="shared" si="4"/>
        <v>102243.85452000005</v>
      </c>
      <c r="H12" s="38" t="s">
        <v>12</v>
      </c>
      <c r="I12" s="38">
        <v>367410.71899999998</v>
      </c>
      <c r="J12" s="38">
        <f t="shared" si="5"/>
        <v>367410.71899999998</v>
      </c>
      <c r="K12" s="38">
        <v>367410.71899999998</v>
      </c>
      <c r="L12" s="38">
        <v>0</v>
      </c>
      <c r="M12" s="40">
        <f t="shared" si="6"/>
        <v>0</v>
      </c>
      <c r="N12" s="38">
        <v>361635.22654</v>
      </c>
      <c r="O12" s="40">
        <f t="shared" si="7"/>
        <v>5775.4924599999795</v>
      </c>
      <c r="P12" s="40">
        <v>674877.58100000001</v>
      </c>
      <c r="Q12" s="38">
        <f t="shared" si="8"/>
        <v>674877.58100000001</v>
      </c>
      <c r="R12" s="38">
        <v>727762.71239999996</v>
      </c>
      <c r="S12" s="38">
        <v>52885.131399999998</v>
      </c>
      <c r="T12" s="38">
        <f t="shared" si="9"/>
        <v>0</v>
      </c>
      <c r="U12" s="38">
        <v>578409.21894000005</v>
      </c>
      <c r="V12" s="38">
        <f t="shared" si="10"/>
        <v>96468.362059999956</v>
      </c>
      <c r="W12" s="38">
        <v>0</v>
      </c>
      <c r="X12" s="38">
        <v>1042288.3</v>
      </c>
      <c r="Y12" s="38">
        <f t="shared" si="11"/>
        <v>1042288.3</v>
      </c>
      <c r="Z12" s="41">
        <f t="shared" si="12"/>
        <v>100</v>
      </c>
      <c r="AA12" s="38">
        <f t="shared" si="13"/>
        <v>0</v>
      </c>
    </row>
    <row r="13" spans="1:27" ht="18" customHeight="1" x14ac:dyDescent="0.25">
      <c r="A13" s="36">
        <v>5</v>
      </c>
      <c r="B13" s="37" t="s">
        <v>28</v>
      </c>
      <c r="C13" s="38">
        <f t="shared" si="0"/>
        <v>1165026</v>
      </c>
      <c r="D13" s="38">
        <f t="shared" si="1"/>
        <v>1165026</v>
      </c>
      <c r="E13" s="39">
        <f t="shared" si="2"/>
        <v>100</v>
      </c>
      <c r="F13" s="49">
        <f t="shared" si="3"/>
        <v>1073992.06079</v>
      </c>
      <c r="G13" s="49">
        <f t="shared" si="4"/>
        <v>91033.939209999982</v>
      </c>
      <c r="H13" s="38" t="s">
        <v>12</v>
      </c>
      <c r="I13" s="38">
        <v>232989.2</v>
      </c>
      <c r="J13" s="38">
        <f t="shared" si="5"/>
        <v>232989.2</v>
      </c>
      <c r="K13" s="38">
        <v>260970.7</v>
      </c>
      <c r="L13" s="38">
        <v>27981.5</v>
      </c>
      <c r="M13" s="40">
        <f t="shared" si="6"/>
        <v>0</v>
      </c>
      <c r="N13" s="38">
        <v>207133.01553999999</v>
      </c>
      <c r="O13" s="40">
        <f t="shared" si="7"/>
        <v>25856.184460000019</v>
      </c>
      <c r="P13" s="40">
        <v>932036.8</v>
      </c>
      <c r="Q13" s="38">
        <f t="shared" si="8"/>
        <v>932036.79999999993</v>
      </c>
      <c r="R13" s="38">
        <v>958935.30559999996</v>
      </c>
      <c r="S13" s="38">
        <v>26898.5056</v>
      </c>
      <c r="T13" s="38">
        <f t="shared" si="9"/>
        <v>0</v>
      </c>
      <c r="U13" s="38">
        <v>866859.04524999997</v>
      </c>
      <c r="V13" s="38">
        <f t="shared" si="10"/>
        <v>65177.754749999964</v>
      </c>
      <c r="W13" s="38">
        <v>0</v>
      </c>
      <c r="X13" s="38">
        <v>1165026</v>
      </c>
      <c r="Y13" s="38">
        <f t="shared" si="11"/>
        <v>1165026</v>
      </c>
      <c r="Z13" s="41">
        <f t="shared" si="12"/>
        <v>100</v>
      </c>
      <c r="AA13" s="38">
        <f t="shared" si="13"/>
        <v>0</v>
      </c>
    </row>
    <row r="14" spans="1:27" ht="18" customHeight="1" x14ac:dyDescent="0.25">
      <c r="A14" s="36">
        <v>6</v>
      </c>
      <c r="B14" s="37" t="s">
        <v>29</v>
      </c>
      <c r="C14" s="38">
        <f t="shared" si="0"/>
        <v>406949.3</v>
      </c>
      <c r="D14" s="38">
        <f t="shared" si="1"/>
        <v>406949.3</v>
      </c>
      <c r="E14" s="39">
        <f t="shared" si="2"/>
        <v>100</v>
      </c>
      <c r="F14" s="49">
        <f t="shared" si="3"/>
        <v>369497.82776000001</v>
      </c>
      <c r="G14" s="49">
        <f t="shared" si="4"/>
        <v>37451.472239999974</v>
      </c>
      <c r="H14" s="38" t="s">
        <v>12</v>
      </c>
      <c r="I14" s="38">
        <v>148384.29999999999</v>
      </c>
      <c r="J14" s="38">
        <f t="shared" si="5"/>
        <v>148384.29999999999</v>
      </c>
      <c r="K14" s="38">
        <v>148384.29999999999</v>
      </c>
      <c r="L14" s="38">
        <v>0</v>
      </c>
      <c r="M14" s="40">
        <f t="shared" si="6"/>
        <v>0</v>
      </c>
      <c r="N14" s="38">
        <v>126938.15037</v>
      </c>
      <c r="O14" s="40">
        <f t="shared" si="7"/>
        <v>21446.149629999985</v>
      </c>
      <c r="P14" s="40">
        <v>258565</v>
      </c>
      <c r="Q14" s="38">
        <f t="shared" si="8"/>
        <v>258565</v>
      </c>
      <c r="R14" s="38">
        <v>269353.30410000001</v>
      </c>
      <c r="S14" s="38">
        <v>10788.304099999999</v>
      </c>
      <c r="T14" s="38">
        <f t="shared" si="9"/>
        <v>0</v>
      </c>
      <c r="U14" s="38">
        <v>242559.67739</v>
      </c>
      <c r="V14" s="38">
        <f t="shared" si="10"/>
        <v>16005.322610000003</v>
      </c>
      <c r="W14" s="38">
        <v>0</v>
      </c>
      <c r="X14" s="38">
        <v>406949.3</v>
      </c>
      <c r="Y14" s="38">
        <f t="shared" si="11"/>
        <v>406949.3</v>
      </c>
      <c r="Z14" s="41">
        <f t="shared" si="12"/>
        <v>100</v>
      </c>
      <c r="AA14" s="38">
        <f t="shared" si="13"/>
        <v>0</v>
      </c>
    </row>
    <row r="15" spans="1:27" ht="18" customHeight="1" x14ac:dyDescent="0.25">
      <c r="A15" s="36">
        <v>7</v>
      </c>
      <c r="B15" s="37" t="s">
        <v>30</v>
      </c>
      <c r="C15" s="38">
        <f t="shared" si="0"/>
        <v>899225.79999999993</v>
      </c>
      <c r="D15" s="38">
        <f t="shared" si="1"/>
        <v>899225.8</v>
      </c>
      <c r="E15" s="39">
        <f t="shared" si="2"/>
        <v>100.00000000000003</v>
      </c>
      <c r="F15" s="49">
        <f t="shared" si="3"/>
        <v>835229.80008999992</v>
      </c>
      <c r="G15" s="49">
        <f t="shared" si="4"/>
        <v>63995.99991000013</v>
      </c>
      <c r="H15" s="38" t="s">
        <v>12</v>
      </c>
      <c r="I15" s="38">
        <v>816435.6</v>
      </c>
      <c r="J15" s="38">
        <f t="shared" si="5"/>
        <v>816435.6</v>
      </c>
      <c r="K15" s="38">
        <v>816435.6</v>
      </c>
      <c r="L15" s="38">
        <v>0</v>
      </c>
      <c r="M15" s="40">
        <f t="shared" si="6"/>
        <v>0</v>
      </c>
      <c r="N15" s="38">
        <v>775005.56961999997</v>
      </c>
      <c r="O15" s="40">
        <f t="shared" si="7"/>
        <v>41430.030380000011</v>
      </c>
      <c r="P15" s="40">
        <v>82790.2</v>
      </c>
      <c r="Q15" s="38">
        <f t="shared" si="8"/>
        <v>82790.200000000012</v>
      </c>
      <c r="R15" s="38">
        <v>146270.09030000001</v>
      </c>
      <c r="S15" s="38">
        <v>63479.890299999999</v>
      </c>
      <c r="T15" s="38">
        <f t="shared" si="9"/>
        <v>0</v>
      </c>
      <c r="U15" s="38">
        <v>60224.230470000002</v>
      </c>
      <c r="V15" s="38">
        <f t="shared" si="10"/>
        <v>22565.969530000009</v>
      </c>
      <c r="W15" s="38">
        <v>0</v>
      </c>
      <c r="X15" s="38">
        <v>899225.8</v>
      </c>
      <c r="Y15" s="38">
        <f t="shared" si="11"/>
        <v>899225.8</v>
      </c>
      <c r="Z15" s="41">
        <f t="shared" si="12"/>
        <v>100</v>
      </c>
      <c r="AA15" s="38">
        <f t="shared" si="13"/>
        <v>0</v>
      </c>
    </row>
    <row r="16" spans="1:27" ht="18" customHeight="1" x14ac:dyDescent="0.25">
      <c r="A16" s="36">
        <v>8</v>
      </c>
      <c r="B16" s="37" t="s">
        <v>31</v>
      </c>
      <c r="C16" s="38">
        <f t="shared" si="0"/>
        <v>523225.3</v>
      </c>
      <c r="D16" s="38">
        <f t="shared" si="1"/>
        <v>523225.3</v>
      </c>
      <c r="E16" s="39">
        <f t="shared" si="2"/>
        <v>100</v>
      </c>
      <c r="F16" s="49">
        <f t="shared" si="3"/>
        <v>520992.94319999998</v>
      </c>
      <c r="G16" s="49">
        <f t="shared" si="4"/>
        <v>2232.3568000000087</v>
      </c>
      <c r="H16" s="38" t="s">
        <v>12</v>
      </c>
      <c r="I16" s="38">
        <v>100000</v>
      </c>
      <c r="J16" s="38">
        <f t="shared" si="5"/>
        <v>100000</v>
      </c>
      <c r="K16" s="38">
        <v>100000</v>
      </c>
      <c r="L16" s="38">
        <v>0</v>
      </c>
      <c r="M16" s="40">
        <f t="shared" si="6"/>
        <v>0</v>
      </c>
      <c r="N16" s="38">
        <v>99989.509669999999</v>
      </c>
      <c r="O16" s="40">
        <f t="shared" si="7"/>
        <v>10.49033000000054</v>
      </c>
      <c r="P16" s="40">
        <v>423225.3</v>
      </c>
      <c r="Q16" s="38">
        <f t="shared" si="8"/>
        <v>423225.3</v>
      </c>
      <c r="R16" s="38">
        <v>424359.11540000001</v>
      </c>
      <c r="S16" s="38">
        <v>1133.8154</v>
      </c>
      <c r="T16" s="38">
        <f t="shared" si="9"/>
        <v>0</v>
      </c>
      <c r="U16" s="38">
        <v>421003.43352999998</v>
      </c>
      <c r="V16" s="38">
        <f t="shared" si="10"/>
        <v>2221.8664700000081</v>
      </c>
      <c r="W16" s="38">
        <v>0</v>
      </c>
      <c r="X16" s="38">
        <v>523225.3</v>
      </c>
      <c r="Y16" s="38">
        <f t="shared" si="11"/>
        <v>523225.3</v>
      </c>
      <c r="Z16" s="41">
        <f t="shared" si="12"/>
        <v>100</v>
      </c>
      <c r="AA16" s="38">
        <f t="shared" si="13"/>
        <v>0</v>
      </c>
    </row>
    <row r="17" spans="1:27" ht="18" customHeight="1" x14ac:dyDescent="0.25">
      <c r="A17" s="36">
        <v>9</v>
      </c>
      <c r="B17" s="37" t="s">
        <v>32</v>
      </c>
      <c r="C17" s="38">
        <f t="shared" si="0"/>
        <v>1070031.3999999999</v>
      </c>
      <c r="D17" s="38">
        <f t="shared" si="1"/>
        <v>1070031.3999999999</v>
      </c>
      <c r="E17" s="39">
        <f t="shared" si="2"/>
        <v>100</v>
      </c>
      <c r="F17" s="49">
        <f t="shared" si="3"/>
        <v>951329.54194999998</v>
      </c>
      <c r="G17" s="49">
        <f t="shared" si="4"/>
        <v>118701.85804999992</v>
      </c>
      <c r="H17" s="38" t="s">
        <v>12</v>
      </c>
      <c r="I17" s="38">
        <v>363991.6</v>
      </c>
      <c r="J17" s="38">
        <f t="shared" si="5"/>
        <v>363991.6</v>
      </c>
      <c r="K17" s="38">
        <v>363991.6</v>
      </c>
      <c r="L17" s="38">
        <v>0</v>
      </c>
      <c r="M17" s="40">
        <f t="shared" si="6"/>
        <v>0</v>
      </c>
      <c r="N17" s="38">
        <v>348674.70205999998</v>
      </c>
      <c r="O17" s="40">
        <f t="shared" si="7"/>
        <v>15316.897939999995</v>
      </c>
      <c r="P17" s="40">
        <v>706039.8</v>
      </c>
      <c r="Q17" s="38">
        <f t="shared" si="8"/>
        <v>706039.79999999993</v>
      </c>
      <c r="R17" s="38">
        <v>745045.11069999996</v>
      </c>
      <c r="S17" s="38">
        <v>39005.310700000002</v>
      </c>
      <c r="T17" s="38">
        <f t="shared" si="9"/>
        <v>0</v>
      </c>
      <c r="U17" s="38">
        <v>602654.83988999994</v>
      </c>
      <c r="V17" s="38">
        <f t="shared" si="10"/>
        <v>103384.96010999999</v>
      </c>
      <c r="W17" s="38">
        <v>0</v>
      </c>
      <c r="X17" s="38">
        <v>1070031.3999999999</v>
      </c>
      <c r="Y17" s="38">
        <f t="shared" si="11"/>
        <v>1070031.3999999999</v>
      </c>
      <c r="Z17" s="41">
        <f t="shared" si="12"/>
        <v>100</v>
      </c>
      <c r="AA17" s="38">
        <f t="shared" si="13"/>
        <v>0</v>
      </c>
    </row>
    <row r="18" spans="1:27" ht="18" customHeight="1" x14ac:dyDescent="0.25">
      <c r="A18" s="36">
        <v>10</v>
      </c>
      <c r="B18" s="37" t="s">
        <v>33</v>
      </c>
      <c r="C18" s="38">
        <f t="shared" si="0"/>
        <v>715413.10000000009</v>
      </c>
      <c r="D18" s="38">
        <f t="shared" si="1"/>
        <v>715413.10000000009</v>
      </c>
      <c r="E18" s="39">
        <f t="shared" si="2"/>
        <v>100</v>
      </c>
      <c r="F18" s="49">
        <f t="shared" si="3"/>
        <v>659757.85372000001</v>
      </c>
      <c r="G18" s="49">
        <f t="shared" si="4"/>
        <v>55655.246280000079</v>
      </c>
      <c r="H18" s="38" t="s">
        <v>12</v>
      </c>
      <c r="I18" s="38">
        <v>533176.30000000005</v>
      </c>
      <c r="J18" s="38">
        <f t="shared" si="5"/>
        <v>533176.30000000005</v>
      </c>
      <c r="K18" s="38">
        <v>533176.30000000005</v>
      </c>
      <c r="L18" s="38">
        <v>0</v>
      </c>
      <c r="M18" s="40">
        <f t="shared" si="6"/>
        <v>0</v>
      </c>
      <c r="N18" s="38">
        <f>514558.8437-242.14701</f>
        <v>514316.69669000001</v>
      </c>
      <c r="O18" s="40">
        <f t="shared" si="7"/>
        <v>18859.603310000035</v>
      </c>
      <c r="P18" s="40">
        <v>182236.79999999999</v>
      </c>
      <c r="Q18" s="38">
        <f t="shared" si="8"/>
        <v>182236.79999999999</v>
      </c>
      <c r="R18" s="38">
        <v>218518.86040000001</v>
      </c>
      <c r="S18" s="38">
        <v>36282.060400000002</v>
      </c>
      <c r="T18" s="38">
        <f t="shared" si="9"/>
        <v>0</v>
      </c>
      <c r="U18" s="38">
        <v>145441.15703</v>
      </c>
      <c r="V18" s="38">
        <f t="shared" si="10"/>
        <v>36795.642969999986</v>
      </c>
      <c r="W18" s="38">
        <v>0</v>
      </c>
      <c r="X18" s="38">
        <v>715413.1</v>
      </c>
      <c r="Y18" s="38">
        <f t="shared" si="11"/>
        <v>715413.10000000009</v>
      </c>
      <c r="Z18" s="41">
        <f t="shared" si="12"/>
        <v>100.00000000000003</v>
      </c>
      <c r="AA18" s="38">
        <f t="shared" si="13"/>
        <v>0</v>
      </c>
    </row>
    <row r="19" spans="1:27" ht="18" customHeight="1" x14ac:dyDescent="0.25">
      <c r="A19" s="36">
        <v>11</v>
      </c>
      <c r="B19" s="37" t="s">
        <v>34</v>
      </c>
      <c r="C19" s="38">
        <f t="shared" si="0"/>
        <v>661001</v>
      </c>
      <c r="D19" s="38">
        <f t="shared" si="1"/>
        <v>661001</v>
      </c>
      <c r="E19" s="39">
        <f t="shared" si="2"/>
        <v>100</v>
      </c>
      <c r="F19" s="49">
        <f t="shared" si="3"/>
        <v>629215.39813999995</v>
      </c>
      <c r="G19" s="49">
        <f t="shared" si="4"/>
        <v>31785.601860000053</v>
      </c>
      <c r="H19" s="38" t="s">
        <v>12</v>
      </c>
      <c r="I19" s="38">
        <v>576001</v>
      </c>
      <c r="J19" s="38">
        <f t="shared" si="5"/>
        <v>576001</v>
      </c>
      <c r="K19" s="38">
        <v>576001</v>
      </c>
      <c r="L19" s="38">
        <v>0</v>
      </c>
      <c r="M19" s="40">
        <f t="shared" si="6"/>
        <v>0</v>
      </c>
      <c r="N19" s="38">
        <v>558205.75023999996</v>
      </c>
      <c r="O19" s="40">
        <f t="shared" si="7"/>
        <v>17795.249760000035</v>
      </c>
      <c r="P19" s="40">
        <v>85000</v>
      </c>
      <c r="Q19" s="38">
        <f t="shared" si="8"/>
        <v>85000</v>
      </c>
      <c r="R19" s="38">
        <v>113989.0416</v>
      </c>
      <c r="S19" s="38">
        <v>28989.0416</v>
      </c>
      <c r="T19" s="38">
        <f t="shared" si="9"/>
        <v>0</v>
      </c>
      <c r="U19" s="38">
        <v>71009.647899999996</v>
      </c>
      <c r="V19" s="38">
        <f t="shared" si="10"/>
        <v>13990.352100000004</v>
      </c>
      <c r="W19" s="38">
        <v>0</v>
      </c>
      <c r="X19" s="38">
        <v>661001</v>
      </c>
      <c r="Y19" s="38">
        <f t="shared" si="11"/>
        <v>661001</v>
      </c>
      <c r="Z19" s="41">
        <f t="shared" si="12"/>
        <v>100</v>
      </c>
      <c r="AA19" s="38">
        <f t="shared" si="13"/>
        <v>0</v>
      </c>
    </row>
    <row r="20" spans="1:27" ht="18" customHeight="1" x14ac:dyDescent="0.25">
      <c r="A20" s="36">
        <v>12</v>
      </c>
      <c r="B20" s="37" t="s">
        <v>35</v>
      </c>
      <c r="C20" s="38">
        <f t="shared" si="0"/>
        <v>1095290.6000000001</v>
      </c>
      <c r="D20" s="38">
        <f t="shared" si="1"/>
        <v>1095290.6000000001</v>
      </c>
      <c r="E20" s="39">
        <f t="shared" si="2"/>
        <v>100</v>
      </c>
      <c r="F20" s="49">
        <f t="shared" si="3"/>
        <v>1011044.2988399999</v>
      </c>
      <c r="G20" s="49">
        <f t="shared" si="4"/>
        <v>84246.301160000148</v>
      </c>
      <c r="H20" s="38" t="s">
        <v>12</v>
      </c>
      <c r="I20" s="38">
        <v>709991.43</v>
      </c>
      <c r="J20" s="38">
        <f t="shared" si="5"/>
        <v>709991.43</v>
      </c>
      <c r="K20" s="38">
        <v>709991.43</v>
      </c>
      <c r="L20" s="38">
        <v>0</v>
      </c>
      <c r="M20" s="40">
        <f t="shared" si="6"/>
        <v>0</v>
      </c>
      <c r="N20" s="38">
        <v>686673.23529999994</v>
      </c>
      <c r="O20" s="40">
        <f t="shared" si="7"/>
        <v>23318.194700000109</v>
      </c>
      <c r="P20" s="40">
        <v>385299.17</v>
      </c>
      <c r="Q20" s="38">
        <f t="shared" si="8"/>
        <v>385299.17000000004</v>
      </c>
      <c r="R20" s="38">
        <v>440846.7</v>
      </c>
      <c r="S20" s="38">
        <v>55547.53</v>
      </c>
      <c r="T20" s="38">
        <f t="shared" si="9"/>
        <v>0</v>
      </c>
      <c r="U20" s="38">
        <v>324371.06354</v>
      </c>
      <c r="V20" s="38">
        <f t="shared" si="10"/>
        <v>60928.106460000039</v>
      </c>
      <c r="W20" s="38">
        <v>0</v>
      </c>
      <c r="X20" s="38">
        <v>1095290.6000000001</v>
      </c>
      <c r="Y20" s="38">
        <f t="shared" si="11"/>
        <v>1095290.6000000001</v>
      </c>
      <c r="Z20" s="41">
        <f t="shared" si="12"/>
        <v>100</v>
      </c>
      <c r="AA20" s="38">
        <f t="shared" si="13"/>
        <v>0</v>
      </c>
    </row>
    <row r="21" spans="1:27" ht="18" customHeight="1" x14ac:dyDescent="0.25">
      <c r="A21" s="36">
        <v>13</v>
      </c>
      <c r="B21" s="37" t="s">
        <v>36</v>
      </c>
      <c r="C21" s="38">
        <f t="shared" si="0"/>
        <v>556272</v>
      </c>
      <c r="D21" s="38">
        <f t="shared" si="1"/>
        <v>556272</v>
      </c>
      <c r="E21" s="39">
        <f t="shared" si="2"/>
        <v>100</v>
      </c>
      <c r="F21" s="49">
        <f t="shared" si="3"/>
        <v>483335.65844999999</v>
      </c>
      <c r="G21" s="49">
        <f t="shared" si="4"/>
        <v>72936.341550000012</v>
      </c>
      <c r="H21" s="38" t="s">
        <v>12</v>
      </c>
      <c r="I21" s="38">
        <v>263917</v>
      </c>
      <c r="J21" s="38">
        <f t="shared" si="5"/>
        <v>263917</v>
      </c>
      <c r="K21" s="38">
        <v>263917</v>
      </c>
      <c r="L21" s="38">
        <v>0</v>
      </c>
      <c r="M21" s="40">
        <f t="shared" si="6"/>
        <v>0</v>
      </c>
      <c r="N21" s="38">
        <v>237004.44484000001</v>
      </c>
      <c r="O21" s="40">
        <f t="shared" si="7"/>
        <v>26912.555159999989</v>
      </c>
      <c r="P21" s="40">
        <v>292355</v>
      </c>
      <c r="Q21" s="38">
        <f t="shared" si="8"/>
        <v>292355</v>
      </c>
      <c r="R21" s="38">
        <v>320566.19699999999</v>
      </c>
      <c r="S21" s="38">
        <v>28211.197</v>
      </c>
      <c r="T21" s="38">
        <f t="shared" si="9"/>
        <v>0</v>
      </c>
      <c r="U21" s="38">
        <v>246331.21361000001</v>
      </c>
      <c r="V21" s="38">
        <f t="shared" si="10"/>
        <v>46023.786389999994</v>
      </c>
      <c r="W21" s="38">
        <v>0</v>
      </c>
      <c r="X21" s="38">
        <v>556272</v>
      </c>
      <c r="Y21" s="38">
        <f t="shared" si="11"/>
        <v>556272</v>
      </c>
      <c r="Z21" s="41">
        <f t="shared" si="12"/>
        <v>100</v>
      </c>
      <c r="AA21" s="38">
        <f t="shared" si="13"/>
        <v>0</v>
      </c>
    </row>
    <row r="22" spans="1:27" ht="18" customHeight="1" x14ac:dyDescent="0.25">
      <c r="A22" s="36">
        <v>14</v>
      </c>
      <c r="B22" s="37" t="s">
        <v>37</v>
      </c>
      <c r="C22" s="38">
        <f t="shared" si="0"/>
        <v>927472.4</v>
      </c>
      <c r="D22" s="38">
        <f t="shared" si="1"/>
        <v>927472.4</v>
      </c>
      <c r="E22" s="39">
        <f t="shared" si="2"/>
        <v>100</v>
      </c>
      <c r="F22" s="49">
        <f t="shared" si="3"/>
        <v>852129.51686999993</v>
      </c>
      <c r="G22" s="49">
        <f t="shared" si="4"/>
        <v>75342.883130000089</v>
      </c>
      <c r="H22" s="38" t="s">
        <v>12</v>
      </c>
      <c r="I22" s="38">
        <v>653812.68400000001</v>
      </c>
      <c r="J22" s="38">
        <f t="shared" si="5"/>
        <v>653812.68400000001</v>
      </c>
      <c r="K22" s="38">
        <v>664802.402</v>
      </c>
      <c r="L22" s="38">
        <v>10989.718000000001</v>
      </c>
      <c r="M22" s="40">
        <f t="shared" si="6"/>
        <v>0</v>
      </c>
      <c r="N22" s="38">
        <v>628031.17212</v>
      </c>
      <c r="O22" s="40">
        <f t="shared" si="7"/>
        <v>25781.511880000005</v>
      </c>
      <c r="P22" s="40">
        <v>273659.71600000001</v>
      </c>
      <c r="Q22" s="38">
        <f t="shared" si="8"/>
        <v>273659.71600000001</v>
      </c>
      <c r="R22" s="38">
        <v>331686.0662</v>
      </c>
      <c r="S22" s="38">
        <v>58026.350200000001</v>
      </c>
      <c r="T22" s="38">
        <f t="shared" si="9"/>
        <v>0</v>
      </c>
      <c r="U22" s="38">
        <v>224098.34474999999</v>
      </c>
      <c r="V22" s="38">
        <f t="shared" si="10"/>
        <v>49561.371250000026</v>
      </c>
      <c r="W22" s="38">
        <v>0</v>
      </c>
      <c r="X22" s="38">
        <v>927472.4</v>
      </c>
      <c r="Y22" s="38">
        <f t="shared" si="11"/>
        <v>927472.4</v>
      </c>
      <c r="Z22" s="41">
        <f t="shared" si="12"/>
        <v>100</v>
      </c>
      <c r="AA22" s="38">
        <f t="shared" si="13"/>
        <v>0</v>
      </c>
    </row>
    <row r="23" spans="1:27" ht="18" customHeight="1" x14ac:dyDescent="0.25">
      <c r="A23" s="36">
        <v>15</v>
      </c>
      <c r="B23" s="37" t="s">
        <v>38</v>
      </c>
      <c r="C23" s="38">
        <f t="shared" si="0"/>
        <v>1311847.8999999999</v>
      </c>
      <c r="D23" s="38">
        <f t="shared" si="1"/>
        <v>1311847.8999999999</v>
      </c>
      <c r="E23" s="39">
        <f t="shared" si="2"/>
        <v>100</v>
      </c>
      <c r="F23" s="49">
        <f t="shared" si="3"/>
        <v>1311043.2669600002</v>
      </c>
      <c r="G23" s="49">
        <f t="shared" si="4"/>
        <v>804.63303999975324</v>
      </c>
      <c r="H23" s="38" t="s">
        <v>12</v>
      </c>
      <c r="I23" s="38">
        <v>704800</v>
      </c>
      <c r="J23" s="38">
        <f t="shared" si="5"/>
        <v>704800</v>
      </c>
      <c r="K23" s="38">
        <v>704800</v>
      </c>
      <c r="L23" s="38">
        <v>0</v>
      </c>
      <c r="M23" s="40">
        <f t="shared" si="6"/>
        <v>0</v>
      </c>
      <c r="N23" s="38">
        <v>704799.99956999999</v>
      </c>
      <c r="O23" s="40">
        <f t="shared" si="7"/>
        <v>4.3000001460313797E-4</v>
      </c>
      <c r="P23" s="40">
        <v>607047.9</v>
      </c>
      <c r="Q23" s="38">
        <f t="shared" si="8"/>
        <v>607047.9</v>
      </c>
      <c r="R23" s="38">
        <v>666253.13130000001</v>
      </c>
      <c r="S23" s="38">
        <v>59205.231299999999</v>
      </c>
      <c r="T23" s="38">
        <f t="shared" si="9"/>
        <v>0</v>
      </c>
      <c r="U23" s="38">
        <v>606243.26739000005</v>
      </c>
      <c r="V23" s="38">
        <f t="shared" si="10"/>
        <v>804.63260999997146</v>
      </c>
      <c r="W23" s="38">
        <v>0</v>
      </c>
      <c r="X23" s="38">
        <v>1311847.8999999999</v>
      </c>
      <c r="Y23" s="38">
        <f t="shared" si="11"/>
        <v>1311847.8999999999</v>
      </c>
      <c r="Z23" s="41">
        <f t="shared" si="12"/>
        <v>100</v>
      </c>
      <c r="AA23" s="38">
        <f t="shared" si="13"/>
        <v>0</v>
      </c>
    </row>
    <row r="24" spans="1:27" ht="18" customHeight="1" x14ac:dyDescent="0.25">
      <c r="A24" s="36">
        <v>16</v>
      </c>
      <c r="B24" s="37" t="s">
        <v>39</v>
      </c>
      <c r="C24" s="38">
        <f t="shared" si="0"/>
        <v>527387.6</v>
      </c>
      <c r="D24" s="38">
        <f t="shared" si="1"/>
        <v>527387.6</v>
      </c>
      <c r="E24" s="39">
        <f t="shared" si="2"/>
        <v>100</v>
      </c>
      <c r="F24" s="49">
        <f t="shared" si="3"/>
        <v>494890.10243000003</v>
      </c>
      <c r="G24" s="49">
        <f t="shared" si="4"/>
        <v>32497.497569999949</v>
      </c>
      <c r="H24" s="38" t="s">
        <v>12</v>
      </c>
      <c r="I24" s="38">
        <v>303193.11</v>
      </c>
      <c r="J24" s="38">
        <f t="shared" si="5"/>
        <v>303193.11</v>
      </c>
      <c r="K24" s="38">
        <v>303193.11</v>
      </c>
      <c r="L24" s="38">
        <v>0</v>
      </c>
      <c r="M24" s="40">
        <f t="shared" si="6"/>
        <v>0</v>
      </c>
      <c r="N24" s="38">
        <v>300158.99200000003</v>
      </c>
      <c r="O24" s="40">
        <f t="shared" si="7"/>
        <v>3034.1179999999586</v>
      </c>
      <c r="P24" s="40">
        <v>224194.49</v>
      </c>
      <c r="Q24" s="38">
        <f t="shared" si="8"/>
        <v>224194.49</v>
      </c>
      <c r="R24" s="38">
        <v>254133.9472</v>
      </c>
      <c r="S24" s="38">
        <v>29939.457200000001</v>
      </c>
      <c r="T24" s="38">
        <f t="shared" si="9"/>
        <v>0</v>
      </c>
      <c r="U24" s="38">
        <v>194731.11043</v>
      </c>
      <c r="V24" s="38">
        <f t="shared" si="10"/>
        <v>29463.37956999999</v>
      </c>
      <c r="W24" s="38">
        <v>0</v>
      </c>
      <c r="X24" s="38">
        <v>527387.6</v>
      </c>
      <c r="Y24" s="38">
        <f t="shared" si="11"/>
        <v>527387.6</v>
      </c>
      <c r="Z24" s="41">
        <f t="shared" si="12"/>
        <v>100</v>
      </c>
      <c r="AA24" s="38">
        <f t="shared" si="13"/>
        <v>0</v>
      </c>
    </row>
    <row r="25" spans="1:27" ht="18" customHeight="1" x14ac:dyDescent="0.25">
      <c r="A25" s="36">
        <v>17</v>
      </c>
      <c r="B25" s="37" t="s">
        <v>40</v>
      </c>
      <c r="C25" s="38">
        <f t="shared" si="0"/>
        <v>866716.2</v>
      </c>
      <c r="D25" s="38">
        <f t="shared" si="1"/>
        <v>866716.2</v>
      </c>
      <c r="E25" s="39">
        <f t="shared" si="2"/>
        <v>100</v>
      </c>
      <c r="F25" s="49">
        <f t="shared" si="3"/>
        <v>847894.97470000002</v>
      </c>
      <c r="G25" s="49">
        <f t="shared" si="4"/>
        <v>18821.225299999933</v>
      </c>
      <c r="H25" s="38" t="s">
        <v>12</v>
      </c>
      <c r="I25" s="38">
        <v>827016.2</v>
      </c>
      <c r="J25" s="38">
        <f t="shared" si="5"/>
        <v>827016.2</v>
      </c>
      <c r="K25" s="38">
        <v>827016.2</v>
      </c>
      <c r="L25" s="38">
        <v>0</v>
      </c>
      <c r="M25" s="40">
        <f t="shared" si="6"/>
        <v>0</v>
      </c>
      <c r="N25" s="38">
        <v>813282.96059000003</v>
      </c>
      <c r="O25" s="40">
        <f t="shared" si="7"/>
        <v>13733.239409999922</v>
      </c>
      <c r="P25" s="40">
        <v>39700</v>
      </c>
      <c r="Q25" s="38">
        <f t="shared" si="8"/>
        <v>39700</v>
      </c>
      <c r="R25" s="38">
        <v>94482.710200000001</v>
      </c>
      <c r="S25" s="38">
        <v>54782.710200000001</v>
      </c>
      <c r="T25" s="38">
        <f t="shared" si="9"/>
        <v>0</v>
      </c>
      <c r="U25" s="38">
        <v>34612.014109999996</v>
      </c>
      <c r="V25" s="38">
        <f t="shared" si="10"/>
        <v>5087.9858900000036</v>
      </c>
      <c r="W25" s="38">
        <v>0</v>
      </c>
      <c r="X25" s="38">
        <v>866716.2</v>
      </c>
      <c r="Y25" s="38">
        <f t="shared" si="11"/>
        <v>866716.2</v>
      </c>
      <c r="Z25" s="41">
        <f t="shared" si="12"/>
        <v>100</v>
      </c>
      <c r="AA25" s="38">
        <f t="shared" si="13"/>
        <v>0</v>
      </c>
    </row>
    <row r="26" spans="1:27" ht="18" customHeight="1" x14ac:dyDescent="0.25">
      <c r="A26" s="36">
        <v>18</v>
      </c>
      <c r="B26" s="42" t="s">
        <v>41</v>
      </c>
      <c r="C26" s="38">
        <f t="shared" si="0"/>
        <v>590678.19999999995</v>
      </c>
      <c r="D26" s="38">
        <f t="shared" si="1"/>
        <v>590678.19999999995</v>
      </c>
      <c r="E26" s="39">
        <f t="shared" si="2"/>
        <v>100</v>
      </c>
      <c r="F26" s="49">
        <f t="shared" si="3"/>
        <v>461562.17666</v>
      </c>
      <c r="G26" s="49">
        <f t="shared" si="4"/>
        <v>129116.02333999996</v>
      </c>
      <c r="H26" s="38" t="s">
        <v>12</v>
      </c>
      <c r="I26" s="38">
        <v>477377.5</v>
      </c>
      <c r="J26" s="38">
        <f t="shared" si="5"/>
        <v>477377.5</v>
      </c>
      <c r="K26" s="38">
        <v>477377.5</v>
      </c>
      <c r="L26" s="38">
        <v>0</v>
      </c>
      <c r="M26" s="40">
        <f t="shared" si="6"/>
        <v>0</v>
      </c>
      <c r="N26" s="38">
        <v>420130.68440999999</v>
      </c>
      <c r="O26" s="40">
        <f t="shared" si="7"/>
        <v>57246.815590000013</v>
      </c>
      <c r="P26" s="40">
        <v>113300.7</v>
      </c>
      <c r="Q26" s="38">
        <f t="shared" si="8"/>
        <v>113300.70000000001</v>
      </c>
      <c r="R26" s="38">
        <v>143256.8132</v>
      </c>
      <c r="S26" s="38">
        <v>29956.1132</v>
      </c>
      <c r="T26" s="38">
        <f t="shared" si="9"/>
        <v>0</v>
      </c>
      <c r="U26" s="38">
        <v>41431.492250000003</v>
      </c>
      <c r="V26" s="38">
        <f t="shared" si="10"/>
        <v>71869.207750000001</v>
      </c>
      <c r="W26" s="38">
        <v>0</v>
      </c>
      <c r="X26" s="38">
        <v>590678.19999999995</v>
      </c>
      <c r="Y26" s="38">
        <f t="shared" si="11"/>
        <v>590678.19999999995</v>
      </c>
      <c r="Z26" s="41">
        <f t="shared" si="12"/>
        <v>100</v>
      </c>
      <c r="AA26" s="38">
        <f t="shared" si="13"/>
        <v>0</v>
      </c>
    </row>
    <row r="27" spans="1:27" ht="18" customHeight="1" x14ac:dyDescent="0.25">
      <c r="A27" s="36">
        <v>19</v>
      </c>
      <c r="B27" s="37" t="s">
        <v>42</v>
      </c>
      <c r="C27" s="38">
        <f t="shared" si="0"/>
        <v>1230045.2</v>
      </c>
      <c r="D27" s="38">
        <f t="shared" si="1"/>
        <v>1230045.2</v>
      </c>
      <c r="E27" s="39">
        <f t="shared" si="2"/>
        <v>100</v>
      </c>
      <c r="F27" s="49">
        <f t="shared" si="3"/>
        <v>1200718.34947</v>
      </c>
      <c r="G27" s="49">
        <f t="shared" si="4"/>
        <v>29326.850529999938</v>
      </c>
      <c r="H27" s="38" t="s">
        <v>12</v>
      </c>
      <c r="I27" s="38">
        <v>994904.8</v>
      </c>
      <c r="J27" s="38">
        <f t="shared" si="5"/>
        <v>994904.8</v>
      </c>
      <c r="K27" s="38">
        <v>994904.8</v>
      </c>
      <c r="L27" s="38">
        <v>0</v>
      </c>
      <c r="M27" s="40">
        <f t="shared" si="6"/>
        <v>0</v>
      </c>
      <c r="N27" s="38">
        <v>990075.84265999997</v>
      </c>
      <c r="O27" s="40">
        <f t="shared" si="7"/>
        <v>4828.9573400000809</v>
      </c>
      <c r="P27" s="40">
        <v>235140.4</v>
      </c>
      <c r="Q27" s="38">
        <f t="shared" si="8"/>
        <v>235140.4</v>
      </c>
      <c r="R27" s="38">
        <v>297521.96419999999</v>
      </c>
      <c r="S27" s="38">
        <v>62381.564200000001</v>
      </c>
      <c r="T27" s="38">
        <f t="shared" si="9"/>
        <v>0</v>
      </c>
      <c r="U27" s="38">
        <v>210642.50680999999</v>
      </c>
      <c r="V27" s="38">
        <f t="shared" si="10"/>
        <v>24497.893190000003</v>
      </c>
      <c r="W27" s="38">
        <v>0</v>
      </c>
      <c r="X27" s="38">
        <v>1230045.2</v>
      </c>
      <c r="Y27" s="38">
        <f t="shared" si="11"/>
        <v>1230045.2</v>
      </c>
      <c r="Z27" s="41">
        <f t="shared" si="12"/>
        <v>100</v>
      </c>
      <c r="AA27" s="38">
        <f t="shared" si="13"/>
        <v>0</v>
      </c>
    </row>
    <row r="28" spans="1:27" ht="18" customHeight="1" x14ac:dyDescent="0.25">
      <c r="A28" s="36">
        <v>20</v>
      </c>
      <c r="B28" s="37" t="s">
        <v>43</v>
      </c>
      <c r="C28" s="38">
        <f t="shared" si="0"/>
        <v>599439.1</v>
      </c>
      <c r="D28" s="38">
        <f t="shared" si="1"/>
        <v>599439.1</v>
      </c>
      <c r="E28" s="39">
        <f t="shared" si="2"/>
        <v>100</v>
      </c>
      <c r="F28" s="49">
        <f t="shared" si="3"/>
        <v>596999.54425000004</v>
      </c>
      <c r="G28" s="49">
        <f t="shared" si="4"/>
        <v>2439.5557499999413</v>
      </c>
      <c r="H28" s="38" t="s">
        <v>12</v>
      </c>
      <c r="I28" s="38">
        <v>279133.3</v>
      </c>
      <c r="J28" s="38">
        <f t="shared" si="5"/>
        <v>279133.3</v>
      </c>
      <c r="K28" s="38">
        <v>279133.3</v>
      </c>
      <c r="L28" s="38">
        <v>0</v>
      </c>
      <c r="M28" s="40">
        <f t="shared" si="6"/>
        <v>0</v>
      </c>
      <c r="N28" s="38">
        <v>278601.75154000003</v>
      </c>
      <c r="O28" s="40">
        <f t="shared" si="7"/>
        <v>531.54845999996178</v>
      </c>
      <c r="P28" s="40">
        <v>320305.8</v>
      </c>
      <c r="Q28" s="38">
        <f t="shared" si="8"/>
        <v>320305.8</v>
      </c>
      <c r="R28" s="38">
        <v>336406.41690000001</v>
      </c>
      <c r="S28" s="38">
        <v>16100.616900000001</v>
      </c>
      <c r="T28" s="38">
        <f t="shared" si="9"/>
        <v>0</v>
      </c>
      <c r="U28" s="38">
        <v>318397.79271000001</v>
      </c>
      <c r="V28" s="38">
        <f t="shared" si="10"/>
        <v>1908.0072899999795</v>
      </c>
      <c r="W28" s="38">
        <v>0</v>
      </c>
      <c r="X28" s="38">
        <v>599439.1</v>
      </c>
      <c r="Y28" s="38">
        <f t="shared" si="11"/>
        <v>599439.1</v>
      </c>
      <c r="Z28" s="41">
        <f t="shared" si="12"/>
        <v>100</v>
      </c>
      <c r="AA28" s="38">
        <f t="shared" si="13"/>
        <v>0</v>
      </c>
    </row>
    <row r="29" spans="1:27" ht="18" customHeight="1" x14ac:dyDescent="0.25">
      <c r="A29" s="36">
        <v>21</v>
      </c>
      <c r="B29" s="37" t="s">
        <v>44</v>
      </c>
      <c r="C29" s="38">
        <f t="shared" si="0"/>
        <v>853910.4</v>
      </c>
      <c r="D29" s="38">
        <f t="shared" si="1"/>
        <v>853910.4</v>
      </c>
      <c r="E29" s="39">
        <f t="shared" si="2"/>
        <v>100</v>
      </c>
      <c r="F29" s="49">
        <f t="shared" si="3"/>
        <v>846686.87400000007</v>
      </c>
      <c r="G29" s="49">
        <f t="shared" si="4"/>
        <v>7223.5259999999544</v>
      </c>
      <c r="H29" s="38" t="s">
        <v>12</v>
      </c>
      <c r="I29" s="38">
        <v>760083.022</v>
      </c>
      <c r="J29" s="38">
        <f t="shared" si="5"/>
        <v>760083.022</v>
      </c>
      <c r="K29" s="38">
        <v>760083.022</v>
      </c>
      <c r="L29" s="38">
        <v>0</v>
      </c>
      <c r="M29" s="40">
        <f t="shared" si="6"/>
        <v>0</v>
      </c>
      <c r="N29" s="38">
        <v>756495.07400000002</v>
      </c>
      <c r="O29" s="40">
        <f t="shared" si="7"/>
        <v>3587.9479999999749</v>
      </c>
      <c r="P29" s="40">
        <v>93827.377999999997</v>
      </c>
      <c r="Q29" s="38">
        <f t="shared" si="8"/>
        <v>93827.377999999997</v>
      </c>
      <c r="R29" s="38">
        <v>141948.83679999999</v>
      </c>
      <c r="S29" s="38">
        <v>48121.4588</v>
      </c>
      <c r="T29" s="38">
        <f t="shared" si="9"/>
        <v>0</v>
      </c>
      <c r="U29" s="38">
        <v>90191.8</v>
      </c>
      <c r="V29" s="38">
        <f t="shared" si="10"/>
        <v>3635.5779999999941</v>
      </c>
      <c r="W29" s="38">
        <v>0</v>
      </c>
      <c r="X29" s="38">
        <v>853910.4</v>
      </c>
      <c r="Y29" s="38">
        <f t="shared" si="11"/>
        <v>853910.4</v>
      </c>
      <c r="Z29" s="41">
        <f t="shared" si="12"/>
        <v>100</v>
      </c>
      <c r="AA29" s="38">
        <f t="shared" si="13"/>
        <v>0</v>
      </c>
    </row>
    <row r="30" spans="1:27" ht="18" customHeight="1" x14ac:dyDescent="0.25">
      <c r="A30" s="36">
        <v>22</v>
      </c>
      <c r="B30" s="42" t="s">
        <v>45</v>
      </c>
      <c r="C30" s="38">
        <f t="shared" si="0"/>
        <v>733791</v>
      </c>
      <c r="D30" s="38">
        <f t="shared" si="1"/>
        <v>733791</v>
      </c>
      <c r="E30" s="39">
        <f t="shared" si="2"/>
        <v>100</v>
      </c>
      <c r="F30" s="49">
        <f t="shared" si="3"/>
        <v>690960.95600000001</v>
      </c>
      <c r="G30" s="49">
        <f t="shared" si="4"/>
        <v>42830.043999999994</v>
      </c>
      <c r="H30" s="38" t="s">
        <v>12</v>
      </c>
      <c r="I30" s="38">
        <v>551091</v>
      </c>
      <c r="J30" s="38">
        <f t="shared" si="5"/>
        <v>551091</v>
      </c>
      <c r="K30" s="38">
        <v>551091</v>
      </c>
      <c r="L30" s="38">
        <v>0</v>
      </c>
      <c r="M30" s="40">
        <f t="shared" si="6"/>
        <v>0</v>
      </c>
      <c r="N30" s="38">
        <v>518858.05228</v>
      </c>
      <c r="O30" s="40">
        <f t="shared" si="7"/>
        <v>32232.947719999996</v>
      </c>
      <c r="P30" s="40">
        <v>182700</v>
      </c>
      <c r="Q30" s="38">
        <f t="shared" si="8"/>
        <v>182700</v>
      </c>
      <c r="R30" s="38">
        <v>219914.17499999999</v>
      </c>
      <c r="S30" s="38">
        <v>37214.175000000003</v>
      </c>
      <c r="T30" s="38">
        <f t="shared" si="9"/>
        <v>0</v>
      </c>
      <c r="U30" s="38">
        <v>172102.90372</v>
      </c>
      <c r="V30" s="38">
        <f t="shared" si="10"/>
        <v>10597.096279999998</v>
      </c>
      <c r="W30" s="38">
        <v>0</v>
      </c>
      <c r="X30" s="38">
        <v>733791</v>
      </c>
      <c r="Y30" s="38">
        <f t="shared" si="11"/>
        <v>733791</v>
      </c>
      <c r="Z30" s="41">
        <f t="shared" si="12"/>
        <v>100</v>
      </c>
      <c r="AA30" s="38">
        <f t="shared" si="13"/>
        <v>0</v>
      </c>
    </row>
    <row r="31" spans="1:27" ht="18" customHeight="1" x14ac:dyDescent="0.25">
      <c r="A31" s="36">
        <v>23</v>
      </c>
      <c r="B31" s="37" t="s">
        <v>46</v>
      </c>
      <c r="C31" s="38">
        <f t="shared" si="0"/>
        <v>342802.8</v>
      </c>
      <c r="D31" s="38">
        <f t="shared" si="1"/>
        <v>342802.8</v>
      </c>
      <c r="E31" s="39">
        <f t="shared" si="2"/>
        <v>100</v>
      </c>
      <c r="F31" s="49">
        <f t="shared" si="3"/>
        <v>311619.02956</v>
      </c>
      <c r="G31" s="49">
        <f t="shared" si="4"/>
        <v>31183.770439999993</v>
      </c>
      <c r="H31" s="38" t="s">
        <v>12</v>
      </c>
      <c r="I31" s="38">
        <v>131109.875</v>
      </c>
      <c r="J31" s="38">
        <f t="shared" si="5"/>
        <v>131109.875</v>
      </c>
      <c r="K31" s="38">
        <v>136682.34700000001</v>
      </c>
      <c r="L31" s="38">
        <v>5572.4719999999998</v>
      </c>
      <c r="M31" s="40">
        <f t="shared" si="6"/>
        <v>0</v>
      </c>
      <c r="N31" s="38">
        <v>123261.77523</v>
      </c>
      <c r="O31" s="40">
        <f t="shared" si="7"/>
        <v>7848.0997700000007</v>
      </c>
      <c r="P31" s="40">
        <v>211692.92499999999</v>
      </c>
      <c r="Q31" s="38">
        <f t="shared" si="8"/>
        <v>211692.92499999999</v>
      </c>
      <c r="R31" s="38">
        <v>226926.15049999999</v>
      </c>
      <c r="S31" s="38">
        <v>15233.2255</v>
      </c>
      <c r="T31" s="38">
        <f t="shared" si="9"/>
        <v>0</v>
      </c>
      <c r="U31" s="38">
        <v>188357.25433</v>
      </c>
      <c r="V31" s="38">
        <f t="shared" si="10"/>
        <v>23335.670669999992</v>
      </c>
      <c r="W31" s="38">
        <v>0</v>
      </c>
      <c r="X31" s="38">
        <v>342802.8</v>
      </c>
      <c r="Y31" s="38">
        <f t="shared" si="11"/>
        <v>342802.8</v>
      </c>
      <c r="Z31" s="41">
        <f t="shared" si="12"/>
        <v>100</v>
      </c>
      <c r="AA31" s="38">
        <f t="shared" si="13"/>
        <v>0</v>
      </c>
    </row>
    <row r="32" spans="1:27" ht="18" customHeight="1" x14ac:dyDescent="0.25">
      <c r="A32" s="36">
        <v>24</v>
      </c>
      <c r="B32" s="37" t="s">
        <v>47</v>
      </c>
      <c r="C32" s="38">
        <f t="shared" si="0"/>
        <v>798927.7</v>
      </c>
      <c r="D32" s="38">
        <f t="shared" si="1"/>
        <v>798927.7</v>
      </c>
      <c r="E32" s="39">
        <f t="shared" si="2"/>
        <v>100</v>
      </c>
      <c r="F32" s="49">
        <f t="shared" si="3"/>
        <v>695233.89461999992</v>
      </c>
      <c r="G32" s="49">
        <f t="shared" si="4"/>
        <v>103693.80538000003</v>
      </c>
      <c r="H32" s="38" t="s">
        <v>12</v>
      </c>
      <c r="I32" s="38">
        <v>622847.4</v>
      </c>
      <c r="J32" s="38">
        <f t="shared" si="5"/>
        <v>622847.4</v>
      </c>
      <c r="K32" s="38">
        <v>635097.98109999998</v>
      </c>
      <c r="L32" s="38">
        <v>12250.581099999999</v>
      </c>
      <c r="M32" s="40">
        <f t="shared" si="6"/>
        <v>0</v>
      </c>
      <c r="N32" s="38">
        <v>545372.97176999995</v>
      </c>
      <c r="O32" s="40">
        <f t="shared" si="7"/>
        <v>77474.428230000078</v>
      </c>
      <c r="P32" s="40">
        <v>176080.3</v>
      </c>
      <c r="Q32" s="38">
        <f t="shared" si="8"/>
        <v>176080.3</v>
      </c>
      <c r="R32" s="38">
        <v>228766.1</v>
      </c>
      <c r="S32" s="38">
        <v>52685.8</v>
      </c>
      <c r="T32" s="38">
        <f t="shared" si="9"/>
        <v>0</v>
      </c>
      <c r="U32" s="38">
        <v>149860.92285</v>
      </c>
      <c r="V32" s="38">
        <f t="shared" si="10"/>
        <v>26219.377149999986</v>
      </c>
      <c r="W32" s="38">
        <v>0</v>
      </c>
      <c r="X32" s="38">
        <v>798927.7</v>
      </c>
      <c r="Y32" s="38">
        <f t="shared" si="11"/>
        <v>798927.7</v>
      </c>
      <c r="Z32" s="41">
        <f t="shared" si="12"/>
        <v>100</v>
      </c>
      <c r="AA32" s="38">
        <f t="shared" si="13"/>
        <v>0</v>
      </c>
    </row>
    <row r="33" spans="1:27" ht="18" customHeight="1" x14ac:dyDescent="0.25">
      <c r="A33" s="36">
        <v>25</v>
      </c>
      <c r="B33" s="37" t="s">
        <v>48</v>
      </c>
      <c r="C33" s="38">
        <f t="shared" si="0"/>
        <v>2217296.7000000002</v>
      </c>
      <c r="D33" s="38">
        <f t="shared" si="1"/>
        <v>2217296.7000000002</v>
      </c>
      <c r="E33" s="39">
        <f t="shared" si="2"/>
        <v>100</v>
      </c>
      <c r="F33" s="49">
        <f t="shared" si="3"/>
        <v>2197720.91187</v>
      </c>
      <c r="G33" s="49">
        <f t="shared" si="4"/>
        <v>19575.788130000234</v>
      </c>
      <c r="H33" s="38" t="s">
        <v>12</v>
      </c>
      <c r="I33" s="38">
        <v>200152</v>
      </c>
      <c r="J33" s="38">
        <f t="shared" si="5"/>
        <v>200152</v>
      </c>
      <c r="K33" s="38">
        <v>200152</v>
      </c>
      <c r="L33" s="38">
        <v>0</v>
      </c>
      <c r="M33" s="40">
        <f t="shared" si="6"/>
        <v>0</v>
      </c>
      <c r="N33" s="38">
        <v>189617.23379</v>
      </c>
      <c r="O33" s="40">
        <f t="shared" si="7"/>
        <v>10534.766210000002</v>
      </c>
      <c r="P33" s="40">
        <v>2017144.7</v>
      </c>
      <c r="Q33" s="38">
        <f t="shared" si="8"/>
        <v>2017144.7</v>
      </c>
      <c r="R33" s="38">
        <v>2019746.1787</v>
      </c>
      <c r="S33" s="38">
        <v>2601.4787000000001</v>
      </c>
      <c r="T33" s="38">
        <f t="shared" si="9"/>
        <v>0</v>
      </c>
      <c r="U33" s="38">
        <v>2008103.67808</v>
      </c>
      <c r="V33" s="38">
        <f t="shared" si="10"/>
        <v>9041.0219199999701</v>
      </c>
      <c r="W33" s="38">
        <v>0</v>
      </c>
      <c r="X33" s="38">
        <v>2217296.7000000002</v>
      </c>
      <c r="Y33" s="38">
        <f t="shared" si="11"/>
        <v>2217296.7000000002</v>
      </c>
      <c r="Z33" s="41">
        <f t="shared" si="12"/>
        <v>100</v>
      </c>
      <c r="AA33" s="38">
        <f t="shared" si="13"/>
        <v>0</v>
      </c>
    </row>
    <row r="34" spans="1:27" s="26" customFormat="1" ht="19.899999999999999" customHeight="1" x14ac:dyDescent="0.25">
      <c r="A34" s="25"/>
      <c r="B34" s="29" t="s">
        <v>0</v>
      </c>
      <c r="C34" s="30">
        <f>SUM(C9:C33)</f>
        <v>22172967.199999996</v>
      </c>
      <c r="D34" s="32">
        <f>SUM(D9:D33)</f>
        <v>22172967.199999996</v>
      </c>
      <c r="E34" s="33">
        <f>D34/C34*100</f>
        <v>100</v>
      </c>
      <c r="F34" s="50">
        <f>SUM(F9:F33)</f>
        <v>20790258.691110004</v>
      </c>
      <c r="G34" s="51">
        <f>SUM(G9:G33)</f>
        <v>1382708.5088899999</v>
      </c>
      <c r="H34" s="34"/>
      <c r="I34" s="31">
        <f>SUM(I9:I33)</f>
        <v>12004034.040000003</v>
      </c>
      <c r="J34" s="35">
        <f>SUM(J9:J33)</f>
        <v>12004034.040000003</v>
      </c>
      <c r="K34" s="27"/>
      <c r="L34" s="27"/>
      <c r="M34" s="27">
        <f>SUM(M9:M33)</f>
        <v>0</v>
      </c>
      <c r="N34" s="52">
        <f>SUM(N9:N33)</f>
        <v>11490195.978979999</v>
      </c>
      <c r="O34" s="53">
        <f>SUM(O9:O33)</f>
        <v>513838.06102000026</v>
      </c>
      <c r="P34" s="31">
        <f>SUM(P9:P33)</f>
        <v>10168933.16</v>
      </c>
      <c r="Q34" s="35">
        <f>SUM(Q9:Q33)</f>
        <v>10168933.16</v>
      </c>
      <c r="R34" s="27"/>
      <c r="S34" s="27"/>
      <c r="T34" s="27">
        <f t="shared" ref="T34:Y34" si="14">SUM(T9:T33)</f>
        <v>0</v>
      </c>
      <c r="U34" s="52">
        <f t="shared" si="14"/>
        <v>9300062.712129999</v>
      </c>
      <c r="V34" s="53">
        <f t="shared" si="14"/>
        <v>868870.44787000003</v>
      </c>
      <c r="W34" s="27">
        <f t="shared" si="14"/>
        <v>0</v>
      </c>
      <c r="X34" s="31">
        <f t="shared" si="14"/>
        <v>22172967.199999996</v>
      </c>
      <c r="Y34" s="35">
        <f t="shared" si="14"/>
        <v>22172967.199999996</v>
      </c>
      <c r="Z34" s="28">
        <f>Y34/X34*100</f>
        <v>100</v>
      </c>
      <c r="AA34" s="27">
        <f>SUM(AA9:AA33)</f>
        <v>0</v>
      </c>
    </row>
  </sheetData>
  <mergeCells count="27">
    <mergeCell ref="C2:O2"/>
    <mergeCell ref="C3:N3"/>
    <mergeCell ref="F5:F8"/>
    <mergeCell ref="P5:V5"/>
    <mergeCell ref="U6:U8"/>
    <mergeCell ref="V6:V8"/>
    <mergeCell ref="H6:I8"/>
    <mergeCell ref="J6:J8"/>
    <mergeCell ref="M6:M8"/>
    <mergeCell ref="H5:O5"/>
    <mergeCell ref="N6:N8"/>
    <mergeCell ref="O6:O8"/>
    <mergeCell ref="A5:A8"/>
    <mergeCell ref="B5:B8"/>
    <mergeCell ref="W5:W8"/>
    <mergeCell ref="G5:G8"/>
    <mergeCell ref="AA6:AA8"/>
    <mergeCell ref="P6:P8"/>
    <mergeCell ref="T6:T8"/>
    <mergeCell ref="C5:C8"/>
    <mergeCell ref="D5:D8"/>
    <mergeCell ref="E5:E8"/>
    <mergeCell ref="Q6:Q8"/>
    <mergeCell ref="X6:X8"/>
    <mergeCell ref="X5:AA5"/>
    <mergeCell ref="Y6:Y8"/>
    <mergeCell ref="Z6:Z8"/>
  </mergeCells>
  <printOptions horizontalCentered="1"/>
  <pageMargins left="0.59055118110236227" right="0.19685039370078741" top="0.35433070866141736" bottom="0.35433070866141736" header="0.31496062992125984" footer="0.31496062992125984"/>
  <pageSetup paperSize="9" scale="79" orientation="landscape" horizontalDpi="4294967293" r:id="rId1"/>
  <headerFooter differentFirst="1">
    <oddHeader>&amp;C&amp;P</oddHeader>
    <firstFooter>&amp;C</firstFooter>
  </headerFooter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2020</vt:lpstr>
      <vt:lpstr>Лист1</vt:lpstr>
      <vt:lpstr>__cdsReport__</vt:lpstr>
      <vt:lpstr>__MAIN__</vt:lpstr>
      <vt:lpstr>'2020'!Заголовки_для_печати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</dc:creator>
  <cp:lastModifiedBy>21</cp:lastModifiedBy>
  <cp:lastPrinted>2021-01-19T14:40:17Z</cp:lastPrinted>
  <dcterms:created xsi:type="dcterms:W3CDTF">2016-09-07T07:03:14Z</dcterms:created>
  <dcterms:modified xsi:type="dcterms:W3CDTF">2021-03-30T14:33:06Z</dcterms:modified>
</cp:coreProperties>
</file>