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1\Desktop\довідка\cубвенція\"/>
    </mc:Choice>
  </mc:AlternateContent>
  <bookViews>
    <workbookView xWindow="-120" yWindow="-120" windowWidth="20730" windowHeight="11160"/>
  </bookViews>
  <sheets>
    <sheet name="залишок" sheetId="3" r:id="rId1"/>
    <sheet name="Лист1" sheetId="5" r:id="rId2"/>
  </sheets>
  <definedNames>
    <definedName name="__cdsReport__">#REF!</definedName>
    <definedName name="__MAIN__">#REF!</definedName>
    <definedName name="_xlnm.Print_Area" localSheetId="0">залишок!$A$1:$O$32</definedName>
  </definedNames>
  <calcPr calcId="162913"/>
</workbook>
</file>

<file path=xl/calcChain.xml><?xml version="1.0" encoding="utf-8"?>
<calcChain xmlns="http://schemas.openxmlformats.org/spreadsheetml/2006/main">
  <c r="J26" i="3" l="1"/>
  <c r="G26" i="3"/>
  <c r="P26" i="3"/>
  <c r="M26" i="3"/>
  <c r="J25" i="3" l="1"/>
  <c r="H27" i="3" l="1"/>
  <c r="Q26" i="3" l="1"/>
  <c r="Q31" i="3"/>
  <c r="Q30" i="3"/>
  <c r="Q29" i="3"/>
  <c r="Q28" i="3"/>
  <c r="Q27" i="3"/>
  <c r="Q8" i="3"/>
  <c r="Q9" i="3"/>
  <c r="Q10" i="3"/>
  <c r="Q11" i="3"/>
  <c r="Q12" i="3"/>
  <c r="Q13" i="3"/>
  <c r="Q15" i="3"/>
  <c r="Q16" i="3"/>
  <c r="Q18" i="3"/>
  <c r="Q20" i="3"/>
  <c r="Q21" i="3"/>
  <c r="Q22" i="3"/>
  <c r="Q23" i="3"/>
  <c r="Q24" i="3"/>
  <c r="Q25" i="3"/>
  <c r="Q7" i="3"/>
  <c r="L13" i="3"/>
  <c r="L26" i="3" l="1"/>
  <c r="H26" i="3" l="1"/>
  <c r="J19" i="3" l="1"/>
  <c r="Q19" i="3" s="1"/>
  <c r="J17" i="3"/>
  <c r="Q17" i="3" s="1"/>
  <c r="J14" i="3"/>
  <c r="Q14" i="3" s="1"/>
  <c r="L27" i="3" l="1"/>
  <c r="L28" i="3"/>
  <c r="L29" i="3"/>
  <c r="H7" i="3"/>
  <c r="L7" i="3"/>
  <c r="O7" i="3"/>
  <c r="H8" i="3"/>
  <c r="L8" i="3"/>
  <c r="O8" i="3"/>
  <c r="H9" i="3"/>
  <c r="L9" i="3"/>
  <c r="O9" i="3"/>
  <c r="H10" i="3"/>
  <c r="L10" i="3"/>
  <c r="I10" i="3" s="1"/>
  <c r="O10" i="3"/>
  <c r="H11" i="3"/>
  <c r="L11" i="3"/>
  <c r="O11" i="3"/>
  <c r="H12" i="3"/>
  <c r="L12" i="3"/>
  <c r="O12" i="3"/>
  <c r="H13" i="3"/>
  <c r="O13" i="3"/>
  <c r="H14" i="3"/>
  <c r="L14" i="3"/>
  <c r="O14" i="3"/>
  <c r="H15" i="3"/>
  <c r="L15" i="3"/>
  <c r="O15" i="3"/>
  <c r="H16" i="3"/>
  <c r="L16" i="3"/>
  <c r="O16" i="3"/>
  <c r="H17" i="3"/>
  <c r="L17" i="3"/>
  <c r="O17" i="3"/>
  <c r="H18" i="3"/>
  <c r="L18" i="3"/>
  <c r="O18" i="3"/>
  <c r="H19" i="3"/>
  <c r="L19" i="3"/>
  <c r="O19" i="3"/>
  <c r="H20" i="3"/>
  <c r="L20" i="3"/>
  <c r="O20" i="3"/>
  <c r="H21" i="3"/>
  <c r="L21" i="3"/>
  <c r="O21" i="3"/>
  <c r="H22" i="3"/>
  <c r="L22" i="3"/>
  <c r="O22" i="3"/>
  <c r="H23" i="3"/>
  <c r="L23" i="3"/>
  <c r="O23" i="3"/>
  <c r="H24" i="3"/>
  <c r="L24" i="3"/>
  <c r="O24" i="3"/>
  <c r="H25" i="3"/>
  <c r="L25" i="3"/>
  <c r="O25" i="3"/>
  <c r="O26" i="3"/>
  <c r="I26" i="3" s="1"/>
  <c r="O27" i="3"/>
  <c r="H28" i="3"/>
  <c r="O28" i="3"/>
  <c r="H29" i="3"/>
  <c r="O29" i="3"/>
  <c r="H30" i="3"/>
  <c r="L30" i="3"/>
  <c r="O30" i="3"/>
  <c r="H31" i="3"/>
  <c r="L31" i="3"/>
  <c r="O31" i="3"/>
  <c r="G32" i="3"/>
  <c r="J32" i="3"/>
  <c r="K32" i="3"/>
  <c r="M32" i="3"/>
  <c r="N32" i="3"/>
  <c r="I14" i="3" l="1"/>
  <c r="I12" i="3"/>
  <c r="I20" i="3"/>
  <c r="I24" i="3"/>
  <c r="I22" i="3"/>
  <c r="I21" i="3"/>
  <c r="Q32" i="3"/>
  <c r="I8" i="3"/>
  <c r="I25" i="3"/>
  <c r="I18" i="3"/>
  <c r="I17" i="3"/>
  <c r="I13" i="3"/>
  <c r="I9" i="3"/>
  <c r="I29" i="3"/>
  <c r="I28" i="3"/>
  <c r="I30" i="3"/>
  <c r="I31" i="3"/>
  <c r="I23" i="3"/>
  <c r="I19" i="3"/>
  <c r="I16" i="3"/>
  <c r="I15" i="3"/>
  <c r="I11" i="3"/>
  <c r="I7" i="3"/>
  <c r="I27" i="3"/>
  <c r="H32" i="3"/>
  <c r="O32" i="3"/>
  <c r="L32" i="3"/>
  <c r="I32" i="3" l="1"/>
</calcChain>
</file>

<file path=xl/sharedStrings.xml><?xml version="1.0" encoding="utf-8"?>
<sst xmlns="http://schemas.openxmlformats.org/spreadsheetml/2006/main" count="51" uniqueCount="47">
  <si>
    <t>Разом по замовниках</t>
  </si>
  <si>
    <t xml:space="preserve">станом на </t>
  </si>
  <si>
    <t>N п/п</t>
  </si>
  <si>
    <t>Ліміт асигнувань на рік</t>
  </si>
  <si>
    <t>Спрямовано асигнувань з початку року, всього</t>
  </si>
  <si>
    <t xml:space="preserve"> Спрямовано у відсотках до ліміту на рік, %</t>
  </si>
  <si>
    <t>Розпорядник коштів субвенції на місцевому рівні</t>
  </si>
  <si>
    <t>тис. грн.</t>
  </si>
  <si>
    <t>Касові видатки</t>
  </si>
  <si>
    <t>у т.ч. поточні видатки</t>
  </si>
  <si>
    <t>у т.ч. капітальні видатки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</si>
  <si>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</si>
  <si>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</si>
  <si>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</si>
  <si>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</si>
  <si>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</si>
  <si>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</si>
  <si>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</si>
  <si>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</si>
  <si>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</si>
  <si>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</si>
  <si>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</si>
  <si>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</si>
  <si>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</si>
  <si>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</si>
  <si>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</si>
  <si>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</si>
  <si>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</si>
  <si>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</si>
  <si>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</si>
  <si>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</si>
  <si>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</si>
  <si>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</si>
  <si>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</si>
  <si>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</si>
  <si>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М.КИЇВ</t>
  </si>
  <si>
    <t>залишок коштів на дату</t>
  </si>
  <si>
    <t>Залишки коштів на казначейських рахунках на дату</t>
  </si>
  <si>
    <t>тис.грн.</t>
  </si>
  <si>
    <t>ДОДАТОК 2</t>
  </si>
  <si>
    <t>Залишки коштів на казначейських рахунках на 01.01.2020</t>
  </si>
  <si>
    <t xml:space="preserve">Аналітична довідка щодо касових видатків місцевих бюджетів за рахунок залишку субвенції, наданої у 2018 та 2019 роках зі спеціального фонду державного бюджету місцевим бюджетам 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КПКВК 3131090                                                                                                      </t>
  </si>
  <si>
    <t>залишок коштів на 01.01.2020</t>
  </si>
  <si>
    <t>касові видатки місцевих бюджетів у 2020 році</t>
  </si>
  <si>
    <t>Касові видатки місцевих бюджетів у 2020 році</t>
  </si>
  <si>
    <t>повернення коштів</t>
  </si>
  <si>
    <t>станом на 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</si>
</sst>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0"/>
  </numFmts>
  <fonts count="12" x14ac:knownFonts="1">
    <font>
      <sz val="12"/>
      <color theme="1"/>
      <name val="Calibri"/>
      <family val="2"/>
      <charset val="204"/>
      <scheme val="minor"/>
    </font>
    <font>
      <sz val="14"/>
      <name val="Arial Narrow"/>
      <family val="2"/>
      <charset val="204"/>
    </font>
    <font>
      <b/>
      <sz val="12"/>
      <name val="Arial Narrow"/>
      <family val="2"/>
      <charset val="204"/>
    </font>
    <font>
      <sz val="12"/>
      <name val="Arial Narrow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i/>
      <sz val="10"/>
      <name val="Arial Narrow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name val="Arial Narrow"/>
      <family val="2"/>
      <charset val="204"/>
    </font>
    <font>
      <i/>
      <sz val="14"/>
      <name val="Arial Narrow"/>
      <family val="2"/>
      <charset val="204"/>
    </font>
    <font>
      <sz val="12"/>
      <name val="Times New Roman"/>
      <family val="1"/>
      <charset val="204"/>
    </font>
    <font>
      <sz val="11"/>
      <name val="Arial Narrow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left"/>
    </xf>
    <xf numFmtId="0" fontId="6" fillId="0" borderId="0" xfId="0" applyFont="1"/>
    <xf numFmtId="0" fontId="5" fillId="0" borderId="0" xfId="0" applyFont="1" applyAlignment="1">
      <alignment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3" xfId="1" applyNumberFormat="1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9" fillId="0" borderId="0" xfId="0" applyFont="1"/>
    <xf numFmtId="0" fontId="10" fillId="2" borderId="0" xfId="0" applyFont="1" applyFill="1" applyAlignment="1">
      <alignment horizontal="left"/>
    </xf>
    <xf numFmtId="164" fontId="1" fillId="0" borderId="0" xfId="0" applyNumberFormat="1" applyFont="1"/>
    <xf numFmtId="165" fontId="4" fillId="5" borderId="3" xfId="0" applyNumberFormat="1" applyFont="1" applyFill="1" applyBorder="1" applyAlignment="1">
      <alignment horizontal="center"/>
    </xf>
    <xf numFmtId="165" fontId="2" fillId="5" borderId="3" xfId="1" applyNumberFormat="1" applyFont="1" applyFill="1" applyBorder="1" applyAlignment="1">
      <alignment horizontal="center"/>
    </xf>
    <xf numFmtId="165" fontId="4" fillId="3" borderId="3" xfId="0" applyNumberFormat="1" applyFont="1" applyFill="1" applyBorder="1" applyAlignment="1">
      <alignment horizontal="center"/>
    </xf>
    <xf numFmtId="165" fontId="4" fillId="4" borderId="3" xfId="0" applyNumberFormat="1" applyFont="1" applyFill="1" applyBorder="1" applyAlignment="1">
      <alignment horizontal="center"/>
    </xf>
    <xf numFmtId="165" fontId="2" fillId="3" borderId="3" xfId="1" applyNumberFormat="1" applyFont="1" applyFill="1" applyBorder="1" applyAlignment="1">
      <alignment horizontal="center"/>
    </xf>
    <xf numFmtId="165" fontId="2" fillId="4" borderId="3" xfId="1" applyNumberFormat="1" applyFont="1" applyFill="1" applyBorder="1" applyAlignment="1">
      <alignment horizontal="center"/>
    </xf>
    <xf numFmtId="165" fontId="5" fillId="2" borderId="2" xfId="0" applyNumberFormat="1" applyFont="1" applyFill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165" fontId="2" fillId="0" borderId="3" xfId="1" applyNumberFormat="1" applyFont="1" applyBorder="1" applyAlignment="1">
      <alignment horizontal="center"/>
    </xf>
    <xf numFmtId="165" fontId="5" fillId="2" borderId="1" xfId="0" applyNumberFormat="1" applyFont="1" applyFill="1" applyBorder="1" applyAlignment="1">
      <alignment horizontal="center" vertical="center"/>
    </xf>
    <xf numFmtId="0" fontId="11" fillId="0" borderId="0" xfId="0" applyFont="1"/>
    <xf numFmtId="0" fontId="4" fillId="2" borderId="1" xfId="0" applyFont="1" applyFill="1" applyBorder="1" applyAlignment="1">
      <alignment horizontal="left"/>
    </xf>
    <xf numFmtId="164" fontId="5" fillId="2" borderId="1" xfId="0" applyNumberFormat="1" applyFont="1" applyFill="1" applyBorder="1" applyAlignment="1">
      <alignment horizontal="center"/>
    </xf>
    <xf numFmtId="164" fontId="5" fillId="2" borderId="3" xfId="0" applyNumberFormat="1" applyFont="1" applyFill="1" applyBorder="1" applyAlignment="1">
      <alignment horizontal="center"/>
    </xf>
    <xf numFmtId="0" fontId="1" fillId="2" borderId="0" xfId="0" applyFont="1" applyFill="1"/>
    <xf numFmtId="165" fontId="4" fillId="6" borderId="3" xfId="0" applyNumberFormat="1" applyFont="1" applyFill="1" applyBorder="1" applyAlignment="1">
      <alignment horizontal="center"/>
    </xf>
    <xf numFmtId="165" fontId="5" fillId="0" borderId="0" xfId="0" applyNumberFormat="1" applyFont="1" applyAlignment="1">
      <alignment vertical="top"/>
    </xf>
    <xf numFmtId="0" fontId="4" fillId="0" borderId="2" xfId="0" applyFont="1" applyBorder="1" applyAlignment="1">
      <alignment horizontal="left"/>
    </xf>
    <xf numFmtId="165" fontId="5" fillId="0" borderId="2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4" fontId="2" fillId="0" borderId="16" xfId="0" applyNumberFormat="1" applyFont="1" applyBorder="1" applyAlignment="1"/>
    <xf numFmtId="0" fontId="2" fillId="0" borderId="16" xfId="0" applyFont="1" applyBorder="1" applyAlignment="1">
      <alignment horizontal="right"/>
    </xf>
    <xf numFmtId="0" fontId="11" fillId="0" borderId="4" xfId="0" applyFont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35"/>
  <sheetViews>
    <sheetView tabSelected="1" workbookViewId="0">
      <selection activeCell="G8" sqref="G8"/>
    </sheetView>
  </sheetViews>
  <sheetFormatPr defaultColWidth="8.75" defaultRowHeight="13.5" customHeight="1" x14ac:dyDescent="0.25"/>
  <cols>
    <col min="1" max="1" width="3.5" style="1" customWidth="1"/>
    <col min="2" max="2" width="19.875" style="1" customWidth="1"/>
    <col min="3" max="4" width="15" style="1" hidden="1" customWidth="1"/>
    <col min="5" max="5" width="11.75" style="1" hidden="1" customWidth="1"/>
    <col min="6" max="6" width="14.25" style="1" hidden="1" customWidth="1"/>
    <col min="7" max="7" width="19.25" style="1" customWidth="1"/>
    <col min="8" max="8" width="16.875" style="1" customWidth="1"/>
    <col min="9" max="9" width="17.625" style="1" customWidth="1"/>
    <col min="10" max="10" width="13.5" style="1" hidden="1" customWidth="1"/>
    <col min="11" max="11" width="14.625" style="1" hidden="1" customWidth="1"/>
    <col min="12" max="12" width="13.5" style="1" hidden="1" customWidth="1"/>
    <col min="13" max="13" width="13.875" style="1" hidden="1" customWidth="1"/>
    <col min="14" max="14" width="14.25" style="1" hidden="1" customWidth="1"/>
    <col min="15" max="15" width="12.375" style="1" hidden="1" customWidth="1"/>
    <col min="16" max="16" width="8.75" style="1" hidden="1" customWidth="1"/>
    <col min="17" max="17" width="14.875" style="1" hidden="1" customWidth="1"/>
    <col min="18" max="18" width="8.75" style="1" hidden="1" customWidth="1"/>
    <col min="19" max="16384" width="8.75" style="1"/>
  </cols>
  <sheetData>
    <row r="1" spans="1:17" ht="17.45" customHeight="1" x14ac:dyDescent="0.25">
      <c r="I1" s="17" t="s">
        <v>39</v>
      </c>
      <c r="O1" s="17" t="s">
        <v>39</v>
      </c>
    </row>
    <row r="2" spans="1:17" s="3" customFormat="1" ht="178.15" customHeight="1" x14ac:dyDescent="0.25">
      <c r="A2" s="56" t="s">
        <v>41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1:17" s="3" customFormat="1" ht="15.75" x14ac:dyDescent="0.25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7" s="3" customFormat="1" ht="21" customHeight="1" thickBot="1" x14ac:dyDescent="0.3">
      <c r="A4" s="2"/>
      <c r="B4" s="5"/>
      <c r="C4" s="8" t="s">
        <v>7</v>
      </c>
      <c r="D4" s="2"/>
      <c r="E4" s="2"/>
      <c r="F4" s="2"/>
      <c r="G4" s="2" t="s">
        <v>38</v>
      </c>
      <c r="H4" s="2" t="s">
        <v>46</v>
      </c>
      <c r="I4" s="2"/>
      <c r="J4" s="2"/>
      <c r="K4" s="2"/>
      <c r="L4" s="2"/>
      <c r="M4" s="47"/>
      <c r="N4" s="48" t="s">
        <v>1</v>
      </c>
      <c r="O4" s="47">
        <v>44196</v>
      </c>
    </row>
    <row r="5" spans="1:17" s="4" customFormat="1" ht="35.450000000000003" customHeight="1" x14ac:dyDescent="0.2">
      <c r="A5" s="57" t="s">
        <v>2</v>
      </c>
      <c r="B5" s="61" t="s">
        <v>6</v>
      </c>
      <c r="C5" s="40" t="s">
        <v>3</v>
      </c>
      <c r="D5" s="41" t="s">
        <v>4</v>
      </c>
      <c r="E5" s="42" t="s">
        <v>5</v>
      </c>
      <c r="F5" s="42" t="s">
        <v>8</v>
      </c>
      <c r="G5" s="63" t="s">
        <v>40</v>
      </c>
      <c r="H5" s="59" t="s">
        <v>44</v>
      </c>
      <c r="I5" s="54" t="s">
        <v>37</v>
      </c>
      <c r="J5" s="50" t="s">
        <v>9</v>
      </c>
      <c r="K5" s="51"/>
      <c r="L5" s="52"/>
      <c r="M5" s="50" t="s">
        <v>10</v>
      </c>
      <c r="N5" s="51"/>
      <c r="O5" s="53"/>
    </row>
    <row r="6" spans="1:17" s="4" customFormat="1" ht="39" thickBot="1" x14ac:dyDescent="0.25">
      <c r="A6" s="58"/>
      <c r="B6" s="62"/>
      <c r="C6" s="43"/>
      <c r="D6" s="44"/>
      <c r="E6" s="45"/>
      <c r="F6" s="45"/>
      <c r="G6" s="64"/>
      <c r="H6" s="60"/>
      <c r="I6" s="55"/>
      <c r="J6" s="45" t="s">
        <v>42</v>
      </c>
      <c r="K6" s="45" t="s">
        <v>43</v>
      </c>
      <c r="L6" s="45" t="s">
        <v>36</v>
      </c>
      <c r="M6" s="45" t="s">
        <v>42</v>
      </c>
      <c r="N6" s="45" t="s">
        <v>43</v>
      </c>
      <c r="O6" s="46" t="s">
        <v>36</v>
      </c>
    </row>
    <row r="7" spans="1:17" s="7" customFormat="1" ht="16.149999999999999" customHeight="1" x14ac:dyDescent="0.2">
      <c r="A7" s="13">
        <v>1</v>
      </c>
      <c r="B7" s="38" t="s">
        <v>11</v>
      </c>
      <c r="C7" s="14">
        <v>623809.69999999995</v>
      </c>
      <c r="D7" s="14">
        <v>623809.69999999995</v>
      </c>
      <c r="E7" s="15">
        <v>100</v>
      </c>
      <c r="F7" s="15">
        <v>619539.23624</v>
      </c>
      <c r="G7" s="22">
        <v>68121.397719999979</v>
      </c>
      <c r="H7" s="23">
        <f>K7+N7</f>
        <v>45107.484049999999</v>
      </c>
      <c r="I7" s="20">
        <f>L7+O7</f>
        <v>23013.913669999994</v>
      </c>
      <c r="J7" s="26">
        <v>0</v>
      </c>
      <c r="K7" s="26"/>
      <c r="L7" s="26">
        <f>J7-K7</f>
        <v>0</v>
      </c>
      <c r="M7" s="39">
        <v>68121.397719999994</v>
      </c>
      <c r="N7" s="39">
        <v>45107.484049999999</v>
      </c>
      <c r="O7" s="39">
        <f>M7-N7</f>
        <v>23013.913669999994</v>
      </c>
      <c r="Q7" s="37">
        <f>J7+M7-G7</f>
        <v>0</v>
      </c>
    </row>
    <row r="8" spans="1:17" s="7" customFormat="1" ht="16.149999999999999" customHeight="1" x14ac:dyDescent="0.2">
      <c r="A8" s="13">
        <v>2</v>
      </c>
      <c r="B8" s="16" t="s">
        <v>12</v>
      </c>
      <c r="C8" s="10">
        <v>393913.5</v>
      </c>
      <c r="D8" s="10">
        <v>393913.5</v>
      </c>
      <c r="E8" s="15">
        <v>100</v>
      </c>
      <c r="F8" s="15">
        <v>380539.98252000002</v>
      </c>
      <c r="G8" s="22">
        <v>43047.839059999969</v>
      </c>
      <c r="H8" s="23">
        <f t="shared" ref="H8:H31" si="0">K8+N8</f>
        <v>30365.499100000001</v>
      </c>
      <c r="I8" s="20">
        <f t="shared" ref="I8:I31" si="1">L8+O8</f>
        <v>12682.339959999999</v>
      </c>
      <c r="J8" s="28">
        <v>26895</v>
      </c>
      <c r="K8" s="28">
        <v>16365.499100000001</v>
      </c>
      <c r="L8" s="26">
        <f t="shared" ref="L8:L31" si="2">J8-K8</f>
        <v>10529.500899999999</v>
      </c>
      <c r="M8" s="28">
        <v>16152.83906</v>
      </c>
      <c r="N8" s="28">
        <v>14000</v>
      </c>
      <c r="O8" s="27">
        <f t="shared" ref="O8:O31" si="3">M8-N8</f>
        <v>2152.8390600000002</v>
      </c>
      <c r="Q8" s="37">
        <f t="shared" ref="Q8:Q32" si="4">J8+M8-G8</f>
        <v>0</v>
      </c>
    </row>
    <row r="9" spans="1:17" s="6" customFormat="1" ht="17.45" customHeight="1" x14ac:dyDescent="0.2">
      <c r="A9" s="13">
        <v>3</v>
      </c>
      <c r="B9" s="16" t="s">
        <v>13</v>
      </c>
      <c r="C9" s="10">
        <v>553445</v>
      </c>
      <c r="D9" s="10">
        <v>553445</v>
      </c>
      <c r="E9" s="15">
        <v>100</v>
      </c>
      <c r="F9" s="15">
        <v>534969.65789999999</v>
      </c>
      <c r="G9" s="22">
        <v>65319.315320000031</v>
      </c>
      <c r="H9" s="23">
        <f t="shared" si="0"/>
        <v>57108.254579999993</v>
      </c>
      <c r="I9" s="20">
        <f t="shared" si="1"/>
        <v>8211.0607400000044</v>
      </c>
      <c r="J9" s="28">
        <v>18990.042750000001</v>
      </c>
      <c r="K9" s="28">
        <v>18130.374899999999</v>
      </c>
      <c r="L9" s="26">
        <f t="shared" si="2"/>
        <v>859.66785000000164</v>
      </c>
      <c r="M9" s="28">
        <v>46329.272570000001</v>
      </c>
      <c r="N9" s="28">
        <v>38977.879679999998</v>
      </c>
      <c r="O9" s="27">
        <f t="shared" si="3"/>
        <v>7351.3928900000028</v>
      </c>
      <c r="Q9" s="37">
        <f t="shared" si="4"/>
        <v>0</v>
      </c>
    </row>
    <row r="10" spans="1:17" ht="18" x14ac:dyDescent="0.25">
      <c r="A10" s="13">
        <v>4</v>
      </c>
      <c r="B10" s="16" t="s">
        <v>14</v>
      </c>
      <c r="C10" s="10">
        <v>557536.69999999995</v>
      </c>
      <c r="D10" s="10">
        <v>557536.69999999995</v>
      </c>
      <c r="E10" s="15">
        <v>100</v>
      </c>
      <c r="F10" s="15">
        <v>515659.97159999999</v>
      </c>
      <c r="G10" s="22">
        <v>155244.91142000005</v>
      </c>
      <c r="H10" s="23">
        <f t="shared" si="0"/>
        <v>155244.91141999999</v>
      </c>
      <c r="I10" s="20">
        <f t="shared" si="1"/>
        <v>0</v>
      </c>
      <c r="J10" s="28">
        <v>155244.91141999999</v>
      </c>
      <c r="K10" s="28">
        <v>155244.91141999999</v>
      </c>
      <c r="L10" s="26">
        <f t="shared" si="2"/>
        <v>0</v>
      </c>
      <c r="M10" s="28">
        <v>0</v>
      </c>
      <c r="N10" s="28"/>
      <c r="O10" s="27">
        <f t="shared" si="3"/>
        <v>0</v>
      </c>
      <c r="Q10" s="37">
        <f t="shared" si="4"/>
        <v>0</v>
      </c>
    </row>
    <row r="11" spans="1:17" s="35" customFormat="1" ht="16.149999999999999" customHeight="1" x14ac:dyDescent="0.25">
      <c r="A11" s="13">
        <v>5</v>
      </c>
      <c r="B11" s="32" t="s">
        <v>15</v>
      </c>
      <c r="C11" s="33">
        <v>617157.30000000005</v>
      </c>
      <c r="D11" s="33">
        <v>617157.30000000005</v>
      </c>
      <c r="E11" s="34">
        <v>100</v>
      </c>
      <c r="F11" s="34">
        <v>542014.49071000004</v>
      </c>
      <c r="G11" s="22">
        <v>216571.13766000001</v>
      </c>
      <c r="H11" s="23">
        <f t="shared" si="0"/>
        <v>205209.32506999999</v>
      </c>
      <c r="I11" s="36">
        <f t="shared" si="1"/>
        <v>11361.812590000001</v>
      </c>
      <c r="J11" s="28">
        <v>43314.227659999997</v>
      </c>
      <c r="K11" s="28">
        <v>44549.532169999999</v>
      </c>
      <c r="L11" s="26">
        <f t="shared" si="2"/>
        <v>-1235.3045100000018</v>
      </c>
      <c r="M11" s="28">
        <v>173256.91</v>
      </c>
      <c r="N11" s="28">
        <v>160659.7929</v>
      </c>
      <c r="O11" s="28">
        <f t="shared" si="3"/>
        <v>12597.117100000003</v>
      </c>
      <c r="Q11" s="37">
        <f t="shared" si="4"/>
        <v>0</v>
      </c>
    </row>
    <row r="12" spans="1:17" ht="16.149999999999999" customHeight="1" x14ac:dyDescent="0.25">
      <c r="A12" s="13">
        <v>6</v>
      </c>
      <c r="B12" s="16" t="s">
        <v>16</v>
      </c>
      <c r="C12" s="10">
        <v>218740.3</v>
      </c>
      <c r="D12" s="10">
        <v>218740.3</v>
      </c>
      <c r="E12" s="15">
        <v>100</v>
      </c>
      <c r="F12" s="15">
        <v>212219.9216</v>
      </c>
      <c r="G12" s="22">
        <v>23318.690480000005</v>
      </c>
      <c r="H12" s="23">
        <f t="shared" si="0"/>
        <v>21216.05155</v>
      </c>
      <c r="I12" s="20">
        <f t="shared" si="1"/>
        <v>2102.638930000001</v>
      </c>
      <c r="J12" s="28">
        <v>9678.1009200000008</v>
      </c>
      <c r="K12" s="28">
        <v>9169.3006299999997</v>
      </c>
      <c r="L12" s="26">
        <f t="shared" si="2"/>
        <v>508.80029000000104</v>
      </c>
      <c r="M12" s="28">
        <v>13640.58956</v>
      </c>
      <c r="N12" s="28">
        <v>12046.75092</v>
      </c>
      <c r="O12" s="27">
        <f t="shared" si="3"/>
        <v>1593.8386399999999</v>
      </c>
      <c r="Q12" s="37">
        <f t="shared" si="4"/>
        <v>0</v>
      </c>
    </row>
    <row r="13" spans="1:17" ht="16.149999999999999" customHeight="1" x14ac:dyDescent="0.25">
      <c r="A13" s="13">
        <v>7</v>
      </c>
      <c r="B13" s="16" t="s">
        <v>17</v>
      </c>
      <c r="C13" s="10">
        <v>479704.9</v>
      </c>
      <c r="D13" s="10">
        <v>479704.9</v>
      </c>
      <c r="E13" s="15">
        <v>100</v>
      </c>
      <c r="F13" s="15">
        <v>458196.51093000005</v>
      </c>
      <c r="G13" s="22">
        <v>58326.928500000002</v>
      </c>
      <c r="H13" s="23">
        <f t="shared" si="0"/>
        <v>58326.833379999996</v>
      </c>
      <c r="I13" s="20">
        <f t="shared" si="1"/>
        <v>9.5120000005408656E-2</v>
      </c>
      <c r="J13" s="28">
        <v>39126.28512</v>
      </c>
      <c r="K13" s="28">
        <v>38350.250999999997</v>
      </c>
      <c r="L13" s="26">
        <f>J13-K13</f>
        <v>776.0341200000039</v>
      </c>
      <c r="M13" s="28">
        <v>19200.643380000001</v>
      </c>
      <c r="N13" s="28">
        <v>19976.58238</v>
      </c>
      <c r="O13" s="27">
        <f t="shared" si="3"/>
        <v>-775.93899999999849</v>
      </c>
      <c r="Q13" s="37">
        <f t="shared" si="4"/>
        <v>0</v>
      </c>
    </row>
    <row r="14" spans="1:17" ht="16.149999999999999" customHeight="1" x14ac:dyDescent="0.25">
      <c r="A14" s="13">
        <v>8</v>
      </c>
      <c r="B14" s="16" t="s">
        <v>18</v>
      </c>
      <c r="C14" s="10">
        <v>278907.10000000003</v>
      </c>
      <c r="D14" s="10">
        <v>278907.10000000003</v>
      </c>
      <c r="E14" s="15">
        <v>100</v>
      </c>
      <c r="F14" s="15">
        <v>269453.45010000002</v>
      </c>
      <c r="G14" s="22">
        <v>20140.084069999997</v>
      </c>
      <c r="H14" s="23">
        <f t="shared" si="0"/>
        <v>19286.091820000001</v>
      </c>
      <c r="I14" s="20">
        <f t="shared" si="1"/>
        <v>853.99224999999933</v>
      </c>
      <c r="J14" s="28">
        <f>2100.79917+1088.66824</f>
        <v>3189.4674099999997</v>
      </c>
      <c r="K14" s="28">
        <v>3189.4674100000002</v>
      </c>
      <c r="L14" s="26">
        <f t="shared" si="2"/>
        <v>0</v>
      </c>
      <c r="M14" s="28">
        <v>16950.61666</v>
      </c>
      <c r="N14" s="28">
        <v>16096.62441</v>
      </c>
      <c r="O14" s="27">
        <f t="shared" si="3"/>
        <v>853.99224999999933</v>
      </c>
      <c r="Q14" s="37">
        <f t="shared" si="4"/>
        <v>0</v>
      </c>
    </row>
    <row r="15" spans="1:17" ht="16.149999999999999" customHeight="1" x14ac:dyDescent="0.25">
      <c r="A15" s="13">
        <v>9</v>
      </c>
      <c r="B15" s="16" t="s">
        <v>19</v>
      </c>
      <c r="C15" s="10">
        <v>548968.30000000005</v>
      </c>
      <c r="D15" s="10">
        <v>548968.30000000005</v>
      </c>
      <c r="E15" s="15">
        <v>100</v>
      </c>
      <c r="F15" s="15">
        <v>523455.73129999998</v>
      </c>
      <c r="G15" s="22">
        <v>139273.03928000006</v>
      </c>
      <c r="H15" s="23">
        <f t="shared" si="0"/>
        <v>82243.875949999987</v>
      </c>
      <c r="I15" s="20">
        <f t="shared" si="1"/>
        <v>57029.163330000054</v>
      </c>
      <c r="J15" s="28">
        <v>20862.370210000041</v>
      </c>
      <c r="K15" s="28">
        <v>13252.7808</v>
      </c>
      <c r="L15" s="26">
        <f t="shared" si="2"/>
        <v>7609.5894100000405</v>
      </c>
      <c r="M15" s="28">
        <v>118410.66907</v>
      </c>
      <c r="N15" s="28">
        <v>68991.095149999994</v>
      </c>
      <c r="O15" s="27">
        <f t="shared" si="3"/>
        <v>49419.57392000001</v>
      </c>
      <c r="Q15" s="37">
        <f t="shared" si="4"/>
        <v>0</v>
      </c>
    </row>
    <row r="16" spans="1:17" ht="16.149999999999999" customHeight="1" x14ac:dyDescent="0.25">
      <c r="A16" s="13">
        <v>10</v>
      </c>
      <c r="B16" s="16" t="s">
        <v>20</v>
      </c>
      <c r="C16" s="10">
        <v>381647.3</v>
      </c>
      <c r="D16" s="10">
        <v>381647.3</v>
      </c>
      <c r="E16" s="15">
        <v>100</v>
      </c>
      <c r="F16" s="15">
        <v>284076.43647999997</v>
      </c>
      <c r="G16" s="22">
        <v>177357.27233000001</v>
      </c>
      <c r="H16" s="23">
        <f t="shared" si="0"/>
        <v>156518.63462999999</v>
      </c>
      <c r="I16" s="20">
        <f t="shared" si="1"/>
        <v>20838.637700000021</v>
      </c>
      <c r="J16" s="28">
        <v>151578.20000000001</v>
      </c>
      <c r="K16" s="28">
        <v>144294.94039999999</v>
      </c>
      <c r="L16" s="26">
        <f t="shared" si="2"/>
        <v>7283.2596000000194</v>
      </c>
      <c r="M16" s="28">
        <v>25779.072329999999</v>
      </c>
      <c r="N16" s="28">
        <v>12223.694229999999</v>
      </c>
      <c r="O16" s="27">
        <f t="shared" si="3"/>
        <v>13555.3781</v>
      </c>
      <c r="Q16" s="37">
        <f t="shared" si="4"/>
        <v>0</v>
      </c>
    </row>
    <row r="17" spans="1:17" ht="16.149999999999999" customHeight="1" x14ac:dyDescent="0.25">
      <c r="A17" s="13">
        <v>11</v>
      </c>
      <c r="B17" s="16" t="s">
        <v>21</v>
      </c>
      <c r="C17" s="10">
        <v>352620.4</v>
      </c>
      <c r="D17" s="10">
        <v>352620.4</v>
      </c>
      <c r="E17" s="15">
        <v>100</v>
      </c>
      <c r="F17" s="15">
        <v>226819.24950000001</v>
      </c>
      <c r="G17" s="22">
        <v>35914.164289999979</v>
      </c>
      <c r="H17" s="23">
        <f t="shared" si="0"/>
        <v>35327.78297</v>
      </c>
      <c r="I17" s="20">
        <f t="shared" si="1"/>
        <v>586.38131999999723</v>
      </c>
      <c r="J17" s="28">
        <f>31725.79624+0.00005</f>
        <v>31725.796289999998</v>
      </c>
      <c r="K17" s="28">
        <v>31725.77867</v>
      </c>
      <c r="L17" s="26">
        <f t="shared" si="2"/>
        <v>1.7619999998714775E-2</v>
      </c>
      <c r="M17" s="28">
        <v>4188.3679999999986</v>
      </c>
      <c r="N17" s="28">
        <v>3602.0043000000001</v>
      </c>
      <c r="O17" s="27">
        <f t="shared" si="3"/>
        <v>586.36369999999852</v>
      </c>
      <c r="Q17" s="37">
        <f t="shared" si="4"/>
        <v>0</v>
      </c>
    </row>
    <row r="18" spans="1:17" ht="16.149999999999999" customHeight="1" x14ac:dyDescent="0.25">
      <c r="A18" s="13">
        <v>12</v>
      </c>
      <c r="B18" s="16" t="s">
        <v>22</v>
      </c>
      <c r="C18" s="10">
        <v>583215</v>
      </c>
      <c r="D18" s="10">
        <v>583215</v>
      </c>
      <c r="E18" s="15">
        <v>100</v>
      </c>
      <c r="F18" s="15">
        <v>575615.97737999994</v>
      </c>
      <c r="G18" s="22">
        <v>56128.935640000011</v>
      </c>
      <c r="H18" s="23">
        <f t="shared" si="0"/>
        <v>54713.564909999994</v>
      </c>
      <c r="I18" s="20">
        <f t="shared" si="1"/>
        <v>1415.3707300000178</v>
      </c>
      <c r="J18" s="28">
        <v>4537.5796399999999</v>
      </c>
      <c r="K18" s="28">
        <v>4531.14066</v>
      </c>
      <c r="L18" s="26">
        <f t="shared" si="2"/>
        <v>6.4389799999999013</v>
      </c>
      <c r="M18" s="28">
        <v>51591.356000000014</v>
      </c>
      <c r="N18" s="28">
        <v>50182.424249999996</v>
      </c>
      <c r="O18" s="27">
        <f t="shared" si="3"/>
        <v>1408.9317500000179</v>
      </c>
      <c r="Q18" s="37">
        <f t="shared" si="4"/>
        <v>0</v>
      </c>
    </row>
    <row r="19" spans="1:17" ht="16.149999999999999" customHeight="1" x14ac:dyDescent="0.25">
      <c r="A19" s="13">
        <v>13</v>
      </c>
      <c r="B19" s="16" t="s">
        <v>23</v>
      </c>
      <c r="C19" s="10">
        <v>287099.5</v>
      </c>
      <c r="D19" s="10">
        <v>287099.5</v>
      </c>
      <c r="E19" s="15">
        <v>100</v>
      </c>
      <c r="F19" s="15">
        <v>260998.38669000001</v>
      </c>
      <c r="G19" s="22">
        <v>42867.036899999999</v>
      </c>
      <c r="H19" s="23">
        <f t="shared" si="0"/>
        <v>28620.162989999997</v>
      </c>
      <c r="I19" s="20">
        <f t="shared" si="1"/>
        <v>14246.873909999998</v>
      </c>
      <c r="J19" s="28">
        <f>36873.97667+1829.78935</f>
        <v>38703.766019999995</v>
      </c>
      <c r="K19" s="28">
        <v>22894.905599999998</v>
      </c>
      <c r="L19" s="26">
        <f t="shared" si="2"/>
        <v>15808.860419999997</v>
      </c>
      <c r="M19" s="28">
        <v>4163.27088</v>
      </c>
      <c r="N19" s="28">
        <v>5725.2573899999998</v>
      </c>
      <c r="O19" s="27">
        <f t="shared" si="3"/>
        <v>-1561.9865099999997</v>
      </c>
      <c r="Q19" s="37">
        <f t="shared" si="4"/>
        <v>0</v>
      </c>
    </row>
    <row r="20" spans="1:17" ht="16.149999999999999" customHeight="1" x14ac:dyDescent="0.25">
      <c r="A20" s="13">
        <v>14</v>
      </c>
      <c r="B20" s="16" t="s">
        <v>24</v>
      </c>
      <c r="C20" s="10">
        <v>425698</v>
      </c>
      <c r="D20" s="10">
        <v>425698</v>
      </c>
      <c r="E20" s="15">
        <v>100</v>
      </c>
      <c r="F20" s="15">
        <v>425691.853</v>
      </c>
      <c r="G20" s="22">
        <v>49314.654520000004</v>
      </c>
      <c r="H20" s="23">
        <f t="shared" si="0"/>
        <v>44888.443320000006</v>
      </c>
      <c r="I20" s="20">
        <f t="shared" si="1"/>
        <v>4426.2112000000034</v>
      </c>
      <c r="J20" s="28">
        <v>13548.335910000003</v>
      </c>
      <c r="K20" s="28">
        <v>12179.689200000001</v>
      </c>
      <c r="L20" s="26">
        <f t="shared" si="2"/>
        <v>1368.6467100000027</v>
      </c>
      <c r="M20" s="28">
        <v>35766.318610000002</v>
      </c>
      <c r="N20" s="28">
        <v>32708.754120000001</v>
      </c>
      <c r="O20" s="27">
        <f t="shared" si="3"/>
        <v>3057.5644900000007</v>
      </c>
      <c r="Q20" s="37">
        <f t="shared" si="4"/>
        <v>0</v>
      </c>
    </row>
    <row r="21" spans="1:17" ht="16.149999999999999" customHeight="1" x14ac:dyDescent="0.25">
      <c r="A21" s="13">
        <v>15</v>
      </c>
      <c r="B21" s="16" t="s">
        <v>25</v>
      </c>
      <c r="C21" s="10">
        <v>588363.20000000007</v>
      </c>
      <c r="D21" s="10">
        <v>588363.20000000007</v>
      </c>
      <c r="E21" s="15">
        <v>100</v>
      </c>
      <c r="F21" s="15">
        <v>547380.57446000003</v>
      </c>
      <c r="G21" s="22">
        <v>43156.952699999994</v>
      </c>
      <c r="H21" s="23">
        <f t="shared" si="0"/>
        <v>31963.907899999998</v>
      </c>
      <c r="I21" s="20">
        <f t="shared" si="1"/>
        <v>11193.044799999998</v>
      </c>
      <c r="J21" s="28">
        <v>10087.67146</v>
      </c>
      <c r="K21" s="28">
        <v>43.657850000000003</v>
      </c>
      <c r="L21" s="26">
        <f t="shared" si="2"/>
        <v>10044.01361</v>
      </c>
      <c r="M21" s="28">
        <v>33069.281239999997</v>
      </c>
      <c r="N21" s="28">
        <v>31920.250049999999</v>
      </c>
      <c r="O21" s="27">
        <f t="shared" si="3"/>
        <v>1149.0311899999979</v>
      </c>
      <c r="Q21" s="37">
        <f t="shared" si="4"/>
        <v>0</v>
      </c>
    </row>
    <row r="22" spans="1:17" ht="16.149999999999999" customHeight="1" x14ac:dyDescent="0.25">
      <c r="A22" s="13">
        <v>16</v>
      </c>
      <c r="B22" s="16" t="s">
        <v>26</v>
      </c>
      <c r="C22" s="10">
        <v>281342.5</v>
      </c>
      <c r="D22" s="10">
        <v>281342.5</v>
      </c>
      <c r="E22" s="15">
        <v>100</v>
      </c>
      <c r="F22" s="15">
        <v>265968.02113000001</v>
      </c>
      <c r="G22" s="22">
        <v>29183.561519999996</v>
      </c>
      <c r="H22" s="23">
        <f t="shared" si="0"/>
        <v>26743.201000000001</v>
      </c>
      <c r="I22" s="20">
        <f t="shared" si="1"/>
        <v>2440.3605199999947</v>
      </c>
      <c r="J22" s="28">
        <v>12937.726029999987</v>
      </c>
      <c r="K22" s="28">
        <v>11153.554</v>
      </c>
      <c r="L22" s="26">
        <f t="shared" si="2"/>
        <v>1784.172029999987</v>
      </c>
      <c r="M22" s="28">
        <v>16245.835490000009</v>
      </c>
      <c r="N22" s="28">
        <v>15589.647000000001</v>
      </c>
      <c r="O22" s="27">
        <f t="shared" si="3"/>
        <v>656.18849000000773</v>
      </c>
      <c r="Q22" s="37">
        <f t="shared" si="4"/>
        <v>0</v>
      </c>
    </row>
    <row r="23" spans="1:17" ht="16.149999999999999" customHeight="1" x14ac:dyDescent="0.25">
      <c r="A23" s="13">
        <v>17</v>
      </c>
      <c r="B23" s="16" t="s">
        <v>27</v>
      </c>
      <c r="C23" s="10">
        <v>457482.5</v>
      </c>
      <c r="D23" s="10">
        <v>457482.5</v>
      </c>
      <c r="E23" s="15">
        <v>100</v>
      </c>
      <c r="F23" s="15">
        <v>437721.84789999999</v>
      </c>
      <c r="G23" s="22">
        <v>4790.01206</v>
      </c>
      <c r="H23" s="23">
        <f t="shared" si="0"/>
        <v>4790.01206</v>
      </c>
      <c r="I23" s="20">
        <f t="shared" si="1"/>
        <v>0</v>
      </c>
      <c r="J23" s="28">
        <v>4790.01206</v>
      </c>
      <c r="K23" s="28">
        <v>4790.01206</v>
      </c>
      <c r="L23" s="26">
        <f t="shared" si="2"/>
        <v>0</v>
      </c>
      <c r="M23" s="28">
        <v>0</v>
      </c>
      <c r="N23" s="28"/>
      <c r="O23" s="27">
        <f t="shared" si="3"/>
        <v>0</v>
      </c>
      <c r="Q23" s="37">
        <f t="shared" si="4"/>
        <v>0</v>
      </c>
    </row>
    <row r="24" spans="1:17" ht="16.149999999999999" customHeight="1" x14ac:dyDescent="0.25">
      <c r="A24" s="13">
        <v>18</v>
      </c>
      <c r="B24" s="16" t="s">
        <v>28</v>
      </c>
      <c r="C24" s="10">
        <v>315105.7</v>
      </c>
      <c r="D24" s="10">
        <v>315105.7</v>
      </c>
      <c r="E24" s="15">
        <v>100</v>
      </c>
      <c r="F24" s="15">
        <v>310282.74729999999</v>
      </c>
      <c r="G24" s="22">
        <v>29638.907160000002</v>
      </c>
      <c r="H24" s="23">
        <f t="shared" si="0"/>
        <v>21118.834630000001</v>
      </c>
      <c r="I24" s="20">
        <f t="shared" si="1"/>
        <v>8520.0725299999976</v>
      </c>
      <c r="J24" s="28">
        <v>29638.907159999999</v>
      </c>
      <c r="K24" s="28">
        <v>21118.834630000001</v>
      </c>
      <c r="L24" s="26">
        <f t="shared" si="2"/>
        <v>8520.0725299999976</v>
      </c>
      <c r="M24" s="28">
        <v>0</v>
      </c>
      <c r="N24" s="28"/>
      <c r="O24" s="27">
        <f t="shared" si="3"/>
        <v>0</v>
      </c>
      <c r="Q24" s="37">
        <f t="shared" si="4"/>
        <v>0</v>
      </c>
    </row>
    <row r="25" spans="1:17" ht="16.149999999999999" customHeight="1" x14ac:dyDescent="0.25">
      <c r="A25" s="13">
        <v>19</v>
      </c>
      <c r="B25" s="16" t="s">
        <v>29</v>
      </c>
      <c r="C25" s="10">
        <v>656185.19999999995</v>
      </c>
      <c r="D25" s="10">
        <v>656185.19999999995</v>
      </c>
      <c r="E25" s="15">
        <v>100</v>
      </c>
      <c r="F25" s="15">
        <v>645975.32400000002</v>
      </c>
      <c r="G25" s="22">
        <v>18313.783459999991</v>
      </c>
      <c r="H25" s="23">
        <f t="shared" si="0"/>
        <v>2912.0189399999999</v>
      </c>
      <c r="I25" s="20">
        <f t="shared" si="1"/>
        <v>15401.764520000001</v>
      </c>
      <c r="J25" s="28">
        <f>523.451</f>
        <v>523.45100000000002</v>
      </c>
      <c r="K25" s="28">
        <v>523.45100000000002</v>
      </c>
      <c r="L25" s="26">
        <f t="shared" si="2"/>
        <v>0</v>
      </c>
      <c r="M25" s="28">
        <v>17790.332460000001</v>
      </c>
      <c r="N25" s="28">
        <v>2388.5679399999999</v>
      </c>
      <c r="O25" s="27">
        <f t="shared" si="3"/>
        <v>15401.764520000001</v>
      </c>
      <c r="Q25" s="37">
        <f t="shared" si="4"/>
        <v>0</v>
      </c>
    </row>
    <row r="26" spans="1:17" ht="16.149999999999999" customHeight="1" x14ac:dyDescent="0.3">
      <c r="A26" s="13">
        <v>20</v>
      </c>
      <c r="B26" s="16" t="s">
        <v>30</v>
      </c>
      <c r="C26" s="10">
        <v>319779.39999999997</v>
      </c>
      <c r="D26" s="10">
        <v>319779.39999999997</v>
      </c>
      <c r="E26" s="15">
        <v>100</v>
      </c>
      <c r="F26" s="15">
        <v>250925.66019999998</v>
      </c>
      <c r="G26" s="22">
        <f>86144.4941+2103.67221+2.21608</f>
        <v>88250.382389999999</v>
      </c>
      <c r="H26" s="23">
        <f>K26+N26</f>
        <v>87937.930489999999</v>
      </c>
      <c r="I26" s="20">
        <f t="shared" si="1"/>
        <v>312.45190000000002</v>
      </c>
      <c r="J26" s="28">
        <f>30781.30354+2103.67221+2.21608</f>
        <v>32887.191829999996</v>
      </c>
      <c r="K26" s="30">
        <v>32638.599020000001</v>
      </c>
      <c r="L26" s="26">
        <f t="shared" si="2"/>
        <v>248.59280999999464</v>
      </c>
      <c r="M26" s="28">
        <f>55363.19056</f>
        <v>55363.190560000003</v>
      </c>
      <c r="N26" s="28">
        <v>55299.331469999997</v>
      </c>
      <c r="O26" s="27">
        <f t="shared" si="3"/>
        <v>63.859090000005381</v>
      </c>
      <c r="P26" s="31">
        <f>2103.67221+2.21608</f>
        <v>2105.8882900000003</v>
      </c>
      <c r="Q26" s="37">
        <f>J26+M26-G26</f>
        <v>0</v>
      </c>
    </row>
    <row r="27" spans="1:17" ht="16.149999999999999" customHeight="1" x14ac:dyDescent="0.25">
      <c r="A27" s="13">
        <v>21</v>
      </c>
      <c r="B27" s="16" t="s">
        <v>31</v>
      </c>
      <c r="C27" s="10">
        <v>456533.5</v>
      </c>
      <c r="D27" s="10">
        <v>456533.5</v>
      </c>
      <c r="E27" s="15">
        <v>100</v>
      </c>
      <c r="F27" s="15">
        <v>456533</v>
      </c>
      <c r="G27" s="22">
        <v>11142.060339999996</v>
      </c>
      <c r="H27" s="23">
        <f>K27+N27</f>
        <v>11142.06</v>
      </c>
      <c r="I27" s="20">
        <f t="shared" si="1"/>
        <v>3.4000000050582457E-4</v>
      </c>
      <c r="J27" s="28">
        <v>11142.06034</v>
      </c>
      <c r="K27" s="28">
        <v>11142.06</v>
      </c>
      <c r="L27" s="26">
        <f t="shared" si="2"/>
        <v>3.4000000050582457E-4</v>
      </c>
      <c r="M27" s="28">
        <v>0</v>
      </c>
      <c r="N27" s="28"/>
      <c r="O27" s="27">
        <f t="shared" si="3"/>
        <v>0</v>
      </c>
      <c r="P27" s="49" t="s">
        <v>45</v>
      </c>
      <c r="Q27" s="37">
        <f t="shared" si="4"/>
        <v>0</v>
      </c>
    </row>
    <row r="28" spans="1:17" ht="16.149999999999999" customHeight="1" x14ac:dyDescent="0.25">
      <c r="A28" s="13">
        <v>22</v>
      </c>
      <c r="B28" s="16" t="s">
        <v>32</v>
      </c>
      <c r="C28" s="10">
        <v>391451.3</v>
      </c>
      <c r="D28" s="10">
        <v>391451.3</v>
      </c>
      <c r="E28" s="15">
        <v>100</v>
      </c>
      <c r="F28" s="15">
        <v>350811.71</v>
      </c>
      <c r="G28" s="22">
        <v>53890.527799999967</v>
      </c>
      <c r="H28" s="23">
        <f t="shared" si="0"/>
        <v>53178.087960000004</v>
      </c>
      <c r="I28" s="20">
        <f t="shared" si="1"/>
        <v>712.43984000000023</v>
      </c>
      <c r="J28" s="28">
        <v>52679.762000000002</v>
      </c>
      <c r="K28" s="28">
        <v>51976.009420000002</v>
      </c>
      <c r="L28" s="26">
        <f t="shared" si="2"/>
        <v>703.75258000000031</v>
      </c>
      <c r="M28" s="28">
        <v>1210.7657999999999</v>
      </c>
      <c r="N28" s="28">
        <v>1202.07854</v>
      </c>
      <c r="O28" s="27">
        <f t="shared" si="3"/>
        <v>8.6872599999999238</v>
      </c>
      <c r="P28" s="49"/>
      <c r="Q28" s="37">
        <f t="shared" si="4"/>
        <v>0</v>
      </c>
    </row>
    <row r="29" spans="1:17" ht="16.149999999999999" customHeight="1" x14ac:dyDescent="0.25">
      <c r="A29" s="13">
        <v>23</v>
      </c>
      <c r="B29" s="16" t="s">
        <v>33</v>
      </c>
      <c r="C29" s="10">
        <v>182873</v>
      </c>
      <c r="D29" s="10">
        <v>182873</v>
      </c>
      <c r="E29" s="15">
        <v>100</v>
      </c>
      <c r="F29" s="15">
        <v>164594.58499999999</v>
      </c>
      <c r="G29" s="22">
        <v>94161.279710000003</v>
      </c>
      <c r="H29" s="23">
        <f t="shared" si="0"/>
        <v>55153.71009</v>
      </c>
      <c r="I29" s="20">
        <f t="shared" si="1"/>
        <v>39007.569619999995</v>
      </c>
      <c r="J29" s="28">
        <v>88029.398709999994</v>
      </c>
      <c r="K29" s="28">
        <v>55153.71009</v>
      </c>
      <c r="L29" s="26">
        <f t="shared" si="2"/>
        <v>32875.688619999994</v>
      </c>
      <c r="M29" s="28">
        <v>6131.8810000000003</v>
      </c>
      <c r="N29" s="28"/>
      <c r="O29" s="27">
        <f t="shared" si="3"/>
        <v>6131.8810000000003</v>
      </c>
      <c r="P29" s="49"/>
      <c r="Q29" s="37">
        <f t="shared" si="4"/>
        <v>0</v>
      </c>
    </row>
    <row r="30" spans="1:17" ht="16.149999999999999" customHeight="1" x14ac:dyDescent="0.25">
      <c r="A30" s="13">
        <v>24</v>
      </c>
      <c r="B30" s="16" t="s">
        <v>34</v>
      </c>
      <c r="C30" s="10">
        <v>426199.4</v>
      </c>
      <c r="D30" s="10">
        <v>426199.4</v>
      </c>
      <c r="E30" s="15">
        <v>100</v>
      </c>
      <c r="F30" s="15">
        <v>415479.97671000002</v>
      </c>
      <c r="G30" s="22">
        <v>32922.906489999994</v>
      </c>
      <c r="H30" s="23">
        <f t="shared" si="0"/>
        <v>27192.54262</v>
      </c>
      <c r="I30" s="20">
        <f t="shared" si="1"/>
        <v>5730.3638699999956</v>
      </c>
      <c r="J30" s="28">
        <v>8911.8181000000004</v>
      </c>
      <c r="K30" s="28">
        <v>6415.8456800000004</v>
      </c>
      <c r="L30" s="26">
        <f t="shared" si="2"/>
        <v>2495.9724200000001</v>
      </c>
      <c r="M30" s="28">
        <v>24011.088389999997</v>
      </c>
      <c r="N30" s="28">
        <v>20776.696940000002</v>
      </c>
      <c r="O30" s="27">
        <f t="shared" si="3"/>
        <v>3234.3914499999955</v>
      </c>
      <c r="P30" s="49"/>
      <c r="Q30" s="37">
        <f t="shared" si="4"/>
        <v>0</v>
      </c>
    </row>
    <row r="31" spans="1:17" ht="16.149999999999999" customHeight="1" x14ac:dyDescent="0.25">
      <c r="A31" s="13">
        <v>25</v>
      </c>
      <c r="B31" s="16" t="s">
        <v>35</v>
      </c>
      <c r="C31" s="10">
        <v>1153086.5</v>
      </c>
      <c r="D31" s="10">
        <v>1153086.5</v>
      </c>
      <c r="E31" s="15">
        <v>100</v>
      </c>
      <c r="F31" s="15">
        <v>1151573.21279</v>
      </c>
      <c r="G31" s="22">
        <v>61570.922530000003</v>
      </c>
      <c r="H31" s="23">
        <f t="shared" si="0"/>
        <v>61570.922530000003</v>
      </c>
      <c r="I31" s="20">
        <f t="shared" si="1"/>
        <v>0</v>
      </c>
      <c r="J31" s="28">
        <v>0</v>
      </c>
      <c r="K31" s="28"/>
      <c r="L31" s="26">
        <f t="shared" si="2"/>
        <v>0</v>
      </c>
      <c r="M31" s="27">
        <v>61570.922530000003</v>
      </c>
      <c r="N31" s="27">
        <v>61570.922530000003</v>
      </c>
      <c r="O31" s="27">
        <f t="shared" si="3"/>
        <v>0</v>
      </c>
      <c r="Q31" s="37">
        <f t="shared" si="4"/>
        <v>0</v>
      </c>
    </row>
    <row r="32" spans="1:17" s="3" customFormat="1" ht="16.149999999999999" customHeight="1" x14ac:dyDescent="0.25">
      <c r="A32" s="9"/>
      <c r="B32" s="9" t="s">
        <v>0</v>
      </c>
      <c r="C32" s="11">
        <v>11530865.200000001</v>
      </c>
      <c r="D32" s="11">
        <v>11530865.200000001</v>
      </c>
      <c r="E32" s="12">
        <v>100</v>
      </c>
      <c r="F32" s="12">
        <v>10826497.51544</v>
      </c>
      <c r="G32" s="24">
        <f>SUM(G7:G31)</f>
        <v>1617966.7033500003</v>
      </c>
      <c r="H32" s="25">
        <f>SUM(H7:H31)</f>
        <v>1377880.14396</v>
      </c>
      <c r="I32" s="21">
        <f t="shared" ref="I32:N32" si="5">SUM(I7:I31)</f>
        <v>240086.55939000007</v>
      </c>
      <c r="J32" s="29">
        <f t="shared" si="5"/>
        <v>809022.08203999989</v>
      </c>
      <c r="K32" s="29">
        <f t="shared" si="5"/>
        <v>708834.30570999999</v>
      </c>
      <c r="L32" s="29">
        <f t="shared" si="5"/>
        <v>100187.77633000004</v>
      </c>
      <c r="M32" s="29">
        <f t="shared" si="5"/>
        <v>808944.62131000008</v>
      </c>
      <c r="N32" s="29">
        <f t="shared" si="5"/>
        <v>669045.83824999991</v>
      </c>
      <c r="O32" s="29">
        <f>SUM(O7:O31)</f>
        <v>139898.78306000005</v>
      </c>
      <c r="Q32" s="37">
        <f t="shared" si="4"/>
        <v>0</v>
      </c>
    </row>
    <row r="34" spans="8:8" ht="16.899999999999999" customHeight="1" x14ac:dyDescent="0.25">
      <c r="H34" s="18"/>
    </row>
    <row r="35" spans="8:8" ht="17.45" customHeight="1" x14ac:dyDescent="0.25">
      <c r="H35" s="19"/>
    </row>
  </sheetData>
  <mergeCells count="10">
    <mergeCell ref="P27:P30"/>
    <mergeCell ref="J5:L5"/>
    <mergeCell ref="M5:O5"/>
    <mergeCell ref="I5:I6"/>
    <mergeCell ref="A2:O2"/>
    <mergeCell ref="A5:A6"/>
    <mergeCell ref="H5:H6"/>
    <mergeCell ref="B5:B6"/>
    <mergeCell ref="G5:G6"/>
    <mergeCell ref="A3:M3"/>
  </mergeCells>
  <printOptions horizontalCentered="1"/>
  <pageMargins left="0.51181102362204722" right="0.11811023622047245" top="0.35433070866141736" bottom="0.15748031496062992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залишок</vt:lpstr>
      <vt:lpstr>Лист1</vt:lpstr>
      <vt:lpstr>залишок!Область_печати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</dc:creator>
  <cp:lastModifiedBy>21</cp:lastModifiedBy>
  <cp:lastPrinted>2021-03-30T13:45:09Z</cp:lastPrinted>
  <dcterms:created xsi:type="dcterms:W3CDTF">2016-09-07T07:03:14Z</dcterms:created>
  <dcterms:modified xsi:type="dcterms:W3CDTF">2021-03-30T14:33:15Z</dcterms:modified>
</cp:coreProperties>
</file>