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240" windowWidth="9720" windowHeight="7200"/>
  </bookViews>
  <sheets>
    <sheet name="загальний та спеціальний" sheetId="4" r:id="rId1"/>
  </sheets>
  <definedNames>
    <definedName name="_xlnm.Print_Area" localSheetId="0">'загальний та спеціальний'!$A$1:$G$35</definedName>
  </definedNames>
  <calcPr calcId="145621" refMode="R1C1"/>
</workbook>
</file>

<file path=xl/calcChain.xml><?xml version="1.0" encoding="utf-8"?>
<calcChain xmlns="http://schemas.openxmlformats.org/spreadsheetml/2006/main">
  <c r="C37" i="4" l="1"/>
  <c r="C28" i="4"/>
  <c r="D26" i="4"/>
  <c r="D25" i="4"/>
  <c r="D24" i="4"/>
  <c r="D23" i="4"/>
  <c r="D22" i="4"/>
  <c r="C14" i="4" l="1"/>
  <c r="C23" i="4" l="1"/>
  <c r="F14" i="4" l="1"/>
  <c r="D14" i="4"/>
  <c r="E14" i="4" l="1"/>
  <c r="D30" i="4"/>
  <c r="C25" i="4" l="1"/>
  <c r="C30" i="4" s="1"/>
  <c r="F20" i="4" l="1"/>
  <c r="D37" i="4" l="1"/>
  <c r="F30" i="4" l="1"/>
  <c r="F37" i="4" s="1"/>
  <c r="E22" i="4" l="1"/>
  <c r="G30" i="4" l="1"/>
  <c r="G9" i="4"/>
  <c r="G10" i="4"/>
  <c r="G11" i="4"/>
  <c r="G12" i="4"/>
  <c r="G13" i="4"/>
  <c r="E9" i="4"/>
  <c r="E10" i="4"/>
  <c r="E11" i="4"/>
  <c r="E12" i="4"/>
  <c r="E13" i="4"/>
  <c r="E24" i="4"/>
  <c r="E25" i="4"/>
  <c r="E26" i="4"/>
  <c r="E27" i="4"/>
  <c r="E28" i="4"/>
  <c r="E29" i="4"/>
  <c r="G23" i="4"/>
  <c r="G24" i="4"/>
  <c r="G25" i="4"/>
  <c r="G26" i="4"/>
  <c r="G27" i="4"/>
  <c r="G28" i="4"/>
  <c r="G29" i="4"/>
  <c r="G22" i="4"/>
  <c r="G8" i="4" l="1"/>
  <c r="G14" i="4" s="1"/>
  <c r="E8" i="4" l="1"/>
  <c r="E30" i="4" l="1"/>
  <c r="E23" i="4" l="1"/>
</calcChain>
</file>

<file path=xl/sharedStrings.xml><?xml version="1.0" encoding="utf-8"?>
<sst xmlns="http://schemas.openxmlformats.org/spreadsheetml/2006/main" count="55" uniqueCount="36">
  <si>
    <t>5=4/3</t>
  </si>
  <si>
    <t>7=4-6</t>
  </si>
  <si>
    <t>Галузь</t>
  </si>
  <si>
    <t>Органи виконавчої влади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</si>
  <si>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</si>
  <si>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</si>
  <si>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</si>
  <si>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</si>
  <si>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</si>
  <si>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</si>
  <si>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тис.грн.</t>
  </si>
  <si>
    <t>ВСЬОГО</t>
  </si>
  <si>
    <t>Цільові фонди</t>
  </si>
  <si>
    <t>по Шевченківській районній в місті Києві державній адміністрації</t>
  </si>
  <si>
    <t xml:space="preserve">тис.грн </t>
  </si>
  <si>
    <t xml:space="preserve">Загальний фонд </t>
  </si>
  <si>
    <t>Виконано на звітну дату    (касові видатки)</t>
  </si>
  <si>
    <t>Виконано на звітну дату (касові видатки)</t>
  </si>
  <si>
    <t>Код програмної класифікації видатків</t>
  </si>
  <si>
    <t>0100</t>
  </si>
  <si>
    <t>1000</t>
  </si>
  <si>
    <t>3000</t>
  </si>
  <si>
    <t>4000</t>
  </si>
  <si>
    <t>5000</t>
  </si>
  <si>
    <t>6000</t>
  </si>
  <si>
    <t>7300</t>
  </si>
  <si>
    <t>7691</t>
  </si>
  <si>
    <t>Спеціальний фонд (з урахуванням власних надходжень бюджетних установ)</t>
  </si>
  <si>
    <t xml:space="preserve">Планові показники на 2020 рік </t>
  </si>
  <si>
    <t>% виконання до планових показників  2020 року</t>
  </si>
  <si>
    <t>Відхилення 2020 року до 2019 +/-</t>
  </si>
  <si>
    <t>% виконання до планових показників 2020 року</t>
  </si>
  <si>
    <t xml:space="preserve">Виконано на відповідну дату 2019 року </t>
  </si>
  <si>
    <t xml:space="preserve">Соціальний захист та соціальне забезпечення </t>
  </si>
  <si>
    <r>
      <rPr>
        <b/>
        <sz val="16"/>
        <color indexed="8"/>
        <rFont val="Arial"/>
        <family val="2"/>
        <charset val="204"/>
      </rPr>
      <t xml:space="preserve"> </t>
    </r>
    <r>
      <rPr>
        <b/>
        <sz val="14"/>
        <color indexed="8"/>
        <rFont val="Arial"/>
        <family val="2"/>
        <charset val="204"/>
      </rPr>
      <t>Інформація про використання бюджетних коштів станом на 01.09. 2020 року в порівняні з минулим роком</t>
    </r>
  </si>
  <si>
    <r>
      <rPr>
        <b/>
        <sz val="16"/>
        <rFont val="Arial"/>
        <family val="2"/>
        <charset val="204"/>
      </rPr>
      <t xml:space="preserve"> </t>
    </r>
    <r>
      <rPr>
        <b/>
        <sz val="14"/>
        <rFont val="Arial"/>
        <family val="2"/>
        <charset val="204"/>
      </rPr>
      <t>Інформація про використання бюджетних коштів станом на 01.09. 2020 року в порівняні з минулим роком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</si>
</sst>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_(* #,##0.00_);_(* \(#,##0.00\);_(* &quot;-&quot;??_);_(@_)"/>
    <numFmt numFmtId="165" formatCode="_(* #,##0.0_);_(* \(#,##0.0\);_(* &quot;-&quot;??_);_(@_)"/>
    <numFmt numFmtId="166" formatCode="0.0%"/>
    <numFmt numFmtId="167" formatCode="#,##0.000"/>
  </numFmts>
  <fonts count="17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indexed="10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6"/>
      <name val="Arial"/>
      <family val="2"/>
      <charset val="204"/>
    </font>
    <font>
      <b/>
      <sz val="16"/>
      <name val="Arial"/>
      <family val="2"/>
      <charset val="204"/>
    </font>
    <font>
      <sz val="12"/>
      <name val="Arial"/>
      <family val="2"/>
      <charset val="204"/>
    </font>
    <font>
      <sz val="16"/>
      <name val="Arial"/>
      <family val="2"/>
      <charset val="204"/>
    </font>
    <font>
      <sz val="10"/>
      <color indexed="9"/>
      <name val="Arial"/>
      <family val="2"/>
      <charset val="204"/>
    </font>
    <font>
      <b/>
      <sz val="14"/>
      <color indexed="8"/>
      <name val="Arial"/>
      <family val="2"/>
      <charset val="204"/>
    </font>
    <font>
      <sz val="12"/>
      <color indexed="9"/>
      <name val="Arial"/>
      <family val="2"/>
      <charset val="204"/>
    </font>
    <font>
      <b/>
      <sz val="16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3" fillId="0" borderId="0" xfId="0" applyFont="1"/>
    <xf numFmtId="0" fontId="5" fillId="0" borderId="0" xfId="0" applyFont="1" applyAlignment="1">
      <alignment horizontal="center" vertical="center"/>
    </xf>
    <xf numFmtId="0" fontId="11" fillId="0" borderId="0" xfId="0" applyFont="1"/>
    <xf numFmtId="0" fontId="15" fillId="0" borderId="0" xfId="0" applyFont="1"/>
    <xf numFmtId="165" fontId="15" fillId="0" borderId="0" xfId="1" applyNumberFormat="1" applyFont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4" fontId="2" fillId="0" borderId="0" xfId="0" applyNumberFormat="1" applyFont="1"/>
    <xf numFmtId="49" fontId="7" fillId="0" borderId="3" xfId="0" applyNumberFormat="1" applyFont="1" applyBorder="1" applyAlignment="1">
      <alignment horizontal="center" vertical="center" wrapText="1"/>
    </xf>
    <xf numFmtId="4" fontId="1" fillId="3" borderId="0" xfId="0" applyNumberFormat="1" applyFont="1" applyFill="1"/>
    <xf numFmtId="4" fontId="1" fillId="0" borderId="0" xfId="0" applyNumberFormat="1" applyFont="1"/>
    <xf numFmtId="43" fontId="13" fillId="0" borderId="0" xfId="0" applyNumberFormat="1" applyFont="1"/>
    <xf numFmtId="167" fontId="0" fillId="0" borderId="0" xfId="0" applyNumberFormat="1"/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49" fontId="9" fillId="2" borderId="10" xfId="0" applyNumberFormat="1" applyFont="1" applyFill="1" applyBorder="1" applyAlignment="1">
      <alignment horizontal="center" vertical="center" wrapText="1"/>
    </xf>
    <xf numFmtId="167" fontId="5" fillId="2" borderId="10" xfId="0" applyNumberFormat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10" fontId="0" fillId="0" borderId="0" xfId="0" applyNumberFormat="1"/>
    <xf numFmtId="49" fontId="7" fillId="0" borderId="3" xfId="0" applyNumberFormat="1" applyFont="1" applyBorder="1" applyAlignment="1">
      <alignment horizontal="center" vertical="center" wrapText="1"/>
    </xf>
    <xf numFmtId="167" fontId="7" fillId="0" borderId="3" xfId="1" applyNumberFormat="1" applyFont="1" applyBorder="1" applyAlignment="1">
      <alignment horizontal="center" vertical="center" wrapText="1"/>
    </xf>
    <xf numFmtId="10" fontId="7" fillId="0" borderId="3" xfId="1" applyNumberFormat="1" applyFont="1" applyBorder="1" applyAlignment="1">
      <alignment horizontal="center" vertical="center" wrapText="1"/>
    </xf>
    <xf numFmtId="167" fontId="7" fillId="0" borderId="8" xfId="1" applyNumberFormat="1" applyFont="1" applyBorder="1" applyAlignment="1">
      <alignment horizontal="center" vertical="center" wrapText="1"/>
    </xf>
    <xf numFmtId="166" fontId="5" fillId="2" borderId="10" xfId="0" applyNumberFormat="1" applyFont="1" applyFill="1" applyBorder="1" applyAlignment="1">
      <alignment horizontal="center" vertical="center" wrapText="1"/>
    </xf>
    <xf numFmtId="167" fontId="9" fillId="2" borderId="10" xfId="0" applyNumberFormat="1" applyFont="1" applyFill="1" applyBorder="1" applyAlignment="1">
      <alignment horizontal="center" vertical="center" wrapText="1"/>
    </xf>
    <xf numFmtId="166" fontId="7" fillId="0" borderId="3" xfId="1" applyNumberFormat="1" applyFont="1" applyBorder="1" applyAlignment="1">
      <alignment horizontal="center" vertical="center" wrapText="1"/>
    </xf>
    <xf numFmtId="10" fontId="9" fillId="2" borderId="10" xfId="0" applyNumberFormat="1" applyFont="1" applyFill="1" applyBorder="1" applyAlignment="1">
      <alignment horizontal="center" vertical="center" wrapText="1"/>
    </xf>
    <xf numFmtId="167" fontId="9" fillId="2" borderId="1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37"/>
  <sheetViews>
    <sheetView tabSelected="1" view="pageBreakPreview" zoomScaleNormal="75" zoomScaleSheetLayoutView="100" workbookViewId="0">
      <pane xSplit="1" ySplit="7" topLeftCell="B20" activePane="bottomRight" state="frozen"/>
      <selection pane="topRight" activeCell="B1" sqref="B1"/>
      <selection pane="bottomLeft" activeCell="A8" sqref="A8"/>
      <selection pane="bottomRight" activeCell="C38" sqref="C38"/>
    </sheetView>
  </sheetViews>
  <sheetFormatPr defaultRowHeight="12.75" x14ac:dyDescent="0.2"/>
  <cols>
    <col min="1" max="1" width="43.42578125" customWidth="1"/>
    <col min="2" max="2" width="12.140625" customWidth="1"/>
    <col min="3" max="3" width="21.7109375" customWidth="1"/>
    <col min="4" max="4" width="19.42578125" style="16" customWidth="1"/>
    <col min="5" max="5" width="16.140625" customWidth="1"/>
    <col min="6" max="6" width="20" customWidth="1"/>
    <col min="7" max="7" width="20.7109375" customWidth="1"/>
    <col min="8" max="8" width="14.28515625" customWidth="1"/>
    <col min="9" max="9" width="18.140625" customWidth="1"/>
    <col min="12" max="12" width="12.7109375" bestFit="1" customWidth="1"/>
  </cols>
  <sheetData>
    <row r="1" spans="1:9" hidden="1" x14ac:dyDescent="0.2"/>
    <row r="2" spans="1:9" s="4" customFormat="1" ht="17.25" customHeight="1" x14ac:dyDescent="0.2">
      <c r="A2" s="49" t="s">
        <v>34</v>
      </c>
      <c r="B2" s="49"/>
      <c r="C2" s="49"/>
      <c r="D2" s="49"/>
      <c r="E2" s="49"/>
      <c r="F2" s="49"/>
      <c r="G2" s="49"/>
    </row>
    <row r="3" spans="1:9" s="4" customFormat="1" ht="18" x14ac:dyDescent="0.2">
      <c r="A3" s="50" t="s">
        <v>13</v>
      </c>
      <c r="B3" s="50"/>
      <c r="C3" s="50"/>
      <c r="D3" s="50"/>
      <c r="E3" s="50"/>
      <c r="F3" s="50"/>
      <c r="G3" s="50"/>
    </row>
    <row r="4" spans="1:9" s="4" customFormat="1" ht="18" x14ac:dyDescent="0.2">
      <c r="A4" s="50" t="s">
        <v>15</v>
      </c>
      <c r="B4" s="50"/>
      <c r="C4" s="50"/>
      <c r="D4" s="50"/>
      <c r="E4" s="50"/>
      <c r="F4" s="50"/>
      <c r="G4" s="12"/>
    </row>
    <row r="5" spans="1:9" s="4" customFormat="1" ht="13.9" customHeight="1" thickBot="1" x14ac:dyDescent="0.3">
      <c r="A5" s="5"/>
      <c r="B5" s="5"/>
      <c r="C5" s="5"/>
      <c r="D5" s="5"/>
      <c r="E5" s="5"/>
      <c r="F5" s="5"/>
      <c r="G5" s="5" t="s">
        <v>10</v>
      </c>
    </row>
    <row r="6" spans="1:9" s="1" customFormat="1" ht="66.75" customHeight="1" x14ac:dyDescent="0.2">
      <c r="A6" s="24" t="s">
        <v>2</v>
      </c>
      <c r="B6" s="25" t="s">
        <v>18</v>
      </c>
      <c r="C6" s="7" t="s">
        <v>28</v>
      </c>
      <c r="D6" s="7" t="s">
        <v>16</v>
      </c>
      <c r="E6" s="7" t="s">
        <v>29</v>
      </c>
      <c r="F6" s="7" t="s">
        <v>32</v>
      </c>
      <c r="G6" s="26" t="s">
        <v>30</v>
      </c>
    </row>
    <row r="7" spans="1:9" s="10" customFormat="1" x14ac:dyDescent="0.2">
      <c r="A7" s="27">
        <v>1</v>
      </c>
      <c r="B7" s="6">
        <v>2</v>
      </c>
      <c r="C7" s="6">
        <v>3</v>
      </c>
      <c r="D7" s="6">
        <v>4</v>
      </c>
      <c r="E7" s="6" t="s">
        <v>0</v>
      </c>
      <c r="F7" s="6">
        <v>6</v>
      </c>
      <c r="G7" s="28" t="s">
        <v>1</v>
      </c>
    </row>
    <row r="8" spans="1:9" ht="16.5" customHeight="1" x14ac:dyDescent="0.2">
      <c r="A8" s="29" t="s">
        <v>3</v>
      </c>
      <c r="B8" s="38" t="s">
        <v>19</v>
      </c>
      <c r="C8" s="39">
        <v>120908.7</v>
      </c>
      <c r="D8" s="39">
        <v>78178.161999999997</v>
      </c>
      <c r="E8" s="40">
        <f>D8/C8</f>
        <v>0.64658839272939006</v>
      </c>
      <c r="F8" s="39">
        <v>68645.3</v>
      </c>
      <c r="G8" s="41">
        <f>D8-F8</f>
        <v>9532.8619999999937</v>
      </c>
      <c r="I8" s="37"/>
    </row>
    <row r="9" spans="1:9" ht="15.75" customHeight="1" x14ac:dyDescent="0.2">
      <c r="A9" s="29" t="s">
        <v>4</v>
      </c>
      <c r="B9" s="38" t="s">
        <v>20</v>
      </c>
      <c r="C9" s="39">
        <v>1367002.8589999999</v>
      </c>
      <c r="D9" s="39">
        <v>782764.56400000001</v>
      </c>
      <c r="E9" s="40">
        <f t="shared" ref="E9:E13" si="0">D9/C9</f>
        <v>0.57261369926659389</v>
      </c>
      <c r="F9" s="39">
        <v>680074.8</v>
      </c>
      <c r="G9" s="41">
        <f t="shared" ref="G9:G13" si="1">D9-F9</f>
        <v>102689.76399999997</v>
      </c>
      <c r="I9" s="37"/>
    </row>
    <row r="10" spans="1:9" ht="28.5" x14ac:dyDescent="0.2">
      <c r="A10" s="30" t="s">
        <v>5</v>
      </c>
      <c r="B10" s="38" t="s">
        <v>21</v>
      </c>
      <c r="C10" s="39">
        <v>54506.218000000001</v>
      </c>
      <c r="D10" s="39">
        <v>32769.201999999997</v>
      </c>
      <c r="E10" s="40">
        <f t="shared" si="0"/>
        <v>0.60120116937851009</v>
      </c>
      <c r="F10" s="39">
        <v>20975</v>
      </c>
      <c r="G10" s="41">
        <f t="shared" si="1"/>
        <v>11794.201999999997</v>
      </c>
      <c r="I10" s="37"/>
    </row>
    <row r="11" spans="1:9" ht="15" x14ac:dyDescent="0.2">
      <c r="A11" s="29" t="s">
        <v>7</v>
      </c>
      <c r="B11" s="38" t="s">
        <v>22</v>
      </c>
      <c r="C11" s="39">
        <v>33380.400000000001</v>
      </c>
      <c r="D11" s="39">
        <v>16999.398000000001</v>
      </c>
      <c r="E11" s="40">
        <f t="shared" si="0"/>
        <v>0.50926286084049321</v>
      </c>
      <c r="F11" s="39">
        <v>18750.5</v>
      </c>
      <c r="G11" s="41">
        <f t="shared" si="1"/>
        <v>-1751.101999999999</v>
      </c>
      <c r="I11" s="37"/>
    </row>
    <row r="12" spans="1:9" ht="16.5" customHeight="1" x14ac:dyDescent="0.2">
      <c r="A12" s="29" t="s">
        <v>8</v>
      </c>
      <c r="B12" s="38" t="s">
        <v>23</v>
      </c>
      <c r="C12" s="39">
        <v>46886.1</v>
      </c>
      <c r="D12" s="39">
        <v>23193.691999999999</v>
      </c>
      <c r="E12" s="40">
        <f t="shared" si="0"/>
        <v>0.4946816220585632</v>
      </c>
      <c r="F12" s="39">
        <v>17850</v>
      </c>
      <c r="G12" s="41">
        <f t="shared" si="1"/>
        <v>5343.6919999999991</v>
      </c>
      <c r="I12" s="37"/>
    </row>
    <row r="13" spans="1:9" ht="17.25" customHeight="1" x14ac:dyDescent="0.2">
      <c r="A13" s="29" t="s">
        <v>6</v>
      </c>
      <c r="B13" s="38" t="s">
        <v>24</v>
      </c>
      <c r="C13" s="39">
        <v>76338.09</v>
      </c>
      <c r="D13" s="39">
        <v>44968.322</v>
      </c>
      <c r="E13" s="40">
        <f t="shared" si="0"/>
        <v>0.58906794759994652</v>
      </c>
      <c r="F13" s="39">
        <v>38408.9</v>
      </c>
      <c r="G13" s="41">
        <f t="shared" si="1"/>
        <v>6559.4219999999987</v>
      </c>
      <c r="I13" s="37"/>
    </row>
    <row r="14" spans="1:9" s="2" customFormat="1" ht="21.75" customHeight="1" thickBot="1" x14ac:dyDescent="0.25">
      <c r="A14" s="31" t="s">
        <v>11</v>
      </c>
      <c r="B14" s="32"/>
      <c r="C14" s="33">
        <f>SUM(C8:C13)</f>
        <v>1699022.3670000001</v>
      </c>
      <c r="D14" s="33">
        <f>SUM(D8:D13)</f>
        <v>978873.3400000002</v>
      </c>
      <c r="E14" s="42">
        <f>D14/C14</f>
        <v>0.57613917215723165</v>
      </c>
      <c r="F14" s="33">
        <f>SUM(F8:F13)</f>
        <v>844704.50000000012</v>
      </c>
      <c r="G14" s="33">
        <f>SUM(G8:G13)</f>
        <v>134168.83999999994</v>
      </c>
      <c r="H14" s="18"/>
    </row>
    <row r="15" spans="1:9" s="4" customFormat="1" ht="27" customHeight="1" x14ac:dyDescent="0.2">
      <c r="A15" s="50" t="s">
        <v>35</v>
      </c>
      <c r="B15" s="50"/>
      <c r="C15" s="50"/>
      <c r="D15" s="50"/>
      <c r="E15" s="50"/>
      <c r="F15" s="50"/>
      <c r="G15" s="50"/>
      <c r="I15" s="8"/>
    </row>
    <row r="16" spans="1:9" s="4" customFormat="1" ht="18" x14ac:dyDescent="0.2">
      <c r="A16" s="50" t="s">
        <v>13</v>
      </c>
      <c r="B16" s="50"/>
      <c r="C16" s="50"/>
      <c r="D16" s="50"/>
      <c r="E16" s="50"/>
      <c r="F16" s="50"/>
      <c r="G16" s="50"/>
    </row>
    <row r="17" spans="1:12" s="4" customFormat="1" ht="18" x14ac:dyDescent="0.2">
      <c r="A17" s="49" t="s">
        <v>27</v>
      </c>
      <c r="B17" s="49"/>
      <c r="C17" s="49"/>
      <c r="D17" s="49"/>
      <c r="E17" s="49"/>
      <c r="F17" s="49"/>
      <c r="G17" s="49"/>
    </row>
    <row r="18" spans="1:12" s="4" customFormat="1" ht="13.5" customHeight="1" thickBot="1" x14ac:dyDescent="0.25">
      <c r="A18" s="9"/>
      <c r="B18" s="9"/>
      <c r="C18" s="9"/>
      <c r="D18" s="9"/>
      <c r="E18" s="9"/>
      <c r="F18" s="9"/>
      <c r="G18" s="9" t="s">
        <v>14</v>
      </c>
    </row>
    <row r="19" spans="1:12" ht="0.75" hidden="1" customHeight="1" thickBot="1" x14ac:dyDescent="0.3">
      <c r="A19" s="3"/>
      <c r="B19" s="3"/>
      <c r="C19" s="3"/>
      <c r="D19" s="5"/>
      <c r="E19" s="3"/>
      <c r="F19" s="3"/>
      <c r="G19" s="3"/>
    </row>
    <row r="20" spans="1:12" ht="61.5" customHeight="1" x14ac:dyDescent="0.2">
      <c r="A20" s="24" t="s">
        <v>2</v>
      </c>
      <c r="B20" s="25" t="s">
        <v>18</v>
      </c>
      <c r="C20" s="7" t="s">
        <v>28</v>
      </c>
      <c r="D20" s="7" t="s">
        <v>17</v>
      </c>
      <c r="E20" s="7" t="s">
        <v>31</v>
      </c>
      <c r="F20" s="7" t="str">
        <f>$F$6</f>
        <v xml:space="preserve">Виконано на відповідну дату 2019 року </v>
      </c>
      <c r="G20" s="26" t="s">
        <v>30</v>
      </c>
    </row>
    <row r="21" spans="1:12" x14ac:dyDescent="0.2">
      <c r="A21" s="27">
        <v>1</v>
      </c>
      <c r="B21" s="6">
        <v>2</v>
      </c>
      <c r="C21" s="6">
        <v>3</v>
      </c>
      <c r="D21" s="6">
        <v>4</v>
      </c>
      <c r="E21" s="6" t="s">
        <v>0</v>
      </c>
      <c r="F21" s="6">
        <v>6</v>
      </c>
      <c r="G21" s="28" t="s">
        <v>1</v>
      </c>
    </row>
    <row r="22" spans="1:12" ht="20.25" customHeight="1" x14ac:dyDescent="0.2">
      <c r="A22" s="29" t="s">
        <v>3</v>
      </c>
      <c r="B22" s="19" t="s">
        <v>19</v>
      </c>
      <c r="C22" s="39">
        <v>59.3</v>
      </c>
      <c r="D22" s="39">
        <f>135.838+232.004+59.055</f>
        <v>426.89699999999999</v>
      </c>
      <c r="E22" s="44">
        <f>D22/C22</f>
        <v>7.1989376053962904</v>
      </c>
      <c r="F22" s="39">
        <v>1179.3</v>
      </c>
      <c r="G22" s="41">
        <f>D22-F22</f>
        <v>-752.40300000000002</v>
      </c>
      <c r="J22" s="37"/>
    </row>
    <row r="23" spans="1:12" s="13" customFormat="1" ht="15.75" customHeight="1" x14ac:dyDescent="0.2">
      <c r="A23" s="34" t="s">
        <v>4</v>
      </c>
      <c r="B23" s="19" t="s">
        <v>20</v>
      </c>
      <c r="C23" s="39">
        <f>54830.1+93121.529</f>
        <v>147951.62899999999</v>
      </c>
      <c r="D23" s="39">
        <f>15250.897+67573.639+67580.802</f>
        <v>150405.33799999999</v>
      </c>
      <c r="E23" s="44">
        <f>D23/C23</f>
        <v>1.0165845352064355</v>
      </c>
      <c r="F23" s="39">
        <v>54955.6</v>
      </c>
      <c r="G23" s="41">
        <f t="shared" ref="G23:G29" si="2">D23-F23</f>
        <v>95449.737999999983</v>
      </c>
      <c r="J23" s="37"/>
    </row>
    <row r="24" spans="1:12" s="13" customFormat="1" ht="31.5" customHeight="1" x14ac:dyDescent="0.2">
      <c r="A24" s="29" t="s">
        <v>33</v>
      </c>
      <c r="B24" s="38" t="s">
        <v>21</v>
      </c>
      <c r="C24" s="39">
        <v>28751.14</v>
      </c>
      <c r="D24" s="39">
        <f>6.491+1230.441+3208.648</f>
        <v>4445.58</v>
      </c>
      <c r="E24" s="44">
        <f t="shared" ref="E24:E29" si="3">D24/C24</f>
        <v>0.15462273843750196</v>
      </c>
      <c r="F24" s="39">
        <v>12060.2</v>
      </c>
      <c r="G24" s="41">
        <f t="shared" si="2"/>
        <v>-7614.6200000000008</v>
      </c>
      <c r="H24" s="14"/>
      <c r="I24" s="14"/>
      <c r="J24" s="37"/>
    </row>
    <row r="25" spans="1:12" ht="19.5" customHeight="1" x14ac:dyDescent="0.2">
      <c r="A25" s="34" t="s">
        <v>7</v>
      </c>
      <c r="B25" s="19" t="s">
        <v>22</v>
      </c>
      <c r="C25" s="39">
        <f>1001.5+5450</f>
        <v>6451.5</v>
      </c>
      <c r="D25" s="39">
        <f>382.531+498.451+2886.131</f>
        <v>3767.1129999999998</v>
      </c>
      <c r="E25" s="44">
        <f t="shared" si="3"/>
        <v>0.58391273347283579</v>
      </c>
      <c r="F25" s="39">
        <v>764.3</v>
      </c>
      <c r="G25" s="41">
        <f t="shared" si="2"/>
        <v>3002.8130000000001</v>
      </c>
      <c r="H25" s="11"/>
      <c r="I25" s="11"/>
      <c r="J25" s="37"/>
      <c r="L25" s="23"/>
    </row>
    <row r="26" spans="1:12" s="13" customFormat="1" ht="18" customHeight="1" x14ac:dyDescent="0.2">
      <c r="A26" s="29" t="s">
        <v>8</v>
      </c>
      <c r="B26" s="19" t="s">
        <v>23</v>
      </c>
      <c r="C26" s="39">
        <v>600</v>
      </c>
      <c r="D26" s="39">
        <f>25.983+509.815</f>
        <v>535.798</v>
      </c>
      <c r="E26" s="44">
        <f t="shared" si="3"/>
        <v>0.89299666666666666</v>
      </c>
      <c r="F26" s="39">
        <v>6651.5</v>
      </c>
      <c r="G26" s="41">
        <f t="shared" si="2"/>
        <v>-6115.7020000000002</v>
      </c>
      <c r="H26" s="15"/>
      <c r="I26" s="14"/>
      <c r="J26" s="37"/>
    </row>
    <row r="27" spans="1:12" ht="19.5" customHeight="1" x14ac:dyDescent="0.2">
      <c r="A27" s="29" t="s">
        <v>6</v>
      </c>
      <c r="B27" s="19" t="s">
        <v>24</v>
      </c>
      <c r="C27" s="39">
        <v>155937.4</v>
      </c>
      <c r="D27" s="39">
        <v>77211.221000000005</v>
      </c>
      <c r="E27" s="44">
        <f t="shared" si="3"/>
        <v>0.49514241612339316</v>
      </c>
      <c r="F27" s="39">
        <v>45443.7</v>
      </c>
      <c r="G27" s="41">
        <f t="shared" si="2"/>
        <v>31767.521000000008</v>
      </c>
      <c r="H27" s="11"/>
      <c r="I27" s="11"/>
      <c r="J27" s="37"/>
      <c r="L27" s="37"/>
    </row>
    <row r="28" spans="1:12" ht="17.25" customHeight="1" x14ac:dyDescent="0.2">
      <c r="A28" s="29" t="s">
        <v>9</v>
      </c>
      <c r="B28" s="19" t="s">
        <v>25</v>
      </c>
      <c r="C28" s="39">
        <f>3000+750+13126.4+9945.067</f>
        <v>26821.467000000001</v>
      </c>
      <c r="D28" s="39">
        <v>0</v>
      </c>
      <c r="E28" s="44">
        <f t="shared" si="3"/>
        <v>0</v>
      </c>
      <c r="F28" s="39">
        <v>66477.7</v>
      </c>
      <c r="G28" s="41">
        <f t="shared" si="2"/>
        <v>-66477.7</v>
      </c>
      <c r="H28" s="21"/>
      <c r="I28" s="22"/>
      <c r="J28" s="37"/>
    </row>
    <row r="29" spans="1:12" ht="18" customHeight="1" x14ac:dyDescent="0.2">
      <c r="A29" s="29" t="s">
        <v>12</v>
      </c>
      <c r="B29" s="19" t="s">
        <v>26</v>
      </c>
      <c r="C29" s="39">
        <v>15970</v>
      </c>
      <c r="D29" s="39">
        <v>10379.226000000001</v>
      </c>
      <c r="E29" s="44">
        <f t="shared" si="3"/>
        <v>0.64992022542266759</v>
      </c>
      <c r="F29" s="39">
        <v>9952.2000000000007</v>
      </c>
      <c r="G29" s="41">
        <f t="shared" si="2"/>
        <v>427.02599999999984</v>
      </c>
      <c r="H29" s="11"/>
      <c r="I29" s="11"/>
      <c r="J29" s="37"/>
    </row>
    <row r="30" spans="1:12" ht="21" thickBot="1" x14ac:dyDescent="0.25">
      <c r="A30" s="35" t="s">
        <v>11</v>
      </c>
      <c r="B30" s="36"/>
      <c r="C30" s="43">
        <f>C22+C23+C24+C25+C26+C27+C28+C29</f>
        <v>382542.43599999993</v>
      </c>
      <c r="D30" s="43">
        <f>D22+D23+D24+D25+D26+D27+D28+D29</f>
        <v>247171.17299999998</v>
      </c>
      <c r="E30" s="45">
        <f>D30/C30</f>
        <v>0.64612746126811416</v>
      </c>
      <c r="F30" s="43">
        <f>F22+F23+F24+F25+F26+F27+F28+F29</f>
        <v>197484.5</v>
      </c>
      <c r="G30" s="46">
        <f>D30-F30</f>
        <v>49686.672999999981</v>
      </c>
      <c r="H30" s="20"/>
      <c r="I30" s="21"/>
      <c r="J30" s="11"/>
    </row>
    <row r="31" spans="1:12" ht="14.25" customHeight="1" x14ac:dyDescent="0.2">
      <c r="A31" s="47"/>
      <c r="B31" s="48"/>
      <c r="C31" s="48"/>
      <c r="D31" s="48"/>
      <c r="H31" s="11"/>
      <c r="I31" s="11"/>
      <c r="J31" s="11"/>
    </row>
    <row r="32" spans="1:12" x14ac:dyDescent="0.2">
      <c r="C32" s="17"/>
      <c r="D32" s="17"/>
    </row>
    <row r="37" spans="3:7" x14ac:dyDescent="0.2">
      <c r="C37" s="23">
        <f>C30+C14</f>
        <v>2081564.8030000001</v>
      </c>
      <c r="D37" s="23">
        <f>D30+D14</f>
        <v>1226044.5130000003</v>
      </c>
      <c r="E37" s="23"/>
      <c r="F37" s="23">
        <f t="shared" ref="F37" si="4">F30+F14</f>
        <v>1042189.0000000001</v>
      </c>
      <c r="G37" s="23"/>
    </row>
  </sheetData>
  <mergeCells count="7">
    <mergeCell ref="A31:D31"/>
    <mergeCell ref="A17:G17"/>
    <mergeCell ref="A16:G16"/>
    <mergeCell ref="A2:G2"/>
    <mergeCell ref="A3:G3"/>
    <mergeCell ref="A15:G15"/>
    <mergeCell ref="A4:F4"/>
  </mergeCells>
  <phoneticPr fontId="0" type="noConversion"/>
  <pageMargins left="1.0629921259842521" right="0" top="0" bottom="0" header="0" footer="0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загальний та спеціальний</vt:lpstr>
      <vt:lpstr>'загальний та спеціальний'!Область_друку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RePack by Diakov</cp:lastModifiedBy>
  <cp:lastPrinted>2020-09-04T07:41:14Z</cp:lastPrinted>
  <dcterms:created xsi:type="dcterms:W3CDTF">1996-10-08T23:32:33Z</dcterms:created>
  <dcterms:modified xsi:type="dcterms:W3CDTF">2020-09-04T07:41:46Z</dcterms:modified>
</cp:coreProperties>
</file>