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Лист1!$A$1:$J$162</definedName>
  </definedNames>
  <calcPr calcId="125725"/>
</workbook>
</file>

<file path=xl/calcChain.xml><?xml version="1.0" encoding="utf-8"?>
<calcChain xmlns="http://schemas.openxmlformats.org/spreadsheetml/2006/main">
  <c r="J91" i="1"/>
  <c r="J134"/>
  <c r="J141" s="1"/>
  <c r="J145"/>
  <c r="I145"/>
  <c r="H145"/>
  <c r="G145"/>
  <c r="E145"/>
  <c r="I144"/>
  <c r="E144"/>
  <c r="J143"/>
  <c r="I143"/>
  <c r="H143"/>
  <c r="G143"/>
  <c r="E143"/>
  <c r="I141"/>
  <c r="H141"/>
  <c r="G141"/>
  <c r="E141"/>
  <c r="J140"/>
  <c r="I140"/>
  <c r="H140"/>
  <c r="G140"/>
  <c r="E140"/>
  <c r="E139"/>
  <c r="F138"/>
  <c r="F145" s="1"/>
  <c r="E138"/>
  <c r="J137"/>
  <c r="J144" s="1"/>
  <c r="H137"/>
  <c r="H144" s="1"/>
  <c r="G137"/>
  <c r="G144" s="1"/>
  <c r="E137"/>
  <c r="F136"/>
  <c r="F143" s="1"/>
  <c r="E136"/>
  <c r="F134"/>
  <c r="F141" s="1"/>
  <c r="E134"/>
  <c r="F133"/>
  <c r="F140" s="1"/>
  <c r="E133"/>
  <c r="J139"/>
  <c r="I139"/>
  <c r="H132"/>
  <c r="H139" s="1"/>
  <c r="G132"/>
  <c r="G139" s="1"/>
  <c r="E132"/>
  <c r="E131"/>
  <c r="E130"/>
  <c r="E129"/>
  <c r="E128"/>
  <c r="E127"/>
  <c r="E126"/>
  <c r="J125"/>
  <c r="I125"/>
  <c r="H125"/>
  <c r="F125"/>
  <c r="E125"/>
  <c r="J98"/>
  <c r="I98"/>
  <c r="H98"/>
  <c r="G98"/>
  <c r="F98"/>
  <c r="E98"/>
  <c r="J97"/>
  <c r="I97"/>
  <c r="G97"/>
  <c r="F97" s="1"/>
  <c r="F91" s="1"/>
  <c r="E97"/>
  <c r="J96"/>
  <c r="I96"/>
  <c r="H96"/>
  <c r="G96"/>
  <c r="F96" s="1"/>
  <c r="E96"/>
  <c r="J95"/>
  <c r="I95"/>
  <c r="H95"/>
  <c r="G95"/>
  <c r="F95" s="1"/>
  <c r="E95"/>
  <c r="J94"/>
  <c r="I94"/>
  <c r="H94"/>
  <c r="G94"/>
  <c r="F94" s="1"/>
  <c r="E94"/>
  <c r="J93"/>
  <c r="I93"/>
  <c r="H93"/>
  <c r="G93"/>
  <c r="F93" s="1"/>
  <c r="E93"/>
  <c r="J92"/>
  <c r="I92"/>
  <c r="H92"/>
  <c r="G92"/>
  <c r="F92" s="1"/>
  <c r="E92"/>
  <c r="I91"/>
  <c r="H91"/>
  <c r="G91"/>
  <c r="E91"/>
  <c r="J90"/>
  <c r="I90"/>
  <c r="H90"/>
  <c r="G90"/>
  <c r="F90" s="1"/>
  <c r="E90"/>
  <c r="J89"/>
  <c r="I89"/>
  <c r="H89"/>
  <c r="G89"/>
  <c r="F89"/>
  <c r="E89"/>
  <c r="E80"/>
  <c r="E79"/>
  <c r="E78"/>
  <c r="J77"/>
  <c r="I77"/>
  <c r="H77"/>
  <c r="G77"/>
  <c r="F77"/>
  <c r="E77"/>
  <c r="J76"/>
  <c r="I76"/>
  <c r="H76"/>
  <c r="G76"/>
  <c r="F76"/>
  <c r="E76"/>
  <c r="J75"/>
  <c r="I75"/>
  <c r="H75"/>
  <c r="G75"/>
  <c r="F75"/>
  <c r="E75"/>
  <c r="J74"/>
  <c r="I74"/>
  <c r="H74"/>
  <c r="G74"/>
  <c r="F74"/>
  <c r="E74"/>
  <c r="J73"/>
  <c r="I73"/>
  <c r="H73"/>
  <c r="G73"/>
  <c r="F73"/>
  <c r="E73"/>
  <c r="J72"/>
  <c r="I72"/>
  <c r="H72"/>
  <c r="G72"/>
  <c r="F72"/>
  <c r="E72"/>
  <c r="J71"/>
  <c r="I71"/>
  <c r="H71"/>
  <c r="G71"/>
  <c r="F71"/>
  <c r="E71"/>
  <c r="J70"/>
  <c r="I70"/>
  <c r="H70"/>
  <c r="G70"/>
  <c r="F70"/>
  <c r="E70"/>
  <c r="J69"/>
  <c r="I69"/>
  <c r="H69"/>
  <c r="G69"/>
  <c r="F69"/>
  <c r="E69"/>
  <c r="J68"/>
  <c r="I68"/>
  <c r="H68"/>
  <c r="G68"/>
  <c r="F68"/>
  <c r="E68"/>
  <c r="J67"/>
  <c r="I67"/>
  <c r="H67"/>
  <c r="G67"/>
  <c r="F67"/>
  <c r="E67"/>
  <c r="J66"/>
  <c r="I66"/>
  <c r="H66"/>
  <c r="G66"/>
  <c r="F66"/>
  <c r="E66"/>
  <c r="J65"/>
  <c r="I65"/>
  <c r="H65"/>
  <c r="G65"/>
  <c r="F65"/>
  <c r="E65"/>
  <c r="J64"/>
  <c r="I64"/>
  <c r="H64"/>
  <c r="G64"/>
  <c r="F64"/>
  <c r="E64"/>
  <c r="J63"/>
  <c r="I63"/>
  <c r="H63"/>
  <c r="G63"/>
  <c r="F63"/>
  <c r="E63"/>
  <c r="J62"/>
  <c r="I62"/>
  <c r="H62"/>
  <c r="G62"/>
  <c r="F62"/>
  <c r="E62"/>
  <c r="J61"/>
  <c r="I61"/>
  <c r="H61"/>
  <c r="G61"/>
  <c r="F61"/>
  <c r="E61"/>
  <c r="J60"/>
  <c r="I60"/>
  <c r="H60"/>
  <c r="G60"/>
  <c r="F60"/>
  <c r="E60"/>
  <c r="J59"/>
  <c r="I59"/>
  <c r="H59"/>
  <c r="G59"/>
  <c r="F59"/>
  <c r="E59"/>
  <c r="J58"/>
  <c r="I58"/>
  <c r="H58"/>
  <c r="G58"/>
  <c r="F58"/>
  <c r="E58"/>
  <c r="J57"/>
  <c r="I57"/>
  <c r="H57"/>
  <c r="G57"/>
  <c r="F57"/>
  <c r="E57"/>
  <c r="J56"/>
  <c r="J79" s="1"/>
  <c r="I56"/>
  <c r="I79" s="1"/>
  <c r="H56"/>
  <c r="H79" s="1"/>
  <c r="G56"/>
  <c r="F56" s="1"/>
  <c r="E56"/>
  <c r="J54"/>
  <c r="I54"/>
  <c r="H54"/>
  <c r="G54"/>
  <c r="F54" s="1"/>
  <c r="J53"/>
  <c r="I53"/>
  <c r="H53"/>
  <c r="G53"/>
  <c r="F53"/>
  <c r="E53"/>
  <c r="J52"/>
  <c r="I52"/>
  <c r="H52"/>
  <c r="G52"/>
  <c r="F52"/>
  <c r="E52"/>
  <c r="J51"/>
  <c r="I51"/>
  <c r="H51"/>
  <c r="G51"/>
  <c r="F51"/>
  <c r="E51"/>
  <c r="J50"/>
  <c r="I50"/>
  <c r="H50"/>
  <c r="G50"/>
  <c r="F50"/>
  <c r="E50"/>
  <c r="C50"/>
  <c r="J49"/>
  <c r="I49"/>
  <c r="H49"/>
  <c r="G49"/>
  <c r="F49" s="1"/>
  <c r="E49"/>
  <c r="J48"/>
  <c r="I48"/>
  <c r="H48"/>
  <c r="G48"/>
  <c r="F48" s="1"/>
  <c r="E48"/>
  <c r="J47"/>
  <c r="I47"/>
  <c r="H47"/>
  <c r="G47"/>
  <c r="F47" s="1"/>
  <c r="E47"/>
  <c r="J46"/>
  <c r="I46"/>
  <c r="H46"/>
  <c r="G46"/>
  <c r="F46" s="1"/>
  <c r="E46"/>
  <c r="J45"/>
  <c r="I45"/>
  <c r="H45"/>
  <c r="G45"/>
  <c r="F45" s="1"/>
  <c r="E45"/>
  <c r="J44"/>
  <c r="I44"/>
  <c r="H44"/>
  <c r="G44"/>
  <c r="F44" s="1"/>
  <c r="E44"/>
  <c r="J43"/>
  <c r="I43"/>
  <c r="H43"/>
  <c r="G43"/>
  <c r="F43"/>
  <c r="E43"/>
  <c r="C43"/>
  <c r="J42"/>
  <c r="I42"/>
  <c r="H42"/>
  <c r="G42"/>
  <c r="F42" s="1"/>
  <c r="E42"/>
  <c r="J41"/>
  <c r="I41"/>
  <c r="H41"/>
  <c r="G41"/>
  <c r="F41" s="1"/>
  <c r="E41"/>
  <c r="J40"/>
  <c r="J78" s="1"/>
  <c r="I40"/>
  <c r="I78" s="1"/>
  <c r="H40"/>
  <c r="H78" s="1"/>
  <c r="G40"/>
  <c r="G78" s="1"/>
  <c r="E40"/>
  <c r="F132" l="1"/>
  <c r="F139" s="1"/>
  <c r="F78"/>
  <c r="F40"/>
  <c r="G79"/>
  <c r="F79" s="1"/>
  <c r="F137"/>
  <c r="F144" s="1"/>
</calcChain>
</file>

<file path=xl/sharedStrings.xml><?xml version="1.0" encoding="utf-8"?>
<sst xmlns="http://schemas.openxmlformats.org/spreadsheetml/2006/main" count="176" uniqueCount="151">
  <si>
    <t>ПОГОДЖЕНО :</t>
  </si>
  <si>
    <t>ЗАТВЕРДЖЕНО :</t>
  </si>
  <si>
    <t>Лубенський міський голова</t>
  </si>
  <si>
    <t>(посада керівника органу управління підприємством)</t>
  </si>
  <si>
    <t>(посада уповноваженої особи)</t>
  </si>
  <si>
    <t xml:space="preserve"> </t>
  </si>
  <si>
    <t>М. П. (підпис, ініціали, прізвище)</t>
  </si>
  <si>
    <t>дата</t>
  </si>
  <si>
    <t>Проект</t>
  </si>
  <si>
    <t>Уточнений</t>
  </si>
  <si>
    <t>Х</t>
  </si>
  <si>
    <t>Змінений</t>
  </si>
  <si>
    <t>зробити позначку "Х"</t>
  </si>
  <si>
    <t>Коди</t>
  </si>
  <si>
    <t xml:space="preserve">за ЄДРПОУ </t>
  </si>
  <si>
    <t>01999388</t>
  </si>
  <si>
    <t xml:space="preserve">Організаційно-правова форма </t>
  </si>
  <si>
    <t>за КОПФГ</t>
  </si>
  <si>
    <t>150 КОМУНАЛЬНЕ ПІДПРИЄМСТВО</t>
  </si>
  <si>
    <t>Територія</t>
  </si>
  <si>
    <t>за КОАТУУ</t>
  </si>
  <si>
    <t>за СПОДУ</t>
  </si>
  <si>
    <t>за ЗКГНГ</t>
  </si>
  <si>
    <t xml:space="preserve">Вид економічної діяльності    </t>
  </si>
  <si>
    <t xml:space="preserve">за КВЕД  </t>
  </si>
  <si>
    <t>86.10; 86.22; 86.90</t>
  </si>
  <si>
    <t>Одиниця виміру</t>
  </si>
  <si>
    <t>тис. грн.</t>
  </si>
  <si>
    <t>Стандарти звітності П(с)БОУ</t>
  </si>
  <si>
    <t>Стандарти звітності МСФЗ</t>
  </si>
  <si>
    <t>Найменування показника</t>
  </si>
  <si>
    <t xml:space="preserve">Код рядка </t>
  </si>
  <si>
    <t>Факт минулого року</t>
  </si>
  <si>
    <t>Прогноз на поточний рік</t>
  </si>
  <si>
    <t>Плановий рік  (усього)</t>
  </si>
  <si>
    <t xml:space="preserve">І  </t>
  </si>
  <si>
    <t xml:space="preserve">ІІ  </t>
  </si>
  <si>
    <t xml:space="preserve">ІІІ  </t>
  </si>
  <si>
    <t xml:space="preserve">ІV </t>
  </si>
  <si>
    <t xml:space="preserve">Доходи </t>
  </si>
  <si>
    <t>Дохід (виручка) від реалізації продукції (товарів, робіт, послуг)</t>
  </si>
  <si>
    <t>Дохід з місцевого бюджету за програмою підтримки, у т.ч</t>
  </si>
  <si>
    <t xml:space="preserve">     Дохід з обласного бюджету (фонд розвитку територій області)</t>
  </si>
  <si>
    <t>Дохід з місцевого бюджету за цільовими програмами, у т.ч.:</t>
  </si>
  <si>
    <t>Субвенція медична державна</t>
  </si>
  <si>
    <t>Субвенція медична ОТҐ</t>
  </si>
  <si>
    <t>Субвенція Лубенського району</t>
  </si>
  <si>
    <t>Субвенція медична обласний бюджет</t>
  </si>
  <si>
    <t>Кошти Засульської ОТГ</t>
  </si>
  <si>
    <t>Субвенція з державного бюджету</t>
  </si>
  <si>
    <t>Інші доходи, у т.ч.:</t>
  </si>
  <si>
    <t>дохід від операційної оренди активів</t>
  </si>
  <si>
    <t>дохід від реалізації необоротних активів</t>
  </si>
  <si>
    <t>власні надходження установи</t>
  </si>
  <si>
    <t>Видатки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</si>
  <si>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</si>
  <si>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</si>
  <si>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</si>
  <si>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</si>
  <si>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</si>
  <si>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</si>
  <si>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</si>
  <si>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</si>
  <si>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</si>
  <si>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</si>
  <si>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</si>
  <si>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</si>
  <si>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</si>
  <si>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</si>
  <si>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</si>
  <si>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</si>
  <si>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 xml:space="preserve">Придбання основного капіталу </t>
  </si>
  <si>
    <t>Інші видатки, у т.ч.:</t>
  </si>
  <si>
    <t xml:space="preserve">      Придбання обладнання і предметів довгострокового користування</t>
  </si>
  <si>
    <t>Капітальний ремонт інших об'єктів</t>
  </si>
  <si>
    <t>Резервний фонд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</si>
  <si>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</si>
  <si>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</si>
  <si>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</si>
  <si>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</si>
  <si>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</si>
  <si>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</si>
  <si>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</si>
  <si>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</si>
  <si>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</si>
  <si>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</si>
  <si>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</si>
  <si>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</si>
  <si>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</si>
  <si>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</si>
  <si>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</si>
  <si>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</si>
  <si>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</si>
  <si>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</si>
  <si>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Вартість основних засобів</t>
  </si>
  <si>
    <t>IV.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</si>
  <si>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</si>
  <si>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</si>
  <si>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</si>
  <si>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</si>
  <si>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 xml:space="preserve">Інші надходження </t>
  </si>
  <si>
    <t>Витрати від фінансової діяльності за зобов’язаннями, у т. ч.:</t>
  </si>
  <si>
    <t>Інші витрати</t>
  </si>
  <si>
    <t>V. Коефіцієнтний аналіз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</si>
  <si>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</si>
  <si>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</si>
  <si>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продукції (товарів, робіт, послуг)</t>
  </si>
  <si>
    <t>Коефіцієнт зносу основних засобів</t>
  </si>
  <si>
    <t>VІ.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</si>
  <si>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</si>
  <si>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</si>
  <si>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</si>
  <si>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</si>
  <si>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</si>
  <si>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VII.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</si>
  <si>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</si>
  <si>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</si>
  <si>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</si>
  <si>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</si>
  <si>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</si>
  <si>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</si>
  <si>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</si>
  <si>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</si>
  <si>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Середньомісячні витрати на оплату праці одного працівника, у т.ч.:</t>
  </si>
  <si>
    <t>Заборгованість за заробітною платою, у т.ч.:</t>
  </si>
  <si>
    <t>_________________________</t>
  </si>
  <si>
    <t xml:space="preserve">               (підпис)</t>
  </si>
  <si>
    <t xml:space="preserve">         (ініціали, прізвище)    </t>
  </si>
  <si>
    <t>Секретар міської ради</t>
  </si>
  <si>
    <t>М. Ф. Комарова</t>
  </si>
  <si>
    <r>
      <t xml:space="preserve">Рік: </t>
    </r>
    <r>
      <rPr>
        <b/>
        <sz val="14"/>
        <color indexed="62"/>
        <rFont val="Times New Roman"/>
        <family val="1"/>
        <charset val="204"/>
      </rPr>
      <t>2022</t>
    </r>
  </si>
  <si>
    <r>
      <rPr>
        <sz val="16"/>
        <color indexed="62"/>
        <rFont val="Times New Roman"/>
        <family val="1"/>
        <charset val="204"/>
      </rPr>
      <t>Назва</t>
    </r>
    <r>
      <rPr>
        <sz val="16"/>
        <rFont val="Times New Roman"/>
        <family val="1"/>
        <charset val="204"/>
      </rPr>
      <t xml:space="preserve"> підприємств</t>
    </r>
    <r>
      <rPr>
        <sz val="16"/>
        <color indexed="62"/>
        <rFont val="Times New Roman"/>
        <family val="1"/>
        <charset val="204"/>
      </rPr>
      <t xml:space="preserve">а: </t>
    </r>
    <r>
      <rPr>
        <b/>
        <sz val="16"/>
        <color indexed="62"/>
        <rFont val="Times New Roman"/>
        <family val="1"/>
        <charset val="204"/>
      </rPr>
      <t>Комунальне підприємство "Лубенська лікарня інтенсивного лікування" Лубенської міської радри Лубенського району Полтавської області</t>
    </r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</si>
  <si>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</si>
  <si>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r>
      <t xml:space="preserve">Форма власності: </t>
    </r>
    <r>
      <rPr>
        <b/>
        <sz val="16"/>
        <rFont val="Times New Roman"/>
        <family val="1"/>
        <charset val="204"/>
      </rPr>
      <t>комунальна</t>
    </r>
  </si>
  <si>
    <r>
      <t xml:space="preserve">Місцезнаходження: </t>
    </r>
    <r>
      <rPr>
        <b/>
        <sz val="16"/>
        <rFont val="Times New Roman"/>
        <family val="1"/>
        <charset val="204"/>
      </rPr>
      <t>37500, Полтавська область, місто Лубни, вул. П'ятикопа,26</t>
    </r>
  </si>
  <si>
    <r>
      <t xml:space="preserve">Телефон: </t>
    </r>
    <r>
      <rPr>
        <b/>
        <sz val="16"/>
        <rFont val="Times New Roman"/>
        <family val="1"/>
        <charset val="204"/>
      </rPr>
      <t xml:space="preserve">05361562229 </t>
    </r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</si>
  <si>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 xml:space="preserve"> 2022 РІК</t>
    </r>
  </si>
  <si>
    <r>
      <t xml:space="preserve">Фінансовий план поточного року </t>
    </r>
    <r>
      <rPr>
        <sz val="14"/>
        <color indexed="62"/>
        <rFont val="Times New Roman"/>
        <family val="1"/>
        <charset val="204"/>
      </rPr>
      <t>(затверджений зі змінами)</t>
    </r>
  </si>
  <si>
    <r>
      <t xml:space="preserve">У тому числі за кварталами </t>
    </r>
    <r>
      <rPr>
        <sz val="14"/>
        <color indexed="62"/>
        <rFont val="Times New Roman"/>
        <family val="1"/>
        <charset val="204"/>
      </rPr>
      <t>планового року</t>
    </r>
  </si>
  <si>
    <r>
      <t xml:space="preserve">I. </t>
    </r>
    <r>
      <rPr>
        <b/>
        <sz val="14"/>
        <color indexed="62"/>
        <rFont val="Times New Roman"/>
        <family val="1"/>
        <charset val="204"/>
      </rPr>
      <t>Формування ф</t>
    </r>
    <r>
      <rPr>
        <b/>
        <sz val="14"/>
        <rFont val="Times New Roman"/>
        <family val="1"/>
        <charset val="204"/>
      </rPr>
      <t>інансових результат</t>
    </r>
    <r>
      <rPr>
        <b/>
        <sz val="14"/>
        <color indexed="62"/>
        <rFont val="Times New Roman"/>
        <family val="1"/>
        <charset val="204"/>
      </rPr>
      <t>ів</t>
    </r>
  </si>
  <si>
    <r>
      <t xml:space="preserve">Оплата комунальних послуг та енергоносіїв, </t>
    </r>
    <r>
      <rPr>
        <sz val="14"/>
        <color indexed="62"/>
        <rFont val="Times New Roman"/>
        <family val="1"/>
        <charset val="204"/>
      </rPr>
      <t>у т.ч.</t>
    </r>
    <r>
      <rPr>
        <sz val="14"/>
        <rFont val="Times New Roman"/>
        <family val="1"/>
        <charset val="204"/>
      </rPr>
      <t>:</t>
    </r>
  </si>
  <si>
    <t xml:space="preserve">                                (посада)</t>
  </si>
  <si>
    <r>
      <t xml:space="preserve">Середньооблікова кількість штатних працівників: </t>
    </r>
    <r>
      <rPr>
        <b/>
        <sz val="16"/>
        <rFont val="Times New Roman"/>
        <family val="1"/>
        <charset val="204"/>
      </rPr>
      <t>683,25</t>
    </r>
  </si>
  <si>
    <t>Л. І. Сухопар</t>
  </si>
  <si>
    <t>товаро-матеріальні цінності отримані на безоплатній основі</t>
  </si>
  <si>
    <t xml:space="preserve">Галузь     </t>
  </si>
  <si>
    <t>Директор</t>
  </si>
  <si>
    <t>Начальник управління охорони здоров'я виконавчого комітету Лубенської міської ради Лубенського району Полтавської області</t>
  </si>
  <si>
    <t xml:space="preserve">                                                         В. В. Ківа</t>
  </si>
  <si>
    <t>О. П. Грицаєнко</t>
  </si>
  <si>
    <t>Додаток до рішення Лубенської міської ради Лубенського району Полтавської області від 15.12.2022 р.</t>
  </si>
</sst>
</file>

<file path=xl/styles.xml><?xml version="1.0" encoding="utf-8"?>
<styleSheet xmlns="http://schemas.openxmlformats.org/spreadsheetml/2006/main">
  <numFmts count="5">
    <numFmt numFmtId="164" formatCode="_(* #,##0.0_);_(* \(#,##0.0\);_(* &quot;-&quot;_);_(@_)"/>
    <numFmt numFmtId="165" formatCode="#,##0.0"/>
    <numFmt numFmtId="166" formatCode="_(* #,##0_);_(* \(#,##0\);_(* &quot;-&quot;_);_(@_)"/>
    <numFmt numFmtId="167" formatCode="#,##0.0000"/>
    <numFmt numFmtId="168" formatCode="0.0"/>
  </numFmts>
  <fonts count="1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3" tint="0.3999755851924192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6"/>
      <color indexed="62"/>
      <name val="Times New Roman"/>
      <family val="1"/>
      <charset val="204"/>
    </font>
    <font>
      <b/>
      <sz val="16"/>
      <color indexed="6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indexed="62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strike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Fill="1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0" fontId="6" fillId="0" borderId="0" xfId="0" applyFont="1" applyFill="1" applyBorder="1" applyAlignment="1"/>
    <xf numFmtId="0" fontId="5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/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1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3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quotePrefix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 indent="2"/>
    </xf>
    <xf numFmtId="0" fontId="1" fillId="0" borderId="3" xfId="0" applyFont="1" applyFill="1" applyBorder="1" applyAlignment="1">
      <alignment horizontal="left" vertical="center" wrapText="1" indent="2"/>
    </xf>
    <xf numFmtId="0" fontId="1" fillId="0" borderId="0" xfId="0" applyFont="1" applyFill="1" applyAlignment="1">
      <alignment vertical="center"/>
    </xf>
    <xf numFmtId="165" fontId="13" fillId="0" borderId="3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5" fontId="13" fillId="2" borderId="3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2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2" borderId="3" xfId="0" quotePrefix="1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3" xfId="0" quotePrefix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right" vertical="center"/>
    </xf>
    <xf numFmtId="168" fontId="1" fillId="0" borderId="3" xfId="0" applyNumberFormat="1" applyFont="1" applyFill="1" applyBorder="1" applyAlignment="1">
      <alignment horizontal="right" vertical="center" wrapText="1"/>
    </xf>
    <xf numFmtId="168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165" fontId="18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64" fontId="4" fillId="0" borderId="4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5" fontId="1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40;&#1041;&#1054;&#1063;&#1048;&#1049;%20&#1057;&#1058;&#1054;&#1051;\Users\Maxim\Desktop\&#1051;&#1052;&#1056;%202022\&#1060;&#1055;%20&#1087;&#1086;%20&#1082;&#1072;&#1090;&#1077;&#1075;&#1086;&#1088;&#1110;&#1103;&#1084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"/>
      <sheetName val="МБ"/>
      <sheetName val="НСЗУ"/>
      <sheetName val="ВЛАСНІ"/>
    </sheetNames>
    <sheetDataSet>
      <sheetData sheetId="0" refreshError="1"/>
      <sheetData sheetId="1">
        <row r="41">
          <cell r="G41">
            <v>11063</v>
          </cell>
          <cell r="H41">
            <v>4611.2</v>
          </cell>
          <cell r="I41">
            <v>4615.7000000000007</v>
          </cell>
          <cell r="J41">
            <v>3563.3999999999996</v>
          </cell>
        </row>
        <row r="43">
          <cell r="G43">
            <v>7567.7</v>
          </cell>
        </row>
        <row r="49">
          <cell r="G49">
            <v>7567.7</v>
          </cell>
        </row>
        <row r="55">
          <cell r="G55">
            <v>715.7</v>
          </cell>
          <cell r="I55">
            <v>573</v>
          </cell>
          <cell r="J55">
            <v>730.5</v>
          </cell>
        </row>
        <row r="56">
          <cell r="G56">
            <v>148.30000000000001</v>
          </cell>
          <cell r="I56">
            <v>83</v>
          </cell>
          <cell r="J56">
            <v>151.6</v>
          </cell>
        </row>
        <row r="57">
          <cell r="J57">
            <v>65.400000000000006</v>
          </cell>
        </row>
        <row r="58">
          <cell r="G58">
            <v>443.9</v>
          </cell>
          <cell r="J58">
            <v>156.5</v>
          </cell>
        </row>
        <row r="60">
          <cell r="H60">
            <v>500</v>
          </cell>
          <cell r="I60">
            <v>36.6</v>
          </cell>
          <cell r="J60">
            <v>0</v>
          </cell>
        </row>
        <row r="62">
          <cell r="G62">
            <v>5586.2999999999993</v>
          </cell>
          <cell r="H62">
            <v>4111.2</v>
          </cell>
          <cell r="I62">
            <v>2123.1</v>
          </cell>
          <cell r="J62">
            <v>1390.6</v>
          </cell>
        </row>
        <row r="63">
          <cell r="G63">
            <v>3702.2</v>
          </cell>
          <cell r="H63">
            <v>1493.6999999999998</v>
          </cell>
          <cell r="I63">
            <v>1200</v>
          </cell>
          <cell r="J63">
            <v>595.99999999999977</v>
          </cell>
        </row>
        <row r="64">
          <cell r="G64">
            <v>196.2</v>
          </cell>
          <cell r="H64">
            <v>218.5</v>
          </cell>
          <cell r="I64">
            <v>196.2</v>
          </cell>
          <cell r="J64">
            <v>173.49999999999997</v>
          </cell>
        </row>
        <row r="65">
          <cell r="G65">
            <v>1327</v>
          </cell>
          <cell r="H65">
            <v>2308</v>
          </cell>
          <cell r="I65">
            <v>687.2</v>
          </cell>
          <cell r="J65">
            <v>387.7</v>
          </cell>
        </row>
        <row r="66">
          <cell r="G66">
            <v>360.9</v>
          </cell>
          <cell r="H66">
            <v>91</v>
          </cell>
          <cell r="I66">
            <v>39.700000000000003</v>
          </cell>
          <cell r="J66">
            <v>233.4</v>
          </cell>
        </row>
        <row r="73">
          <cell r="G73">
            <v>11736.500000000002</v>
          </cell>
          <cell r="H73">
            <v>0</v>
          </cell>
          <cell r="I73">
            <v>1800</v>
          </cell>
          <cell r="J73">
            <v>1068.8</v>
          </cell>
        </row>
        <row r="74">
          <cell r="G74">
            <v>3113.2000000000003</v>
          </cell>
          <cell r="J74">
            <v>800</v>
          </cell>
        </row>
        <row r="75">
          <cell r="G75">
            <v>8623.3000000000011</v>
          </cell>
          <cell r="H75">
            <v>0</v>
          </cell>
          <cell r="I75">
            <v>1800</v>
          </cell>
          <cell r="J75">
            <v>268.8</v>
          </cell>
        </row>
        <row r="90">
          <cell r="I90">
            <v>1800</v>
          </cell>
        </row>
        <row r="96">
          <cell r="G96">
            <v>8623.2999999999993</v>
          </cell>
          <cell r="J96">
            <v>268.8</v>
          </cell>
        </row>
        <row r="97">
          <cell r="G97">
            <v>3113.2000000000003</v>
          </cell>
          <cell r="J97">
            <v>800</v>
          </cell>
        </row>
      </sheetData>
      <sheetData sheetId="2">
        <row r="40">
          <cell r="G40">
            <v>39664.199999999997</v>
          </cell>
          <cell r="H40">
            <v>39664.199999999997</v>
          </cell>
          <cell r="I40">
            <v>39664.199999999997</v>
          </cell>
          <cell r="J40">
            <v>39664.199999999997</v>
          </cell>
        </row>
        <row r="55">
          <cell r="G55">
            <v>27979.7</v>
          </cell>
          <cell r="H55">
            <v>27979.7</v>
          </cell>
          <cell r="I55">
            <v>24979.7</v>
          </cell>
          <cell r="J55">
            <v>23779.7</v>
          </cell>
        </row>
        <row r="56">
          <cell r="G56">
            <v>5734.9</v>
          </cell>
          <cell r="H56">
            <v>5734.9</v>
          </cell>
          <cell r="I56">
            <v>5074.8999999999996</v>
          </cell>
          <cell r="J56">
            <v>4934.8999999999996</v>
          </cell>
        </row>
        <row r="57">
          <cell r="G57">
            <v>789.6</v>
          </cell>
          <cell r="H57">
            <v>789.6</v>
          </cell>
          <cell r="I57">
            <v>1789.6</v>
          </cell>
          <cell r="J57">
            <v>1789.6</v>
          </cell>
        </row>
        <row r="58">
          <cell r="G58">
            <v>3000</v>
          </cell>
          <cell r="H58">
            <v>2000</v>
          </cell>
          <cell r="I58">
            <v>4500</v>
          </cell>
          <cell r="J58">
            <v>3107.6</v>
          </cell>
        </row>
        <row r="59">
          <cell r="G59">
            <v>1000</v>
          </cell>
          <cell r="H59">
            <v>1000</v>
          </cell>
          <cell r="I59">
            <v>1000</v>
          </cell>
          <cell r="J59">
            <v>300</v>
          </cell>
        </row>
        <row r="60">
          <cell r="G60">
            <v>725</v>
          </cell>
          <cell r="H60">
            <v>825</v>
          </cell>
          <cell r="I60">
            <v>1825</v>
          </cell>
          <cell r="J60">
            <v>2225</v>
          </cell>
        </row>
        <row r="61">
          <cell r="G61">
            <v>210</v>
          </cell>
          <cell r="H61">
            <v>210</v>
          </cell>
          <cell r="I61">
            <v>10</v>
          </cell>
          <cell r="J61">
            <v>10</v>
          </cell>
        </row>
        <row r="69">
          <cell r="G69">
            <v>115</v>
          </cell>
          <cell r="H69">
            <v>15</v>
          </cell>
          <cell r="I69">
            <v>175</v>
          </cell>
          <cell r="J69">
            <v>15</v>
          </cell>
        </row>
        <row r="70">
          <cell r="G70">
            <v>80</v>
          </cell>
          <cell r="H70">
            <v>80</v>
          </cell>
          <cell r="I70">
            <v>280</v>
          </cell>
          <cell r="J70">
            <v>80</v>
          </cell>
        </row>
        <row r="71">
          <cell r="G71">
            <v>30</v>
          </cell>
          <cell r="H71">
            <v>30</v>
          </cell>
          <cell r="I71">
            <v>30</v>
          </cell>
          <cell r="J71">
            <v>30</v>
          </cell>
        </row>
        <row r="73">
          <cell r="H73">
            <v>1000</v>
          </cell>
          <cell r="J73">
            <v>3392.4</v>
          </cell>
        </row>
        <row r="74">
          <cell r="H74">
            <v>1000</v>
          </cell>
          <cell r="J74">
            <v>3392.4</v>
          </cell>
        </row>
      </sheetData>
      <sheetData sheetId="3">
        <row r="50">
          <cell r="G50">
            <v>600</v>
          </cell>
          <cell r="H50">
            <v>16456.900000000001</v>
          </cell>
          <cell r="I50">
            <v>3019.6</v>
          </cell>
          <cell r="J50">
            <v>17644.399999999998</v>
          </cell>
        </row>
        <row r="53">
          <cell r="G53">
            <v>600</v>
          </cell>
          <cell r="H53">
            <v>500</v>
          </cell>
          <cell r="I53">
            <v>390</v>
          </cell>
          <cell r="J53">
            <v>710</v>
          </cell>
        </row>
        <row r="54">
          <cell r="G54">
            <v>0</v>
          </cell>
          <cell r="H54">
            <v>15956.9</v>
          </cell>
          <cell r="I54">
            <v>2629.6</v>
          </cell>
          <cell r="J54">
            <v>16934.399999999998</v>
          </cell>
        </row>
        <row r="56">
          <cell r="G56">
            <v>150</v>
          </cell>
          <cell r="H56">
            <v>150</v>
          </cell>
          <cell r="I56">
            <v>150</v>
          </cell>
          <cell r="J56">
            <v>150</v>
          </cell>
        </row>
        <row r="57">
          <cell r="G57">
            <v>30</v>
          </cell>
          <cell r="H57">
            <v>30</v>
          </cell>
          <cell r="I57">
            <v>30</v>
          </cell>
          <cell r="J57">
            <v>30</v>
          </cell>
        </row>
        <row r="58">
          <cell r="G58">
            <v>45</v>
          </cell>
          <cell r="H58">
            <v>501.8</v>
          </cell>
          <cell r="I58">
            <v>1010.0999999999999</v>
          </cell>
          <cell r="J58">
            <v>823.59999999999991</v>
          </cell>
        </row>
        <row r="59">
          <cell r="H59">
            <v>3052.3</v>
          </cell>
          <cell r="I59">
            <v>1589.5</v>
          </cell>
          <cell r="J59">
            <v>7612</v>
          </cell>
        </row>
        <row r="61">
          <cell r="G61">
            <v>40</v>
          </cell>
          <cell r="H61">
            <v>40</v>
          </cell>
          <cell r="I61">
            <v>40</v>
          </cell>
          <cell r="J61">
            <v>40</v>
          </cell>
        </row>
        <row r="63">
          <cell r="G63">
            <v>305</v>
          </cell>
          <cell r="H63">
            <v>230</v>
          </cell>
          <cell r="I63">
            <v>70</v>
          </cell>
          <cell r="J63">
            <v>420</v>
          </cell>
        </row>
        <row r="64">
          <cell r="G64">
            <v>230</v>
          </cell>
          <cell r="H64">
            <v>175</v>
          </cell>
          <cell r="I64">
            <v>0</v>
          </cell>
          <cell r="J64">
            <v>72.5</v>
          </cell>
        </row>
        <row r="65">
          <cell r="G65">
            <v>15</v>
          </cell>
          <cell r="H65">
            <v>10</v>
          </cell>
          <cell r="I65">
            <v>10</v>
          </cell>
          <cell r="J65">
            <v>80</v>
          </cell>
        </row>
        <row r="66">
          <cell r="G66">
            <v>60</v>
          </cell>
          <cell r="H66">
            <v>45</v>
          </cell>
          <cell r="I66">
            <v>60</v>
          </cell>
          <cell r="J66">
            <v>267.5</v>
          </cell>
        </row>
        <row r="72">
          <cell r="G72">
            <v>30</v>
          </cell>
          <cell r="H72">
            <v>30</v>
          </cell>
          <cell r="I72">
            <v>130</v>
          </cell>
          <cell r="J72">
            <v>30</v>
          </cell>
        </row>
        <row r="74">
          <cell r="H74">
            <v>12422.8</v>
          </cell>
          <cell r="J74">
            <v>8538.7999999999993</v>
          </cell>
        </row>
        <row r="75">
          <cell r="H75">
            <v>12422.8</v>
          </cell>
          <cell r="J75">
            <v>8538.7999999999993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3"/>
  <sheetViews>
    <sheetView tabSelected="1" view="pageBreakPreview" topLeftCell="A103" zoomScale="60" zoomScaleNormal="70" workbookViewId="0">
      <selection activeCell="F125" sqref="F125:F145"/>
    </sheetView>
  </sheetViews>
  <sheetFormatPr defaultRowHeight="18.75"/>
  <cols>
    <col min="1" max="1" width="93.140625" style="3" customWidth="1"/>
    <col min="2" max="2" width="17.85546875" style="4" customWidth="1"/>
    <col min="3" max="3" width="16.5703125" style="4" customWidth="1"/>
    <col min="4" max="4" width="19.7109375" style="4" customWidth="1"/>
    <col min="5" max="5" width="16.85546875" style="4" customWidth="1"/>
    <col min="6" max="6" width="17.42578125" style="3" customWidth="1"/>
    <col min="7" max="7" width="16.28515625" style="3" customWidth="1"/>
    <col min="8" max="8" width="20" style="3" customWidth="1"/>
    <col min="9" max="9" width="18.5703125" style="3" customWidth="1"/>
    <col min="10" max="10" width="20.7109375" style="3" customWidth="1"/>
    <col min="11" max="11" width="9.140625" style="3" customWidth="1"/>
    <col min="12" max="12" width="12.85546875" style="3" customWidth="1"/>
    <col min="13" max="254" width="9.140625" style="3"/>
    <col min="255" max="255" width="93.140625" style="3" customWidth="1"/>
    <col min="256" max="256" width="17.85546875" style="3" customWidth="1"/>
    <col min="257" max="257" width="16.5703125" style="3" customWidth="1"/>
    <col min="258" max="258" width="19.7109375" style="3" customWidth="1"/>
    <col min="259" max="259" width="16.85546875" style="3" customWidth="1"/>
    <col min="260" max="260" width="17.42578125" style="3" customWidth="1"/>
    <col min="261" max="261" width="16.28515625" style="3" customWidth="1"/>
    <col min="262" max="262" width="20" style="3" customWidth="1"/>
    <col min="263" max="263" width="18.5703125" style="3" customWidth="1"/>
    <col min="264" max="264" width="20.7109375" style="3" customWidth="1"/>
    <col min="265" max="265" width="9.140625" style="3"/>
    <col min="266" max="266" width="9.7109375" style="3" bestFit="1" customWidth="1"/>
    <col min="267" max="510" width="9.140625" style="3"/>
    <col min="511" max="511" width="93.140625" style="3" customWidth="1"/>
    <col min="512" max="512" width="17.85546875" style="3" customWidth="1"/>
    <col min="513" max="513" width="16.5703125" style="3" customWidth="1"/>
    <col min="514" max="514" width="19.7109375" style="3" customWidth="1"/>
    <col min="515" max="515" width="16.85546875" style="3" customWidth="1"/>
    <col min="516" max="516" width="17.42578125" style="3" customWidth="1"/>
    <col min="517" max="517" width="16.28515625" style="3" customWidth="1"/>
    <col min="518" max="518" width="20" style="3" customWidth="1"/>
    <col min="519" max="519" width="18.5703125" style="3" customWidth="1"/>
    <col min="520" max="520" width="20.7109375" style="3" customWidth="1"/>
    <col min="521" max="521" width="9.140625" style="3"/>
    <col min="522" max="522" width="9.7109375" style="3" bestFit="1" customWidth="1"/>
    <col min="523" max="766" width="9.140625" style="3"/>
    <col min="767" max="767" width="93.140625" style="3" customWidth="1"/>
    <col min="768" max="768" width="17.85546875" style="3" customWidth="1"/>
    <col min="769" max="769" width="16.5703125" style="3" customWidth="1"/>
    <col min="770" max="770" width="19.7109375" style="3" customWidth="1"/>
    <col min="771" max="771" width="16.85546875" style="3" customWidth="1"/>
    <col min="772" max="772" width="17.42578125" style="3" customWidth="1"/>
    <col min="773" max="773" width="16.28515625" style="3" customWidth="1"/>
    <col min="774" max="774" width="20" style="3" customWidth="1"/>
    <col min="775" max="775" width="18.5703125" style="3" customWidth="1"/>
    <col min="776" max="776" width="20.7109375" style="3" customWidth="1"/>
    <col min="777" max="777" width="9.140625" style="3"/>
    <col min="778" max="778" width="9.7109375" style="3" bestFit="1" customWidth="1"/>
    <col min="779" max="1022" width="9.140625" style="3"/>
    <col min="1023" max="1023" width="93.140625" style="3" customWidth="1"/>
    <col min="1024" max="1024" width="17.85546875" style="3" customWidth="1"/>
    <col min="1025" max="1025" width="16.5703125" style="3" customWidth="1"/>
    <col min="1026" max="1026" width="19.7109375" style="3" customWidth="1"/>
    <col min="1027" max="1027" width="16.85546875" style="3" customWidth="1"/>
    <col min="1028" max="1028" width="17.42578125" style="3" customWidth="1"/>
    <col min="1029" max="1029" width="16.28515625" style="3" customWidth="1"/>
    <col min="1030" max="1030" width="20" style="3" customWidth="1"/>
    <col min="1031" max="1031" width="18.5703125" style="3" customWidth="1"/>
    <col min="1032" max="1032" width="20.7109375" style="3" customWidth="1"/>
    <col min="1033" max="1033" width="9.140625" style="3"/>
    <col min="1034" max="1034" width="9.7109375" style="3" bestFit="1" customWidth="1"/>
    <col min="1035" max="1278" width="9.140625" style="3"/>
    <col min="1279" max="1279" width="93.140625" style="3" customWidth="1"/>
    <col min="1280" max="1280" width="17.85546875" style="3" customWidth="1"/>
    <col min="1281" max="1281" width="16.5703125" style="3" customWidth="1"/>
    <col min="1282" max="1282" width="19.7109375" style="3" customWidth="1"/>
    <col min="1283" max="1283" width="16.85546875" style="3" customWidth="1"/>
    <col min="1284" max="1284" width="17.42578125" style="3" customWidth="1"/>
    <col min="1285" max="1285" width="16.28515625" style="3" customWidth="1"/>
    <col min="1286" max="1286" width="20" style="3" customWidth="1"/>
    <col min="1287" max="1287" width="18.5703125" style="3" customWidth="1"/>
    <col min="1288" max="1288" width="20.7109375" style="3" customWidth="1"/>
    <col min="1289" max="1289" width="9.140625" style="3"/>
    <col min="1290" max="1290" width="9.7109375" style="3" bestFit="1" customWidth="1"/>
    <col min="1291" max="1534" width="9.140625" style="3"/>
    <col min="1535" max="1535" width="93.140625" style="3" customWidth="1"/>
    <col min="1536" max="1536" width="17.85546875" style="3" customWidth="1"/>
    <col min="1537" max="1537" width="16.5703125" style="3" customWidth="1"/>
    <col min="1538" max="1538" width="19.7109375" style="3" customWidth="1"/>
    <col min="1539" max="1539" width="16.85546875" style="3" customWidth="1"/>
    <col min="1540" max="1540" width="17.42578125" style="3" customWidth="1"/>
    <col min="1541" max="1541" width="16.28515625" style="3" customWidth="1"/>
    <col min="1542" max="1542" width="20" style="3" customWidth="1"/>
    <col min="1543" max="1543" width="18.5703125" style="3" customWidth="1"/>
    <col min="1544" max="1544" width="20.7109375" style="3" customWidth="1"/>
    <col min="1545" max="1545" width="9.140625" style="3"/>
    <col min="1546" max="1546" width="9.7109375" style="3" bestFit="1" customWidth="1"/>
    <col min="1547" max="1790" width="9.140625" style="3"/>
    <col min="1791" max="1791" width="93.140625" style="3" customWidth="1"/>
    <col min="1792" max="1792" width="17.85546875" style="3" customWidth="1"/>
    <col min="1793" max="1793" width="16.5703125" style="3" customWidth="1"/>
    <col min="1794" max="1794" width="19.7109375" style="3" customWidth="1"/>
    <col min="1795" max="1795" width="16.85546875" style="3" customWidth="1"/>
    <col min="1796" max="1796" width="17.42578125" style="3" customWidth="1"/>
    <col min="1797" max="1797" width="16.28515625" style="3" customWidth="1"/>
    <col min="1798" max="1798" width="20" style="3" customWidth="1"/>
    <col min="1799" max="1799" width="18.5703125" style="3" customWidth="1"/>
    <col min="1800" max="1800" width="20.7109375" style="3" customWidth="1"/>
    <col min="1801" max="1801" width="9.140625" style="3"/>
    <col min="1802" max="1802" width="9.7109375" style="3" bestFit="1" customWidth="1"/>
    <col min="1803" max="2046" width="9.140625" style="3"/>
    <col min="2047" max="2047" width="93.140625" style="3" customWidth="1"/>
    <col min="2048" max="2048" width="17.85546875" style="3" customWidth="1"/>
    <col min="2049" max="2049" width="16.5703125" style="3" customWidth="1"/>
    <col min="2050" max="2050" width="19.7109375" style="3" customWidth="1"/>
    <col min="2051" max="2051" width="16.85546875" style="3" customWidth="1"/>
    <col min="2052" max="2052" width="17.42578125" style="3" customWidth="1"/>
    <col min="2053" max="2053" width="16.28515625" style="3" customWidth="1"/>
    <col min="2054" max="2054" width="20" style="3" customWidth="1"/>
    <col min="2055" max="2055" width="18.5703125" style="3" customWidth="1"/>
    <col min="2056" max="2056" width="20.7109375" style="3" customWidth="1"/>
    <col min="2057" max="2057" width="9.140625" style="3"/>
    <col min="2058" max="2058" width="9.7109375" style="3" bestFit="1" customWidth="1"/>
    <col min="2059" max="2302" width="9.140625" style="3"/>
    <col min="2303" max="2303" width="93.140625" style="3" customWidth="1"/>
    <col min="2304" max="2304" width="17.85546875" style="3" customWidth="1"/>
    <col min="2305" max="2305" width="16.5703125" style="3" customWidth="1"/>
    <col min="2306" max="2306" width="19.7109375" style="3" customWidth="1"/>
    <col min="2307" max="2307" width="16.85546875" style="3" customWidth="1"/>
    <col min="2308" max="2308" width="17.42578125" style="3" customWidth="1"/>
    <col min="2309" max="2309" width="16.28515625" style="3" customWidth="1"/>
    <col min="2310" max="2310" width="20" style="3" customWidth="1"/>
    <col min="2311" max="2311" width="18.5703125" style="3" customWidth="1"/>
    <col min="2312" max="2312" width="20.7109375" style="3" customWidth="1"/>
    <col min="2313" max="2313" width="9.140625" style="3"/>
    <col min="2314" max="2314" width="9.7109375" style="3" bestFit="1" customWidth="1"/>
    <col min="2315" max="2558" width="9.140625" style="3"/>
    <col min="2559" max="2559" width="93.140625" style="3" customWidth="1"/>
    <col min="2560" max="2560" width="17.85546875" style="3" customWidth="1"/>
    <col min="2561" max="2561" width="16.5703125" style="3" customWidth="1"/>
    <col min="2562" max="2562" width="19.7109375" style="3" customWidth="1"/>
    <col min="2563" max="2563" width="16.85546875" style="3" customWidth="1"/>
    <col min="2564" max="2564" width="17.42578125" style="3" customWidth="1"/>
    <col min="2565" max="2565" width="16.28515625" style="3" customWidth="1"/>
    <col min="2566" max="2566" width="20" style="3" customWidth="1"/>
    <col min="2567" max="2567" width="18.5703125" style="3" customWidth="1"/>
    <col min="2568" max="2568" width="20.7109375" style="3" customWidth="1"/>
    <col min="2569" max="2569" width="9.140625" style="3"/>
    <col min="2570" max="2570" width="9.7109375" style="3" bestFit="1" customWidth="1"/>
    <col min="2571" max="2814" width="9.140625" style="3"/>
    <col min="2815" max="2815" width="93.140625" style="3" customWidth="1"/>
    <col min="2816" max="2816" width="17.85546875" style="3" customWidth="1"/>
    <col min="2817" max="2817" width="16.5703125" style="3" customWidth="1"/>
    <col min="2818" max="2818" width="19.7109375" style="3" customWidth="1"/>
    <col min="2819" max="2819" width="16.85546875" style="3" customWidth="1"/>
    <col min="2820" max="2820" width="17.42578125" style="3" customWidth="1"/>
    <col min="2821" max="2821" width="16.28515625" style="3" customWidth="1"/>
    <col min="2822" max="2822" width="20" style="3" customWidth="1"/>
    <col min="2823" max="2823" width="18.5703125" style="3" customWidth="1"/>
    <col min="2824" max="2824" width="20.7109375" style="3" customWidth="1"/>
    <col min="2825" max="2825" width="9.140625" style="3"/>
    <col min="2826" max="2826" width="9.7109375" style="3" bestFit="1" customWidth="1"/>
    <col min="2827" max="3070" width="9.140625" style="3"/>
    <col min="3071" max="3071" width="93.140625" style="3" customWidth="1"/>
    <col min="3072" max="3072" width="17.85546875" style="3" customWidth="1"/>
    <col min="3073" max="3073" width="16.5703125" style="3" customWidth="1"/>
    <col min="3074" max="3074" width="19.7109375" style="3" customWidth="1"/>
    <col min="3075" max="3075" width="16.85546875" style="3" customWidth="1"/>
    <col min="3076" max="3076" width="17.42578125" style="3" customWidth="1"/>
    <col min="3077" max="3077" width="16.28515625" style="3" customWidth="1"/>
    <col min="3078" max="3078" width="20" style="3" customWidth="1"/>
    <col min="3079" max="3079" width="18.5703125" style="3" customWidth="1"/>
    <col min="3080" max="3080" width="20.7109375" style="3" customWidth="1"/>
    <col min="3081" max="3081" width="9.140625" style="3"/>
    <col min="3082" max="3082" width="9.7109375" style="3" bestFit="1" customWidth="1"/>
    <col min="3083" max="3326" width="9.140625" style="3"/>
    <col min="3327" max="3327" width="93.140625" style="3" customWidth="1"/>
    <col min="3328" max="3328" width="17.85546875" style="3" customWidth="1"/>
    <col min="3329" max="3329" width="16.5703125" style="3" customWidth="1"/>
    <col min="3330" max="3330" width="19.7109375" style="3" customWidth="1"/>
    <col min="3331" max="3331" width="16.85546875" style="3" customWidth="1"/>
    <col min="3332" max="3332" width="17.42578125" style="3" customWidth="1"/>
    <col min="3333" max="3333" width="16.28515625" style="3" customWidth="1"/>
    <col min="3334" max="3334" width="20" style="3" customWidth="1"/>
    <col min="3335" max="3335" width="18.5703125" style="3" customWidth="1"/>
    <col min="3336" max="3336" width="20.7109375" style="3" customWidth="1"/>
    <col min="3337" max="3337" width="9.140625" style="3"/>
    <col min="3338" max="3338" width="9.7109375" style="3" bestFit="1" customWidth="1"/>
    <col min="3339" max="3582" width="9.140625" style="3"/>
    <col min="3583" max="3583" width="93.140625" style="3" customWidth="1"/>
    <col min="3584" max="3584" width="17.85546875" style="3" customWidth="1"/>
    <col min="3585" max="3585" width="16.5703125" style="3" customWidth="1"/>
    <col min="3586" max="3586" width="19.7109375" style="3" customWidth="1"/>
    <col min="3587" max="3587" width="16.85546875" style="3" customWidth="1"/>
    <col min="3588" max="3588" width="17.42578125" style="3" customWidth="1"/>
    <col min="3589" max="3589" width="16.28515625" style="3" customWidth="1"/>
    <col min="3590" max="3590" width="20" style="3" customWidth="1"/>
    <col min="3591" max="3591" width="18.5703125" style="3" customWidth="1"/>
    <col min="3592" max="3592" width="20.7109375" style="3" customWidth="1"/>
    <col min="3593" max="3593" width="9.140625" style="3"/>
    <col min="3594" max="3594" width="9.7109375" style="3" bestFit="1" customWidth="1"/>
    <col min="3595" max="3838" width="9.140625" style="3"/>
    <col min="3839" max="3839" width="93.140625" style="3" customWidth="1"/>
    <col min="3840" max="3840" width="17.85546875" style="3" customWidth="1"/>
    <col min="3841" max="3841" width="16.5703125" style="3" customWidth="1"/>
    <col min="3842" max="3842" width="19.7109375" style="3" customWidth="1"/>
    <col min="3843" max="3843" width="16.85546875" style="3" customWidth="1"/>
    <col min="3844" max="3844" width="17.42578125" style="3" customWidth="1"/>
    <col min="3845" max="3845" width="16.28515625" style="3" customWidth="1"/>
    <col min="3846" max="3846" width="20" style="3" customWidth="1"/>
    <col min="3847" max="3847" width="18.5703125" style="3" customWidth="1"/>
    <col min="3848" max="3848" width="20.7109375" style="3" customWidth="1"/>
    <col min="3849" max="3849" width="9.140625" style="3"/>
    <col min="3850" max="3850" width="9.7109375" style="3" bestFit="1" customWidth="1"/>
    <col min="3851" max="4094" width="9.140625" style="3"/>
    <col min="4095" max="4095" width="93.140625" style="3" customWidth="1"/>
    <col min="4096" max="4096" width="17.85546875" style="3" customWidth="1"/>
    <col min="4097" max="4097" width="16.5703125" style="3" customWidth="1"/>
    <col min="4098" max="4098" width="19.7109375" style="3" customWidth="1"/>
    <col min="4099" max="4099" width="16.85546875" style="3" customWidth="1"/>
    <col min="4100" max="4100" width="17.42578125" style="3" customWidth="1"/>
    <col min="4101" max="4101" width="16.28515625" style="3" customWidth="1"/>
    <col min="4102" max="4102" width="20" style="3" customWidth="1"/>
    <col min="4103" max="4103" width="18.5703125" style="3" customWidth="1"/>
    <col min="4104" max="4104" width="20.7109375" style="3" customWidth="1"/>
    <col min="4105" max="4105" width="9.140625" style="3"/>
    <col min="4106" max="4106" width="9.7109375" style="3" bestFit="1" customWidth="1"/>
    <col min="4107" max="4350" width="9.140625" style="3"/>
    <col min="4351" max="4351" width="93.140625" style="3" customWidth="1"/>
    <col min="4352" max="4352" width="17.85546875" style="3" customWidth="1"/>
    <col min="4353" max="4353" width="16.5703125" style="3" customWidth="1"/>
    <col min="4354" max="4354" width="19.7109375" style="3" customWidth="1"/>
    <col min="4355" max="4355" width="16.85546875" style="3" customWidth="1"/>
    <col min="4356" max="4356" width="17.42578125" style="3" customWidth="1"/>
    <col min="4357" max="4357" width="16.28515625" style="3" customWidth="1"/>
    <col min="4358" max="4358" width="20" style="3" customWidth="1"/>
    <col min="4359" max="4359" width="18.5703125" style="3" customWidth="1"/>
    <col min="4360" max="4360" width="20.7109375" style="3" customWidth="1"/>
    <col min="4361" max="4361" width="9.140625" style="3"/>
    <col min="4362" max="4362" width="9.7109375" style="3" bestFit="1" customWidth="1"/>
    <col min="4363" max="4606" width="9.140625" style="3"/>
    <col min="4607" max="4607" width="93.140625" style="3" customWidth="1"/>
    <col min="4608" max="4608" width="17.85546875" style="3" customWidth="1"/>
    <col min="4609" max="4609" width="16.5703125" style="3" customWidth="1"/>
    <col min="4610" max="4610" width="19.7109375" style="3" customWidth="1"/>
    <col min="4611" max="4611" width="16.85546875" style="3" customWidth="1"/>
    <col min="4612" max="4612" width="17.42578125" style="3" customWidth="1"/>
    <col min="4613" max="4613" width="16.28515625" style="3" customWidth="1"/>
    <col min="4614" max="4614" width="20" style="3" customWidth="1"/>
    <col min="4615" max="4615" width="18.5703125" style="3" customWidth="1"/>
    <col min="4616" max="4616" width="20.7109375" style="3" customWidth="1"/>
    <col min="4617" max="4617" width="9.140625" style="3"/>
    <col min="4618" max="4618" width="9.7109375" style="3" bestFit="1" customWidth="1"/>
    <col min="4619" max="4862" width="9.140625" style="3"/>
    <col min="4863" max="4863" width="93.140625" style="3" customWidth="1"/>
    <col min="4864" max="4864" width="17.85546875" style="3" customWidth="1"/>
    <col min="4865" max="4865" width="16.5703125" style="3" customWidth="1"/>
    <col min="4866" max="4866" width="19.7109375" style="3" customWidth="1"/>
    <col min="4867" max="4867" width="16.85546875" style="3" customWidth="1"/>
    <col min="4868" max="4868" width="17.42578125" style="3" customWidth="1"/>
    <col min="4869" max="4869" width="16.28515625" style="3" customWidth="1"/>
    <col min="4870" max="4870" width="20" style="3" customWidth="1"/>
    <col min="4871" max="4871" width="18.5703125" style="3" customWidth="1"/>
    <col min="4872" max="4872" width="20.7109375" style="3" customWidth="1"/>
    <col min="4873" max="4873" width="9.140625" style="3"/>
    <col min="4874" max="4874" width="9.7109375" style="3" bestFit="1" customWidth="1"/>
    <col min="4875" max="5118" width="9.140625" style="3"/>
    <col min="5119" max="5119" width="93.140625" style="3" customWidth="1"/>
    <col min="5120" max="5120" width="17.85546875" style="3" customWidth="1"/>
    <col min="5121" max="5121" width="16.5703125" style="3" customWidth="1"/>
    <col min="5122" max="5122" width="19.7109375" style="3" customWidth="1"/>
    <col min="5123" max="5123" width="16.85546875" style="3" customWidth="1"/>
    <col min="5124" max="5124" width="17.42578125" style="3" customWidth="1"/>
    <col min="5125" max="5125" width="16.28515625" style="3" customWidth="1"/>
    <col min="5126" max="5126" width="20" style="3" customWidth="1"/>
    <col min="5127" max="5127" width="18.5703125" style="3" customWidth="1"/>
    <col min="5128" max="5128" width="20.7109375" style="3" customWidth="1"/>
    <col min="5129" max="5129" width="9.140625" style="3"/>
    <col min="5130" max="5130" width="9.7109375" style="3" bestFit="1" customWidth="1"/>
    <col min="5131" max="5374" width="9.140625" style="3"/>
    <col min="5375" max="5375" width="93.140625" style="3" customWidth="1"/>
    <col min="5376" max="5376" width="17.85546875" style="3" customWidth="1"/>
    <col min="5377" max="5377" width="16.5703125" style="3" customWidth="1"/>
    <col min="5378" max="5378" width="19.7109375" style="3" customWidth="1"/>
    <col min="5379" max="5379" width="16.85546875" style="3" customWidth="1"/>
    <col min="5380" max="5380" width="17.42578125" style="3" customWidth="1"/>
    <col min="5381" max="5381" width="16.28515625" style="3" customWidth="1"/>
    <col min="5382" max="5382" width="20" style="3" customWidth="1"/>
    <col min="5383" max="5383" width="18.5703125" style="3" customWidth="1"/>
    <col min="5384" max="5384" width="20.7109375" style="3" customWidth="1"/>
    <col min="5385" max="5385" width="9.140625" style="3"/>
    <col min="5386" max="5386" width="9.7109375" style="3" bestFit="1" customWidth="1"/>
    <col min="5387" max="5630" width="9.140625" style="3"/>
    <col min="5631" max="5631" width="93.140625" style="3" customWidth="1"/>
    <col min="5632" max="5632" width="17.85546875" style="3" customWidth="1"/>
    <col min="5633" max="5633" width="16.5703125" style="3" customWidth="1"/>
    <col min="5634" max="5634" width="19.7109375" style="3" customWidth="1"/>
    <col min="5635" max="5635" width="16.85546875" style="3" customWidth="1"/>
    <col min="5636" max="5636" width="17.42578125" style="3" customWidth="1"/>
    <col min="5637" max="5637" width="16.28515625" style="3" customWidth="1"/>
    <col min="5638" max="5638" width="20" style="3" customWidth="1"/>
    <col min="5639" max="5639" width="18.5703125" style="3" customWidth="1"/>
    <col min="5640" max="5640" width="20.7109375" style="3" customWidth="1"/>
    <col min="5641" max="5641" width="9.140625" style="3"/>
    <col min="5642" max="5642" width="9.7109375" style="3" bestFit="1" customWidth="1"/>
    <col min="5643" max="5886" width="9.140625" style="3"/>
    <col min="5887" max="5887" width="93.140625" style="3" customWidth="1"/>
    <col min="5888" max="5888" width="17.85546875" style="3" customWidth="1"/>
    <col min="5889" max="5889" width="16.5703125" style="3" customWidth="1"/>
    <col min="5890" max="5890" width="19.7109375" style="3" customWidth="1"/>
    <col min="5891" max="5891" width="16.85546875" style="3" customWidth="1"/>
    <col min="5892" max="5892" width="17.42578125" style="3" customWidth="1"/>
    <col min="5893" max="5893" width="16.28515625" style="3" customWidth="1"/>
    <col min="5894" max="5894" width="20" style="3" customWidth="1"/>
    <col min="5895" max="5895" width="18.5703125" style="3" customWidth="1"/>
    <col min="5896" max="5896" width="20.7109375" style="3" customWidth="1"/>
    <col min="5897" max="5897" width="9.140625" style="3"/>
    <col min="5898" max="5898" width="9.7109375" style="3" bestFit="1" customWidth="1"/>
    <col min="5899" max="6142" width="9.140625" style="3"/>
    <col min="6143" max="6143" width="93.140625" style="3" customWidth="1"/>
    <col min="6144" max="6144" width="17.85546875" style="3" customWidth="1"/>
    <col min="6145" max="6145" width="16.5703125" style="3" customWidth="1"/>
    <col min="6146" max="6146" width="19.7109375" style="3" customWidth="1"/>
    <col min="6147" max="6147" width="16.85546875" style="3" customWidth="1"/>
    <col min="6148" max="6148" width="17.42578125" style="3" customWidth="1"/>
    <col min="6149" max="6149" width="16.28515625" style="3" customWidth="1"/>
    <col min="6150" max="6150" width="20" style="3" customWidth="1"/>
    <col min="6151" max="6151" width="18.5703125" style="3" customWidth="1"/>
    <col min="6152" max="6152" width="20.7109375" style="3" customWidth="1"/>
    <col min="6153" max="6153" width="9.140625" style="3"/>
    <col min="6154" max="6154" width="9.7109375" style="3" bestFit="1" customWidth="1"/>
    <col min="6155" max="6398" width="9.140625" style="3"/>
    <col min="6399" max="6399" width="93.140625" style="3" customWidth="1"/>
    <col min="6400" max="6400" width="17.85546875" style="3" customWidth="1"/>
    <col min="6401" max="6401" width="16.5703125" style="3" customWidth="1"/>
    <col min="6402" max="6402" width="19.7109375" style="3" customWidth="1"/>
    <col min="6403" max="6403" width="16.85546875" style="3" customWidth="1"/>
    <col min="6404" max="6404" width="17.42578125" style="3" customWidth="1"/>
    <col min="6405" max="6405" width="16.28515625" style="3" customWidth="1"/>
    <col min="6406" max="6406" width="20" style="3" customWidth="1"/>
    <col min="6407" max="6407" width="18.5703125" style="3" customWidth="1"/>
    <col min="6408" max="6408" width="20.7109375" style="3" customWidth="1"/>
    <col min="6409" max="6409" width="9.140625" style="3"/>
    <col min="6410" max="6410" width="9.7109375" style="3" bestFit="1" customWidth="1"/>
    <col min="6411" max="6654" width="9.140625" style="3"/>
    <col min="6655" max="6655" width="93.140625" style="3" customWidth="1"/>
    <col min="6656" max="6656" width="17.85546875" style="3" customWidth="1"/>
    <col min="6657" max="6657" width="16.5703125" style="3" customWidth="1"/>
    <col min="6658" max="6658" width="19.7109375" style="3" customWidth="1"/>
    <col min="6659" max="6659" width="16.85546875" style="3" customWidth="1"/>
    <col min="6660" max="6660" width="17.42578125" style="3" customWidth="1"/>
    <col min="6661" max="6661" width="16.28515625" style="3" customWidth="1"/>
    <col min="6662" max="6662" width="20" style="3" customWidth="1"/>
    <col min="6663" max="6663" width="18.5703125" style="3" customWidth="1"/>
    <col min="6664" max="6664" width="20.7109375" style="3" customWidth="1"/>
    <col min="6665" max="6665" width="9.140625" style="3"/>
    <col min="6666" max="6666" width="9.7109375" style="3" bestFit="1" customWidth="1"/>
    <col min="6667" max="6910" width="9.140625" style="3"/>
    <col min="6911" max="6911" width="93.140625" style="3" customWidth="1"/>
    <col min="6912" max="6912" width="17.85546875" style="3" customWidth="1"/>
    <col min="6913" max="6913" width="16.5703125" style="3" customWidth="1"/>
    <col min="6914" max="6914" width="19.7109375" style="3" customWidth="1"/>
    <col min="6915" max="6915" width="16.85546875" style="3" customWidth="1"/>
    <col min="6916" max="6916" width="17.42578125" style="3" customWidth="1"/>
    <col min="6917" max="6917" width="16.28515625" style="3" customWidth="1"/>
    <col min="6918" max="6918" width="20" style="3" customWidth="1"/>
    <col min="6919" max="6919" width="18.5703125" style="3" customWidth="1"/>
    <col min="6920" max="6920" width="20.7109375" style="3" customWidth="1"/>
    <col min="6921" max="6921" width="9.140625" style="3"/>
    <col min="6922" max="6922" width="9.7109375" style="3" bestFit="1" customWidth="1"/>
    <col min="6923" max="7166" width="9.140625" style="3"/>
    <col min="7167" max="7167" width="93.140625" style="3" customWidth="1"/>
    <col min="7168" max="7168" width="17.85546875" style="3" customWidth="1"/>
    <col min="7169" max="7169" width="16.5703125" style="3" customWidth="1"/>
    <col min="7170" max="7170" width="19.7109375" style="3" customWidth="1"/>
    <col min="7171" max="7171" width="16.85546875" style="3" customWidth="1"/>
    <col min="7172" max="7172" width="17.42578125" style="3" customWidth="1"/>
    <col min="7173" max="7173" width="16.28515625" style="3" customWidth="1"/>
    <col min="7174" max="7174" width="20" style="3" customWidth="1"/>
    <col min="7175" max="7175" width="18.5703125" style="3" customWidth="1"/>
    <col min="7176" max="7176" width="20.7109375" style="3" customWidth="1"/>
    <col min="7177" max="7177" width="9.140625" style="3"/>
    <col min="7178" max="7178" width="9.7109375" style="3" bestFit="1" customWidth="1"/>
    <col min="7179" max="7422" width="9.140625" style="3"/>
    <col min="7423" max="7423" width="93.140625" style="3" customWidth="1"/>
    <col min="7424" max="7424" width="17.85546875" style="3" customWidth="1"/>
    <col min="7425" max="7425" width="16.5703125" style="3" customWidth="1"/>
    <col min="7426" max="7426" width="19.7109375" style="3" customWidth="1"/>
    <col min="7427" max="7427" width="16.85546875" style="3" customWidth="1"/>
    <col min="7428" max="7428" width="17.42578125" style="3" customWidth="1"/>
    <col min="7429" max="7429" width="16.28515625" style="3" customWidth="1"/>
    <col min="7430" max="7430" width="20" style="3" customWidth="1"/>
    <col min="7431" max="7431" width="18.5703125" style="3" customWidth="1"/>
    <col min="7432" max="7432" width="20.7109375" style="3" customWidth="1"/>
    <col min="7433" max="7433" width="9.140625" style="3"/>
    <col min="7434" max="7434" width="9.7109375" style="3" bestFit="1" customWidth="1"/>
    <col min="7435" max="7678" width="9.140625" style="3"/>
    <col min="7679" max="7679" width="93.140625" style="3" customWidth="1"/>
    <col min="7680" max="7680" width="17.85546875" style="3" customWidth="1"/>
    <col min="7681" max="7681" width="16.5703125" style="3" customWidth="1"/>
    <col min="7682" max="7682" width="19.7109375" style="3" customWidth="1"/>
    <col min="7683" max="7683" width="16.85546875" style="3" customWidth="1"/>
    <col min="7684" max="7684" width="17.42578125" style="3" customWidth="1"/>
    <col min="7685" max="7685" width="16.28515625" style="3" customWidth="1"/>
    <col min="7686" max="7686" width="20" style="3" customWidth="1"/>
    <col min="7687" max="7687" width="18.5703125" style="3" customWidth="1"/>
    <col min="7688" max="7688" width="20.7109375" style="3" customWidth="1"/>
    <col min="7689" max="7689" width="9.140625" style="3"/>
    <col min="7690" max="7690" width="9.7109375" style="3" bestFit="1" customWidth="1"/>
    <col min="7691" max="7934" width="9.140625" style="3"/>
    <col min="7935" max="7935" width="93.140625" style="3" customWidth="1"/>
    <col min="7936" max="7936" width="17.85546875" style="3" customWidth="1"/>
    <col min="7937" max="7937" width="16.5703125" style="3" customWidth="1"/>
    <col min="7938" max="7938" width="19.7109375" style="3" customWidth="1"/>
    <col min="7939" max="7939" width="16.85546875" style="3" customWidth="1"/>
    <col min="7940" max="7940" width="17.42578125" style="3" customWidth="1"/>
    <col min="7941" max="7941" width="16.28515625" style="3" customWidth="1"/>
    <col min="7942" max="7942" width="20" style="3" customWidth="1"/>
    <col min="7943" max="7943" width="18.5703125" style="3" customWidth="1"/>
    <col min="7944" max="7944" width="20.7109375" style="3" customWidth="1"/>
    <col min="7945" max="7945" width="9.140625" style="3"/>
    <col min="7946" max="7946" width="9.7109375" style="3" bestFit="1" customWidth="1"/>
    <col min="7947" max="8190" width="9.140625" style="3"/>
    <col min="8191" max="8191" width="93.140625" style="3" customWidth="1"/>
    <col min="8192" max="8192" width="17.85546875" style="3" customWidth="1"/>
    <col min="8193" max="8193" width="16.5703125" style="3" customWidth="1"/>
    <col min="8194" max="8194" width="19.7109375" style="3" customWidth="1"/>
    <col min="8195" max="8195" width="16.85546875" style="3" customWidth="1"/>
    <col min="8196" max="8196" width="17.42578125" style="3" customWidth="1"/>
    <col min="8197" max="8197" width="16.28515625" style="3" customWidth="1"/>
    <col min="8198" max="8198" width="20" style="3" customWidth="1"/>
    <col min="8199" max="8199" width="18.5703125" style="3" customWidth="1"/>
    <col min="8200" max="8200" width="20.7109375" style="3" customWidth="1"/>
    <col min="8201" max="8201" width="9.140625" style="3"/>
    <col min="8202" max="8202" width="9.7109375" style="3" bestFit="1" customWidth="1"/>
    <col min="8203" max="8446" width="9.140625" style="3"/>
    <col min="8447" max="8447" width="93.140625" style="3" customWidth="1"/>
    <col min="8448" max="8448" width="17.85546875" style="3" customWidth="1"/>
    <col min="8449" max="8449" width="16.5703125" style="3" customWidth="1"/>
    <col min="8450" max="8450" width="19.7109375" style="3" customWidth="1"/>
    <col min="8451" max="8451" width="16.85546875" style="3" customWidth="1"/>
    <col min="8452" max="8452" width="17.42578125" style="3" customWidth="1"/>
    <col min="8453" max="8453" width="16.28515625" style="3" customWidth="1"/>
    <col min="8454" max="8454" width="20" style="3" customWidth="1"/>
    <col min="8455" max="8455" width="18.5703125" style="3" customWidth="1"/>
    <col min="8456" max="8456" width="20.7109375" style="3" customWidth="1"/>
    <col min="8457" max="8457" width="9.140625" style="3"/>
    <col min="8458" max="8458" width="9.7109375" style="3" bestFit="1" customWidth="1"/>
    <col min="8459" max="8702" width="9.140625" style="3"/>
    <col min="8703" max="8703" width="93.140625" style="3" customWidth="1"/>
    <col min="8704" max="8704" width="17.85546875" style="3" customWidth="1"/>
    <col min="8705" max="8705" width="16.5703125" style="3" customWidth="1"/>
    <col min="8706" max="8706" width="19.7109375" style="3" customWidth="1"/>
    <col min="8707" max="8707" width="16.85546875" style="3" customWidth="1"/>
    <col min="8708" max="8708" width="17.42578125" style="3" customWidth="1"/>
    <col min="8709" max="8709" width="16.28515625" style="3" customWidth="1"/>
    <col min="8710" max="8710" width="20" style="3" customWidth="1"/>
    <col min="8711" max="8711" width="18.5703125" style="3" customWidth="1"/>
    <col min="8712" max="8712" width="20.7109375" style="3" customWidth="1"/>
    <col min="8713" max="8713" width="9.140625" style="3"/>
    <col min="8714" max="8714" width="9.7109375" style="3" bestFit="1" customWidth="1"/>
    <col min="8715" max="8958" width="9.140625" style="3"/>
    <col min="8959" max="8959" width="93.140625" style="3" customWidth="1"/>
    <col min="8960" max="8960" width="17.85546875" style="3" customWidth="1"/>
    <col min="8961" max="8961" width="16.5703125" style="3" customWidth="1"/>
    <col min="8962" max="8962" width="19.7109375" style="3" customWidth="1"/>
    <col min="8963" max="8963" width="16.85546875" style="3" customWidth="1"/>
    <col min="8964" max="8964" width="17.42578125" style="3" customWidth="1"/>
    <col min="8965" max="8965" width="16.28515625" style="3" customWidth="1"/>
    <col min="8966" max="8966" width="20" style="3" customWidth="1"/>
    <col min="8967" max="8967" width="18.5703125" style="3" customWidth="1"/>
    <col min="8968" max="8968" width="20.7109375" style="3" customWidth="1"/>
    <col min="8969" max="8969" width="9.140625" style="3"/>
    <col min="8970" max="8970" width="9.7109375" style="3" bestFit="1" customWidth="1"/>
    <col min="8971" max="9214" width="9.140625" style="3"/>
    <col min="9215" max="9215" width="93.140625" style="3" customWidth="1"/>
    <col min="9216" max="9216" width="17.85546875" style="3" customWidth="1"/>
    <col min="9217" max="9217" width="16.5703125" style="3" customWidth="1"/>
    <col min="9218" max="9218" width="19.7109375" style="3" customWidth="1"/>
    <col min="9219" max="9219" width="16.85546875" style="3" customWidth="1"/>
    <col min="9220" max="9220" width="17.42578125" style="3" customWidth="1"/>
    <col min="9221" max="9221" width="16.28515625" style="3" customWidth="1"/>
    <col min="9222" max="9222" width="20" style="3" customWidth="1"/>
    <col min="9223" max="9223" width="18.5703125" style="3" customWidth="1"/>
    <col min="9224" max="9224" width="20.7109375" style="3" customWidth="1"/>
    <col min="9225" max="9225" width="9.140625" style="3"/>
    <col min="9226" max="9226" width="9.7109375" style="3" bestFit="1" customWidth="1"/>
    <col min="9227" max="9470" width="9.140625" style="3"/>
    <col min="9471" max="9471" width="93.140625" style="3" customWidth="1"/>
    <col min="9472" max="9472" width="17.85546875" style="3" customWidth="1"/>
    <col min="9473" max="9473" width="16.5703125" style="3" customWidth="1"/>
    <col min="9474" max="9474" width="19.7109375" style="3" customWidth="1"/>
    <col min="9475" max="9475" width="16.85546875" style="3" customWidth="1"/>
    <col min="9476" max="9476" width="17.42578125" style="3" customWidth="1"/>
    <col min="9477" max="9477" width="16.28515625" style="3" customWidth="1"/>
    <col min="9478" max="9478" width="20" style="3" customWidth="1"/>
    <col min="9479" max="9479" width="18.5703125" style="3" customWidth="1"/>
    <col min="9480" max="9480" width="20.7109375" style="3" customWidth="1"/>
    <col min="9481" max="9481" width="9.140625" style="3"/>
    <col min="9482" max="9482" width="9.7109375" style="3" bestFit="1" customWidth="1"/>
    <col min="9483" max="9726" width="9.140625" style="3"/>
    <col min="9727" max="9727" width="93.140625" style="3" customWidth="1"/>
    <col min="9728" max="9728" width="17.85546875" style="3" customWidth="1"/>
    <col min="9729" max="9729" width="16.5703125" style="3" customWidth="1"/>
    <col min="9730" max="9730" width="19.7109375" style="3" customWidth="1"/>
    <col min="9731" max="9731" width="16.85546875" style="3" customWidth="1"/>
    <col min="9732" max="9732" width="17.42578125" style="3" customWidth="1"/>
    <col min="9733" max="9733" width="16.28515625" style="3" customWidth="1"/>
    <col min="9734" max="9734" width="20" style="3" customWidth="1"/>
    <col min="9735" max="9735" width="18.5703125" style="3" customWidth="1"/>
    <col min="9736" max="9736" width="20.7109375" style="3" customWidth="1"/>
    <col min="9737" max="9737" width="9.140625" style="3"/>
    <col min="9738" max="9738" width="9.7109375" style="3" bestFit="1" customWidth="1"/>
    <col min="9739" max="9982" width="9.140625" style="3"/>
    <col min="9983" max="9983" width="93.140625" style="3" customWidth="1"/>
    <col min="9984" max="9984" width="17.85546875" style="3" customWidth="1"/>
    <col min="9985" max="9985" width="16.5703125" style="3" customWidth="1"/>
    <col min="9986" max="9986" width="19.7109375" style="3" customWidth="1"/>
    <col min="9987" max="9987" width="16.85546875" style="3" customWidth="1"/>
    <col min="9988" max="9988" width="17.42578125" style="3" customWidth="1"/>
    <col min="9989" max="9989" width="16.28515625" style="3" customWidth="1"/>
    <col min="9990" max="9990" width="20" style="3" customWidth="1"/>
    <col min="9991" max="9991" width="18.5703125" style="3" customWidth="1"/>
    <col min="9992" max="9992" width="20.7109375" style="3" customWidth="1"/>
    <col min="9993" max="9993" width="9.140625" style="3"/>
    <col min="9994" max="9994" width="9.7109375" style="3" bestFit="1" customWidth="1"/>
    <col min="9995" max="10238" width="9.140625" style="3"/>
    <col min="10239" max="10239" width="93.140625" style="3" customWidth="1"/>
    <col min="10240" max="10240" width="17.85546875" style="3" customWidth="1"/>
    <col min="10241" max="10241" width="16.5703125" style="3" customWidth="1"/>
    <col min="10242" max="10242" width="19.7109375" style="3" customWidth="1"/>
    <col min="10243" max="10243" width="16.85546875" style="3" customWidth="1"/>
    <col min="10244" max="10244" width="17.42578125" style="3" customWidth="1"/>
    <col min="10245" max="10245" width="16.28515625" style="3" customWidth="1"/>
    <col min="10246" max="10246" width="20" style="3" customWidth="1"/>
    <col min="10247" max="10247" width="18.5703125" style="3" customWidth="1"/>
    <col min="10248" max="10248" width="20.7109375" style="3" customWidth="1"/>
    <col min="10249" max="10249" width="9.140625" style="3"/>
    <col min="10250" max="10250" width="9.7109375" style="3" bestFit="1" customWidth="1"/>
    <col min="10251" max="10494" width="9.140625" style="3"/>
    <col min="10495" max="10495" width="93.140625" style="3" customWidth="1"/>
    <col min="10496" max="10496" width="17.85546875" style="3" customWidth="1"/>
    <col min="10497" max="10497" width="16.5703125" style="3" customWidth="1"/>
    <col min="10498" max="10498" width="19.7109375" style="3" customWidth="1"/>
    <col min="10499" max="10499" width="16.85546875" style="3" customWidth="1"/>
    <col min="10500" max="10500" width="17.42578125" style="3" customWidth="1"/>
    <col min="10501" max="10501" width="16.28515625" style="3" customWidth="1"/>
    <col min="10502" max="10502" width="20" style="3" customWidth="1"/>
    <col min="10503" max="10503" width="18.5703125" style="3" customWidth="1"/>
    <col min="10504" max="10504" width="20.7109375" style="3" customWidth="1"/>
    <col min="10505" max="10505" width="9.140625" style="3"/>
    <col min="10506" max="10506" width="9.7109375" style="3" bestFit="1" customWidth="1"/>
    <col min="10507" max="10750" width="9.140625" style="3"/>
    <col min="10751" max="10751" width="93.140625" style="3" customWidth="1"/>
    <col min="10752" max="10752" width="17.85546875" style="3" customWidth="1"/>
    <col min="10753" max="10753" width="16.5703125" style="3" customWidth="1"/>
    <col min="10754" max="10754" width="19.7109375" style="3" customWidth="1"/>
    <col min="10755" max="10755" width="16.85546875" style="3" customWidth="1"/>
    <col min="10756" max="10756" width="17.42578125" style="3" customWidth="1"/>
    <col min="10757" max="10757" width="16.28515625" style="3" customWidth="1"/>
    <col min="10758" max="10758" width="20" style="3" customWidth="1"/>
    <col min="10759" max="10759" width="18.5703125" style="3" customWidth="1"/>
    <col min="10760" max="10760" width="20.7109375" style="3" customWidth="1"/>
    <col min="10761" max="10761" width="9.140625" style="3"/>
    <col min="10762" max="10762" width="9.7109375" style="3" bestFit="1" customWidth="1"/>
    <col min="10763" max="11006" width="9.140625" style="3"/>
    <col min="11007" max="11007" width="93.140625" style="3" customWidth="1"/>
    <col min="11008" max="11008" width="17.85546875" style="3" customWidth="1"/>
    <col min="11009" max="11009" width="16.5703125" style="3" customWidth="1"/>
    <col min="11010" max="11010" width="19.7109375" style="3" customWidth="1"/>
    <col min="11011" max="11011" width="16.85546875" style="3" customWidth="1"/>
    <col min="11012" max="11012" width="17.42578125" style="3" customWidth="1"/>
    <col min="11013" max="11013" width="16.28515625" style="3" customWidth="1"/>
    <col min="11014" max="11014" width="20" style="3" customWidth="1"/>
    <col min="11015" max="11015" width="18.5703125" style="3" customWidth="1"/>
    <col min="11016" max="11016" width="20.7109375" style="3" customWidth="1"/>
    <col min="11017" max="11017" width="9.140625" style="3"/>
    <col min="11018" max="11018" width="9.7109375" style="3" bestFit="1" customWidth="1"/>
    <col min="11019" max="11262" width="9.140625" style="3"/>
    <col min="11263" max="11263" width="93.140625" style="3" customWidth="1"/>
    <col min="11264" max="11264" width="17.85546875" style="3" customWidth="1"/>
    <col min="11265" max="11265" width="16.5703125" style="3" customWidth="1"/>
    <col min="11266" max="11266" width="19.7109375" style="3" customWidth="1"/>
    <col min="11267" max="11267" width="16.85546875" style="3" customWidth="1"/>
    <col min="11268" max="11268" width="17.42578125" style="3" customWidth="1"/>
    <col min="11269" max="11269" width="16.28515625" style="3" customWidth="1"/>
    <col min="11270" max="11270" width="20" style="3" customWidth="1"/>
    <col min="11271" max="11271" width="18.5703125" style="3" customWidth="1"/>
    <col min="11272" max="11272" width="20.7109375" style="3" customWidth="1"/>
    <col min="11273" max="11273" width="9.140625" style="3"/>
    <col min="11274" max="11274" width="9.7109375" style="3" bestFit="1" customWidth="1"/>
    <col min="11275" max="11518" width="9.140625" style="3"/>
    <col min="11519" max="11519" width="93.140625" style="3" customWidth="1"/>
    <col min="11520" max="11520" width="17.85546875" style="3" customWidth="1"/>
    <col min="11521" max="11521" width="16.5703125" style="3" customWidth="1"/>
    <col min="11522" max="11522" width="19.7109375" style="3" customWidth="1"/>
    <col min="11523" max="11523" width="16.85546875" style="3" customWidth="1"/>
    <col min="11524" max="11524" width="17.42578125" style="3" customWidth="1"/>
    <col min="11525" max="11525" width="16.28515625" style="3" customWidth="1"/>
    <col min="11526" max="11526" width="20" style="3" customWidth="1"/>
    <col min="11527" max="11527" width="18.5703125" style="3" customWidth="1"/>
    <col min="11528" max="11528" width="20.7109375" style="3" customWidth="1"/>
    <col min="11529" max="11529" width="9.140625" style="3"/>
    <col min="11530" max="11530" width="9.7109375" style="3" bestFit="1" customWidth="1"/>
    <col min="11531" max="11774" width="9.140625" style="3"/>
    <col min="11775" max="11775" width="93.140625" style="3" customWidth="1"/>
    <col min="11776" max="11776" width="17.85546875" style="3" customWidth="1"/>
    <col min="11777" max="11777" width="16.5703125" style="3" customWidth="1"/>
    <col min="11778" max="11778" width="19.7109375" style="3" customWidth="1"/>
    <col min="11779" max="11779" width="16.85546875" style="3" customWidth="1"/>
    <col min="11780" max="11780" width="17.42578125" style="3" customWidth="1"/>
    <col min="11781" max="11781" width="16.28515625" style="3" customWidth="1"/>
    <col min="11782" max="11782" width="20" style="3" customWidth="1"/>
    <col min="11783" max="11783" width="18.5703125" style="3" customWidth="1"/>
    <col min="11784" max="11784" width="20.7109375" style="3" customWidth="1"/>
    <col min="11785" max="11785" width="9.140625" style="3"/>
    <col min="11786" max="11786" width="9.7109375" style="3" bestFit="1" customWidth="1"/>
    <col min="11787" max="12030" width="9.140625" style="3"/>
    <col min="12031" max="12031" width="93.140625" style="3" customWidth="1"/>
    <col min="12032" max="12032" width="17.85546875" style="3" customWidth="1"/>
    <col min="12033" max="12033" width="16.5703125" style="3" customWidth="1"/>
    <col min="12034" max="12034" width="19.7109375" style="3" customWidth="1"/>
    <col min="12035" max="12035" width="16.85546875" style="3" customWidth="1"/>
    <col min="12036" max="12036" width="17.42578125" style="3" customWidth="1"/>
    <col min="12037" max="12037" width="16.28515625" style="3" customWidth="1"/>
    <col min="12038" max="12038" width="20" style="3" customWidth="1"/>
    <col min="12039" max="12039" width="18.5703125" style="3" customWidth="1"/>
    <col min="12040" max="12040" width="20.7109375" style="3" customWidth="1"/>
    <col min="12041" max="12041" width="9.140625" style="3"/>
    <col min="12042" max="12042" width="9.7109375" style="3" bestFit="1" customWidth="1"/>
    <col min="12043" max="12286" width="9.140625" style="3"/>
    <col min="12287" max="12287" width="93.140625" style="3" customWidth="1"/>
    <col min="12288" max="12288" width="17.85546875" style="3" customWidth="1"/>
    <col min="12289" max="12289" width="16.5703125" style="3" customWidth="1"/>
    <col min="12290" max="12290" width="19.7109375" style="3" customWidth="1"/>
    <col min="12291" max="12291" width="16.85546875" style="3" customWidth="1"/>
    <col min="12292" max="12292" width="17.42578125" style="3" customWidth="1"/>
    <col min="12293" max="12293" width="16.28515625" style="3" customWidth="1"/>
    <col min="12294" max="12294" width="20" style="3" customWidth="1"/>
    <col min="12295" max="12295" width="18.5703125" style="3" customWidth="1"/>
    <col min="12296" max="12296" width="20.7109375" style="3" customWidth="1"/>
    <col min="12297" max="12297" width="9.140625" style="3"/>
    <col min="12298" max="12298" width="9.7109375" style="3" bestFit="1" customWidth="1"/>
    <col min="12299" max="12542" width="9.140625" style="3"/>
    <col min="12543" max="12543" width="93.140625" style="3" customWidth="1"/>
    <col min="12544" max="12544" width="17.85546875" style="3" customWidth="1"/>
    <col min="12545" max="12545" width="16.5703125" style="3" customWidth="1"/>
    <col min="12546" max="12546" width="19.7109375" style="3" customWidth="1"/>
    <col min="12547" max="12547" width="16.85546875" style="3" customWidth="1"/>
    <col min="12548" max="12548" width="17.42578125" style="3" customWidth="1"/>
    <col min="12549" max="12549" width="16.28515625" style="3" customWidth="1"/>
    <col min="12550" max="12550" width="20" style="3" customWidth="1"/>
    <col min="12551" max="12551" width="18.5703125" style="3" customWidth="1"/>
    <col min="12552" max="12552" width="20.7109375" style="3" customWidth="1"/>
    <col min="12553" max="12553" width="9.140625" style="3"/>
    <col min="12554" max="12554" width="9.7109375" style="3" bestFit="1" customWidth="1"/>
    <col min="12555" max="12798" width="9.140625" style="3"/>
    <col min="12799" max="12799" width="93.140625" style="3" customWidth="1"/>
    <col min="12800" max="12800" width="17.85546875" style="3" customWidth="1"/>
    <col min="12801" max="12801" width="16.5703125" style="3" customWidth="1"/>
    <col min="12802" max="12802" width="19.7109375" style="3" customWidth="1"/>
    <col min="12803" max="12803" width="16.85546875" style="3" customWidth="1"/>
    <col min="12804" max="12804" width="17.42578125" style="3" customWidth="1"/>
    <col min="12805" max="12805" width="16.28515625" style="3" customWidth="1"/>
    <col min="12806" max="12806" width="20" style="3" customWidth="1"/>
    <col min="12807" max="12807" width="18.5703125" style="3" customWidth="1"/>
    <col min="12808" max="12808" width="20.7109375" style="3" customWidth="1"/>
    <col min="12809" max="12809" width="9.140625" style="3"/>
    <col min="12810" max="12810" width="9.7109375" style="3" bestFit="1" customWidth="1"/>
    <col min="12811" max="13054" width="9.140625" style="3"/>
    <col min="13055" max="13055" width="93.140625" style="3" customWidth="1"/>
    <col min="13056" max="13056" width="17.85546875" style="3" customWidth="1"/>
    <col min="13057" max="13057" width="16.5703125" style="3" customWidth="1"/>
    <col min="13058" max="13058" width="19.7109375" style="3" customWidth="1"/>
    <col min="13059" max="13059" width="16.85546875" style="3" customWidth="1"/>
    <col min="13060" max="13060" width="17.42578125" style="3" customWidth="1"/>
    <col min="13061" max="13061" width="16.28515625" style="3" customWidth="1"/>
    <col min="13062" max="13062" width="20" style="3" customWidth="1"/>
    <col min="13063" max="13063" width="18.5703125" style="3" customWidth="1"/>
    <col min="13064" max="13064" width="20.7109375" style="3" customWidth="1"/>
    <col min="13065" max="13065" width="9.140625" style="3"/>
    <col min="13066" max="13066" width="9.7109375" style="3" bestFit="1" customWidth="1"/>
    <col min="13067" max="13310" width="9.140625" style="3"/>
    <col min="13311" max="13311" width="93.140625" style="3" customWidth="1"/>
    <col min="13312" max="13312" width="17.85546875" style="3" customWidth="1"/>
    <col min="13313" max="13313" width="16.5703125" style="3" customWidth="1"/>
    <col min="13314" max="13314" width="19.7109375" style="3" customWidth="1"/>
    <col min="13315" max="13315" width="16.85546875" style="3" customWidth="1"/>
    <col min="13316" max="13316" width="17.42578125" style="3" customWidth="1"/>
    <col min="13317" max="13317" width="16.28515625" style="3" customWidth="1"/>
    <col min="13318" max="13318" width="20" style="3" customWidth="1"/>
    <col min="13319" max="13319" width="18.5703125" style="3" customWidth="1"/>
    <col min="13320" max="13320" width="20.7109375" style="3" customWidth="1"/>
    <col min="13321" max="13321" width="9.140625" style="3"/>
    <col min="13322" max="13322" width="9.7109375" style="3" bestFit="1" customWidth="1"/>
    <col min="13323" max="13566" width="9.140625" style="3"/>
    <col min="13567" max="13567" width="93.140625" style="3" customWidth="1"/>
    <col min="13568" max="13568" width="17.85546875" style="3" customWidth="1"/>
    <col min="13569" max="13569" width="16.5703125" style="3" customWidth="1"/>
    <col min="13570" max="13570" width="19.7109375" style="3" customWidth="1"/>
    <col min="13571" max="13571" width="16.85546875" style="3" customWidth="1"/>
    <col min="13572" max="13572" width="17.42578125" style="3" customWidth="1"/>
    <col min="13573" max="13573" width="16.28515625" style="3" customWidth="1"/>
    <col min="13574" max="13574" width="20" style="3" customWidth="1"/>
    <col min="13575" max="13575" width="18.5703125" style="3" customWidth="1"/>
    <col min="13576" max="13576" width="20.7109375" style="3" customWidth="1"/>
    <col min="13577" max="13577" width="9.140625" style="3"/>
    <col min="13578" max="13578" width="9.7109375" style="3" bestFit="1" customWidth="1"/>
    <col min="13579" max="13822" width="9.140625" style="3"/>
    <col min="13823" max="13823" width="93.140625" style="3" customWidth="1"/>
    <col min="13824" max="13824" width="17.85546875" style="3" customWidth="1"/>
    <col min="13825" max="13825" width="16.5703125" style="3" customWidth="1"/>
    <col min="13826" max="13826" width="19.7109375" style="3" customWidth="1"/>
    <col min="13827" max="13827" width="16.85546875" style="3" customWidth="1"/>
    <col min="13828" max="13828" width="17.42578125" style="3" customWidth="1"/>
    <col min="13829" max="13829" width="16.28515625" style="3" customWidth="1"/>
    <col min="13830" max="13830" width="20" style="3" customWidth="1"/>
    <col min="13831" max="13831" width="18.5703125" style="3" customWidth="1"/>
    <col min="13832" max="13832" width="20.7109375" style="3" customWidth="1"/>
    <col min="13833" max="13833" width="9.140625" style="3"/>
    <col min="13834" max="13834" width="9.7109375" style="3" bestFit="1" customWidth="1"/>
    <col min="13835" max="14078" width="9.140625" style="3"/>
    <col min="14079" max="14079" width="93.140625" style="3" customWidth="1"/>
    <col min="14080" max="14080" width="17.85546875" style="3" customWidth="1"/>
    <col min="14081" max="14081" width="16.5703125" style="3" customWidth="1"/>
    <col min="14082" max="14082" width="19.7109375" style="3" customWidth="1"/>
    <col min="14083" max="14083" width="16.85546875" style="3" customWidth="1"/>
    <col min="14084" max="14084" width="17.42578125" style="3" customWidth="1"/>
    <col min="14085" max="14085" width="16.28515625" style="3" customWidth="1"/>
    <col min="14086" max="14086" width="20" style="3" customWidth="1"/>
    <col min="14087" max="14087" width="18.5703125" style="3" customWidth="1"/>
    <col min="14088" max="14088" width="20.7109375" style="3" customWidth="1"/>
    <col min="14089" max="14089" width="9.140625" style="3"/>
    <col min="14090" max="14090" width="9.7109375" style="3" bestFit="1" customWidth="1"/>
    <col min="14091" max="14334" width="9.140625" style="3"/>
    <col min="14335" max="14335" width="93.140625" style="3" customWidth="1"/>
    <col min="14336" max="14336" width="17.85546875" style="3" customWidth="1"/>
    <col min="14337" max="14337" width="16.5703125" style="3" customWidth="1"/>
    <col min="14338" max="14338" width="19.7109375" style="3" customWidth="1"/>
    <col min="14339" max="14339" width="16.85546875" style="3" customWidth="1"/>
    <col min="14340" max="14340" width="17.42578125" style="3" customWidth="1"/>
    <col min="14341" max="14341" width="16.28515625" style="3" customWidth="1"/>
    <col min="14342" max="14342" width="20" style="3" customWidth="1"/>
    <col min="14343" max="14343" width="18.5703125" style="3" customWidth="1"/>
    <col min="14344" max="14344" width="20.7109375" style="3" customWidth="1"/>
    <col min="14345" max="14345" width="9.140625" style="3"/>
    <col min="14346" max="14346" width="9.7109375" style="3" bestFit="1" customWidth="1"/>
    <col min="14347" max="14590" width="9.140625" style="3"/>
    <col min="14591" max="14591" width="93.140625" style="3" customWidth="1"/>
    <col min="14592" max="14592" width="17.85546875" style="3" customWidth="1"/>
    <col min="14593" max="14593" width="16.5703125" style="3" customWidth="1"/>
    <col min="14594" max="14594" width="19.7109375" style="3" customWidth="1"/>
    <col min="14595" max="14595" width="16.85546875" style="3" customWidth="1"/>
    <col min="14596" max="14596" width="17.42578125" style="3" customWidth="1"/>
    <col min="14597" max="14597" width="16.28515625" style="3" customWidth="1"/>
    <col min="14598" max="14598" width="20" style="3" customWidth="1"/>
    <col min="14599" max="14599" width="18.5703125" style="3" customWidth="1"/>
    <col min="14600" max="14600" width="20.7109375" style="3" customWidth="1"/>
    <col min="14601" max="14601" width="9.140625" style="3"/>
    <col min="14602" max="14602" width="9.7109375" style="3" bestFit="1" customWidth="1"/>
    <col min="14603" max="14846" width="9.140625" style="3"/>
    <col min="14847" max="14847" width="93.140625" style="3" customWidth="1"/>
    <col min="14848" max="14848" width="17.85546875" style="3" customWidth="1"/>
    <col min="14849" max="14849" width="16.5703125" style="3" customWidth="1"/>
    <col min="14850" max="14850" width="19.7109375" style="3" customWidth="1"/>
    <col min="14851" max="14851" width="16.85546875" style="3" customWidth="1"/>
    <col min="14852" max="14852" width="17.42578125" style="3" customWidth="1"/>
    <col min="14853" max="14853" width="16.28515625" style="3" customWidth="1"/>
    <col min="14854" max="14854" width="20" style="3" customWidth="1"/>
    <col min="14855" max="14855" width="18.5703125" style="3" customWidth="1"/>
    <col min="14856" max="14856" width="20.7109375" style="3" customWidth="1"/>
    <col min="14857" max="14857" width="9.140625" style="3"/>
    <col min="14858" max="14858" width="9.7109375" style="3" bestFit="1" customWidth="1"/>
    <col min="14859" max="15102" width="9.140625" style="3"/>
    <col min="15103" max="15103" width="93.140625" style="3" customWidth="1"/>
    <col min="15104" max="15104" width="17.85546875" style="3" customWidth="1"/>
    <col min="15105" max="15105" width="16.5703125" style="3" customWidth="1"/>
    <col min="15106" max="15106" width="19.7109375" style="3" customWidth="1"/>
    <col min="15107" max="15107" width="16.85546875" style="3" customWidth="1"/>
    <col min="15108" max="15108" width="17.42578125" style="3" customWidth="1"/>
    <col min="15109" max="15109" width="16.28515625" style="3" customWidth="1"/>
    <col min="15110" max="15110" width="20" style="3" customWidth="1"/>
    <col min="15111" max="15111" width="18.5703125" style="3" customWidth="1"/>
    <col min="15112" max="15112" width="20.7109375" style="3" customWidth="1"/>
    <col min="15113" max="15113" width="9.140625" style="3"/>
    <col min="15114" max="15114" width="9.7109375" style="3" bestFit="1" customWidth="1"/>
    <col min="15115" max="15358" width="9.140625" style="3"/>
    <col min="15359" max="15359" width="93.140625" style="3" customWidth="1"/>
    <col min="15360" max="15360" width="17.85546875" style="3" customWidth="1"/>
    <col min="15361" max="15361" width="16.5703125" style="3" customWidth="1"/>
    <col min="15362" max="15362" width="19.7109375" style="3" customWidth="1"/>
    <col min="15363" max="15363" width="16.85546875" style="3" customWidth="1"/>
    <col min="15364" max="15364" width="17.42578125" style="3" customWidth="1"/>
    <col min="15365" max="15365" width="16.28515625" style="3" customWidth="1"/>
    <col min="15366" max="15366" width="20" style="3" customWidth="1"/>
    <col min="15367" max="15367" width="18.5703125" style="3" customWidth="1"/>
    <col min="15368" max="15368" width="20.7109375" style="3" customWidth="1"/>
    <col min="15369" max="15369" width="9.140625" style="3"/>
    <col min="15370" max="15370" width="9.7109375" style="3" bestFit="1" customWidth="1"/>
    <col min="15371" max="15614" width="9.140625" style="3"/>
    <col min="15615" max="15615" width="93.140625" style="3" customWidth="1"/>
    <col min="15616" max="15616" width="17.85546875" style="3" customWidth="1"/>
    <col min="15617" max="15617" width="16.5703125" style="3" customWidth="1"/>
    <col min="15618" max="15618" width="19.7109375" style="3" customWidth="1"/>
    <col min="15619" max="15619" width="16.85546875" style="3" customWidth="1"/>
    <col min="15620" max="15620" width="17.42578125" style="3" customWidth="1"/>
    <col min="15621" max="15621" width="16.28515625" style="3" customWidth="1"/>
    <col min="15622" max="15622" width="20" style="3" customWidth="1"/>
    <col min="15623" max="15623" width="18.5703125" style="3" customWidth="1"/>
    <col min="15624" max="15624" width="20.7109375" style="3" customWidth="1"/>
    <col min="15625" max="15625" width="9.140625" style="3"/>
    <col min="15626" max="15626" width="9.7109375" style="3" bestFit="1" customWidth="1"/>
    <col min="15627" max="15870" width="9.140625" style="3"/>
    <col min="15871" max="15871" width="93.140625" style="3" customWidth="1"/>
    <col min="15872" max="15872" width="17.85546875" style="3" customWidth="1"/>
    <col min="15873" max="15873" width="16.5703125" style="3" customWidth="1"/>
    <col min="15874" max="15874" width="19.7109375" style="3" customWidth="1"/>
    <col min="15875" max="15875" width="16.85546875" style="3" customWidth="1"/>
    <col min="15876" max="15876" width="17.42578125" style="3" customWidth="1"/>
    <col min="15877" max="15877" width="16.28515625" style="3" customWidth="1"/>
    <col min="15878" max="15878" width="20" style="3" customWidth="1"/>
    <col min="15879" max="15879" width="18.5703125" style="3" customWidth="1"/>
    <col min="15880" max="15880" width="20.7109375" style="3" customWidth="1"/>
    <col min="15881" max="15881" width="9.140625" style="3"/>
    <col min="15882" max="15882" width="9.7109375" style="3" bestFit="1" customWidth="1"/>
    <col min="15883" max="16126" width="9.140625" style="3"/>
    <col min="16127" max="16127" width="93.140625" style="3" customWidth="1"/>
    <col min="16128" max="16128" width="17.85546875" style="3" customWidth="1"/>
    <col min="16129" max="16129" width="16.5703125" style="3" customWidth="1"/>
    <col min="16130" max="16130" width="19.7109375" style="3" customWidth="1"/>
    <col min="16131" max="16131" width="16.85546875" style="3" customWidth="1"/>
    <col min="16132" max="16132" width="17.42578125" style="3" customWidth="1"/>
    <col min="16133" max="16133" width="16.28515625" style="3" customWidth="1"/>
    <col min="16134" max="16134" width="20" style="3" customWidth="1"/>
    <col min="16135" max="16135" width="18.5703125" style="3" customWidth="1"/>
    <col min="16136" max="16136" width="20.7109375" style="3" customWidth="1"/>
    <col min="16137" max="16137" width="9.140625" style="3"/>
    <col min="16138" max="16138" width="9.7109375" style="3" bestFit="1" customWidth="1"/>
    <col min="16139" max="16384" width="9.140625" style="3"/>
  </cols>
  <sheetData>
    <row r="1" spans="1:10" ht="68.25" customHeight="1">
      <c r="F1" s="5"/>
      <c r="G1" s="106" t="s">
        <v>150</v>
      </c>
      <c r="H1" s="106"/>
      <c r="I1" s="106"/>
      <c r="J1" s="106"/>
    </row>
    <row r="2" spans="1:10" s="10" customFormat="1" ht="20.25">
      <c r="A2" s="6" t="s">
        <v>0</v>
      </c>
      <c r="B2" s="7"/>
      <c r="C2" s="8"/>
      <c r="D2" s="8"/>
      <c r="E2" s="8"/>
      <c r="F2" s="8"/>
      <c r="G2" s="6" t="s">
        <v>1</v>
      </c>
      <c r="H2" s="9"/>
      <c r="I2" s="6"/>
      <c r="J2" s="8"/>
    </row>
    <row r="3" spans="1:10" s="10" customFormat="1" ht="40.5">
      <c r="A3" s="11" t="s">
        <v>147</v>
      </c>
      <c r="B3" s="12"/>
      <c r="C3" s="13"/>
      <c r="D3" s="13"/>
      <c r="E3" s="13"/>
      <c r="F3" s="13"/>
      <c r="G3" s="14" t="s">
        <v>2</v>
      </c>
      <c r="H3" s="15"/>
      <c r="I3" s="14"/>
      <c r="J3" s="12"/>
    </row>
    <row r="4" spans="1:10" s="10" customFormat="1" ht="20.25">
      <c r="A4" s="16" t="s">
        <v>3</v>
      </c>
      <c r="B4" s="17"/>
      <c r="C4" s="18"/>
      <c r="D4" s="18"/>
      <c r="E4" s="18"/>
      <c r="F4" s="19"/>
      <c r="G4" s="16" t="s">
        <v>4</v>
      </c>
      <c r="H4" s="9"/>
      <c r="I4" s="16"/>
      <c r="J4" s="18"/>
    </row>
    <row r="5" spans="1:10" s="10" customFormat="1" ht="20.25">
      <c r="A5" s="20" t="s">
        <v>148</v>
      </c>
      <c r="B5" s="21" t="s">
        <v>5</v>
      </c>
      <c r="C5" s="22"/>
      <c r="D5" s="22"/>
      <c r="E5" s="22"/>
      <c r="F5" s="22"/>
      <c r="G5" s="14" t="s">
        <v>5</v>
      </c>
      <c r="H5" s="15"/>
      <c r="I5" s="14" t="s">
        <v>149</v>
      </c>
      <c r="J5" s="12"/>
    </row>
    <row r="6" spans="1:10" s="10" customFormat="1" ht="20.25">
      <c r="A6" s="23" t="s">
        <v>6</v>
      </c>
      <c r="B6" s="19"/>
      <c r="C6" s="19"/>
      <c r="D6" s="19"/>
      <c r="E6" s="19"/>
      <c r="F6" s="19"/>
      <c r="G6" s="9" t="s">
        <v>6</v>
      </c>
      <c r="H6" s="9"/>
      <c r="I6" s="9"/>
      <c r="J6" s="19"/>
    </row>
    <row r="7" spans="1:10" s="10" customFormat="1" ht="20.25">
      <c r="A7" s="20"/>
      <c r="B7" s="21"/>
      <c r="C7" s="8"/>
      <c r="D7" s="8"/>
      <c r="E7" s="8"/>
      <c r="F7" s="8"/>
      <c r="G7" s="24"/>
      <c r="H7" s="15"/>
      <c r="I7" s="24"/>
      <c r="J7" s="8"/>
    </row>
    <row r="8" spans="1:10" s="10" customFormat="1" ht="20.25">
      <c r="A8" s="105" t="s">
        <v>7</v>
      </c>
      <c r="B8" s="13"/>
      <c r="C8" s="8"/>
      <c r="D8" s="8"/>
      <c r="E8" s="8"/>
      <c r="F8" s="8"/>
      <c r="G8" s="110" t="s">
        <v>7</v>
      </c>
      <c r="H8" s="110"/>
      <c r="I8" s="110"/>
      <c r="J8" s="8"/>
    </row>
    <row r="13" spans="1:10">
      <c r="H13" s="111" t="s">
        <v>8</v>
      </c>
      <c r="I13" s="111"/>
      <c r="J13" s="103"/>
    </row>
    <row r="14" spans="1:10">
      <c r="H14" s="111" t="s">
        <v>9</v>
      </c>
      <c r="I14" s="111"/>
      <c r="J14" s="103" t="s">
        <v>10</v>
      </c>
    </row>
    <row r="15" spans="1:10">
      <c r="H15" s="111" t="s">
        <v>11</v>
      </c>
      <c r="I15" s="111"/>
      <c r="J15" s="25"/>
    </row>
    <row r="16" spans="1:10">
      <c r="H16" s="112" t="s">
        <v>12</v>
      </c>
      <c r="I16" s="112"/>
      <c r="J16" s="112"/>
    </row>
    <row r="19" spans="1:10">
      <c r="A19" s="26" t="s">
        <v>130</v>
      </c>
      <c r="B19" s="27"/>
      <c r="C19" s="27"/>
      <c r="D19" s="27"/>
      <c r="E19" s="27"/>
      <c r="F19" s="27"/>
      <c r="G19" s="27"/>
      <c r="H19" s="113" t="s">
        <v>13</v>
      </c>
      <c r="I19" s="114"/>
      <c r="J19" s="115"/>
    </row>
    <row r="20" spans="1:10" ht="45.75" customHeight="1">
      <c r="A20" s="116" t="s">
        <v>131</v>
      </c>
      <c r="B20" s="107"/>
      <c r="C20" s="107"/>
      <c r="D20" s="107"/>
      <c r="E20" s="107"/>
      <c r="F20" s="107"/>
      <c r="G20" s="117"/>
      <c r="H20" s="108" t="s">
        <v>14</v>
      </c>
      <c r="I20" s="109"/>
      <c r="J20" s="28" t="s">
        <v>15</v>
      </c>
    </row>
    <row r="21" spans="1:10" ht="47.25">
      <c r="A21" s="104" t="s">
        <v>16</v>
      </c>
      <c r="B21" s="107" t="s">
        <v>5</v>
      </c>
      <c r="C21" s="107"/>
      <c r="D21" s="107"/>
      <c r="E21" s="107"/>
      <c r="F21" s="107"/>
      <c r="G21" s="29"/>
      <c r="H21" s="108" t="s">
        <v>17</v>
      </c>
      <c r="I21" s="109"/>
      <c r="J21" s="30" t="s">
        <v>18</v>
      </c>
    </row>
    <row r="22" spans="1:10" ht="20.25">
      <c r="A22" s="104" t="s">
        <v>19</v>
      </c>
      <c r="B22" s="107"/>
      <c r="C22" s="107"/>
      <c r="D22" s="107"/>
      <c r="E22" s="107"/>
      <c r="F22" s="107"/>
      <c r="G22" s="29"/>
      <c r="H22" s="108" t="s">
        <v>20</v>
      </c>
      <c r="I22" s="109"/>
      <c r="J22" s="31">
        <v>5310700000</v>
      </c>
    </row>
    <row r="23" spans="1:10" ht="20.25">
      <c r="A23" s="104" t="s">
        <v>132</v>
      </c>
      <c r="B23" s="107"/>
      <c r="C23" s="107"/>
      <c r="D23" s="107"/>
      <c r="E23" s="107"/>
      <c r="F23" s="107"/>
      <c r="G23" s="32"/>
      <c r="H23" s="108" t="s">
        <v>21</v>
      </c>
      <c r="I23" s="109"/>
      <c r="J23" s="31"/>
    </row>
    <row r="24" spans="1:10" ht="20.25">
      <c r="A24" s="104" t="s">
        <v>145</v>
      </c>
      <c r="B24" s="32"/>
      <c r="C24" s="32"/>
      <c r="D24" s="32"/>
      <c r="E24" s="32"/>
      <c r="F24" s="32"/>
      <c r="G24" s="32"/>
      <c r="H24" s="108" t="s">
        <v>22</v>
      </c>
      <c r="I24" s="109"/>
      <c r="J24" s="31"/>
    </row>
    <row r="25" spans="1:10" ht="20.25">
      <c r="A25" s="104" t="s">
        <v>23</v>
      </c>
      <c r="B25" s="107"/>
      <c r="C25" s="107"/>
      <c r="D25" s="107"/>
      <c r="E25" s="107"/>
      <c r="F25" s="107"/>
      <c r="G25" s="32"/>
      <c r="H25" s="108" t="s">
        <v>24</v>
      </c>
      <c r="I25" s="109"/>
      <c r="J25" s="1" t="s">
        <v>25</v>
      </c>
    </row>
    <row r="26" spans="1:10" ht="20.25">
      <c r="A26" s="33" t="s">
        <v>26</v>
      </c>
      <c r="B26" s="118" t="s">
        <v>27</v>
      </c>
      <c r="C26" s="118"/>
      <c r="D26" s="118"/>
      <c r="E26" s="118"/>
      <c r="F26" s="118"/>
      <c r="G26" s="34"/>
      <c r="H26" s="35"/>
      <c r="I26" s="36"/>
      <c r="J26" s="37"/>
    </row>
    <row r="27" spans="1:10" ht="20.25">
      <c r="A27" s="104" t="s">
        <v>133</v>
      </c>
      <c r="B27" s="107"/>
      <c r="C27" s="107"/>
      <c r="D27" s="107"/>
      <c r="E27" s="107"/>
      <c r="F27" s="107"/>
      <c r="G27" s="34"/>
      <c r="H27" s="38"/>
      <c r="I27" s="39"/>
      <c r="J27" s="40"/>
    </row>
    <row r="28" spans="1:10" ht="23.25" customHeight="1">
      <c r="A28" s="104" t="s">
        <v>142</v>
      </c>
      <c r="B28" s="107"/>
      <c r="C28" s="107"/>
      <c r="D28" s="107"/>
      <c r="E28" s="107"/>
      <c r="F28" s="107"/>
      <c r="G28" s="32"/>
      <c r="H28" s="116" t="s">
        <v>28</v>
      </c>
      <c r="I28" s="117"/>
      <c r="J28" s="41"/>
    </row>
    <row r="29" spans="1:10" ht="23.25" customHeight="1">
      <c r="A29" s="119" t="s">
        <v>134</v>
      </c>
      <c r="B29" s="107"/>
      <c r="C29" s="107"/>
      <c r="D29" s="107"/>
      <c r="E29" s="107"/>
      <c r="F29" s="107"/>
      <c r="G29" s="117"/>
      <c r="H29" s="116" t="s">
        <v>29</v>
      </c>
      <c r="I29" s="117"/>
      <c r="J29" s="42"/>
    </row>
    <row r="30" spans="1:10" ht="20.25">
      <c r="A30" s="104" t="s">
        <v>135</v>
      </c>
      <c r="B30" s="107"/>
      <c r="C30" s="107"/>
      <c r="D30" s="107"/>
      <c r="E30" s="107"/>
      <c r="F30" s="107"/>
      <c r="G30" s="101"/>
      <c r="H30" s="32"/>
      <c r="I30" s="32"/>
      <c r="J30" s="43"/>
    </row>
    <row r="31" spans="1:10" ht="20.25">
      <c r="A31" s="104"/>
      <c r="B31" s="107"/>
      <c r="C31" s="107"/>
      <c r="D31" s="107"/>
      <c r="E31" s="107"/>
      <c r="F31" s="107"/>
      <c r="G31" s="44"/>
      <c r="H31" s="29"/>
      <c r="I31" s="29"/>
      <c r="J31" s="45"/>
    </row>
    <row r="33" spans="1:10">
      <c r="A33" s="120" t="s">
        <v>136</v>
      </c>
      <c r="B33" s="120"/>
      <c r="C33" s="120"/>
      <c r="D33" s="120"/>
      <c r="E33" s="120"/>
      <c r="F33" s="120"/>
      <c r="G33" s="120"/>
      <c r="H33" s="120"/>
      <c r="I33" s="120"/>
      <c r="J33" s="120"/>
    </row>
    <row r="34" spans="1:10">
      <c r="A34" s="46"/>
      <c r="B34" s="47"/>
      <c r="C34" s="46"/>
      <c r="D34" s="46"/>
      <c r="E34" s="46"/>
      <c r="F34" s="46"/>
      <c r="G34" s="46"/>
      <c r="H34" s="46"/>
      <c r="I34" s="46"/>
      <c r="J34" s="46"/>
    </row>
    <row r="35" spans="1:10" ht="23.25" customHeight="1">
      <c r="A35" s="112" t="s">
        <v>30</v>
      </c>
      <c r="B35" s="121" t="s">
        <v>31</v>
      </c>
      <c r="C35" s="121" t="s">
        <v>32</v>
      </c>
      <c r="D35" s="121" t="s">
        <v>137</v>
      </c>
      <c r="E35" s="122" t="s">
        <v>33</v>
      </c>
      <c r="F35" s="121" t="s">
        <v>34</v>
      </c>
      <c r="G35" s="121" t="s">
        <v>138</v>
      </c>
      <c r="H35" s="121"/>
      <c r="I35" s="121"/>
      <c r="J35" s="121"/>
    </row>
    <row r="36" spans="1:10">
      <c r="A36" s="112"/>
      <c r="B36" s="121"/>
      <c r="C36" s="121"/>
      <c r="D36" s="121"/>
      <c r="E36" s="122"/>
      <c r="F36" s="121"/>
      <c r="G36" s="48" t="s">
        <v>35</v>
      </c>
      <c r="H36" s="48" t="s">
        <v>36</v>
      </c>
      <c r="I36" s="48" t="s">
        <v>37</v>
      </c>
      <c r="J36" s="48" t="s">
        <v>38</v>
      </c>
    </row>
    <row r="37" spans="1:10">
      <c r="A37" s="103">
        <v>1</v>
      </c>
      <c r="B37" s="97">
        <v>2</v>
      </c>
      <c r="C37" s="97">
        <v>3</v>
      </c>
      <c r="D37" s="97">
        <v>4</v>
      </c>
      <c r="E37" s="97">
        <v>5</v>
      </c>
      <c r="F37" s="97">
        <v>6</v>
      </c>
      <c r="G37" s="97">
        <v>7</v>
      </c>
      <c r="H37" s="97">
        <v>8</v>
      </c>
      <c r="I37" s="97">
        <v>9</v>
      </c>
      <c r="J37" s="97">
        <v>10</v>
      </c>
    </row>
    <row r="38" spans="1:10">
      <c r="A38" s="123" t="s">
        <v>139</v>
      </c>
      <c r="B38" s="123"/>
      <c r="C38" s="123"/>
      <c r="D38" s="123"/>
      <c r="E38" s="123"/>
      <c r="F38" s="123"/>
      <c r="G38" s="123"/>
      <c r="H38" s="123"/>
      <c r="I38" s="123"/>
      <c r="J38" s="123"/>
    </row>
    <row r="39" spans="1:10" s="49" customFormat="1">
      <c r="A39" s="124" t="s">
        <v>39</v>
      </c>
      <c r="B39" s="124"/>
      <c r="C39" s="124"/>
      <c r="D39" s="124"/>
      <c r="E39" s="124"/>
      <c r="F39" s="124"/>
      <c r="G39" s="124"/>
      <c r="H39" s="124"/>
      <c r="I39" s="124"/>
      <c r="J39" s="124"/>
    </row>
    <row r="40" spans="1:10" s="49" customFormat="1">
      <c r="A40" s="50" t="s">
        <v>40</v>
      </c>
      <c r="B40" s="51">
        <v>1010</v>
      </c>
      <c r="C40" s="52">
        <v>123199.2</v>
      </c>
      <c r="D40" s="52">
        <v>138844</v>
      </c>
      <c r="E40" s="52">
        <f>D40</f>
        <v>138844</v>
      </c>
      <c r="F40" s="52">
        <f>G40+H40+I40+J40</f>
        <v>158656.79999999999</v>
      </c>
      <c r="G40" s="52">
        <f>[1]МБ!G40+[1]НСЗУ!G40+[1]ВЛАСНІ!G40</f>
        <v>39664.199999999997</v>
      </c>
      <c r="H40" s="52">
        <f>[1]МБ!H40+[1]НСЗУ!H40+[1]ВЛАСНІ!H40</f>
        <v>39664.199999999997</v>
      </c>
      <c r="I40" s="52">
        <f>[1]МБ!I40+[1]НСЗУ!I40+[1]ВЛАСНІ!I40</f>
        <v>39664.199999999997</v>
      </c>
      <c r="J40" s="52">
        <f>[1]МБ!J40+[1]НСЗУ!J40+[1]ВЛАСНІ!J40</f>
        <v>39664.199999999997</v>
      </c>
    </row>
    <row r="41" spans="1:10" s="49" customFormat="1">
      <c r="A41" s="50" t="s">
        <v>41</v>
      </c>
      <c r="B41" s="51">
        <v>1020</v>
      </c>
      <c r="C41" s="52">
        <v>17445</v>
      </c>
      <c r="D41" s="52">
        <v>11776.6</v>
      </c>
      <c r="E41" s="52">
        <f t="shared" ref="E41:E53" si="0">D41</f>
        <v>11776.6</v>
      </c>
      <c r="F41" s="52">
        <f t="shared" ref="F41:F53" si="1">G41+H41+I41+J41</f>
        <v>23853.300000000003</v>
      </c>
      <c r="G41" s="52">
        <f>[1]МБ!G41+[1]НСЗУ!G41+[1]ВЛАСНІ!G41</f>
        <v>11063</v>
      </c>
      <c r="H41" s="52">
        <f>[1]МБ!H41+[1]НСЗУ!H41+[1]ВЛАСНІ!H41</f>
        <v>4611.2</v>
      </c>
      <c r="I41" s="52">
        <f>[1]МБ!I41+[1]НСЗУ!I41+[1]ВЛАСНІ!I41</f>
        <v>4615.7000000000007</v>
      </c>
      <c r="J41" s="52">
        <f>[1]МБ!J41+[1]НСЗУ!J41+[1]ВЛАСНІ!J41</f>
        <v>3563.3999999999996</v>
      </c>
    </row>
    <row r="42" spans="1:10" s="49" customFormat="1">
      <c r="A42" s="53" t="s">
        <v>42</v>
      </c>
      <c r="B42" s="51">
        <v>1021</v>
      </c>
      <c r="C42" s="52">
        <v>2410</v>
      </c>
      <c r="D42" s="52">
        <v>6700</v>
      </c>
      <c r="E42" s="52">
        <f t="shared" si="0"/>
        <v>6700</v>
      </c>
      <c r="F42" s="52">
        <f t="shared" si="1"/>
        <v>0</v>
      </c>
      <c r="G42" s="52">
        <f>[1]МБ!G42+[1]НСЗУ!G42+[1]ВЛАСНІ!G42</f>
        <v>0</v>
      </c>
      <c r="H42" s="52">
        <f>[1]МБ!H42+[1]НСЗУ!H42+[1]ВЛАСНІ!H42</f>
        <v>0</v>
      </c>
      <c r="I42" s="52">
        <f>[1]МБ!I42+[1]НСЗУ!I42+[1]ВЛАСНІ!I42</f>
        <v>0</v>
      </c>
      <c r="J42" s="52">
        <f>[1]МБ!J42+[1]НСЗУ!J42+[1]ВЛАСНІ!J42</f>
        <v>0</v>
      </c>
    </row>
    <row r="43" spans="1:10" s="49" customFormat="1" ht="23.25" customHeight="1">
      <c r="A43" s="50" t="s">
        <v>43</v>
      </c>
      <c r="B43" s="51">
        <v>1030</v>
      </c>
      <c r="C43" s="52">
        <f>C44+C45+C46+C47+C48+C49</f>
        <v>2181.3000000000002</v>
      </c>
      <c r="D43" s="52">
        <v>5800</v>
      </c>
      <c r="E43" s="52">
        <f t="shared" si="0"/>
        <v>5800</v>
      </c>
      <c r="F43" s="52">
        <f t="shared" si="1"/>
        <v>7567.7</v>
      </c>
      <c r="G43" s="52">
        <f>[1]МБ!G43+[1]НСЗУ!G43+[1]ВЛАСНІ!G43</f>
        <v>7567.7</v>
      </c>
      <c r="H43" s="52">
        <f>[1]МБ!H43+[1]НСЗУ!H43+[1]ВЛАСНІ!H43</f>
        <v>0</v>
      </c>
      <c r="I43" s="52">
        <f>[1]МБ!I43+[1]НСЗУ!I43+[1]ВЛАСНІ!I43</f>
        <v>0</v>
      </c>
      <c r="J43" s="52">
        <f>[1]МБ!J43+[1]НСЗУ!J43+[1]ВЛАСНІ!J43</f>
        <v>0</v>
      </c>
    </row>
    <row r="44" spans="1:10" s="49" customFormat="1">
      <c r="A44" s="54" t="s">
        <v>44</v>
      </c>
      <c r="B44" s="51">
        <v>1031</v>
      </c>
      <c r="C44" s="52">
        <v>0</v>
      </c>
      <c r="D44" s="52">
        <v>0</v>
      </c>
      <c r="E44" s="52">
        <f t="shared" si="0"/>
        <v>0</v>
      </c>
      <c r="F44" s="52">
        <f t="shared" si="1"/>
        <v>0</v>
      </c>
      <c r="G44" s="52">
        <f>[1]МБ!G44+[1]НСЗУ!G44+[1]ВЛАСНІ!G44</f>
        <v>0</v>
      </c>
      <c r="H44" s="52">
        <f>[1]МБ!H44+[1]НСЗУ!H44+[1]ВЛАСНІ!H44</f>
        <v>0</v>
      </c>
      <c r="I44" s="52">
        <f>[1]МБ!I44+[1]НСЗУ!I44+[1]ВЛАСНІ!I44</f>
        <v>0</v>
      </c>
      <c r="J44" s="52">
        <f>[1]МБ!J44+[1]НСЗУ!J44+[1]ВЛАСНІ!J44</f>
        <v>0</v>
      </c>
    </row>
    <row r="45" spans="1:10" s="49" customFormat="1">
      <c r="A45" s="54" t="s">
        <v>45</v>
      </c>
      <c r="B45" s="51">
        <v>1032</v>
      </c>
      <c r="C45" s="52">
        <v>0</v>
      </c>
      <c r="D45" s="52">
        <v>0</v>
      </c>
      <c r="E45" s="52">
        <f t="shared" si="0"/>
        <v>0</v>
      </c>
      <c r="F45" s="52">
        <f t="shared" si="1"/>
        <v>0</v>
      </c>
      <c r="G45" s="52">
        <f>[1]МБ!G45+[1]НСЗУ!G45+[1]ВЛАСНІ!G45</f>
        <v>0</v>
      </c>
      <c r="H45" s="52">
        <f>[1]МБ!H45+[1]НСЗУ!H45+[1]ВЛАСНІ!H45</f>
        <v>0</v>
      </c>
      <c r="I45" s="52">
        <f>[1]МБ!I45+[1]НСЗУ!I45+[1]ВЛАСНІ!I45</f>
        <v>0</v>
      </c>
      <c r="J45" s="52">
        <f>[1]МБ!J45+[1]НСЗУ!J45+[1]ВЛАСНІ!J45</f>
        <v>0</v>
      </c>
    </row>
    <row r="46" spans="1:10" s="49" customFormat="1">
      <c r="A46" s="54" t="s">
        <v>46</v>
      </c>
      <c r="B46" s="51">
        <v>1033</v>
      </c>
      <c r="C46" s="52">
        <v>0</v>
      </c>
      <c r="D46" s="52">
        <v>0</v>
      </c>
      <c r="E46" s="52">
        <f t="shared" si="0"/>
        <v>0</v>
      </c>
      <c r="F46" s="52">
        <f t="shared" si="1"/>
        <v>0</v>
      </c>
      <c r="G46" s="52">
        <f>[1]МБ!G46+[1]НСЗУ!G46+[1]ВЛАСНІ!G46</f>
        <v>0</v>
      </c>
      <c r="H46" s="52">
        <f>[1]МБ!H46+[1]НСЗУ!H46+[1]ВЛАСНІ!H46</f>
        <v>0</v>
      </c>
      <c r="I46" s="52">
        <f>[1]МБ!I46+[1]НСЗУ!I46+[1]ВЛАСНІ!I46</f>
        <v>0</v>
      </c>
      <c r="J46" s="52">
        <f>[1]МБ!J46+[1]НСЗУ!J46+[1]ВЛАСНІ!J46</f>
        <v>0</v>
      </c>
    </row>
    <row r="47" spans="1:10" s="49" customFormat="1">
      <c r="A47" s="54" t="s">
        <v>47</v>
      </c>
      <c r="B47" s="51">
        <v>1034</v>
      </c>
      <c r="C47" s="52">
        <v>0</v>
      </c>
      <c r="D47" s="52">
        <v>0</v>
      </c>
      <c r="E47" s="52">
        <f t="shared" si="0"/>
        <v>0</v>
      </c>
      <c r="F47" s="52">
        <f t="shared" si="1"/>
        <v>0</v>
      </c>
      <c r="G47" s="52">
        <f>[1]МБ!G47+[1]НСЗУ!G47+[1]ВЛАСНІ!G47</f>
        <v>0</v>
      </c>
      <c r="H47" s="52">
        <f>[1]МБ!H47+[1]НСЗУ!H47+[1]ВЛАСНІ!H47</f>
        <v>0</v>
      </c>
      <c r="I47" s="52">
        <f>[1]МБ!I47+[1]НСЗУ!I47+[1]ВЛАСНІ!I47</f>
        <v>0</v>
      </c>
      <c r="J47" s="52">
        <f>[1]МБ!J47+[1]НСЗУ!J47+[1]ВЛАСНІ!J47</f>
        <v>0</v>
      </c>
    </row>
    <row r="48" spans="1:10" s="49" customFormat="1">
      <c r="A48" s="54" t="s">
        <v>48</v>
      </c>
      <c r="B48" s="51">
        <v>1035</v>
      </c>
      <c r="C48" s="52">
        <v>121.3</v>
      </c>
      <c r="D48" s="52">
        <v>0</v>
      </c>
      <c r="E48" s="52">
        <f t="shared" si="0"/>
        <v>0</v>
      </c>
      <c r="F48" s="52">
        <f t="shared" si="1"/>
        <v>0</v>
      </c>
      <c r="G48" s="52">
        <f>[1]МБ!G48+[1]НСЗУ!G48+[1]ВЛАСНІ!G48</f>
        <v>0</v>
      </c>
      <c r="H48" s="52">
        <f>[1]МБ!H48+[1]НСЗУ!H48+[1]ВЛАСНІ!H48</f>
        <v>0</v>
      </c>
      <c r="I48" s="52">
        <f>[1]МБ!I48+[1]НСЗУ!I48+[1]ВЛАСНІ!I48</f>
        <v>0</v>
      </c>
      <c r="J48" s="52">
        <f>[1]МБ!J48+[1]НСЗУ!J48+[1]ВЛАСНІ!J48</f>
        <v>0</v>
      </c>
    </row>
    <row r="49" spans="1:11" s="49" customFormat="1">
      <c r="A49" s="54" t="s">
        <v>49</v>
      </c>
      <c r="B49" s="51">
        <v>1036</v>
      </c>
      <c r="C49" s="52">
        <v>2060</v>
      </c>
      <c r="D49" s="52">
        <v>5800</v>
      </c>
      <c r="E49" s="52">
        <f t="shared" si="0"/>
        <v>5800</v>
      </c>
      <c r="F49" s="52">
        <f t="shared" si="1"/>
        <v>7567.7</v>
      </c>
      <c r="G49" s="52">
        <f>[1]МБ!G49+[1]НСЗУ!G49+[1]ВЛАСНІ!G49</f>
        <v>7567.7</v>
      </c>
      <c r="H49" s="52">
        <f>[1]МБ!H49+[1]НСЗУ!H49+[1]ВЛАСНІ!H49</f>
        <v>0</v>
      </c>
      <c r="I49" s="52">
        <f>[1]МБ!I49+[1]НСЗУ!I49+[1]ВЛАСНІ!I49</f>
        <v>0</v>
      </c>
      <c r="J49" s="52">
        <f>[1]МБ!J49+[1]НСЗУ!J49+[1]ВЛАСНІ!J49</f>
        <v>0</v>
      </c>
    </row>
    <row r="50" spans="1:11" s="49" customFormat="1">
      <c r="A50" s="53" t="s">
        <v>50</v>
      </c>
      <c r="B50" s="51">
        <v>1040</v>
      </c>
      <c r="C50" s="52">
        <f>C51+C52+C53</f>
        <v>2767.2</v>
      </c>
      <c r="D50" s="52">
        <v>2170</v>
      </c>
      <c r="E50" s="52">
        <f t="shared" si="0"/>
        <v>2170</v>
      </c>
      <c r="F50" s="52">
        <f t="shared" si="1"/>
        <v>37720.899999999994</v>
      </c>
      <c r="G50" s="52">
        <f>[1]МБ!G50+[1]НСЗУ!G50+[1]ВЛАСНІ!G50</f>
        <v>600</v>
      </c>
      <c r="H50" s="52">
        <f>[1]МБ!H50+[1]НСЗУ!H50+[1]ВЛАСНІ!H50</f>
        <v>16456.900000000001</v>
      </c>
      <c r="I50" s="52">
        <f>[1]МБ!I50+[1]НСЗУ!I50+[1]ВЛАСНІ!I50</f>
        <v>3019.6</v>
      </c>
      <c r="J50" s="52">
        <f>[1]МБ!J50+[1]НСЗУ!J50+[1]ВЛАСНІ!J50</f>
        <v>17644.399999999998</v>
      </c>
    </row>
    <row r="51" spans="1:11" s="49" customFormat="1">
      <c r="A51" s="55" t="s">
        <v>51</v>
      </c>
      <c r="B51" s="103">
        <v>1041</v>
      </c>
      <c r="C51" s="52">
        <v>0</v>
      </c>
      <c r="D51" s="52">
        <v>0</v>
      </c>
      <c r="E51" s="52">
        <f t="shared" si="0"/>
        <v>0</v>
      </c>
      <c r="F51" s="52">
        <f t="shared" si="1"/>
        <v>0</v>
      </c>
      <c r="G51" s="52">
        <f>[1]МБ!G51+[1]НСЗУ!G51+[1]ВЛАСНІ!G51</f>
        <v>0</v>
      </c>
      <c r="H51" s="52">
        <f>[1]МБ!H51+[1]НСЗУ!H51+[1]ВЛАСНІ!H51</f>
        <v>0</v>
      </c>
      <c r="I51" s="52">
        <f>[1]МБ!I51+[1]НСЗУ!I51+[1]ВЛАСНІ!I51</f>
        <v>0</v>
      </c>
      <c r="J51" s="52">
        <f>[1]МБ!J51+[1]НСЗУ!J51+[1]ВЛАСНІ!J51</f>
        <v>0</v>
      </c>
    </row>
    <row r="52" spans="1:11" s="49" customFormat="1">
      <c r="A52" s="55" t="s">
        <v>52</v>
      </c>
      <c r="B52" s="103">
        <v>1042</v>
      </c>
      <c r="C52" s="52">
        <v>0</v>
      </c>
      <c r="D52" s="52">
        <v>0</v>
      </c>
      <c r="E52" s="52">
        <f t="shared" si="0"/>
        <v>0</v>
      </c>
      <c r="F52" s="52">
        <f t="shared" si="1"/>
        <v>0</v>
      </c>
      <c r="G52" s="52">
        <f>[1]МБ!G52+[1]НСЗУ!G52+[1]ВЛАСНІ!G52</f>
        <v>0</v>
      </c>
      <c r="H52" s="52">
        <f>[1]МБ!H52+[1]НСЗУ!H52+[1]ВЛАСНІ!H52</f>
        <v>0</v>
      </c>
      <c r="I52" s="52">
        <f>[1]МБ!I52+[1]НСЗУ!I52+[1]ВЛАСНІ!I52</f>
        <v>0</v>
      </c>
      <c r="J52" s="52">
        <f>[1]МБ!J52+[1]НСЗУ!J52+[1]ВЛАСНІ!J52</f>
        <v>0</v>
      </c>
    </row>
    <row r="53" spans="1:11" s="49" customFormat="1">
      <c r="A53" s="54" t="s">
        <v>53</v>
      </c>
      <c r="B53" s="103">
        <v>1043</v>
      </c>
      <c r="C53" s="52">
        <v>2767.2</v>
      </c>
      <c r="D53" s="52">
        <v>2170</v>
      </c>
      <c r="E53" s="52">
        <f t="shared" si="0"/>
        <v>2170</v>
      </c>
      <c r="F53" s="52">
        <f t="shared" si="1"/>
        <v>2200</v>
      </c>
      <c r="G53" s="52">
        <f>[1]МБ!G53+[1]НСЗУ!G53+[1]ВЛАСНІ!G53</f>
        <v>600</v>
      </c>
      <c r="H53" s="52">
        <f>[1]МБ!H53+[1]НСЗУ!H53+[1]ВЛАСНІ!H53</f>
        <v>500</v>
      </c>
      <c r="I53" s="52">
        <f>[1]МБ!I53+[1]НСЗУ!I53+[1]ВЛАСНІ!I53</f>
        <v>390</v>
      </c>
      <c r="J53" s="52">
        <f>[1]МБ!J53+[1]НСЗУ!J53+[1]ВЛАСНІ!J53</f>
        <v>710</v>
      </c>
    </row>
    <row r="54" spans="1:11" s="56" customFormat="1">
      <c r="A54" s="54" t="s">
        <v>144</v>
      </c>
      <c r="B54" s="103">
        <v>1044</v>
      </c>
      <c r="C54" s="52">
        <v>0</v>
      </c>
      <c r="D54" s="52">
        <v>0</v>
      </c>
      <c r="E54" s="52">
        <v>0</v>
      </c>
      <c r="F54" s="52">
        <f>G54+H54+I54+J54</f>
        <v>35520.899999999994</v>
      </c>
      <c r="G54" s="52">
        <f>[1]МБ!G54+[1]НСЗУ!G54+[1]ВЛАСНІ!G54</f>
        <v>0</v>
      </c>
      <c r="H54" s="52">
        <f>[1]МБ!H54+[1]НСЗУ!H54+[1]ВЛАСНІ!H54</f>
        <v>15956.9</v>
      </c>
      <c r="I54" s="52">
        <f>[1]МБ!I54+[1]НСЗУ!I54+[1]ВЛАСНІ!I54</f>
        <v>2629.6</v>
      </c>
      <c r="J54" s="52">
        <f>[1]МБ!J54+[1]НСЗУ!J54+[1]ВЛАСНІ!J54</f>
        <v>16934.399999999998</v>
      </c>
    </row>
    <row r="55" spans="1:11" s="56" customFormat="1">
      <c r="A55" s="127" t="s">
        <v>54</v>
      </c>
      <c r="B55" s="124"/>
      <c r="C55" s="124"/>
      <c r="D55" s="124"/>
      <c r="E55" s="124"/>
      <c r="F55" s="124"/>
      <c r="G55" s="124"/>
      <c r="H55" s="124"/>
      <c r="I55" s="124"/>
      <c r="J55" s="124"/>
      <c r="K55" s="58"/>
    </row>
    <row r="56" spans="1:11" s="56" customFormat="1">
      <c r="A56" s="50" t="s">
        <v>55</v>
      </c>
      <c r="B56" s="103">
        <v>1050</v>
      </c>
      <c r="C56" s="52">
        <v>63997.8</v>
      </c>
      <c r="D56" s="52">
        <v>101411.4</v>
      </c>
      <c r="E56" s="52">
        <f>D56</f>
        <v>101411.4</v>
      </c>
      <c r="F56" s="57">
        <f>SUM(G56:J56)</f>
        <v>107338</v>
      </c>
      <c r="G56" s="52">
        <f>[1]МБ!G55+[1]НСЗУ!G55+[1]ВЛАСНІ!G56</f>
        <v>28845.4</v>
      </c>
      <c r="H56" s="52">
        <f>[1]МБ!H55+[1]НСЗУ!H55+[1]ВЛАСНІ!H56</f>
        <v>28129.7</v>
      </c>
      <c r="I56" s="52">
        <f>[1]МБ!I55+[1]НСЗУ!I55+[1]ВЛАСНІ!I56</f>
        <v>25702.7</v>
      </c>
      <c r="J56" s="52">
        <f>[1]МБ!J55+[1]НСЗУ!J55+[1]ВЛАСНІ!J56</f>
        <v>24660.2</v>
      </c>
      <c r="K56" s="58"/>
    </row>
    <row r="57" spans="1:11" s="56" customFormat="1">
      <c r="A57" s="50" t="s">
        <v>56</v>
      </c>
      <c r="B57" s="103">
        <v>1060</v>
      </c>
      <c r="C57" s="52">
        <v>13059.4</v>
      </c>
      <c r="D57" s="52">
        <v>21225.5</v>
      </c>
      <c r="E57" s="52">
        <f t="shared" ref="E57:E80" si="2">D57</f>
        <v>21225.5</v>
      </c>
      <c r="F57" s="57">
        <f t="shared" ref="F57:F75" si="3">SUM(G57:J57)</f>
        <v>21982.5</v>
      </c>
      <c r="G57" s="52">
        <f>[1]МБ!G56+[1]НСЗУ!G56+[1]ВЛАСНІ!G57</f>
        <v>5913.2</v>
      </c>
      <c r="H57" s="52">
        <f>[1]МБ!H56+[1]НСЗУ!H56+[1]ВЛАСНІ!H57</f>
        <v>5764.9</v>
      </c>
      <c r="I57" s="52">
        <f>[1]МБ!I56+[1]НСЗУ!I56+[1]ВЛАСНІ!I57</f>
        <v>5187.8999999999996</v>
      </c>
      <c r="J57" s="52">
        <f>[1]МБ!J56+[1]НСЗУ!J56+[1]ВЛАСНІ!J57</f>
        <v>5116.5</v>
      </c>
      <c r="K57" s="58"/>
    </row>
    <row r="58" spans="1:11" s="56" customFormat="1">
      <c r="A58" s="50" t="s">
        <v>57</v>
      </c>
      <c r="B58" s="103">
        <v>1070</v>
      </c>
      <c r="C58" s="52">
        <v>2939.8</v>
      </c>
      <c r="D58" s="52">
        <v>3219.1</v>
      </c>
      <c r="E58" s="52">
        <f t="shared" si="2"/>
        <v>3219.1</v>
      </c>
      <c r="F58" s="57">
        <f t="shared" si="3"/>
        <v>7604.2999999999993</v>
      </c>
      <c r="G58" s="52">
        <f>[1]МБ!G57+[1]НСЗУ!G57+[1]ВЛАСНІ!G58</f>
        <v>834.6</v>
      </c>
      <c r="H58" s="52">
        <f>[1]МБ!H57+[1]НСЗУ!H57+[1]ВЛАСНІ!H58</f>
        <v>1291.4000000000001</v>
      </c>
      <c r="I58" s="52">
        <f>[1]МБ!I57+[1]НСЗУ!I57+[1]ВЛАСНІ!I58</f>
        <v>2799.7</v>
      </c>
      <c r="J58" s="52">
        <f>[1]МБ!J57+[1]НСЗУ!J57+[1]ВЛАСНІ!J58</f>
        <v>2678.6</v>
      </c>
      <c r="K58" s="58"/>
    </row>
    <row r="59" spans="1:11" s="56" customFormat="1">
      <c r="A59" s="50" t="s">
        <v>58</v>
      </c>
      <c r="B59" s="103">
        <v>1080</v>
      </c>
      <c r="C59" s="52">
        <v>18708.099999999999</v>
      </c>
      <c r="D59" s="52">
        <v>24734.3</v>
      </c>
      <c r="E59" s="52">
        <f t="shared" si="2"/>
        <v>24734.3</v>
      </c>
      <c r="F59" s="57">
        <f t="shared" si="3"/>
        <v>25461.800000000003</v>
      </c>
      <c r="G59" s="52">
        <f>[1]МБ!G58+[1]НСЗУ!G58+[1]ВЛАСНІ!G59</f>
        <v>3443.9</v>
      </c>
      <c r="H59" s="52">
        <f>[1]МБ!H58+[1]НСЗУ!H58+[1]ВЛАСНІ!H59</f>
        <v>5052.3</v>
      </c>
      <c r="I59" s="52">
        <f>[1]МБ!I58+[1]НСЗУ!I58+[1]ВЛАСНІ!I59</f>
        <v>6089.5</v>
      </c>
      <c r="J59" s="52">
        <f>[1]МБ!J58+[1]НСЗУ!J58+[1]ВЛАСНІ!J59</f>
        <v>10876.1</v>
      </c>
      <c r="K59" s="58"/>
    </row>
    <row r="60" spans="1:11" s="56" customFormat="1">
      <c r="A60" s="50" t="s">
        <v>59</v>
      </c>
      <c r="B60" s="103">
        <v>1090</v>
      </c>
      <c r="C60" s="52">
        <v>1242.5</v>
      </c>
      <c r="D60" s="52">
        <v>2832.6</v>
      </c>
      <c r="E60" s="52">
        <f t="shared" si="2"/>
        <v>2832.6</v>
      </c>
      <c r="F60" s="57">
        <f t="shared" si="3"/>
        <v>3300</v>
      </c>
      <c r="G60" s="52">
        <f>[1]МБ!G59+[1]НСЗУ!G59+[1]ВЛАСНІ!G60</f>
        <v>1000</v>
      </c>
      <c r="H60" s="52">
        <f>[1]МБ!H59+[1]НСЗУ!H59+[1]ВЛАСНІ!H60</f>
        <v>1000</v>
      </c>
      <c r="I60" s="52">
        <f>[1]МБ!I59+[1]НСЗУ!I59+[1]ВЛАСНІ!I60</f>
        <v>1000</v>
      </c>
      <c r="J60" s="52">
        <f>[1]МБ!J59+[1]НСЗУ!J59+[1]ВЛАСНІ!J60</f>
        <v>300</v>
      </c>
      <c r="K60" s="58"/>
    </row>
    <row r="61" spans="1:11" s="56" customFormat="1">
      <c r="A61" s="50" t="s">
        <v>60</v>
      </c>
      <c r="B61" s="103">
        <v>1100</v>
      </c>
      <c r="C61" s="52">
        <v>3196.5</v>
      </c>
      <c r="D61" s="52">
        <v>5120.3</v>
      </c>
      <c r="E61" s="52">
        <f t="shared" si="2"/>
        <v>5120.3</v>
      </c>
      <c r="F61" s="57">
        <f t="shared" si="3"/>
        <v>6296.6</v>
      </c>
      <c r="G61" s="52">
        <f>[1]МБ!G60+[1]НСЗУ!G60+[1]ВЛАСНІ!G61</f>
        <v>765</v>
      </c>
      <c r="H61" s="52">
        <f>[1]МБ!H60+[1]НСЗУ!H60+[1]ВЛАСНІ!H61</f>
        <v>1365</v>
      </c>
      <c r="I61" s="52">
        <f>[1]МБ!I60+[1]НСЗУ!I60+[1]ВЛАСНІ!I61</f>
        <v>1901.6</v>
      </c>
      <c r="J61" s="52">
        <f>[1]МБ!J60+[1]НСЗУ!J60+[1]ВЛАСНІ!J61</f>
        <v>2265</v>
      </c>
      <c r="K61" s="58"/>
    </row>
    <row r="62" spans="1:11" s="56" customFormat="1">
      <c r="A62" s="50" t="s">
        <v>61</v>
      </c>
      <c r="B62" s="103">
        <v>1110</v>
      </c>
      <c r="C62" s="52">
        <v>45.6</v>
      </c>
      <c r="D62" s="52">
        <v>135.4</v>
      </c>
      <c r="E62" s="52">
        <f t="shared" si="2"/>
        <v>135.4</v>
      </c>
      <c r="F62" s="57">
        <f t="shared" si="3"/>
        <v>440</v>
      </c>
      <c r="G62" s="52">
        <f>[1]МБ!G61+[1]НСЗУ!G61+[1]ВЛАСНІ!G62</f>
        <v>210</v>
      </c>
      <c r="H62" s="52">
        <f>[1]МБ!H61+[1]НСЗУ!H61+[1]ВЛАСНІ!H62</f>
        <v>210</v>
      </c>
      <c r="I62" s="52">
        <f>[1]МБ!I61+[1]НСЗУ!I61+[1]ВЛАСНІ!I62</f>
        <v>10</v>
      </c>
      <c r="J62" s="52">
        <f>[1]МБ!J61+[1]НСЗУ!J61+[1]ВЛАСНІ!J62</f>
        <v>10</v>
      </c>
      <c r="K62" s="58"/>
    </row>
    <row r="63" spans="1:11" s="56" customFormat="1">
      <c r="A63" s="50" t="s">
        <v>140</v>
      </c>
      <c r="B63" s="103">
        <v>1120</v>
      </c>
      <c r="C63" s="52">
        <v>8323.1</v>
      </c>
      <c r="D63" s="52">
        <v>8370</v>
      </c>
      <c r="E63" s="52">
        <f t="shared" si="2"/>
        <v>8370</v>
      </c>
      <c r="F63" s="57">
        <f t="shared" si="3"/>
        <v>14236.2</v>
      </c>
      <c r="G63" s="52">
        <f>[1]МБ!G62+[1]НСЗУ!G62+[1]ВЛАСНІ!G63</f>
        <v>5891.2999999999993</v>
      </c>
      <c r="H63" s="52">
        <f>[1]МБ!H62+[1]НСЗУ!H62+[1]ВЛАСНІ!H63</f>
        <v>4341.2</v>
      </c>
      <c r="I63" s="52">
        <f>[1]МБ!I62+[1]НСЗУ!I62+[1]ВЛАСНІ!I63</f>
        <v>2193.1</v>
      </c>
      <c r="J63" s="52">
        <f>[1]МБ!J62+[1]НСЗУ!J62+[1]ВЛАСНІ!J63</f>
        <v>1810.6</v>
      </c>
      <c r="K63" s="58"/>
    </row>
    <row r="64" spans="1:11" s="56" customFormat="1">
      <c r="A64" s="55" t="s">
        <v>62</v>
      </c>
      <c r="B64" s="103">
        <v>1121</v>
      </c>
      <c r="C64" s="52">
        <v>5285.9</v>
      </c>
      <c r="D64" s="52">
        <v>4677.5</v>
      </c>
      <c r="E64" s="52">
        <f t="shared" si="2"/>
        <v>4677.5</v>
      </c>
      <c r="F64" s="57">
        <f t="shared" si="3"/>
        <v>7469.4</v>
      </c>
      <c r="G64" s="52">
        <f>[1]МБ!G63+[1]НСЗУ!G63+[1]ВЛАСНІ!G64</f>
        <v>3932.2</v>
      </c>
      <c r="H64" s="52">
        <f>[1]МБ!H63+[1]НСЗУ!H63+[1]ВЛАСНІ!H64</f>
        <v>1668.6999999999998</v>
      </c>
      <c r="I64" s="52">
        <f>[1]МБ!I63+[1]НСЗУ!I63+[1]ВЛАСНІ!I64</f>
        <v>1200</v>
      </c>
      <c r="J64" s="52">
        <f>[1]МБ!J63+[1]НСЗУ!J63+[1]ВЛАСНІ!J64</f>
        <v>668.49999999999977</v>
      </c>
      <c r="K64" s="58"/>
    </row>
    <row r="65" spans="1:11" s="56" customFormat="1">
      <c r="A65" s="55" t="s">
        <v>63</v>
      </c>
      <c r="B65" s="103">
        <v>1122</v>
      </c>
      <c r="C65" s="52">
        <v>623.70000000000005</v>
      </c>
      <c r="D65" s="52">
        <v>710</v>
      </c>
      <c r="E65" s="52">
        <f t="shared" si="2"/>
        <v>710</v>
      </c>
      <c r="F65" s="57">
        <f t="shared" si="3"/>
        <v>899.4</v>
      </c>
      <c r="G65" s="52">
        <f>[1]МБ!G64+[1]НСЗУ!G64+[1]ВЛАСНІ!G65</f>
        <v>211.2</v>
      </c>
      <c r="H65" s="52">
        <f>[1]МБ!H64+[1]НСЗУ!H64+[1]ВЛАСНІ!H65</f>
        <v>228.5</v>
      </c>
      <c r="I65" s="52">
        <f>[1]МБ!I64+[1]НСЗУ!I64+[1]ВЛАСНІ!I65</f>
        <v>206.2</v>
      </c>
      <c r="J65" s="52">
        <f>[1]МБ!J64+[1]НСЗУ!J64+[1]ВЛАСНІ!J65</f>
        <v>253.49999999999997</v>
      </c>
      <c r="K65" s="58"/>
    </row>
    <row r="66" spans="1:11" s="56" customFormat="1">
      <c r="A66" s="55" t="s">
        <v>64</v>
      </c>
      <c r="B66" s="103">
        <v>1123</v>
      </c>
      <c r="C66" s="52">
        <v>1969.8</v>
      </c>
      <c r="D66" s="52">
        <v>2682.5</v>
      </c>
      <c r="E66" s="52">
        <f t="shared" si="2"/>
        <v>2682.5</v>
      </c>
      <c r="F66" s="57">
        <f t="shared" si="3"/>
        <v>5142.3999999999996</v>
      </c>
      <c r="G66" s="52">
        <f>[1]МБ!G65+[1]НСЗУ!G65+[1]ВЛАСНІ!G66</f>
        <v>1387</v>
      </c>
      <c r="H66" s="52">
        <f>[1]МБ!H65+[1]НСЗУ!H65+[1]ВЛАСНІ!H66</f>
        <v>2353</v>
      </c>
      <c r="I66" s="52">
        <f>[1]МБ!I65+[1]НСЗУ!I65+[1]ВЛАСНІ!I66</f>
        <v>747.2</v>
      </c>
      <c r="J66" s="52">
        <f>[1]МБ!J65+[1]НСЗУ!J65+[1]ВЛАСНІ!J66</f>
        <v>655.20000000000005</v>
      </c>
      <c r="K66" s="58"/>
    </row>
    <row r="67" spans="1:11" s="56" customFormat="1">
      <c r="A67" s="55" t="s">
        <v>65</v>
      </c>
      <c r="B67" s="103">
        <v>1124</v>
      </c>
      <c r="C67" s="52">
        <v>443.8</v>
      </c>
      <c r="D67" s="52">
        <v>300</v>
      </c>
      <c r="E67" s="52">
        <f t="shared" si="2"/>
        <v>300</v>
      </c>
      <c r="F67" s="57">
        <f t="shared" si="3"/>
        <v>725</v>
      </c>
      <c r="G67" s="52">
        <f>[1]МБ!G66+[1]НСЗУ!G66+[1]ВЛАСНІ!G67</f>
        <v>360.9</v>
      </c>
      <c r="H67" s="52">
        <f>[1]МБ!H66+[1]НСЗУ!H66+[1]ВЛАСНІ!H67</f>
        <v>91</v>
      </c>
      <c r="I67" s="52">
        <f>[1]МБ!I66+[1]НСЗУ!I66+[1]ВЛАСНІ!I67</f>
        <v>39.700000000000003</v>
      </c>
      <c r="J67" s="52">
        <f>[1]МБ!J66+[1]НСЗУ!J66+[1]ВЛАСНІ!J67</f>
        <v>233.4</v>
      </c>
      <c r="K67" s="58"/>
    </row>
    <row r="68" spans="1:11" s="56" customFormat="1">
      <c r="A68" s="55" t="s">
        <v>66</v>
      </c>
      <c r="B68" s="103">
        <v>1125</v>
      </c>
      <c r="C68" s="52">
        <v>0</v>
      </c>
      <c r="D68" s="52">
        <v>0</v>
      </c>
      <c r="E68" s="52">
        <f t="shared" si="2"/>
        <v>0</v>
      </c>
      <c r="F68" s="57">
        <f t="shared" si="3"/>
        <v>0</v>
      </c>
      <c r="G68" s="52">
        <f>[1]МБ!G67+[1]НСЗУ!G67+[1]ВЛАСНІ!G68</f>
        <v>0</v>
      </c>
      <c r="H68" s="52">
        <f>[1]МБ!H67+[1]НСЗУ!H67+[1]ВЛАСНІ!H68</f>
        <v>0</v>
      </c>
      <c r="I68" s="52">
        <f>[1]МБ!I67+[1]НСЗУ!I67+[1]ВЛАСНІ!I68</f>
        <v>0</v>
      </c>
      <c r="J68" s="52">
        <f>[1]МБ!J67+[1]НСЗУ!J67+[1]ВЛАСНІ!J68</f>
        <v>0</v>
      </c>
      <c r="K68" s="58"/>
    </row>
    <row r="69" spans="1:11" s="56" customFormat="1">
      <c r="A69" s="55" t="s">
        <v>67</v>
      </c>
      <c r="B69" s="103">
        <v>1126</v>
      </c>
      <c r="C69" s="52">
        <v>0</v>
      </c>
      <c r="D69" s="52">
        <v>0</v>
      </c>
      <c r="E69" s="52">
        <f t="shared" si="2"/>
        <v>0</v>
      </c>
      <c r="F69" s="57">
        <f t="shared" si="3"/>
        <v>0</v>
      </c>
      <c r="G69" s="52">
        <f>[1]МБ!G68+[1]НСЗУ!G68+[1]ВЛАСНІ!G69</f>
        <v>0</v>
      </c>
      <c r="H69" s="52">
        <f>[1]МБ!H68+[1]НСЗУ!H68+[1]ВЛАСНІ!H69</f>
        <v>0</v>
      </c>
      <c r="I69" s="52">
        <f>[1]МБ!I68+[1]НСЗУ!I68+[1]ВЛАСНІ!I69</f>
        <v>0</v>
      </c>
      <c r="J69" s="52">
        <f>[1]МБ!J68+[1]НСЗУ!J68+[1]ВЛАСНІ!J69</f>
        <v>0</v>
      </c>
      <c r="K69" s="58"/>
    </row>
    <row r="70" spans="1:11" s="56" customFormat="1" ht="37.5">
      <c r="A70" s="50" t="s">
        <v>68</v>
      </c>
      <c r="B70" s="103">
        <v>1130</v>
      </c>
      <c r="C70" s="52">
        <v>7.9</v>
      </c>
      <c r="D70" s="52">
        <v>65.5</v>
      </c>
      <c r="E70" s="52">
        <f t="shared" si="2"/>
        <v>65.5</v>
      </c>
      <c r="F70" s="57">
        <f t="shared" si="3"/>
        <v>320</v>
      </c>
      <c r="G70" s="52">
        <f>[1]МБ!G69+[1]НСЗУ!G69+[1]ВЛАСНІ!G70</f>
        <v>115</v>
      </c>
      <c r="H70" s="52">
        <f>[1]МБ!H69+[1]НСЗУ!H69+[1]ВЛАСНІ!H70</f>
        <v>15</v>
      </c>
      <c r="I70" s="52">
        <f>[1]МБ!I69+[1]НСЗУ!I69+[1]ВЛАСНІ!I70</f>
        <v>175</v>
      </c>
      <c r="J70" s="52">
        <f>[1]МБ!J69+[1]НСЗУ!J69+[1]ВЛАСНІ!J70</f>
        <v>15</v>
      </c>
      <c r="K70" s="58"/>
    </row>
    <row r="71" spans="1:11" s="56" customFormat="1">
      <c r="A71" s="50" t="s">
        <v>69</v>
      </c>
      <c r="B71" s="103">
        <v>1140</v>
      </c>
      <c r="C71" s="52">
        <v>171.1</v>
      </c>
      <c r="D71" s="52">
        <v>200.4</v>
      </c>
      <c r="E71" s="52">
        <f t="shared" si="2"/>
        <v>200.4</v>
      </c>
      <c r="F71" s="57">
        <f t="shared" si="3"/>
        <v>520</v>
      </c>
      <c r="G71" s="52">
        <f>[1]МБ!G70+[1]НСЗУ!G70+[1]ВЛАСНІ!G71</f>
        <v>80</v>
      </c>
      <c r="H71" s="52">
        <f>[1]МБ!H70+[1]НСЗУ!H70+[1]ВЛАСНІ!H71</f>
        <v>80</v>
      </c>
      <c r="I71" s="52">
        <f>[1]МБ!I70+[1]НСЗУ!I70+[1]ВЛАСНІ!I71</f>
        <v>280</v>
      </c>
      <c r="J71" s="52">
        <f>[1]МБ!J70+[1]НСЗУ!J70+[1]ВЛАСНІ!J71</f>
        <v>80</v>
      </c>
      <c r="K71" s="58"/>
    </row>
    <row r="72" spans="1:11" s="56" customFormat="1">
      <c r="A72" s="50" t="s">
        <v>70</v>
      </c>
      <c r="B72" s="103">
        <v>1150</v>
      </c>
      <c r="C72" s="52">
        <v>60.3</v>
      </c>
      <c r="D72" s="52">
        <v>120</v>
      </c>
      <c r="E72" s="52">
        <f t="shared" si="2"/>
        <v>120</v>
      </c>
      <c r="F72" s="57">
        <f t="shared" si="3"/>
        <v>340</v>
      </c>
      <c r="G72" s="52">
        <f>[1]МБ!G71+[1]НСЗУ!G71+[1]ВЛАСНІ!G72</f>
        <v>60</v>
      </c>
      <c r="H72" s="52">
        <f>[1]МБ!H71+[1]НСЗУ!H71+[1]ВЛАСНІ!H72</f>
        <v>60</v>
      </c>
      <c r="I72" s="52">
        <f>[1]МБ!I71+[1]НСЗУ!I71+[1]ВЛАСНІ!I72</f>
        <v>160</v>
      </c>
      <c r="J72" s="52">
        <f>[1]МБ!J71+[1]НСЗУ!J71+[1]ВЛАСНІ!J72</f>
        <v>60</v>
      </c>
      <c r="K72" s="58"/>
    </row>
    <row r="73" spans="1:11" s="56" customFormat="1">
      <c r="A73" s="50" t="s">
        <v>71</v>
      </c>
      <c r="B73" s="103">
        <v>1160</v>
      </c>
      <c r="C73" s="52">
        <v>0</v>
      </c>
      <c r="D73" s="52">
        <v>0</v>
      </c>
      <c r="E73" s="52">
        <f t="shared" si="2"/>
        <v>0</v>
      </c>
      <c r="F73" s="57">
        <f t="shared" si="3"/>
        <v>0</v>
      </c>
      <c r="G73" s="52">
        <f>[1]МБ!G72+[1]НСЗУ!G72+[1]ВЛАСНІ!G73</f>
        <v>0</v>
      </c>
      <c r="H73" s="52">
        <f>[1]МБ!H72+[1]НСЗУ!H72+[1]ВЛАСНІ!H73</f>
        <v>0</v>
      </c>
      <c r="I73" s="52">
        <f>[1]МБ!I72+[1]НСЗУ!I72+[1]ВЛАСНІ!I73</f>
        <v>0</v>
      </c>
      <c r="J73" s="52">
        <f>[1]МБ!J72+[1]НСЗУ!J72+[1]ВЛАСНІ!J73</f>
        <v>0</v>
      </c>
      <c r="K73" s="58"/>
    </row>
    <row r="74" spans="1:11" s="56" customFormat="1">
      <c r="A74" s="53" t="s">
        <v>72</v>
      </c>
      <c r="B74" s="103">
        <v>1170</v>
      </c>
      <c r="C74" s="52">
        <v>8587.1</v>
      </c>
      <c r="D74" s="52">
        <v>19300.8</v>
      </c>
      <c r="E74" s="52">
        <f t="shared" si="2"/>
        <v>19300.8</v>
      </c>
      <c r="F74" s="57">
        <f>SUM(G74:J74)</f>
        <v>39959.300000000003</v>
      </c>
      <c r="G74" s="52">
        <f>[1]МБ!G73+[1]НСЗУ!G73+[1]ВЛАСНІ!G74</f>
        <v>11736.500000000002</v>
      </c>
      <c r="H74" s="52">
        <f>[1]МБ!H73+[1]НСЗУ!H73+[1]ВЛАСНІ!H74</f>
        <v>13422.8</v>
      </c>
      <c r="I74" s="52">
        <f>[1]МБ!I73+[1]НСЗУ!I73+[1]ВЛАСНІ!I74</f>
        <v>1800</v>
      </c>
      <c r="J74" s="52">
        <f>[1]МБ!J73+[1]НСЗУ!J73+[1]ВЛАСНІ!J74</f>
        <v>13000</v>
      </c>
      <c r="K74" s="58"/>
    </row>
    <row r="75" spans="1:11" s="56" customFormat="1">
      <c r="A75" s="53" t="s">
        <v>73</v>
      </c>
      <c r="B75" s="103">
        <v>1171</v>
      </c>
      <c r="C75" s="52">
        <v>8277</v>
      </c>
      <c r="D75" s="52">
        <v>7976.6</v>
      </c>
      <c r="E75" s="52">
        <f t="shared" si="2"/>
        <v>7976.6</v>
      </c>
      <c r="F75" s="57">
        <f t="shared" si="3"/>
        <v>29267.199999999997</v>
      </c>
      <c r="G75" s="52">
        <f>[1]МБ!G74+[1]НСЗУ!G74+[1]ВЛАСНІ!G75</f>
        <v>3113.2000000000003</v>
      </c>
      <c r="H75" s="52">
        <f>[1]МБ!H74+[1]НСЗУ!H74+[1]ВЛАСНІ!H75</f>
        <v>13422.8</v>
      </c>
      <c r="I75" s="52">
        <f>[1]МБ!I74+[1]НСЗУ!I74+[1]ВЛАСНІ!I75</f>
        <v>0</v>
      </c>
      <c r="J75" s="52">
        <f>[1]МБ!J74+[1]НСЗУ!J74+[1]ВЛАСНІ!J75</f>
        <v>12731.199999999999</v>
      </c>
      <c r="K75" s="58"/>
    </row>
    <row r="76" spans="1:11" s="56" customFormat="1">
      <c r="A76" s="54" t="s">
        <v>74</v>
      </c>
      <c r="B76" s="103">
        <v>1172</v>
      </c>
      <c r="C76" s="52">
        <v>310.10000000000002</v>
      </c>
      <c r="D76" s="52">
        <v>11324.2</v>
      </c>
      <c r="E76" s="52">
        <f t="shared" si="2"/>
        <v>11324.2</v>
      </c>
      <c r="F76" s="57">
        <f>SUM(G76:J76)</f>
        <v>10692.1</v>
      </c>
      <c r="G76" s="52">
        <f>[1]МБ!G75+[1]НСЗУ!G75+[1]ВЛАСНІ!G76</f>
        <v>8623.3000000000011</v>
      </c>
      <c r="H76" s="52">
        <f>[1]МБ!H75+[1]НСЗУ!H75+[1]ВЛАСНІ!H76</f>
        <v>0</v>
      </c>
      <c r="I76" s="52">
        <f>[1]МБ!I75+[1]НСЗУ!I75+[1]ВЛАСНІ!I76</f>
        <v>1800</v>
      </c>
      <c r="J76" s="52">
        <f>[1]МБ!J75+[1]НСЗУ!J75+[1]ВЛАСНІ!J76</f>
        <v>268.8</v>
      </c>
      <c r="K76" s="58"/>
    </row>
    <row r="77" spans="1:11" s="56" customFormat="1">
      <c r="A77" s="53" t="s">
        <v>75</v>
      </c>
      <c r="B77" s="103">
        <v>1180</v>
      </c>
      <c r="C77" s="52">
        <v>0</v>
      </c>
      <c r="D77" s="52">
        <v>0</v>
      </c>
      <c r="E77" s="52">
        <f t="shared" si="2"/>
        <v>0</v>
      </c>
      <c r="F77" s="57">
        <f>SUM(G77:J77)</f>
        <v>0</v>
      </c>
      <c r="G77" s="52">
        <f>[1]МБ!G76+[1]НСЗУ!G76+[1]ВЛАСНІ!G77</f>
        <v>0</v>
      </c>
      <c r="H77" s="52">
        <f>[1]МБ!H76+[1]НСЗУ!H76+[1]ВЛАСНІ!H77</f>
        <v>0</v>
      </c>
      <c r="I77" s="52">
        <f>[1]МБ!I76+[1]НСЗУ!I76+[1]ВЛАСНІ!I77</f>
        <v>0</v>
      </c>
      <c r="J77" s="52">
        <f>[1]МБ!J76+[1]НСЗУ!J76+[1]ВЛАСНІ!J77</f>
        <v>0</v>
      </c>
    </row>
    <row r="78" spans="1:11" s="56" customFormat="1">
      <c r="A78" s="96" t="s">
        <v>76</v>
      </c>
      <c r="B78" s="103">
        <v>1190</v>
      </c>
      <c r="C78" s="57">
        <v>145592.70000000001</v>
      </c>
      <c r="D78" s="57">
        <v>165290.6</v>
      </c>
      <c r="E78" s="57">
        <f t="shared" si="2"/>
        <v>165290.6</v>
      </c>
      <c r="F78" s="57">
        <f>SUM(G78:J78)</f>
        <v>227798.69999999998</v>
      </c>
      <c r="G78" s="57">
        <f>G40+G41+G50+G43</f>
        <v>58894.899999999994</v>
      </c>
      <c r="H78" s="57">
        <f>H40+H41+H50+H43</f>
        <v>60732.299999999996</v>
      </c>
      <c r="I78" s="57">
        <f>I40+I41+I50</f>
        <v>47299.499999999993</v>
      </c>
      <c r="J78" s="57">
        <f>J40+J41+J50+J43+J42</f>
        <v>60872</v>
      </c>
    </row>
    <row r="79" spans="1:11" s="56" customFormat="1">
      <c r="A79" s="96" t="s">
        <v>77</v>
      </c>
      <c r="B79" s="103">
        <v>1200</v>
      </c>
      <c r="C79" s="57">
        <v>120339.2</v>
      </c>
      <c r="D79" s="57">
        <v>186735.6</v>
      </c>
      <c r="E79" s="57">
        <f t="shared" si="2"/>
        <v>186735.6</v>
      </c>
      <c r="F79" s="57">
        <f>H79+I79+J79+G79</f>
        <v>227798.69999999998</v>
      </c>
      <c r="G79" s="57">
        <f>G56+G57+G58+G59+G60+G61+G62+G63+G70+G71+G72+G74</f>
        <v>58894.899999999994</v>
      </c>
      <c r="H79" s="57">
        <f>H56+H57+H58+H59+H60+H61+H62+H63+H70+H71+H72+H74</f>
        <v>60732.3</v>
      </c>
      <c r="I79" s="57">
        <f>I56+IG56+I57+I58+I59+I60+I61+I62+I63+I70+I71+I72+I74+I75</f>
        <v>47299.499999999993</v>
      </c>
      <c r="J79" s="57">
        <f>J56+J57+J58+J59+J60+J61+J62+J63+J70+J71+J72+J74</f>
        <v>60872</v>
      </c>
    </row>
    <row r="80" spans="1:11" s="56" customFormat="1">
      <c r="A80" s="96" t="s">
        <v>78</v>
      </c>
      <c r="B80" s="103">
        <v>1210</v>
      </c>
      <c r="C80" s="57">
        <v>25253.5</v>
      </c>
      <c r="D80" s="57">
        <v>-7849.3</v>
      </c>
      <c r="E80" s="57">
        <f t="shared" si="2"/>
        <v>-7849.3</v>
      </c>
      <c r="F80" s="57"/>
      <c r="G80" s="57"/>
      <c r="H80" s="57"/>
      <c r="I80" s="57"/>
      <c r="J80" s="57"/>
    </row>
    <row r="81" spans="1:10" s="56" customFormat="1">
      <c r="A81" s="125"/>
      <c r="B81" s="125"/>
      <c r="C81" s="125"/>
      <c r="D81" s="125"/>
      <c r="E81" s="125"/>
      <c r="F81" s="125"/>
      <c r="G81" s="125"/>
      <c r="H81" s="125"/>
      <c r="I81" s="125"/>
      <c r="J81" s="125"/>
    </row>
    <row r="82" spans="1:10" s="56" customFormat="1">
      <c r="A82" s="124" t="s">
        <v>79</v>
      </c>
      <c r="B82" s="124"/>
      <c r="C82" s="124"/>
      <c r="D82" s="124"/>
      <c r="E82" s="124"/>
      <c r="F82" s="124"/>
      <c r="G82" s="124"/>
      <c r="H82" s="124"/>
      <c r="I82" s="124"/>
      <c r="J82" s="124"/>
    </row>
    <row r="83" spans="1:10" s="56" customFormat="1" ht="37.5">
      <c r="A83" s="53" t="s">
        <v>80</v>
      </c>
      <c r="B83" s="59">
        <v>2010</v>
      </c>
      <c r="C83" s="60"/>
      <c r="D83" s="60"/>
      <c r="E83" s="60"/>
      <c r="F83" s="60"/>
      <c r="G83" s="60"/>
      <c r="H83" s="60"/>
      <c r="I83" s="60"/>
      <c r="J83" s="60"/>
    </row>
    <row r="84" spans="1:10" s="56" customFormat="1">
      <c r="A84" s="53" t="s">
        <v>81</v>
      </c>
      <c r="B84" s="59">
        <v>2020</v>
      </c>
      <c r="C84" s="60"/>
      <c r="D84" s="60"/>
      <c r="E84" s="60"/>
      <c r="F84" s="60"/>
      <c r="G84" s="60"/>
      <c r="H84" s="60"/>
      <c r="I84" s="60"/>
      <c r="J84" s="60"/>
    </row>
    <row r="85" spans="1:10" s="56" customFormat="1">
      <c r="A85" s="53" t="s">
        <v>82</v>
      </c>
      <c r="B85" s="59">
        <v>2030</v>
      </c>
      <c r="C85" s="60"/>
      <c r="D85" s="60"/>
      <c r="E85" s="60"/>
      <c r="F85" s="60"/>
      <c r="G85" s="60"/>
      <c r="H85" s="60"/>
      <c r="I85" s="60"/>
      <c r="J85" s="60"/>
    </row>
    <row r="86" spans="1:10" s="56" customFormat="1">
      <c r="A86" s="53" t="s">
        <v>83</v>
      </c>
      <c r="B86" s="59">
        <v>2040</v>
      </c>
      <c r="C86" s="60"/>
      <c r="D86" s="60"/>
      <c r="E86" s="60"/>
      <c r="F86" s="60"/>
      <c r="G86" s="60"/>
      <c r="H86" s="60"/>
      <c r="I86" s="60"/>
      <c r="J86" s="60"/>
    </row>
    <row r="87" spans="1:10" s="56" customFormat="1">
      <c r="A87" s="122"/>
      <c r="B87" s="122"/>
      <c r="C87" s="122"/>
      <c r="D87" s="122"/>
      <c r="E87" s="122"/>
      <c r="F87" s="122"/>
      <c r="G87" s="122"/>
      <c r="H87" s="122"/>
      <c r="I87" s="122"/>
      <c r="J87" s="122"/>
    </row>
    <row r="88" spans="1:10" s="56" customFormat="1">
      <c r="A88" s="128" t="s">
        <v>84</v>
      </c>
      <c r="B88" s="128"/>
      <c r="C88" s="128"/>
      <c r="D88" s="128"/>
      <c r="E88" s="128"/>
      <c r="F88" s="128"/>
      <c r="G88" s="128"/>
      <c r="H88" s="128"/>
      <c r="I88" s="128"/>
      <c r="J88" s="128"/>
    </row>
    <row r="89" spans="1:10" s="56" customFormat="1">
      <c r="A89" s="61" t="s">
        <v>85</v>
      </c>
      <c r="B89" s="62">
        <v>3010</v>
      </c>
      <c r="C89" s="63">
        <v>7286.7</v>
      </c>
      <c r="D89" s="63">
        <v>15226.6</v>
      </c>
      <c r="E89" s="63">
        <f>D89</f>
        <v>15226.6</v>
      </c>
      <c r="F89" s="63">
        <f>G89+H89+I89+J89</f>
        <v>14605.3</v>
      </c>
      <c r="G89" s="63">
        <f>G97+G98</f>
        <v>11736.5</v>
      </c>
      <c r="H89" s="63">
        <f>[1]МБ!H88+[1]НСЗУ!H88+[1]ВЛАСНІ!H89</f>
        <v>0</v>
      </c>
      <c r="I89" s="63">
        <f>1800</f>
        <v>1800</v>
      </c>
      <c r="J89" s="63">
        <f>J91</f>
        <v>1068.8</v>
      </c>
    </row>
    <row r="90" spans="1:10" s="56" customFormat="1" ht="37.5">
      <c r="A90" s="64" t="s">
        <v>86</v>
      </c>
      <c r="B90" s="62">
        <v>3011</v>
      </c>
      <c r="C90" s="65">
        <v>7286.7</v>
      </c>
      <c r="D90" s="65">
        <v>0</v>
      </c>
      <c r="E90" s="63">
        <f t="shared" ref="E90:E98" si="4">D90</f>
        <v>0</v>
      </c>
      <c r="F90" s="63">
        <f t="shared" ref="F90:F98" si="5">SUM(G90:J90)</f>
        <v>0</v>
      </c>
      <c r="G90" s="63">
        <f>[1]МБ!G89+[1]НСЗУ!G89+[1]ВЛАСНІ!G90</f>
        <v>0</v>
      </c>
      <c r="H90" s="63">
        <f>[1]МБ!H89+[1]НСЗУ!H89+[1]ВЛАСНІ!H90</f>
        <v>0</v>
      </c>
      <c r="I90" s="63">
        <f>[1]МБ!I89+[1]НСЗУ!I89+[1]ВЛАСНІ!I90</f>
        <v>0</v>
      </c>
      <c r="J90" s="63">
        <f>[1]МБ!J89+[1]НСЗУ!J89+[1]ВЛАСНІ!J90</f>
        <v>0</v>
      </c>
    </row>
    <row r="91" spans="1:10" s="56" customFormat="1">
      <c r="A91" s="100" t="s">
        <v>87</v>
      </c>
      <c r="B91" s="66">
        <v>3020</v>
      </c>
      <c r="C91" s="63">
        <v>7286.7</v>
      </c>
      <c r="D91" s="63">
        <v>15226.6</v>
      </c>
      <c r="E91" s="63">
        <f t="shared" si="4"/>
        <v>15226.6</v>
      </c>
      <c r="F91" s="63">
        <f>F97+F98</f>
        <v>14605.3</v>
      </c>
      <c r="G91" s="63">
        <f>G97+G98</f>
        <v>11736.5</v>
      </c>
      <c r="H91" s="63">
        <f>[1]МБ!H90+[1]НСЗУ!H90+[1]ВЛАСНІ!H91</f>
        <v>0</v>
      </c>
      <c r="I91" s="63">
        <f>[1]МБ!I90+[1]НСЗУ!I90+[1]ВЛАСНІ!I91</f>
        <v>1800</v>
      </c>
      <c r="J91" s="63">
        <f>J97+J98</f>
        <v>1068.8</v>
      </c>
    </row>
    <row r="92" spans="1:10" s="56" customFormat="1">
      <c r="A92" s="64" t="s">
        <v>88</v>
      </c>
      <c r="B92" s="67">
        <v>3021</v>
      </c>
      <c r="C92" s="65">
        <v>0</v>
      </c>
      <c r="D92" s="65">
        <v>0</v>
      </c>
      <c r="E92" s="63">
        <f t="shared" si="4"/>
        <v>0</v>
      </c>
      <c r="F92" s="63">
        <f t="shared" si="5"/>
        <v>0</v>
      </c>
      <c r="G92" s="63">
        <f>[1]МБ!G91+[1]НСЗУ!G91+[1]ВЛАСНІ!G92</f>
        <v>0</v>
      </c>
      <c r="H92" s="63">
        <f>[1]МБ!H91+[1]НСЗУ!H91+[1]ВЛАСНІ!H92</f>
        <v>0</v>
      </c>
      <c r="I92" s="63">
        <f>[1]МБ!I91+[1]НСЗУ!I91+[1]ВЛАСНІ!I92</f>
        <v>0</v>
      </c>
      <c r="J92" s="63">
        <f>[1]МБ!J91+[1]НСЗУ!J91+[1]ВЛАСНІ!J92</f>
        <v>0</v>
      </c>
    </row>
    <row r="93" spans="1:10" s="56" customFormat="1">
      <c r="A93" s="64" t="s">
        <v>89</v>
      </c>
      <c r="B93" s="66">
        <v>3022</v>
      </c>
      <c r="C93" s="65">
        <v>6976.6</v>
      </c>
      <c r="D93" s="65">
        <v>0</v>
      </c>
      <c r="E93" s="63">
        <f t="shared" si="4"/>
        <v>0</v>
      </c>
      <c r="F93" s="63">
        <f t="shared" si="5"/>
        <v>0</v>
      </c>
      <c r="G93" s="63">
        <f>[1]МБ!G92+[1]НСЗУ!G92+[1]ВЛАСНІ!G93</f>
        <v>0</v>
      </c>
      <c r="H93" s="63">
        <f>[1]МБ!H92+[1]НСЗУ!H92+[1]ВЛАСНІ!H93</f>
        <v>0</v>
      </c>
      <c r="I93" s="63">
        <f>[1]МБ!I92+[1]НСЗУ!I92+[1]ВЛАСНІ!I93</f>
        <v>0</v>
      </c>
      <c r="J93" s="63">
        <f>[1]МБ!J92+[1]НСЗУ!J92+[1]ВЛАСНІ!J93</f>
        <v>0</v>
      </c>
    </row>
    <row r="94" spans="1:10" s="56" customFormat="1">
      <c r="A94" s="64" t="s">
        <v>90</v>
      </c>
      <c r="B94" s="67">
        <v>3023</v>
      </c>
      <c r="C94" s="65">
        <v>0</v>
      </c>
      <c r="D94" s="65">
        <v>0</v>
      </c>
      <c r="E94" s="63">
        <f t="shared" si="4"/>
        <v>0</v>
      </c>
      <c r="F94" s="63">
        <f t="shared" si="5"/>
        <v>0</v>
      </c>
      <c r="G94" s="63">
        <f>[1]МБ!G93+[1]НСЗУ!G93+[1]ВЛАСНІ!G94</f>
        <v>0</v>
      </c>
      <c r="H94" s="63">
        <f>[1]МБ!H93+[1]НСЗУ!H93+[1]ВЛАСНІ!H94</f>
        <v>0</v>
      </c>
      <c r="I94" s="63">
        <f>[1]МБ!I93+[1]НСЗУ!I93+[1]ВЛАСНІ!I94</f>
        <v>0</v>
      </c>
      <c r="J94" s="63">
        <f>[1]МБ!J93+[1]НСЗУ!J93+[1]ВЛАСНІ!J94</f>
        <v>0</v>
      </c>
    </row>
    <row r="95" spans="1:10" s="56" customFormat="1">
      <c r="A95" s="64" t="s">
        <v>91</v>
      </c>
      <c r="B95" s="66">
        <v>3024</v>
      </c>
      <c r="C95" s="65">
        <v>0</v>
      </c>
      <c r="D95" s="65">
        <v>0</v>
      </c>
      <c r="E95" s="63">
        <f t="shared" si="4"/>
        <v>0</v>
      </c>
      <c r="F95" s="63">
        <f t="shared" si="5"/>
        <v>0</v>
      </c>
      <c r="G95" s="63">
        <f>[1]МБ!G94+[1]НСЗУ!G94+[1]ВЛАСНІ!G95</f>
        <v>0</v>
      </c>
      <c r="H95" s="63">
        <f>[1]МБ!H94+[1]НСЗУ!H94+[1]ВЛАСНІ!H95</f>
        <v>0</v>
      </c>
      <c r="I95" s="63">
        <f>[1]МБ!I94+[1]НСЗУ!I94+[1]ВЛАСНІ!I95</f>
        <v>0</v>
      </c>
      <c r="J95" s="63">
        <f>[1]МБ!J94+[1]НСЗУ!J94+[1]ВЛАСНІ!J95</f>
        <v>0</v>
      </c>
    </row>
    <row r="96" spans="1:10" s="56" customFormat="1" ht="37.5">
      <c r="A96" s="64" t="s">
        <v>92</v>
      </c>
      <c r="B96" s="67">
        <v>3025</v>
      </c>
      <c r="C96" s="65">
        <v>0</v>
      </c>
      <c r="D96" s="65">
        <v>0</v>
      </c>
      <c r="E96" s="63">
        <f t="shared" si="4"/>
        <v>0</v>
      </c>
      <c r="F96" s="63">
        <f t="shared" si="5"/>
        <v>0</v>
      </c>
      <c r="G96" s="63">
        <f>[1]МБ!G95+[1]НСЗУ!G95+[1]ВЛАСНІ!G96</f>
        <v>0</v>
      </c>
      <c r="H96" s="63">
        <f>[1]МБ!H95+[1]НСЗУ!H95+[1]ВЛАСНІ!H96</f>
        <v>0</v>
      </c>
      <c r="I96" s="63">
        <f>[1]МБ!I95+[1]НСЗУ!I95+[1]ВЛАСНІ!I96</f>
        <v>0</v>
      </c>
      <c r="J96" s="63">
        <f>[1]МБ!J95+[1]НСЗУ!J95+[1]ВЛАСНІ!J96</f>
        <v>0</v>
      </c>
    </row>
    <row r="97" spans="1:10" s="56" customFormat="1">
      <c r="A97" s="64" t="s">
        <v>93</v>
      </c>
      <c r="B97" s="66">
        <v>3026</v>
      </c>
      <c r="C97" s="65">
        <v>310.10000000000002</v>
      </c>
      <c r="D97" s="65">
        <v>10250</v>
      </c>
      <c r="E97" s="63">
        <f t="shared" si="4"/>
        <v>10250</v>
      </c>
      <c r="F97" s="63">
        <f t="shared" si="5"/>
        <v>10692.099999999999</v>
      </c>
      <c r="G97" s="57">
        <f>[1]МБ!G96+[1]НСЗУ!G96+[1]ВЛАСНІ!G97</f>
        <v>8623.2999999999993</v>
      </c>
      <c r="H97" s="57">
        <v>0</v>
      </c>
      <c r="I97" s="57">
        <f>1800</f>
        <v>1800</v>
      </c>
      <c r="J97" s="63">
        <f>[1]МБ!J96+[1]НСЗУ!J96+[1]ВЛАСНІ!J97</f>
        <v>268.8</v>
      </c>
    </row>
    <row r="98" spans="1:10" s="56" customFormat="1">
      <c r="A98" s="61" t="s">
        <v>94</v>
      </c>
      <c r="B98" s="68">
        <v>3030</v>
      </c>
      <c r="C98" s="65">
        <v>0</v>
      </c>
      <c r="D98" s="65">
        <v>4976.6000000000004</v>
      </c>
      <c r="E98" s="63">
        <f t="shared" si="4"/>
        <v>4976.6000000000004</v>
      </c>
      <c r="F98" s="63">
        <f t="shared" si="5"/>
        <v>3913.2000000000003</v>
      </c>
      <c r="G98" s="57">
        <f>[1]МБ!G97+[1]НСЗУ!G97+[1]ВЛАСНІ!G98</f>
        <v>3113.2000000000003</v>
      </c>
      <c r="H98" s="57">
        <f>[1]МБ!H97+[1]НСЗУ!H97+[1]ВЛАСНІ!H98</f>
        <v>0</v>
      </c>
      <c r="I98" s="57">
        <f>[1]МБ!I97+[1]НСЗУ!I97+[1]ВЛАСНІ!I98</f>
        <v>0</v>
      </c>
      <c r="J98" s="63">
        <f>[1]МБ!J97+[1]НСЗУ!J97+[1]ВЛАСНІ!J98</f>
        <v>800</v>
      </c>
    </row>
    <row r="99" spans="1:10" s="56" customFormat="1">
      <c r="A99" s="128" t="s">
        <v>95</v>
      </c>
      <c r="B99" s="128"/>
      <c r="C99" s="128"/>
      <c r="D99" s="128"/>
      <c r="E99" s="128"/>
      <c r="F99" s="128"/>
      <c r="G99" s="128"/>
      <c r="H99" s="128"/>
      <c r="I99" s="128"/>
      <c r="J99" s="128"/>
    </row>
    <row r="100" spans="1:10" s="56" customFormat="1">
      <c r="A100" s="50" t="s">
        <v>96</v>
      </c>
      <c r="B100" s="69">
        <v>4010</v>
      </c>
      <c r="C100" s="60"/>
      <c r="D100" s="60"/>
      <c r="E100" s="60"/>
      <c r="F100" s="60"/>
      <c r="G100" s="60"/>
      <c r="H100" s="60"/>
      <c r="I100" s="60"/>
      <c r="J100" s="60"/>
    </row>
    <row r="101" spans="1:10" s="56" customFormat="1">
      <c r="A101" s="55" t="s">
        <v>97</v>
      </c>
      <c r="B101" s="69">
        <v>4011</v>
      </c>
      <c r="C101" s="70"/>
      <c r="D101" s="70"/>
      <c r="E101" s="70"/>
      <c r="F101" s="71"/>
      <c r="G101" s="71"/>
      <c r="H101" s="71"/>
      <c r="I101" s="71"/>
      <c r="J101" s="71"/>
    </row>
    <row r="102" spans="1:10" s="56" customFormat="1">
      <c r="A102" s="55" t="s">
        <v>98</v>
      </c>
      <c r="B102" s="69">
        <v>4012</v>
      </c>
      <c r="C102" s="70"/>
      <c r="D102" s="70"/>
      <c r="E102" s="70"/>
      <c r="F102" s="71"/>
      <c r="G102" s="71"/>
      <c r="H102" s="71"/>
      <c r="I102" s="71"/>
      <c r="J102" s="71"/>
    </row>
    <row r="103" spans="1:10" s="56" customFormat="1">
      <c r="A103" s="55" t="s">
        <v>99</v>
      </c>
      <c r="B103" s="69">
        <v>4013</v>
      </c>
      <c r="C103" s="70"/>
      <c r="D103" s="71"/>
      <c r="E103" s="71"/>
      <c r="F103" s="71"/>
      <c r="G103" s="71"/>
      <c r="H103" s="71"/>
      <c r="I103" s="71"/>
      <c r="J103" s="71"/>
    </row>
    <row r="104" spans="1:10" s="56" customFormat="1">
      <c r="A104" s="50" t="s">
        <v>100</v>
      </c>
      <c r="B104" s="69">
        <v>4020</v>
      </c>
      <c r="C104" s="70"/>
      <c r="D104" s="70"/>
      <c r="E104" s="70"/>
      <c r="F104" s="71"/>
      <c r="G104" s="71"/>
      <c r="H104" s="71"/>
      <c r="I104" s="71"/>
      <c r="J104" s="71"/>
    </row>
    <row r="105" spans="1:10" s="56" customFormat="1">
      <c r="A105" s="50" t="s">
        <v>101</v>
      </c>
      <c r="B105" s="69">
        <v>4030</v>
      </c>
      <c r="C105" s="60"/>
      <c r="D105" s="60"/>
      <c r="E105" s="60"/>
      <c r="F105" s="60"/>
      <c r="G105" s="60"/>
      <c r="H105" s="60"/>
      <c r="I105" s="60"/>
      <c r="J105" s="60"/>
    </row>
    <row r="106" spans="1:10" s="56" customFormat="1">
      <c r="A106" s="55" t="s">
        <v>97</v>
      </c>
      <c r="B106" s="69">
        <v>4031</v>
      </c>
      <c r="C106" s="70"/>
      <c r="D106" s="70"/>
      <c r="E106" s="70"/>
      <c r="F106" s="71"/>
      <c r="G106" s="71"/>
      <c r="H106" s="71"/>
      <c r="I106" s="71"/>
      <c r="J106" s="71"/>
    </row>
    <row r="107" spans="1:10" s="56" customFormat="1">
      <c r="A107" s="55" t="s">
        <v>98</v>
      </c>
      <c r="B107" s="69">
        <v>4032</v>
      </c>
      <c r="C107" s="70"/>
      <c r="D107" s="70"/>
      <c r="E107" s="70"/>
      <c r="F107" s="71"/>
      <c r="G107" s="71"/>
      <c r="H107" s="71"/>
      <c r="I107" s="71"/>
      <c r="J107" s="71"/>
    </row>
    <row r="108" spans="1:10" s="56" customFormat="1">
      <c r="A108" s="55" t="s">
        <v>99</v>
      </c>
      <c r="B108" s="69">
        <v>4033</v>
      </c>
      <c r="C108" s="70"/>
      <c r="D108" s="70"/>
      <c r="E108" s="70"/>
      <c r="F108" s="71"/>
      <c r="G108" s="71"/>
      <c r="H108" s="71"/>
      <c r="I108" s="71"/>
      <c r="J108" s="71"/>
    </row>
    <row r="109" spans="1:10" s="72" customFormat="1">
      <c r="A109" s="50" t="s">
        <v>102</v>
      </c>
      <c r="B109" s="69">
        <v>4040</v>
      </c>
      <c r="C109" s="70"/>
      <c r="D109" s="70"/>
      <c r="E109" s="70"/>
      <c r="F109" s="71"/>
      <c r="G109" s="71"/>
      <c r="H109" s="71"/>
      <c r="I109" s="71"/>
      <c r="J109" s="71"/>
    </row>
    <row r="110" spans="1:10" s="72" customFormat="1">
      <c r="A110" s="126"/>
      <c r="B110" s="126"/>
      <c r="C110" s="126"/>
      <c r="D110" s="126"/>
      <c r="E110" s="126"/>
      <c r="F110" s="126"/>
      <c r="G110" s="126"/>
      <c r="H110" s="126"/>
      <c r="I110" s="126"/>
      <c r="J110" s="126"/>
    </row>
    <row r="111" spans="1:10" s="72" customFormat="1">
      <c r="A111" s="124" t="s">
        <v>103</v>
      </c>
      <c r="B111" s="124"/>
      <c r="C111" s="124"/>
      <c r="D111" s="124"/>
      <c r="E111" s="124"/>
      <c r="F111" s="124"/>
      <c r="G111" s="124"/>
      <c r="H111" s="124"/>
      <c r="I111" s="124"/>
      <c r="J111" s="124"/>
    </row>
    <row r="112" spans="1:10" s="72" customFormat="1">
      <c r="A112" s="53" t="s">
        <v>104</v>
      </c>
      <c r="B112" s="69">
        <v>5010</v>
      </c>
      <c r="C112" s="70"/>
      <c r="D112" s="70"/>
      <c r="E112" s="70"/>
      <c r="F112" s="70"/>
      <c r="G112" s="70"/>
      <c r="H112" s="70"/>
      <c r="I112" s="70"/>
      <c r="J112" s="70"/>
    </row>
    <row r="113" spans="1:10" s="72" customFormat="1">
      <c r="A113" s="53" t="s">
        <v>105</v>
      </c>
      <c r="B113" s="69">
        <v>5020</v>
      </c>
      <c r="C113" s="70"/>
      <c r="D113" s="70"/>
      <c r="E113" s="70"/>
      <c r="F113" s="70"/>
      <c r="G113" s="70"/>
      <c r="H113" s="70"/>
      <c r="I113" s="70"/>
      <c r="J113" s="70"/>
    </row>
    <row r="114" spans="1:10" s="72" customFormat="1" ht="37.5">
      <c r="A114" s="53" t="s">
        <v>106</v>
      </c>
      <c r="B114" s="69">
        <v>5030</v>
      </c>
      <c r="C114" s="70"/>
      <c r="D114" s="70"/>
      <c r="E114" s="70"/>
      <c r="F114" s="70"/>
      <c r="G114" s="70"/>
      <c r="H114" s="70"/>
      <c r="I114" s="70"/>
      <c r="J114" s="70"/>
    </row>
    <row r="115" spans="1:10" s="72" customFormat="1">
      <c r="A115" s="53" t="s">
        <v>107</v>
      </c>
      <c r="B115" s="69">
        <v>5040</v>
      </c>
      <c r="C115" s="70"/>
      <c r="D115" s="70"/>
      <c r="E115" s="70"/>
      <c r="F115" s="70"/>
      <c r="G115" s="70"/>
      <c r="H115" s="70"/>
      <c r="I115" s="70"/>
      <c r="J115" s="70"/>
    </row>
    <row r="116" spans="1:10" s="72" customFormat="1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</row>
    <row r="117" spans="1:10" s="72" customFormat="1">
      <c r="A117" s="124" t="s">
        <v>108</v>
      </c>
      <c r="B117" s="124"/>
      <c r="C117" s="124"/>
      <c r="D117" s="124"/>
      <c r="E117" s="124"/>
      <c r="F117" s="124"/>
      <c r="G117" s="124"/>
      <c r="H117" s="124"/>
      <c r="I117" s="124"/>
      <c r="J117" s="124"/>
    </row>
    <row r="118" spans="1:10" s="72" customFormat="1">
      <c r="A118" s="53" t="s">
        <v>109</v>
      </c>
      <c r="B118" s="99">
        <v>6010</v>
      </c>
      <c r="C118" s="97"/>
      <c r="D118" s="97"/>
      <c r="E118" s="97"/>
      <c r="F118" s="97"/>
      <c r="G118" s="97"/>
      <c r="H118" s="97"/>
      <c r="I118" s="97"/>
      <c r="J118" s="97"/>
    </row>
    <row r="119" spans="1:10" s="72" customFormat="1">
      <c r="A119" s="53" t="s">
        <v>110</v>
      </c>
      <c r="B119" s="99">
        <v>6020</v>
      </c>
      <c r="C119" s="97"/>
      <c r="D119" s="97"/>
      <c r="E119" s="97"/>
      <c r="F119" s="97"/>
      <c r="G119" s="97"/>
      <c r="H119" s="97"/>
      <c r="I119" s="97"/>
      <c r="J119" s="97"/>
    </row>
    <row r="120" spans="1:10" s="72" customFormat="1">
      <c r="A120" s="53" t="s">
        <v>111</v>
      </c>
      <c r="B120" s="99">
        <v>6030</v>
      </c>
      <c r="C120" s="97"/>
      <c r="D120" s="97"/>
      <c r="E120" s="97"/>
      <c r="F120" s="97"/>
      <c r="G120" s="97"/>
      <c r="H120" s="97"/>
      <c r="I120" s="97"/>
      <c r="J120" s="97"/>
    </row>
    <row r="121" spans="1:10" s="72" customFormat="1">
      <c r="A121" s="53" t="s">
        <v>112</v>
      </c>
      <c r="B121" s="99">
        <v>6040</v>
      </c>
      <c r="C121" s="97"/>
      <c r="D121" s="97"/>
      <c r="E121" s="97"/>
      <c r="F121" s="97"/>
      <c r="G121" s="97"/>
      <c r="H121" s="97"/>
      <c r="I121" s="97"/>
      <c r="J121" s="97"/>
    </row>
    <row r="122" spans="1:10" s="72" customFormat="1">
      <c r="A122" s="53" t="s">
        <v>113</v>
      </c>
      <c r="B122" s="99">
        <v>6050</v>
      </c>
      <c r="C122" s="97"/>
      <c r="D122" s="97"/>
      <c r="E122" s="97"/>
      <c r="F122" s="97"/>
      <c r="G122" s="97"/>
      <c r="H122" s="97"/>
      <c r="I122" s="97"/>
      <c r="J122" s="97"/>
    </row>
    <row r="123" spans="1:10">
      <c r="A123" s="121"/>
      <c r="B123" s="121"/>
      <c r="C123" s="121"/>
      <c r="D123" s="121"/>
      <c r="E123" s="121"/>
      <c r="F123" s="121"/>
      <c r="G123" s="121"/>
      <c r="H123" s="121"/>
      <c r="I123" s="121"/>
      <c r="J123" s="121"/>
    </row>
    <row r="124" spans="1:10">
      <c r="A124" s="124" t="s">
        <v>114</v>
      </c>
      <c r="B124" s="123"/>
      <c r="C124" s="73"/>
      <c r="D124" s="74"/>
      <c r="E124" s="74"/>
      <c r="F124" s="75"/>
      <c r="G124" s="75"/>
      <c r="H124" s="75"/>
      <c r="I124" s="75"/>
      <c r="J124" s="75"/>
    </row>
    <row r="125" spans="1:10" ht="37.5">
      <c r="A125" s="53" t="s">
        <v>115</v>
      </c>
      <c r="B125" s="76">
        <v>7010</v>
      </c>
      <c r="C125" s="77">
        <v>649.5</v>
      </c>
      <c r="D125" s="77">
        <v>652.75</v>
      </c>
      <c r="E125" s="77">
        <f>D125</f>
        <v>652.75</v>
      </c>
      <c r="F125" s="77">
        <f>F126+F127+F129+F130+F131</f>
        <v>683.25</v>
      </c>
      <c r="G125" s="77">
        <v>652.75</v>
      </c>
      <c r="H125" s="77">
        <f>H126+H127+H129+H130+H131</f>
        <v>683.25</v>
      </c>
      <c r="I125" s="77">
        <f>I126+I127+I129+I130+I131</f>
        <v>683.25</v>
      </c>
      <c r="J125" s="77">
        <f>J126+J127+J129+J130+J131</f>
        <v>683.25</v>
      </c>
    </row>
    <row r="126" spans="1:10">
      <c r="A126" s="54" t="s">
        <v>116</v>
      </c>
      <c r="B126" s="76">
        <v>7011</v>
      </c>
      <c r="C126" s="77">
        <v>5</v>
      </c>
      <c r="D126" s="77">
        <v>5</v>
      </c>
      <c r="E126" s="77">
        <f t="shared" ref="E126:E145" si="6">D126</f>
        <v>5</v>
      </c>
      <c r="F126" s="77">
        <v>5</v>
      </c>
      <c r="G126" s="77">
        <v>5</v>
      </c>
      <c r="H126" s="77">
        <v>5</v>
      </c>
      <c r="I126" s="77">
        <v>5</v>
      </c>
      <c r="J126" s="77">
        <v>5</v>
      </c>
    </row>
    <row r="127" spans="1:10">
      <c r="A127" s="54" t="s">
        <v>117</v>
      </c>
      <c r="B127" s="76">
        <v>7012</v>
      </c>
      <c r="C127" s="77">
        <v>145.5</v>
      </c>
      <c r="D127" s="77">
        <v>148</v>
      </c>
      <c r="E127" s="77">
        <f t="shared" si="6"/>
        <v>148</v>
      </c>
      <c r="F127" s="77">
        <v>160.75</v>
      </c>
      <c r="G127" s="77">
        <v>148</v>
      </c>
      <c r="H127" s="77">
        <v>160.75</v>
      </c>
      <c r="I127" s="77">
        <v>160.75</v>
      </c>
      <c r="J127" s="77">
        <v>160.75</v>
      </c>
    </row>
    <row r="128" spans="1:10">
      <c r="A128" s="54" t="s">
        <v>118</v>
      </c>
      <c r="B128" s="76">
        <v>7013</v>
      </c>
      <c r="C128" s="77"/>
      <c r="D128" s="77"/>
      <c r="E128" s="77">
        <f t="shared" si="6"/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</row>
    <row r="129" spans="1:12">
      <c r="A129" s="54" t="s">
        <v>119</v>
      </c>
      <c r="B129" s="76">
        <v>7014</v>
      </c>
      <c r="C129" s="77">
        <v>280</v>
      </c>
      <c r="D129" s="77">
        <v>283.5</v>
      </c>
      <c r="E129" s="77">
        <f t="shared" si="6"/>
        <v>283.5</v>
      </c>
      <c r="F129" s="77">
        <v>291.75</v>
      </c>
      <c r="G129" s="77">
        <v>283</v>
      </c>
      <c r="H129" s="77">
        <v>291.75</v>
      </c>
      <c r="I129" s="77">
        <v>291.75</v>
      </c>
      <c r="J129" s="77">
        <v>291.75</v>
      </c>
    </row>
    <row r="130" spans="1:12">
      <c r="A130" s="54" t="s">
        <v>120</v>
      </c>
      <c r="B130" s="76">
        <v>7015</v>
      </c>
      <c r="C130" s="77">
        <v>129.5</v>
      </c>
      <c r="D130" s="77">
        <v>128</v>
      </c>
      <c r="E130" s="77">
        <f t="shared" si="6"/>
        <v>128</v>
      </c>
      <c r="F130" s="77">
        <v>135.5</v>
      </c>
      <c r="G130" s="77">
        <v>127.5</v>
      </c>
      <c r="H130" s="77">
        <v>135.5</v>
      </c>
      <c r="I130" s="77">
        <v>135.5</v>
      </c>
      <c r="J130" s="77">
        <v>135.5</v>
      </c>
    </row>
    <row r="131" spans="1:12">
      <c r="A131" s="54" t="s">
        <v>121</v>
      </c>
      <c r="B131" s="76">
        <v>7016</v>
      </c>
      <c r="C131" s="77">
        <v>89.5</v>
      </c>
      <c r="D131" s="77">
        <v>88.25</v>
      </c>
      <c r="E131" s="77">
        <f t="shared" si="6"/>
        <v>88.25</v>
      </c>
      <c r="F131" s="77">
        <v>90.25</v>
      </c>
      <c r="G131" s="77">
        <v>89.25</v>
      </c>
      <c r="H131" s="77">
        <v>90.25</v>
      </c>
      <c r="I131" s="77">
        <v>90.25</v>
      </c>
      <c r="J131" s="77">
        <v>90.25</v>
      </c>
      <c r="L131" s="78"/>
    </row>
    <row r="132" spans="1:12">
      <c r="A132" s="53" t="s">
        <v>122</v>
      </c>
      <c r="B132" s="76">
        <v>7020</v>
      </c>
      <c r="C132" s="52">
        <v>63997.8</v>
      </c>
      <c r="D132" s="52">
        <v>101411.7</v>
      </c>
      <c r="E132" s="77">
        <f t="shared" si="6"/>
        <v>101411.7</v>
      </c>
      <c r="F132" s="65">
        <f t="shared" ref="F132:F137" si="7">G132+H132+I132+J132</f>
        <v>107338</v>
      </c>
      <c r="G132" s="52">
        <f>G133+G134+G136+G137+G138</f>
        <v>28845.4</v>
      </c>
      <c r="H132" s="52">
        <f>H133+H134+H136+H137+H138</f>
        <v>28129.7</v>
      </c>
      <c r="I132" s="52">
        <v>25702.7</v>
      </c>
      <c r="J132" s="52">
        <v>24660.2</v>
      </c>
      <c r="K132" s="79"/>
      <c r="L132" s="80"/>
    </row>
    <row r="133" spans="1:12">
      <c r="A133" s="54" t="s">
        <v>116</v>
      </c>
      <c r="B133" s="76">
        <v>7021</v>
      </c>
      <c r="C133" s="52">
        <v>1033</v>
      </c>
      <c r="D133" s="52">
        <v>1691.6</v>
      </c>
      <c r="E133" s="77">
        <f t="shared" si="6"/>
        <v>1691.6</v>
      </c>
      <c r="F133" s="52">
        <f t="shared" si="7"/>
        <v>2112</v>
      </c>
      <c r="G133" s="52">
        <v>528</v>
      </c>
      <c r="H133" s="52">
        <v>528</v>
      </c>
      <c r="I133" s="52">
        <v>528</v>
      </c>
      <c r="J133" s="52">
        <v>528</v>
      </c>
      <c r="K133" s="79"/>
      <c r="L133" s="80"/>
    </row>
    <row r="134" spans="1:12">
      <c r="A134" s="54" t="s">
        <v>117</v>
      </c>
      <c r="B134" s="76">
        <v>7022</v>
      </c>
      <c r="C134" s="52">
        <v>18864.8</v>
      </c>
      <c r="D134" s="52">
        <v>35168.5</v>
      </c>
      <c r="E134" s="77">
        <f t="shared" si="6"/>
        <v>35168.5</v>
      </c>
      <c r="F134" s="52">
        <f t="shared" si="7"/>
        <v>39198.800000000003</v>
      </c>
      <c r="G134" s="52">
        <v>10359.700000000001</v>
      </c>
      <c r="H134" s="52">
        <v>9768</v>
      </c>
      <c r="I134" s="52">
        <v>9772.6</v>
      </c>
      <c r="J134" s="52">
        <f>7768+800+729.6+32.8-31.9</f>
        <v>9298.5</v>
      </c>
      <c r="K134" s="79"/>
      <c r="L134" s="80"/>
    </row>
    <row r="135" spans="1:12">
      <c r="A135" s="54" t="s">
        <v>118</v>
      </c>
      <c r="B135" s="76">
        <v>7023</v>
      </c>
      <c r="C135" s="52"/>
      <c r="D135" s="52"/>
      <c r="E135" s="77"/>
      <c r="F135" s="52"/>
      <c r="G135" s="52"/>
      <c r="H135" s="52"/>
      <c r="I135" s="52"/>
      <c r="J135" s="52"/>
      <c r="K135" s="79"/>
      <c r="L135" s="80"/>
    </row>
    <row r="136" spans="1:12">
      <c r="A136" s="54" t="s">
        <v>119</v>
      </c>
      <c r="B136" s="76">
        <v>7024</v>
      </c>
      <c r="C136" s="52">
        <v>28730.5</v>
      </c>
      <c r="D136" s="52">
        <v>41467.199999999997</v>
      </c>
      <c r="E136" s="77">
        <f t="shared" si="6"/>
        <v>41467.199999999997</v>
      </c>
      <c r="F136" s="52">
        <f t="shared" si="7"/>
        <v>43658</v>
      </c>
      <c r="G136" s="52">
        <v>11886</v>
      </c>
      <c r="H136" s="52">
        <v>11886</v>
      </c>
      <c r="I136" s="52">
        <v>11000</v>
      </c>
      <c r="J136" s="52">
        <v>8886</v>
      </c>
      <c r="K136" s="79"/>
      <c r="L136" s="80"/>
    </row>
    <row r="137" spans="1:12">
      <c r="A137" s="54" t="s">
        <v>120</v>
      </c>
      <c r="B137" s="76">
        <v>7025</v>
      </c>
      <c r="C137" s="81">
        <v>9621.2999999999993</v>
      </c>
      <c r="D137" s="52">
        <v>14904.6</v>
      </c>
      <c r="E137" s="77">
        <f t="shared" si="6"/>
        <v>14904.6</v>
      </c>
      <c r="F137" s="52">
        <f t="shared" si="7"/>
        <v>11853.8</v>
      </c>
      <c r="G137" s="52">
        <f>2879.1+150.1+100+24</f>
        <v>3153.2</v>
      </c>
      <c r="H137" s="52">
        <f>2879.1+150.1</f>
        <v>3029.2</v>
      </c>
      <c r="I137" s="52">
        <v>2642.2</v>
      </c>
      <c r="J137" s="52">
        <f>2879.1+150.1</f>
        <v>3029.2</v>
      </c>
      <c r="K137" s="79"/>
      <c r="L137" s="80"/>
    </row>
    <row r="138" spans="1:12">
      <c r="A138" s="54" t="s">
        <v>121</v>
      </c>
      <c r="B138" s="76">
        <v>7026</v>
      </c>
      <c r="C138" s="52">
        <v>5748.2</v>
      </c>
      <c r="D138" s="52">
        <v>8179.8</v>
      </c>
      <c r="E138" s="77">
        <f t="shared" si="6"/>
        <v>8179.8</v>
      </c>
      <c r="F138" s="52">
        <f>G138+H138+I138+J138</f>
        <v>10515.4</v>
      </c>
      <c r="G138" s="52">
        <v>2918.5</v>
      </c>
      <c r="H138" s="52">
        <v>2918.5</v>
      </c>
      <c r="I138" s="52">
        <v>1759.9</v>
      </c>
      <c r="J138" s="52">
        <v>2918.5</v>
      </c>
      <c r="K138" s="78"/>
    </row>
    <row r="139" spans="1:12">
      <c r="A139" s="53" t="s">
        <v>123</v>
      </c>
      <c r="B139" s="76">
        <v>7030</v>
      </c>
      <c r="C139" s="52">
        <v>8.1999999999999993</v>
      </c>
      <c r="D139" s="52">
        <v>12.9</v>
      </c>
      <c r="E139" s="82">
        <f t="shared" si="6"/>
        <v>12.9</v>
      </c>
      <c r="F139" s="52">
        <f>F132/F125/12</f>
        <v>13.091596536162946</v>
      </c>
      <c r="G139" s="52">
        <f>G132/G125/3</f>
        <v>14.730192774160605</v>
      </c>
      <c r="H139" s="52">
        <f>H132/H125/3</f>
        <v>13.72347847298451</v>
      </c>
      <c r="I139" s="52">
        <f>I132/I125/3</f>
        <v>12.539431638004636</v>
      </c>
      <c r="J139" s="52">
        <f>J132/J125/3</f>
        <v>12.030833028418101</v>
      </c>
    </row>
    <row r="140" spans="1:12">
      <c r="A140" s="54" t="s">
        <v>116</v>
      </c>
      <c r="B140" s="76">
        <v>7031</v>
      </c>
      <c r="C140" s="52">
        <v>17.2</v>
      </c>
      <c r="D140" s="52">
        <v>28.2</v>
      </c>
      <c r="E140" s="82">
        <f t="shared" si="6"/>
        <v>28.2</v>
      </c>
      <c r="F140" s="52">
        <f t="shared" ref="F140:F145" si="8">F133/F126/12</f>
        <v>35.199999999999996</v>
      </c>
      <c r="G140" s="52">
        <f t="shared" ref="G140:J145" si="9">G133/G126/3</f>
        <v>35.199999999999996</v>
      </c>
      <c r="H140" s="52">
        <f t="shared" si="9"/>
        <v>35.199999999999996</v>
      </c>
      <c r="I140" s="52">
        <f t="shared" si="9"/>
        <v>35.199999999999996</v>
      </c>
      <c r="J140" s="52">
        <f t="shared" si="9"/>
        <v>35.199999999999996</v>
      </c>
    </row>
    <row r="141" spans="1:12">
      <c r="A141" s="54" t="s">
        <v>117</v>
      </c>
      <c r="B141" s="76">
        <v>7032</v>
      </c>
      <c r="C141" s="52">
        <v>10.8</v>
      </c>
      <c r="D141" s="52">
        <v>19.8</v>
      </c>
      <c r="E141" s="82">
        <f t="shared" si="6"/>
        <v>19.8</v>
      </c>
      <c r="F141" s="52">
        <f t="shared" si="8"/>
        <v>20.320787973043029</v>
      </c>
      <c r="G141" s="52">
        <f t="shared" si="9"/>
        <v>23.332657657657659</v>
      </c>
      <c r="H141" s="52">
        <f t="shared" si="9"/>
        <v>20.255054432348366</v>
      </c>
      <c r="I141" s="52">
        <f t="shared" si="9"/>
        <v>20.264593053395544</v>
      </c>
      <c r="J141" s="52">
        <f t="shared" si="9"/>
        <v>19.281493001555209</v>
      </c>
    </row>
    <row r="142" spans="1:12">
      <c r="A142" s="54" t="s">
        <v>118</v>
      </c>
      <c r="B142" s="76">
        <v>7033</v>
      </c>
      <c r="C142" s="52"/>
      <c r="D142" s="52"/>
      <c r="E142" s="82"/>
      <c r="F142" s="52">
        <v>0</v>
      </c>
      <c r="G142" s="52"/>
      <c r="H142" s="52"/>
      <c r="I142" s="52"/>
      <c r="J142" s="52"/>
    </row>
    <row r="143" spans="1:12">
      <c r="A143" s="54" t="s">
        <v>119</v>
      </c>
      <c r="B143" s="76">
        <v>7034</v>
      </c>
      <c r="C143" s="52">
        <v>8.6</v>
      </c>
      <c r="D143" s="52">
        <v>12.2</v>
      </c>
      <c r="E143" s="82">
        <f t="shared" si="6"/>
        <v>12.2</v>
      </c>
      <c r="F143" s="52">
        <f t="shared" si="8"/>
        <v>12.470151385318481</v>
      </c>
      <c r="G143" s="52">
        <f t="shared" si="9"/>
        <v>14</v>
      </c>
      <c r="H143" s="52">
        <f t="shared" si="9"/>
        <v>13.580119965724078</v>
      </c>
      <c r="I143" s="52">
        <f t="shared" si="9"/>
        <v>12.567837760639817</v>
      </c>
      <c r="J143" s="52">
        <f t="shared" si="9"/>
        <v>10.152527849185947</v>
      </c>
    </row>
    <row r="144" spans="1:12">
      <c r="A144" s="54" t="s">
        <v>120</v>
      </c>
      <c r="B144" s="76">
        <v>7035</v>
      </c>
      <c r="C144" s="52">
        <v>6.2</v>
      </c>
      <c r="D144" s="52">
        <v>9.6999999999999993</v>
      </c>
      <c r="E144" s="82">
        <f t="shared" si="6"/>
        <v>9.6999999999999993</v>
      </c>
      <c r="F144" s="52">
        <f t="shared" si="8"/>
        <v>7.2901599015990151</v>
      </c>
      <c r="G144" s="52">
        <f t="shared" si="9"/>
        <v>8.2436601307189541</v>
      </c>
      <c r="H144" s="52">
        <f t="shared" si="9"/>
        <v>7.4519065190651901</v>
      </c>
      <c r="I144" s="52">
        <f t="shared" si="9"/>
        <v>6.4998769987699871</v>
      </c>
      <c r="J144" s="52">
        <f t="shared" si="9"/>
        <v>7.4519065190651901</v>
      </c>
    </row>
    <row r="145" spans="1:10">
      <c r="A145" s="54" t="s">
        <v>121</v>
      </c>
      <c r="B145" s="76">
        <v>7036</v>
      </c>
      <c r="C145" s="52">
        <v>5.4</v>
      </c>
      <c r="D145" s="52">
        <v>7.7</v>
      </c>
      <c r="E145" s="82">
        <f t="shared" si="6"/>
        <v>7.7</v>
      </c>
      <c r="F145" s="52">
        <f t="shared" si="8"/>
        <v>9.7095106186518922</v>
      </c>
      <c r="G145" s="52">
        <f t="shared" si="9"/>
        <v>10.900093370681605</v>
      </c>
      <c r="H145" s="52">
        <f t="shared" si="9"/>
        <v>10.779316712834719</v>
      </c>
      <c r="I145" s="52">
        <f t="shared" si="9"/>
        <v>6.5000923361034166</v>
      </c>
      <c r="J145" s="52">
        <f t="shared" si="9"/>
        <v>10.779316712834719</v>
      </c>
    </row>
    <row r="146" spans="1:10">
      <c r="A146" s="53" t="s">
        <v>124</v>
      </c>
      <c r="B146" s="76">
        <v>7040</v>
      </c>
      <c r="C146" s="70"/>
      <c r="D146" s="71"/>
      <c r="E146" s="83"/>
      <c r="F146" s="70"/>
      <c r="G146" s="84"/>
      <c r="H146" s="84"/>
      <c r="I146" s="84"/>
      <c r="J146" s="84"/>
    </row>
    <row r="147" spans="1:10">
      <c r="A147" s="54" t="s">
        <v>116</v>
      </c>
      <c r="B147" s="76">
        <v>7041</v>
      </c>
      <c r="C147" s="70"/>
      <c r="D147" s="71"/>
      <c r="E147" s="71"/>
      <c r="F147" s="82"/>
      <c r="G147" s="82"/>
      <c r="H147" s="82"/>
      <c r="I147" s="82"/>
      <c r="J147" s="82"/>
    </row>
    <row r="148" spans="1:10">
      <c r="A148" s="54" t="s">
        <v>117</v>
      </c>
      <c r="B148" s="76">
        <v>7042</v>
      </c>
      <c r="C148" s="70"/>
      <c r="D148" s="71"/>
      <c r="E148" s="71"/>
      <c r="F148" s="82"/>
      <c r="G148" s="82"/>
      <c r="H148" s="82"/>
      <c r="I148" s="82"/>
      <c r="J148" s="82"/>
    </row>
    <row r="149" spans="1:10">
      <c r="A149" s="54" t="s">
        <v>118</v>
      </c>
      <c r="B149" s="76">
        <v>7043</v>
      </c>
      <c r="C149" s="70"/>
      <c r="D149" s="71"/>
      <c r="E149" s="71"/>
      <c r="F149" s="82"/>
      <c r="G149" s="82"/>
      <c r="H149" s="82"/>
      <c r="I149" s="82"/>
      <c r="J149" s="82"/>
    </row>
    <row r="150" spans="1:10">
      <c r="A150" s="54" t="s">
        <v>119</v>
      </c>
      <c r="B150" s="76">
        <v>7044</v>
      </c>
      <c r="C150" s="70"/>
      <c r="D150" s="71"/>
      <c r="E150" s="71"/>
      <c r="F150" s="82"/>
      <c r="G150" s="82"/>
      <c r="H150" s="82"/>
      <c r="I150" s="82"/>
      <c r="J150" s="82"/>
    </row>
    <row r="151" spans="1:10">
      <c r="A151" s="54" t="s">
        <v>120</v>
      </c>
      <c r="B151" s="76">
        <v>7045</v>
      </c>
      <c r="C151" s="70"/>
      <c r="D151" s="71"/>
      <c r="E151" s="71"/>
      <c r="F151" s="82"/>
      <c r="G151" s="82"/>
      <c r="H151" s="82"/>
      <c r="I151" s="82"/>
      <c r="J151" s="82"/>
    </row>
    <row r="152" spans="1:10">
      <c r="A152" s="54" t="s">
        <v>121</v>
      </c>
      <c r="B152" s="76">
        <v>7046</v>
      </c>
      <c r="C152" s="70"/>
      <c r="D152" s="71"/>
      <c r="E152" s="71"/>
      <c r="F152" s="82"/>
      <c r="G152" s="82"/>
      <c r="H152" s="82"/>
      <c r="I152" s="82"/>
      <c r="J152" s="82"/>
    </row>
    <row r="153" spans="1:10">
      <c r="A153" s="85"/>
      <c r="B153" s="86"/>
      <c r="C153" s="87"/>
      <c r="D153" s="87"/>
      <c r="E153" s="87"/>
      <c r="F153" s="87"/>
      <c r="G153" s="87"/>
      <c r="H153" s="87"/>
      <c r="I153" s="87"/>
      <c r="J153" s="87"/>
    </row>
    <row r="154" spans="1:10" ht="23.25" customHeight="1">
      <c r="A154" s="85"/>
      <c r="C154" s="88"/>
      <c r="D154" s="89"/>
      <c r="E154" s="89"/>
      <c r="F154" s="89"/>
      <c r="G154" s="89"/>
      <c r="H154" s="89"/>
      <c r="I154" s="89"/>
      <c r="J154" s="89"/>
    </row>
    <row r="155" spans="1:10" s="56" customFormat="1" ht="18.75" customHeight="1">
      <c r="A155" s="85" t="s">
        <v>146</v>
      </c>
      <c r="B155" s="86"/>
      <c r="C155" s="132" t="s">
        <v>125</v>
      </c>
      <c r="D155" s="132"/>
      <c r="E155" s="132"/>
      <c r="F155" s="132"/>
      <c r="G155" s="90"/>
      <c r="H155" s="133" t="s">
        <v>143</v>
      </c>
      <c r="I155" s="133"/>
      <c r="J155" s="133"/>
    </row>
    <row r="156" spans="1:10">
      <c r="A156" s="98" t="s">
        <v>141</v>
      </c>
      <c r="B156" s="3"/>
      <c r="C156" s="130" t="s">
        <v>126</v>
      </c>
      <c r="D156" s="130"/>
      <c r="E156" s="130"/>
      <c r="F156" s="130"/>
      <c r="G156" s="91"/>
      <c r="H156" s="131" t="s">
        <v>127</v>
      </c>
      <c r="I156" s="131"/>
      <c r="J156" s="131"/>
    </row>
    <row r="157" spans="1:10">
      <c r="A157" s="85"/>
      <c r="C157" s="88"/>
      <c r="D157" s="89"/>
      <c r="E157" s="89"/>
      <c r="F157" s="89"/>
      <c r="G157" s="89"/>
      <c r="H157" s="89"/>
      <c r="I157" s="89"/>
      <c r="J157" s="89"/>
    </row>
    <row r="158" spans="1:10">
      <c r="A158" s="46"/>
      <c r="B158" s="102"/>
      <c r="C158" s="93"/>
      <c r="D158" s="94"/>
      <c r="E158" s="94"/>
      <c r="F158" s="94"/>
      <c r="G158" s="94"/>
      <c r="H158" s="94"/>
      <c r="I158" s="89"/>
      <c r="J158" s="89"/>
    </row>
    <row r="159" spans="1:10" ht="26.25" customHeight="1">
      <c r="A159" s="46"/>
      <c r="B159" s="102"/>
      <c r="C159" s="93"/>
      <c r="D159" s="94"/>
      <c r="E159" s="94"/>
      <c r="F159" s="94"/>
      <c r="G159" s="94"/>
      <c r="H159" s="94"/>
      <c r="I159" s="89"/>
      <c r="J159" s="89"/>
    </row>
    <row r="160" spans="1:10" ht="26.25" customHeight="1">
      <c r="A160" s="2" t="s">
        <v>128</v>
      </c>
      <c r="C160" s="88"/>
      <c r="D160" s="89"/>
      <c r="E160" s="89"/>
      <c r="F160" s="89"/>
      <c r="G160" s="129" t="s">
        <v>129</v>
      </c>
      <c r="H160" s="129"/>
      <c r="I160" s="89"/>
      <c r="J160" s="89"/>
    </row>
    <row r="161" spans="1:10">
      <c r="A161" s="46"/>
      <c r="B161" s="92"/>
      <c r="C161" s="93"/>
      <c r="D161" s="94"/>
      <c r="E161" s="94"/>
      <c r="F161" s="94"/>
      <c r="G161" s="94"/>
      <c r="H161" s="94"/>
      <c r="I161" s="89"/>
      <c r="J161" s="89"/>
    </row>
    <row r="162" spans="1:10">
      <c r="A162" s="46"/>
      <c r="B162" s="92"/>
      <c r="C162" s="93"/>
      <c r="D162" s="94"/>
      <c r="E162" s="94"/>
      <c r="F162" s="94"/>
      <c r="G162" s="94"/>
      <c r="H162" s="94"/>
      <c r="I162" s="89"/>
      <c r="J162" s="89"/>
    </row>
    <row r="163" spans="1:10">
      <c r="A163" s="46"/>
      <c r="B163" s="92"/>
      <c r="C163" s="93"/>
      <c r="D163" s="94"/>
      <c r="E163" s="94"/>
      <c r="F163" s="94"/>
      <c r="G163" s="94"/>
      <c r="H163" s="94"/>
      <c r="I163" s="89"/>
      <c r="J163" s="89"/>
    </row>
    <row r="164" spans="1:10">
      <c r="A164" s="85"/>
      <c r="C164" s="88"/>
      <c r="D164" s="89"/>
      <c r="E164" s="89"/>
      <c r="F164" s="89"/>
      <c r="G164" s="89"/>
      <c r="H164" s="89"/>
      <c r="I164" s="89"/>
      <c r="J164" s="89"/>
    </row>
    <row r="165" spans="1:10">
      <c r="A165" s="85"/>
      <c r="C165" s="88"/>
      <c r="D165" s="89"/>
      <c r="E165" s="89"/>
      <c r="F165" s="89"/>
      <c r="G165" s="89"/>
      <c r="H165" s="89"/>
      <c r="I165" s="89"/>
      <c r="J165" s="89"/>
    </row>
    <row r="166" spans="1:10">
      <c r="A166" s="85"/>
      <c r="C166" s="88"/>
      <c r="D166" s="89"/>
      <c r="E166" s="89"/>
      <c r="F166" s="89"/>
      <c r="G166" s="89"/>
      <c r="H166" s="89"/>
      <c r="I166" s="89"/>
      <c r="J166" s="89"/>
    </row>
    <row r="167" spans="1:10">
      <c r="A167" s="85"/>
      <c r="C167" s="88"/>
      <c r="D167" s="89"/>
      <c r="E167" s="89"/>
      <c r="F167" s="89"/>
      <c r="G167" s="89"/>
      <c r="H167" s="89"/>
      <c r="I167" s="89"/>
      <c r="J167" s="89"/>
    </row>
    <row r="168" spans="1:10">
      <c r="A168" s="85"/>
      <c r="C168" s="88"/>
      <c r="D168" s="89"/>
      <c r="E168" s="89"/>
      <c r="F168" s="89"/>
      <c r="G168" s="89"/>
      <c r="H168" s="89"/>
      <c r="I168" s="89"/>
      <c r="J168" s="89"/>
    </row>
    <row r="169" spans="1:10">
      <c r="A169" s="85"/>
      <c r="C169" s="88"/>
      <c r="D169" s="89"/>
      <c r="E169" s="89"/>
      <c r="F169" s="89"/>
      <c r="G169" s="89"/>
      <c r="H169" s="89"/>
      <c r="I169" s="89"/>
      <c r="J169" s="89"/>
    </row>
    <row r="170" spans="1:10">
      <c r="A170" s="85"/>
      <c r="C170" s="88"/>
      <c r="D170" s="89"/>
      <c r="E170" s="89"/>
      <c r="F170" s="89"/>
      <c r="G170" s="89"/>
      <c r="H170" s="89"/>
      <c r="I170" s="89"/>
      <c r="J170" s="89"/>
    </row>
    <row r="171" spans="1:10">
      <c r="A171" s="85"/>
      <c r="C171" s="88"/>
      <c r="D171" s="89"/>
      <c r="E171" s="89"/>
      <c r="F171" s="89"/>
      <c r="G171" s="89"/>
      <c r="H171" s="89"/>
      <c r="I171" s="89"/>
      <c r="J171" s="89"/>
    </row>
    <row r="172" spans="1:10">
      <c r="A172" s="85"/>
      <c r="C172" s="88"/>
      <c r="D172" s="89"/>
      <c r="E172" s="89"/>
      <c r="F172" s="89"/>
      <c r="G172" s="89"/>
      <c r="H172" s="89"/>
      <c r="I172" s="89"/>
      <c r="J172" s="89"/>
    </row>
    <row r="173" spans="1:10">
      <c r="A173" s="85"/>
      <c r="C173" s="88"/>
      <c r="D173" s="89"/>
      <c r="E173" s="89"/>
      <c r="F173" s="89"/>
      <c r="G173" s="89"/>
      <c r="H173" s="89"/>
      <c r="I173" s="89"/>
      <c r="J173" s="89"/>
    </row>
    <row r="174" spans="1:10">
      <c r="A174" s="85"/>
      <c r="C174" s="88"/>
      <c r="D174" s="89"/>
      <c r="E174" s="89"/>
      <c r="F174" s="89"/>
      <c r="G174" s="89"/>
      <c r="H174" s="89"/>
      <c r="I174" s="89"/>
      <c r="J174" s="89"/>
    </row>
    <row r="175" spans="1:10">
      <c r="A175" s="85"/>
      <c r="C175" s="88"/>
      <c r="D175" s="89"/>
      <c r="E175" s="89"/>
      <c r="F175" s="89"/>
      <c r="G175" s="89"/>
      <c r="H175" s="89"/>
      <c r="I175" s="89"/>
      <c r="J175" s="89"/>
    </row>
    <row r="176" spans="1:10">
      <c r="A176" s="85"/>
      <c r="C176" s="88"/>
      <c r="D176" s="89"/>
      <c r="E176" s="89"/>
      <c r="F176" s="89"/>
      <c r="G176" s="89"/>
      <c r="H176" s="89"/>
      <c r="I176" s="89"/>
      <c r="J176" s="89"/>
    </row>
    <row r="177" spans="1:10">
      <c r="A177" s="85"/>
      <c r="C177" s="88"/>
      <c r="D177" s="89"/>
      <c r="E177" s="89"/>
      <c r="F177" s="89"/>
      <c r="G177" s="89"/>
      <c r="H177" s="89"/>
      <c r="I177" s="89"/>
      <c r="J177" s="89"/>
    </row>
    <row r="178" spans="1:10">
      <c r="A178" s="85"/>
      <c r="C178" s="88"/>
      <c r="D178" s="89"/>
      <c r="E178" s="89"/>
      <c r="F178" s="89"/>
      <c r="G178" s="89"/>
      <c r="H178" s="89"/>
      <c r="I178" s="89"/>
      <c r="J178" s="89"/>
    </row>
    <row r="179" spans="1:10">
      <c r="A179" s="85"/>
      <c r="C179" s="88"/>
      <c r="D179" s="89"/>
      <c r="E179" s="89"/>
      <c r="F179" s="89"/>
      <c r="G179" s="89"/>
      <c r="H179" s="89"/>
      <c r="I179" s="89"/>
      <c r="J179" s="89"/>
    </row>
    <row r="180" spans="1:10">
      <c r="A180" s="85"/>
      <c r="C180" s="88"/>
      <c r="D180" s="89"/>
      <c r="E180" s="89"/>
      <c r="F180" s="89"/>
      <c r="G180" s="89"/>
      <c r="H180" s="89"/>
      <c r="I180" s="89"/>
      <c r="J180" s="89"/>
    </row>
    <row r="181" spans="1:10">
      <c r="A181" s="85"/>
      <c r="C181" s="88"/>
      <c r="D181" s="89"/>
      <c r="E181" s="89"/>
      <c r="F181" s="89"/>
      <c r="G181" s="89"/>
      <c r="H181" s="89"/>
      <c r="I181" s="89"/>
      <c r="J181" s="89"/>
    </row>
    <row r="182" spans="1:10">
      <c r="A182" s="85"/>
      <c r="C182" s="88"/>
      <c r="D182" s="89"/>
      <c r="E182" s="89"/>
      <c r="F182" s="89"/>
      <c r="G182" s="89"/>
      <c r="H182" s="89"/>
      <c r="I182" s="89"/>
      <c r="J182" s="89"/>
    </row>
    <row r="183" spans="1:10">
      <c r="A183" s="85"/>
      <c r="C183" s="88"/>
      <c r="D183" s="89"/>
      <c r="E183" s="89"/>
      <c r="F183" s="89"/>
      <c r="G183" s="89"/>
      <c r="H183" s="89"/>
      <c r="I183" s="89"/>
      <c r="J183" s="89"/>
    </row>
    <row r="184" spans="1:10">
      <c r="A184" s="85"/>
      <c r="C184" s="88"/>
      <c r="D184" s="89"/>
      <c r="E184" s="89"/>
      <c r="F184" s="89"/>
      <c r="G184" s="89"/>
      <c r="H184" s="89"/>
      <c r="I184" s="89"/>
      <c r="J184" s="89"/>
    </row>
    <row r="185" spans="1:10">
      <c r="A185" s="85"/>
      <c r="C185" s="88"/>
      <c r="D185" s="89"/>
      <c r="E185" s="89"/>
      <c r="F185" s="89"/>
      <c r="G185" s="89"/>
      <c r="H185" s="89"/>
      <c r="I185" s="89"/>
      <c r="J185" s="89"/>
    </row>
    <row r="186" spans="1:10">
      <c r="A186" s="85"/>
      <c r="C186" s="88"/>
      <c r="D186" s="89"/>
      <c r="E186" s="89"/>
      <c r="F186" s="89"/>
      <c r="G186" s="89"/>
      <c r="H186" s="89"/>
      <c r="I186" s="89"/>
      <c r="J186" s="89"/>
    </row>
    <row r="187" spans="1:10">
      <c r="A187" s="85"/>
      <c r="C187" s="88"/>
      <c r="D187" s="89"/>
      <c r="E187" s="89"/>
      <c r="F187" s="89"/>
      <c r="G187" s="89"/>
      <c r="H187" s="89"/>
      <c r="I187" s="89"/>
      <c r="J187" s="89"/>
    </row>
    <row r="188" spans="1:10">
      <c r="A188" s="85"/>
      <c r="C188" s="88"/>
      <c r="D188" s="89"/>
      <c r="E188" s="89"/>
      <c r="F188" s="89"/>
      <c r="G188" s="89"/>
      <c r="H188" s="89"/>
      <c r="I188" s="89"/>
      <c r="J188" s="89"/>
    </row>
    <row r="189" spans="1:10">
      <c r="A189" s="85"/>
      <c r="C189" s="88"/>
      <c r="D189" s="89"/>
      <c r="E189" s="89"/>
      <c r="F189" s="89"/>
      <c r="G189" s="89"/>
      <c r="H189" s="89"/>
      <c r="I189" s="89"/>
      <c r="J189" s="89"/>
    </row>
    <row r="190" spans="1:10">
      <c r="A190" s="85"/>
      <c r="C190" s="88"/>
      <c r="D190" s="89"/>
      <c r="E190" s="89"/>
      <c r="F190" s="89"/>
      <c r="G190" s="89"/>
      <c r="H190" s="89"/>
      <c r="I190" s="89"/>
      <c r="J190" s="89"/>
    </row>
    <row r="191" spans="1:10">
      <c r="A191" s="85"/>
      <c r="C191" s="88"/>
      <c r="D191" s="89"/>
      <c r="E191" s="89"/>
      <c r="F191" s="89"/>
      <c r="G191" s="89"/>
      <c r="H191" s="89"/>
      <c r="I191" s="89"/>
      <c r="J191" s="89"/>
    </row>
    <row r="192" spans="1:10">
      <c r="A192" s="85"/>
      <c r="C192" s="88"/>
      <c r="D192" s="89"/>
      <c r="E192" s="89"/>
      <c r="F192" s="89"/>
      <c r="G192" s="89"/>
      <c r="H192" s="89"/>
      <c r="I192" s="89"/>
      <c r="J192" s="89"/>
    </row>
    <row r="193" spans="1:10">
      <c r="A193" s="85"/>
      <c r="C193" s="88"/>
      <c r="D193" s="89"/>
      <c r="E193" s="89"/>
      <c r="F193" s="89"/>
      <c r="G193" s="89"/>
      <c r="H193" s="89"/>
      <c r="I193" s="89"/>
      <c r="J193" s="89"/>
    </row>
    <row r="194" spans="1:10">
      <c r="A194" s="85"/>
      <c r="C194" s="88"/>
      <c r="D194" s="89"/>
      <c r="E194" s="89"/>
      <c r="F194" s="89"/>
      <c r="G194" s="89"/>
      <c r="H194" s="89"/>
      <c r="I194" s="89"/>
      <c r="J194" s="89"/>
    </row>
    <row r="195" spans="1:10">
      <c r="A195" s="85"/>
      <c r="C195" s="88"/>
      <c r="D195" s="89"/>
      <c r="E195" s="89"/>
      <c r="F195" s="89"/>
      <c r="G195" s="89"/>
      <c r="H195" s="89"/>
      <c r="I195" s="89"/>
      <c r="J195" s="89"/>
    </row>
    <row r="196" spans="1:10">
      <c r="A196" s="85"/>
      <c r="C196" s="88"/>
      <c r="D196" s="89"/>
      <c r="E196" s="89"/>
      <c r="F196" s="89"/>
      <c r="G196" s="89"/>
      <c r="H196" s="89"/>
      <c r="I196" s="89"/>
      <c r="J196" s="89"/>
    </row>
    <row r="197" spans="1:10">
      <c r="A197" s="95"/>
    </row>
    <row r="198" spans="1:10">
      <c r="A198" s="95"/>
    </row>
    <row r="199" spans="1:10">
      <c r="A199" s="95"/>
    </row>
    <row r="200" spans="1:10">
      <c r="A200" s="95"/>
    </row>
    <row r="201" spans="1:10">
      <c r="A201" s="95"/>
    </row>
    <row r="202" spans="1:10">
      <c r="A202" s="95"/>
    </row>
    <row r="203" spans="1:10">
      <c r="A203" s="95"/>
    </row>
    <row r="204" spans="1:10">
      <c r="A204" s="95"/>
    </row>
    <row r="205" spans="1:10">
      <c r="A205" s="95"/>
    </row>
    <row r="206" spans="1:10">
      <c r="A206" s="95"/>
    </row>
    <row r="207" spans="1:10">
      <c r="A207" s="95"/>
    </row>
    <row r="208" spans="1:10">
      <c r="A208" s="95"/>
    </row>
    <row r="209" spans="1:1">
      <c r="A209" s="95"/>
    </row>
    <row r="210" spans="1:1">
      <c r="A210" s="95"/>
    </row>
    <row r="211" spans="1:1">
      <c r="A211" s="95"/>
    </row>
    <row r="212" spans="1:1">
      <c r="A212" s="95"/>
    </row>
    <row r="213" spans="1:1">
      <c r="A213" s="95"/>
    </row>
    <row r="214" spans="1:1">
      <c r="A214" s="95"/>
    </row>
    <row r="215" spans="1:1">
      <c r="A215" s="95"/>
    </row>
    <row r="216" spans="1:1">
      <c r="A216" s="95"/>
    </row>
    <row r="217" spans="1:1">
      <c r="A217" s="95"/>
    </row>
    <row r="218" spans="1:1">
      <c r="A218" s="95"/>
    </row>
    <row r="219" spans="1:1">
      <c r="A219" s="95"/>
    </row>
    <row r="220" spans="1:1">
      <c r="A220" s="95"/>
    </row>
    <row r="221" spans="1:1">
      <c r="A221" s="95"/>
    </row>
    <row r="222" spans="1:1">
      <c r="A222" s="95"/>
    </row>
    <row r="223" spans="1:1">
      <c r="A223" s="95"/>
    </row>
    <row r="224" spans="1:1">
      <c r="A224" s="95"/>
    </row>
    <row r="225" spans="1:1">
      <c r="A225" s="95"/>
    </row>
    <row r="226" spans="1:1">
      <c r="A226" s="95"/>
    </row>
    <row r="227" spans="1:1">
      <c r="A227" s="95"/>
    </row>
    <row r="228" spans="1:1">
      <c r="A228" s="95"/>
    </row>
    <row r="229" spans="1:1">
      <c r="A229" s="95"/>
    </row>
    <row r="230" spans="1:1">
      <c r="A230" s="95"/>
    </row>
    <row r="231" spans="1:1">
      <c r="A231" s="95"/>
    </row>
    <row r="232" spans="1:1">
      <c r="A232" s="95"/>
    </row>
    <row r="233" spans="1:1">
      <c r="A233" s="95"/>
    </row>
    <row r="234" spans="1:1">
      <c r="A234" s="95"/>
    </row>
    <row r="235" spans="1:1">
      <c r="A235" s="95"/>
    </row>
    <row r="236" spans="1:1">
      <c r="A236" s="95"/>
    </row>
    <row r="237" spans="1:1">
      <c r="A237" s="95"/>
    </row>
    <row r="238" spans="1:1">
      <c r="A238" s="95"/>
    </row>
    <row r="239" spans="1:1">
      <c r="A239" s="95"/>
    </row>
    <row r="240" spans="1:1">
      <c r="A240" s="95"/>
    </row>
    <row r="241" spans="1:1">
      <c r="A241" s="95"/>
    </row>
    <row r="242" spans="1:1">
      <c r="A242" s="95"/>
    </row>
    <row r="243" spans="1:1">
      <c r="A243" s="95"/>
    </row>
    <row r="244" spans="1:1">
      <c r="A244" s="95"/>
    </row>
    <row r="245" spans="1:1">
      <c r="A245" s="95"/>
    </row>
    <row r="246" spans="1:1">
      <c r="A246" s="95"/>
    </row>
    <row r="247" spans="1:1">
      <c r="A247" s="95"/>
    </row>
    <row r="248" spans="1:1">
      <c r="A248" s="95"/>
    </row>
    <row r="249" spans="1:1">
      <c r="A249" s="95"/>
    </row>
    <row r="250" spans="1:1">
      <c r="A250" s="95"/>
    </row>
    <row r="251" spans="1:1">
      <c r="A251" s="95"/>
    </row>
    <row r="252" spans="1:1">
      <c r="A252" s="95"/>
    </row>
    <row r="253" spans="1:1">
      <c r="A253" s="95"/>
    </row>
    <row r="254" spans="1:1">
      <c r="A254" s="95"/>
    </row>
    <row r="255" spans="1:1">
      <c r="A255" s="95"/>
    </row>
    <row r="256" spans="1:1">
      <c r="A256" s="95"/>
    </row>
    <row r="257" spans="1:1">
      <c r="A257" s="95"/>
    </row>
    <row r="258" spans="1:1">
      <c r="A258" s="95"/>
    </row>
    <row r="259" spans="1:1">
      <c r="A259" s="95"/>
    </row>
    <row r="260" spans="1:1">
      <c r="A260" s="95"/>
    </row>
    <row r="261" spans="1:1">
      <c r="A261" s="95"/>
    </row>
    <row r="262" spans="1:1">
      <c r="A262" s="95"/>
    </row>
    <row r="263" spans="1:1">
      <c r="A263" s="95"/>
    </row>
    <row r="264" spans="1:1">
      <c r="A264" s="95"/>
    </row>
    <row r="265" spans="1:1">
      <c r="A265" s="95"/>
    </row>
    <row r="266" spans="1:1">
      <c r="A266" s="95"/>
    </row>
    <row r="267" spans="1:1">
      <c r="A267" s="95"/>
    </row>
    <row r="268" spans="1:1">
      <c r="A268" s="95"/>
    </row>
    <row r="269" spans="1:1">
      <c r="A269" s="95"/>
    </row>
    <row r="270" spans="1:1">
      <c r="A270" s="95"/>
    </row>
    <row r="271" spans="1:1">
      <c r="A271" s="95"/>
    </row>
    <row r="272" spans="1:1">
      <c r="A272" s="95"/>
    </row>
    <row r="273" spans="1:1">
      <c r="A273" s="95"/>
    </row>
    <row r="274" spans="1:1">
      <c r="A274" s="95"/>
    </row>
    <row r="275" spans="1:1">
      <c r="A275" s="95"/>
    </row>
    <row r="276" spans="1:1">
      <c r="A276" s="95"/>
    </row>
    <row r="277" spans="1:1">
      <c r="A277" s="95"/>
    </row>
    <row r="278" spans="1:1">
      <c r="A278" s="95"/>
    </row>
    <row r="279" spans="1:1">
      <c r="A279" s="95"/>
    </row>
    <row r="280" spans="1:1">
      <c r="A280" s="95"/>
    </row>
    <row r="281" spans="1:1">
      <c r="A281" s="95"/>
    </row>
    <row r="282" spans="1:1">
      <c r="A282" s="95"/>
    </row>
    <row r="283" spans="1:1">
      <c r="A283" s="95"/>
    </row>
    <row r="284" spans="1:1">
      <c r="A284" s="95"/>
    </row>
    <row r="285" spans="1:1">
      <c r="A285" s="95"/>
    </row>
    <row r="286" spans="1:1">
      <c r="A286" s="95"/>
    </row>
    <row r="287" spans="1:1">
      <c r="A287" s="95"/>
    </row>
    <row r="288" spans="1:1">
      <c r="A288" s="95"/>
    </row>
    <row r="289" spans="1:1">
      <c r="A289" s="95"/>
    </row>
    <row r="290" spans="1:1">
      <c r="A290" s="95"/>
    </row>
    <row r="291" spans="1:1">
      <c r="A291" s="95"/>
    </row>
    <row r="292" spans="1:1">
      <c r="A292" s="95"/>
    </row>
    <row r="293" spans="1:1">
      <c r="A293" s="95"/>
    </row>
    <row r="294" spans="1:1">
      <c r="A294" s="95"/>
    </row>
    <row r="295" spans="1:1">
      <c r="A295" s="95"/>
    </row>
    <row r="296" spans="1:1">
      <c r="A296" s="95"/>
    </row>
    <row r="297" spans="1:1">
      <c r="A297" s="95"/>
    </row>
    <row r="298" spans="1:1">
      <c r="A298" s="95"/>
    </row>
    <row r="299" spans="1:1">
      <c r="A299" s="95"/>
    </row>
    <row r="300" spans="1:1">
      <c r="A300" s="95"/>
    </row>
    <row r="301" spans="1:1">
      <c r="A301" s="95"/>
    </row>
    <row r="302" spans="1:1">
      <c r="A302" s="95"/>
    </row>
    <row r="303" spans="1:1">
      <c r="A303" s="95"/>
    </row>
    <row r="304" spans="1:1">
      <c r="A304" s="95"/>
    </row>
    <row r="305" spans="1:1">
      <c r="A305" s="95"/>
    </row>
    <row r="306" spans="1:1">
      <c r="A306" s="95"/>
    </row>
    <row r="307" spans="1:1">
      <c r="A307" s="95"/>
    </row>
    <row r="308" spans="1:1">
      <c r="A308" s="95"/>
    </row>
    <row r="309" spans="1:1">
      <c r="A309" s="95"/>
    </row>
    <row r="310" spans="1:1">
      <c r="A310" s="95"/>
    </row>
    <row r="311" spans="1:1">
      <c r="A311" s="95"/>
    </row>
    <row r="312" spans="1:1">
      <c r="A312" s="95"/>
    </row>
    <row r="313" spans="1:1">
      <c r="A313" s="95"/>
    </row>
    <row r="314" spans="1:1">
      <c r="A314" s="95"/>
    </row>
    <row r="315" spans="1:1">
      <c r="A315" s="95"/>
    </row>
    <row r="316" spans="1:1">
      <c r="A316" s="95"/>
    </row>
    <row r="317" spans="1:1">
      <c r="A317" s="95"/>
    </row>
    <row r="318" spans="1:1">
      <c r="A318" s="95"/>
    </row>
    <row r="319" spans="1:1">
      <c r="A319" s="95"/>
    </row>
    <row r="320" spans="1:1">
      <c r="A320" s="95"/>
    </row>
    <row r="321" spans="1:1">
      <c r="A321" s="95"/>
    </row>
    <row r="322" spans="1:1">
      <c r="A322" s="95"/>
    </row>
    <row r="323" spans="1:1">
      <c r="A323" s="95"/>
    </row>
    <row r="324" spans="1:1">
      <c r="A324" s="95"/>
    </row>
    <row r="325" spans="1:1">
      <c r="A325" s="95"/>
    </row>
    <row r="326" spans="1:1">
      <c r="A326" s="95"/>
    </row>
    <row r="327" spans="1:1">
      <c r="A327" s="95"/>
    </row>
    <row r="328" spans="1:1">
      <c r="A328" s="95"/>
    </row>
    <row r="329" spans="1:1">
      <c r="A329" s="95"/>
    </row>
    <row r="330" spans="1:1">
      <c r="A330" s="95"/>
    </row>
    <row r="331" spans="1:1">
      <c r="A331" s="95"/>
    </row>
    <row r="332" spans="1:1">
      <c r="A332" s="95"/>
    </row>
    <row r="333" spans="1:1">
      <c r="A333" s="95"/>
    </row>
    <row r="334" spans="1:1">
      <c r="A334" s="95"/>
    </row>
    <row r="335" spans="1:1">
      <c r="A335" s="95"/>
    </row>
    <row r="336" spans="1:1">
      <c r="A336" s="95"/>
    </row>
    <row r="337" spans="1:1">
      <c r="A337" s="95"/>
    </row>
    <row r="338" spans="1:1">
      <c r="A338" s="95"/>
    </row>
    <row r="339" spans="1:1">
      <c r="A339" s="95"/>
    </row>
    <row r="340" spans="1:1">
      <c r="A340" s="95"/>
    </row>
    <row r="341" spans="1:1">
      <c r="A341" s="95"/>
    </row>
    <row r="342" spans="1:1">
      <c r="A342" s="95"/>
    </row>
    <row r="343" spans="1:1">
      <c r="A343" s="95"/>
    </row>
    <row r="344" spans="1:1">
      <c r="A344" s="95"/>
    </row>
    <row r="345" spans="1:1">
      <c r="A345" s="95"/>
    </row>
    <row r="346" spans="1:1">
      <c r="A346" s="95"/>
    </row>
    <row r="347" spans="1:1">
      <c r="A347" s="95"/>
    </row>
    <row r="348" spans="1:1">
      <c r="A348" s="95"/>
    </row>
    <row r="349" spans="1:1">
      <c r="A349" s="95"/>
    </row>
    <row r="350" spans="1:1">
      <c r="A350" s="95"/>
    </row>
    <row r="351" spans="1:1">
      <c r="A351" s="95"/>
    </row>
    <row r="352" spans="1:1">
      <c r="A352" s="95"/>
    </row>
    <row r="353" spans="1:1">
      <c r="A353" s="95"/>
    </row>
    <row r="354" spans="1:1">
      <c r="A354" s="95"/>
    </row>
    <row r="355" spans="1:1">
      <c r="A355" s="95"/>
    </row>
    <row r="356" spans="1:1">
      <c r="A356" s="95"/>
    </row>
    <row r="357" spans="1:1">
      <c r="A357" s="95"/>
    </row>
    <row r="358" spans="1:1">
      <c r="A358" s="95"/>
    </row>
    <row r="359" spans="1:1">
      <c r="A359" s="95"/>
    </row>
    <row r="360" spans="1:1">
      <c r="A360" s="95"/>
    </row>
    <row r="361" spans="1:1">
      <c r="A361" s="95"/>
    </row>
    <row r="362" spans="1:1">
      <c r="A362" s="95"/>
    </row>
    <row r="363" spans="1:1">
      <c r="A363" s="95"/>
    </row>
  </sheetData>
  <mergeCells count="53">
    <mergeCell ref="G160:H160"/>
    <mergeCell ref="A111:J111"/>
    <mergeCell ref="A117:J117"/>
    <mergeCell ref="A123:J123"/>
    <mergeCell ref="A124:B124"/>
    <mergeCell ref="C156:F156"/>
    <mergeCell ref="H156:J156"/>
    <mergeCell ref="A116:J116"/>
    <mergeCell ref="C155:F155"/>
    <mergeCell ref="H155:J155"/>
    <mergeCell ref="A38:J38"/>
    <mergeCell ref="A39:J39"/>
    <mergeCell ref="A81:J81"/>
    <mergeCell ref="A87:J87"/>
    <mergeCell ref="A110:J110"/>
    <mergeCell ref="A55:J55"/>
    <mergeCell ref="A82:J82"/>
    <mergeCell ref="A88:J88"/>
    <mergeCell ref="A99:J99"/>
    <mergeCell ref="B31:F31"/>
    <mergeCell ref="A33:J33"/>
    <mergeCell ref="A35:A36"/>
    <mergeCell ref="B35:B36"/>
    <mergeCell ref="C35:C36"/>
    <mergeCell ref="D35:D36"/>
    <mergeCell ref="E35:E36"/>
    <mergeCell ref="F35:F36"/>
    <mergeCell ref="G35:J35"/>
    <mergeCell ref="B30:F30"/>
    <mergeCell ref="B23:F23"/>
    <mergeCell ref="H23:I23"/>
    <mergeCell ref="H24:I24"/>
    <mergeCell ref="B25:F25"/>
    <mergeCell ref="H25:I25"/>
    <mergeCell ref="B26:F26"/>
    <mergeCell ref="B27:F27"/>
    <mergeCell ref="B28:F28"/>
    <mergeCell ref="H28:I28"/>
    <mergeCell ref="A29:G29"/>
    <mergeCell ref="H29:I29"/>
    <mergeCell ref="G1:J1"/>
    <mergeCell ref="B22:F22"/>
    <mergeCell ref="H22:I22"/>
    <mergeCell ref="G8:I8"/>
    <mergeCell ref="H13:I13"/>
    <mergeCell ref="H14:I14"/>
    <mergeCell ref="H15:I15"/>
    <mergeCell ref="H16:J16"/>
    <mergeCell ref="H19:J19"/>
    <mergeCell ref="A20:G20"/>
    <mergeCell ref="H20:I20"/>
    <mergeCell ref="B21:F21"/>
    <mergeCell ref="H21:I2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  <rowBreaks count="3" manualBreakCount="3">
    <brk id="41" max="9" man="1"/>
    <brk id="86" max="9" man="1"/>
    <brk id="12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2022-12-06T08:57:29Z</dcterms:modified>
</cp:coreProperties>
</file>