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Area" localSheetId="0">Sheet1!$A$1:$H$101</definedName>
  </definedNames>
  <calcPr calcId="125725"/>
</workbook>
</file>

<file path=xl/calcChain.xml><?xml version="1.0" encoding="utf-8"?>
<calcChain xmlns="http://schemas.openxmlformats.org/spreadsheetml/2006/main">
  <c r="H86" i="1"/>
  <c r="H87"/>
  <c r="H88"/>
  <c r="H89"/>
  <c r="H90"/>
  <c r="H91"/>
  <c r="H92"/>
  <c r="H93"/>
  <c r="H94"/>
  <c r="H95"/>
  <c r="G86"/>
  <c r="G87"/>
  <c r="G88"/>
  <c r="G89"/>
  <c r="G90"/>
  <c r="G91"/>
  <c r="G92"/>
  <c r="G93"/>
  <c r="G94"/>
  <c r="G95"/>
  <c r="G96"/>
  <c r="H85"/>
  <c r="G84"/>
  <c r="G85"/>
  <c r="H7"/>
  <c r="H8"/>
  <c r="H9"/>
  <c r="H10"/>
  <c r="H11"/>
  <c r="H13"/>
  <c r="H14"/>
  <c r="H16"/>
  <c r="H18"/>
  <c r="H19"/>
  <c r="H22"/>
  <c r="H23"/>
  <c r="H24"/>
  <c r="H25"/>
  <c r="H27"/>
  <c r="H28"/>
  <c r="H29"/>
  <c r="H30"/>
  <c r="H31"/>
  <c r="H32"/>
  <c r="H33"/>
  <c r="H34"/>
  <c r="H35"/>
  <c r="H36"/>
  <c r="H38"/>
  <c r="H39"/>
  <c r="H41"/>
  <c r="H42"/>
  <c r="H43"/>
  <c r="H44"/>
  <c r="H45"/>
  <c r="H46"/>
  <c r="H47"/>
  <c r="H48"/>
  <c r="H49"/>
  <c r="H50"/>
  <c r="H51"/>
  <c r="H52"/>
  <c r="H53"/>
  <c r="H54"/>
  <c r="H56"/>
  <c r="H57"/>
  <c r="H58"/>
  <c r="H59"/>
  <c r="H60"/>
  <c r="H61"/>
  <c r="H66"/>
  <c r="H67"/>
  <c r="H68"/>
  <c r="H70"/>
  <c r="H72"/>
  <c r="H73"/>
  <c r="H74"/>
  <c r="H75"/>
  <c r="H76"/>
  <c r="H77"/>
  <c r="H78"/>
  <c r="H79"/>
  <c r="H80"/>
  <c r="H81"/>
  <c r="G7"/>
  <c r="G8"/>
  <c r="G9"/>
  <c r="G10"/>
  <c r="G11"/>
  <c r="G13"/>
  <c r="G14"/>
  <c r="G16"/>
  <c r="G18"/>
  <c r="G19"/>
  <c r="G20"/>
  <c r="G22"/>
  <c r="G23"/>
  <c r="G24"/>
  <c r="G25"/>
  <c r="G27"/>
  <c r="G28"/>
  <c r="G29"/>
  <c r="G30"/>
  <c r="G31"/>
  <c r="G32"/>
  <c r="G33"/>
  <c r="G34"/>
  <c r="G35"/>
  <c r="G36"/>
  <c r="G38"/>
  <c r="G39"/>
  <c r="G41"/>
  <c r="G42"/>
  <c r="G43"/>
  <c r="G44"/>
  <c r="G45"/>
  <c r="G46"/>
  <c r="G47"/>
  <c r="G48"/>
  <c r="G49"/>
  <c r="G50"/>
  <c r="G51"/>
  <c r="G52"/>
  <c r="G53"/>
  <c r="G54"/>
  <c r="G56"/>
  <c r="G57"/>
  <c r="G58"/>
  <c r="G59"/>
  <c r="G60"/>
  <c r="G61"/>
  <c r="G64"/>
  <c r="G66"/>
  <c r="G67"/>
  <c r="G68"/>
  <c r="G70"/>
  <c r="G72"/>
  <c r="G73"/>
  <c r="G74"/>
  <c r="G75"/>
  <c r="G76"/>
  <c r="G77"/>
  <c r="G78"/>
  <c r="G79"/>
  <c r="G80"/>
  <c r="G81"/>
  <c r="D71"/>
  <c r="D65"/>
  <c r="E17"/>
  <c r="F17"/>
  <c r="H17" s="1"/>
  <c r="C17"/>
  <c r="D17"/>
  <c r="D55"/>
  <c r="D40"/>
  <c r="D26"/>
  <c r="D37"/>
  <c r="D21"/>
  <c r="D12"/>
  <c r="D15"/>
  <c r="D6"/>
  <c r="C15"/>
  <c r="F15"/>
  <c r="H15" s="1"/>
  <c r="E15"/>
  <c r="E12"/>
  <c r="C12"/>
  <c r="F12"/>
  <c r="H12" s="1"/>
  <c r="F21"/>
  <c r="E21"/>
  <c r="C21"/>
  <c r="E55"/>
  <c r="F69"/>
  <c r="C6"/>
  <c r="E65"/>
  <c r="F62"/>
  <c r="E62"/>
  <c r="C62"/>
  <c r="C57"/>
  <c r="C55" s="1"/>
  <c r="C44"/>
  <c r="E40"/>
  <c r="C40"/>
  <c r="E37"/>
  <c r="C37"/>
  <c r="E6"/>
  <c r="D82" l="1"/>
  <c r="H21"/>
  <c r="G12"/>
  <c r="D63"/>
  <c r="G17"/>
  <c r="G15"/>
  <c r="G62"/>
  <c r="H62"/>
  <c r="H69"/>
  <c r="G69"/>
  <c r="G21"/>
  <c r="C26"/>
  <c r="C63" s="1"/>
  <c r="E26"/>
  <c r="C71"/>
  <c r="E71"/>
  <c r="F65"/>
  <c r="H65" s="1"/>
  <c r="F6"/>
  <c r="F71"/>
  <c r="H71" s="1"/>
  <c r="F26"/>
  <c r="H26" s="1"/>
  <c r="F40"/>
  <c r="H40" s="1"/>
  <c r="C65"/>
  <c r="F37"/>
  <c r="F55"/>
  <c r="H55" s="1"/>
  <c r="G37" l="1"/>
  <c r="H37"/>
  <c r="D83"/>
  <c r="D97" s="1"/>
  <c r="G65"/>
  <c r="G55"/>
  <c r="C82"/>
  <c r="C83" s="1"/>
  <c r="C97" s="1"/>
  <c r="G40"/>
  <c r="F82"/>
  <c r="G26"/>
  <c r="G6"/>
  <c r="H6"/>
  <c r="E82"/>
  <c r="G82" s="1"/>
  <c r="G71"/>
  <c r="E63"/>
  <c r="F63"/>
  <c r="E83" l="1"/>
  <c r="E97" s="1"/>
  <c r="H82"/>
  <c r="H63"/>
  <c r="G63"/>
  <c r="F83"/>
  <c r="F97" s="1"/>
  <c r="H97" l="1"/>
  <c r="G97"/>
  <c r="G83"/>
  <c r="H83"/>
</calcChain>
</file>

<file path=xl/sharedStrings.xml><?xml version="1.0" encoding="utf-8"?>
<sst xmlns="http://schemas.openxmlformats.org/spreadsheetml/2006/main" count="98" uniqueCount="97">
  <si>
    <t>Прогнозні показники на 2023 рік</t>
  </si>
  <si>
    <t>Податок на прибуток підприємств та фінансових установ комунальної власності</t>
  </si>
  <si>
    <t xml:space="preserve">Рентна плата за спеціальне використання лісових ресурсів </t>
  </si>
  <si>
    <t xml:space="preserve">Внутрішні податки на товари і послуги </t>
  </si>
  <si>
    <t>Податок на майно майно:</t>
  </si>
  <si>
    <t xml:space="preserve">  - податок на нерухоме майно, сплачений юридичними особами, які є власниками житлової нерухомості</t>
  </si>
  <si>
    <t xml:space="preserve">  - податок на нерухоме майно, сплачений фізичними особами, які є власниками житлової нерухомості</t>
  </si>
  <si>
    <t xml:space="preserve">  - податок на нерухоме майно, сплачений фізичними особами, які є власниками нежитлової нерухомості</t>
  </si>
  <si>
    <t xml:space="preserve">  - податок на нерухоме майно, сплачений юридичними особами, які є власниками нежитлової нерухомості</t>
  </si>
  <si>
    <t xml:space="preserve"> - земельний податок з юридичних осіб</t>
  </si>
  <si>
    <t xml:space="preserve"> - орендна плата з юридичних осіб</t>
  </si>
  <si>
    <t xml:space="preserve"> - земельний податок з фізичних осіб</t>
  </si>
  <si>
    <t xml:space="preserve"> - орендна плата з фізичних осіб</t>
  </si>
  <si>
    <t xml:space="preserve"> - транспортний податок з фізичних осіб</t>
  </si>
  <si>
    <t xml:space="preserve"> - транспортний податок з юридичних осіб</t>
  </si>
  <si>
    <t xml:space="preserve">Туристичний збір </t>
  </si>
  <si>
    <t xml:space="preserve"> - туристичний збір, сплачений юридичними особами</t>
  </si>
  <si>
    <t xml:space="preserve"> - туристичний збір, сплачений фізичними особами</t>
  </si>
  <si>
    <t>Єдиний податок</t>
  </si>
  <si>
    <t xml:space="preserve">  - єдиний податок з юридичних осіб</t>
  </si>
  <si>
    <t xml:space="preserve">  - єдиний податок з фізичних осіб</t>
  </si>
  <si>
    <t xml:space="preserve">  - єдиний податок з сільськогосподарських товаровиробників…</t>
  </si>
  <si>
    <t>Частина чистого прибутку (доходу) комун.унітарних підприємств</t>
  </si>
  <si>
    <t xml:space="preserve">Адмін.збір за проведення держ.реєстрації юрид., фіз. осіб-підприємців та громадських формувань </t>
  </si>
  <si>
    <t>Плата за надання інших адміністративних послуг</t>
  </si>
  <si>
    <t>Адмін.збір за держ.реєстрацію речових прав на нерухоме майно</t>
  </si>
  <si>
    <t>Плата за скорочення термінів надання послуг у сфері державної реєстрації речових прав на нерухоме майно….(22012900)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</si>
  <si>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 (21081500)</t>
  </si>
  <si>
    <t>Плата за встановлення земельного сервітуту (21081700)</t>
  </si>
  <si>
    <t>Державне мито:</t>
  </si>
  <si>
    <t xml:space="preserve"> - державне мито, що сплачується за місцем розгляду та оформлення документів, у тому числі за оформлення документів на спадщину і дарування (22090100)</t>
  </si>
  <si>
    <t xml:space="preserve"> - державне мито, не віднесене до інших категорій (22090200)</t>
  </si>
  <si>
    <t xml:space="preserve"> - державне мито, пов'язане з видачею та оформленням закордонних паспортів (посвідок) та паспортів громадян України (22090400)</t>
  </si>
  <si>
    <t>Надходження від орендної плати за користування цілісним майновим комплексом</t>
  </si>
  <si>
    <t>Кошти за шкоду, що заподіяна на зем.ділянках держ. та комун. власності (24062200)</t>
  </si>
  <si>
    <t>Надходження коштів безхазяйного майна…</t>
  </si>
  <si>
    <t>Разом доходів загального фонду</t>
  </si>
  <si>
    <t xml:space="preserve">Екологічний податок </t>
  </si>
  <si>
    <t xml:space="preserve">  - надходження від викидів забруднюючих речовин в атмосферне повітря стаціонарними джерелами забруднення (19010100)</t>
  </si>
  <si>
    <t xml:space="preserve"> - надходження від скидів забруднюючих речовин безпосередньо у водні об'єкти (19010200)</t>
  </si>
  <si>
    <t xml:space="preserve"> - надходження від розміщення відходів у спеціально відведених для цього місцях чи на об'єктах, крім розміщення окремих видів відходів (19010300)</t>
  </si>
  <si>
    <t>Грошові стягнення за шкоду заподіяну законодавства про охорону навк.природного середовища</t>
  </si>
  <si>
    <t>Надходження коштів пайової участі у розвитку інфраструктури населеного пункту</t>
  </si>
  <si>
    <t xml:space="preserve">Власні надходження бюджетних установ </t>
  </si>
  <si>
    <t xml:space="preserve"> - плата за послуги, що надаються бюджетними установами згідно з їх основною діяльністю (25010100)</t>
  </si>
  <si>
    <t xml:space="preserve"> - надходження бюджетних установ від додаткової (господарської) діяльності (25010200)</t>
  </si>
  <si>
    <t xml:space="preserve"> - плата за оренду майна бюджетних установ, що здійснюється відповідно до Закону України "Про оренду державного та комунального майна" (25010300)</t>
  </si>
  <si>
    <t xml:space="preserve"> - надходження бюджетних установ від реалізації в установленому порядку майна (крім нерухомого майна) (25010400)</t>
  </si>
  <si>
    <t xml:space="preserve"> - благодійні внески, гранти та дарунки (25020100)</t>
  </si>
  <si>
    <t>Кошти від відчуження майна, що належить АРК та майна, що перебуває в комунальній власності</t>
  </si>
  <si>
    <t xml:space="preserve">Кошти від  продажу земельних ділянок несільськогосподарського призначення </t>
  </si>
  <si>
    <t>Разом доходів спеціального фонду</t>
  </si>
  <si>
    <t>Базова дотація</t>
  </si>
  <si>
    <t>Освітня субвенція</t>
  </si>
  <si>
    <t xml:space="preserve"> - рентна плата за спеціальне використання лісових ресурсів в частині деревини, заготовленої в порядку рубок головного користування (13010100)</t>
  </si>
  <si>
    <t xml:space="preserve"> - 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 (13010200)</t>
  </si>
  <si>
    <t>Рентна плата за користування надрами загальнодержавного значення</t>
  </si>
  <si>
    <t xml:space="preserve"> - рентна плата за користування надрами для видобування інших корисних копалин загальнодержавного значення (13030100)</t>
  </si>
  <si>
    <t xml:space="preserve"> - рентна плата за користування надрами для видобування корисних копалин місцевого значення (13040100)</t>
  </si>
  <si>
    <t xml:space="preserve">Цільові фонди </t>
  </si>
  <si>
    <t>Інші доходи (24060300)</t>
  </si>
  <si>
    <t>Плата за розміщення тимчасово вільних коштів</t>
  </si>
  <si>
    <t>3</t>
  </si>
  <si>
    <t>Всього бюджет територіальної громади</t>
  </si>
  <si>
    <t>Разом доходів загального та спеціального фондів (без урахування міжбюджетних трансфертів)</t>
  </si>
  <si>
    <t>Прогнозні надходження до бюджету Лубенської міської територіальної громади на 2023 рік</t>
  </si>
  <si>
    <t xml:space="preserve">Затверджено бюджетом на 2022 р. з урах.змін </t>
  </si>
  <si>
    <t>Очікувані надходження за 2022 рік</t>
  </si>
  <si>
    <t xml:space="preserve">Акцизний податок з вироблених в Україні підакцизних товарів (продукції) (пальне - 14021900) </t>
  </si>
  <si>
    <t>Акцизний податок з ввезених на митну територію  України підакцизних товарів (продукції) (пальне -14031900)</t>
  </si>
  <si>
    <t>Акцизний податок з реалізації суб'єктами господарювання роздрібнох торгівлі підакцизних товарів……         (14040200)</t>
  </si>
  <si>
    <t>Акцизний податок з реалізації виробниками та/або імпортерами, у т.ч. в роздрібній торгівлі тютюнових виробів, тютюну та промислових замінників тютюну….     (14040100)</t>
  </si>
  <si>
    <t xml:space="preserve"> - 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 (25020200)</t>
  </si>
  <si>
    <t xml:space="preserve">Кошти від  продажу земельних ділянок сільськогосподарського призначення </t>
  </si>
  <si>
    <t>Орендна плата за водні об'єкти (22130000)</t>
  </si>
  <si>
    <t xml:space="preserve">  - рентна плата за спеціальне використання води (13020200)</t>
  </si>
  <si>
    <t xml:space="preserve">Рентна плата за спеціальне використання води (водних об'єктів) </t>
  </si>
  <si>
    <t>Адміністративні штрафи та інші санкції (21081100)</t>
  </si>
  <si>
    <t xml:space="preserve"> - рентна плата за користування надрами в цілях, не пов'язаних з видобуванням корисних копалин (14040200)</t>
  </si>
  <si>
    <t>4</t>
  </si>
  <si>
    <t xml:space="preserve">Гранти (дарунки), що надійшли до бюджетів усіх рівнів (42020000) </t>
  </si>
  <si>
    <t xml:space="preserve"> Дотація на здійснення переданих видатків з утримання закладів освіти та охорони здоров'я</t>
  </si>
  <si>
    <t xml:space="preserve">Інші дотації з місцевого бюджету (компенсація на оплату комун.послуг закладам освіти на електроенергію та тим, які розміщували ВПО) </t>
  </si>
  <si>
    <t xml:space="preserve"> Дотація на проведення розрахунків протягом опалювального періоду за ком.послуги та енргоносії</t>
  </si>
  <si>
    <t xml:space="preserve"> Субвенція на здійснення переданих видатків у сфері освіти за рахунок коштів освітньої субвенції </t>
  </si>
  <si>
    <t xml:space="preserve"> Субвенція на надання державної підтримки особам з особливими освітніми потребами</t>
  </si>
  <si>
    <t xml:space="preserve"> Субвенція на центр реабілітації дітей-інвалідів</t>
  </si>
  <si>
    <t xml:space="preserve">Фактичні надходження за 10 міс.2022 року </t>
  </si>
  <si>
    <t xml:space="preserve"> Інші субвенції (пільги на мед.обслуговування чорнобильцям, похов. учасників бойових дій, оздоровлення членів сімей учасників АТО, відшкодування путівок для оздоровлення дітей, на архів, на ІРЦ)</t>
  </si>
  <si>
    <t>Відхилення</t>
  </si>
  <si>
    <t>абсолютне</t>
  </si>
  <si>
    <t>відносне</t>
  </si>
  <si>
    <t>7=6-5</t>
  </si>
  <si>
    <t>8=6/5</t>
  </si>
  <si>
    <t>Податок та збір на доходи фізичних осіб (64 %) (11010000)</t>
  </si>
  <si>
    <t>Начальник фінансового управління</t>
  </si>
  <si>
    <t>Тамара РОМАНЕНКО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</si>
</sst>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_(* #,##0.00_);_(* \(#,##0.00\);_(* &quot;-&quot;??_);_(@_)"/>
    <numFmt numFmtId="166" formatCode="0.0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2"/>
      <name val="Times New Roman"/>
      <family val="1"/>
    </font>
    <font>
      <sz val="11"/>
      <color indexed="8"/>
      <name val="Times New Roman"/>
      <family val="1"/>
      <charset val="204"/>
    </font>
    <font>
      <b/>
      <sz val="12"/>
      <name val="Arial Cyr"/>
      <family val="2"/>
      <charset val="204"/>
    </font>
    <font>
      <b/>
      <sz val="14"/>
      <color indexed="8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3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7" fillId="0" borderId="0"/>
  </cellStyleXfs>
  <cellXfs count="107">
    <xf numFmtId="0" fontId="0" fillId="0" borderId="0" xfId="0"/>
    <xf numFmtId="0" fontId="3" fillId="0" borderId="0" xfId="2" applyFont="1" applyBorder="1" applyAlignment="1"/>
    <xf numFmtId="4" fontId="4" fillId="0" borderId="0" xfId="2" applyNumberFormat="1" applyFont="1"/>
    <xf numFmtId="0" fontId="5" fillId="0" borderId="0" xfId="2" applyFont="1"/>
    <xf numFmtId="0" fontId="5" fillId="0" borderId="0" xfId="2" applyFont="1" applyBorder="1"/>
    <xf numFmtId="0" fontId="5" fillId="0" borderId="0" xfId="2" applyFont="1" applyBorder="1" applyAlignment="1">
      <alignment horizontal="center"/>
    </xf>
    <xf numFmtId="165" fontId="4" fillId="0" borderId="0" xfId="1" applyNumberFormat="1" applyFont="1"/>
    <xf numFmtId="0" fontId="6" fillId="0" borderId="2" xfId="2" applyFont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0" fontId="6" fillId="0" borderId="2" xfId="2" applyFont="1" applyBorder="1" applyAlignment="1">
      <alignment horizontal="center"/>
    </xf>
    <xf numFmtId="0" fontId="4" fillId="0" borderId="2" xfId="2" applyFont="1" applyFill="1" applyBorder="1" applyAlignment="1">
      <alignment vertical="center" wrapText="1"/>
    </xf>
    <xf numFmtId="4" fontId="4" fillId="0" borderId="2" xfId="2" applyNumberFormat="1" applyFont="1" applyFill="1" applyBorder="1" applyAlignment="1">
      <alignment horizontal="right" vertical="center" wrapText="1"/>
    </xf>
    <xf numFmtId="4" fontId="5" fillId="0" borderId="2" xfId="2" applyNumberFormat="1" applyFont="1" applyBorder="1"/>
    <xf numFmtId="0" fontId="4" fillId="0" borderId="2" xfId="2" applyFont="1" applyFill="1" applyBorder="1" applyAlignment="1">
      <alignment horizontal="left" vertical="center" wrapText="1"/>
    </xf>
    <xf numFmtId="4" fontId="4" fillId="0" borderId="2" xfId="2" applyNumberFormat="1" applyFont="1" applyBorder="1"/>
    <xf numFmtId="0" fontId="4" fillId="0" borderId="2" xfId="3" applyFont="1" applyBorder="1" applyAlignment="1">
      <alignment wrapText="1"/>
    </xf>
    <xf numFmtId="4" fontId="5" fillId="3" borderId="2" xfId="2" applyNumberFormat="1" applyFont="1" applyFill="1" applyBorder="1"/>
    <xf numFmtId="0" fontId="8" fillId="0" borderId="2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5" fillId="0" borderId="2" xfId="2" applyFont="1" applyFill="1" applyBorder="1" applyAlignment="1">
      <alignment horizontal="left" vertical="center" wrapText="1"/>
    </xf>
    <xf numFmtId="164" fontId="5" fillId="0" borderId="2" xfId="2" applyNumberFormat="1" applyFont="1" applyFill="1" applyBorder="1" applyAlignment="1">
      <alignment horizontal="right" vertical="center" wrapText="1"/>
    </xf>
    <xf numFmtId="4" fontId="4" fillId="0" borderId="2" xfId="2" applyNumberFormat="1" applyFont="1" applyFill="1" applyBorder="1"/>
    <xf numFmtId="0" fontId="10" fillId="0" borderId="2" xfId="2" applyFont="1" applyFill="1" applyBorder="1" applyAlignment="1">
      <alignment vertical="center" wrapText="1"/>
    </xf>
    <xf numFmtId="0" fontId="11" fillId="0" borderId="2" xfId="0" applyFont="1" applyBorder="1"/>
    <xf numFmtId="0" fontId="11" fillId="0" borderId="2" xfId="0" applyFont="1" applyBorder="1" applyAlignment="1">
      <alignment wrapText="1"/>
    </xf>
    <xf numFmtId="0" fontId="3" fillId="2" borderId="2" xfId="2" applyFont="1" applyFill="1" applyBorder="1" applyAlignment="1">
      <alignment horizontal="left" vertical="center" wrapText="1"/>
    </xf>
    <xf numFmtId="4" fontId="3" fillId="2" borderId="2" xfId="2" applyNumberFormat="1" applyFont="1" applyFill="1" applyBorder="1" applyAlignment="1">
      <alignment horizontal="right"/>
    </xf>
    <xf numFmtId="165" fontId="13" fillId="0" borderId="2" xfId="1" applyNumberFormat="1" applyFont="1" applyBorder="1" applyAlignment="1">
      <alignment horizontal="center" vertical="center"/>
    </xf>
    <xf numFmtId="0" fontId="14" fillId="0" borderId="2" xfId="2" applyFont="1" applyBorder="1"/>
    <xf numFmtId="4" fontId="14" fillId="0" borderId="2" xfId="2" applyNumberFormat="1" applyFont="1" applyBorder="1"/>
    <xf numFmtId="0" fontId="12" fillId="0" borderId="2" xfId="2" applyFont="1" applyBorder="1" applyAlignment="1">
      <alignment horizontal="left" vertical="center" wrapText="1"/>
    </xf>
    <xf numFmtId="4" fontId="13" fillId="0" borderId="2" xfId="2" applyNumberFormat="1" applyFont="1" applyBorder="1"/>
    <xf numFmtId="4" fontId="13" fillId="3" borderId="2" xfId="2" applyNumberFormat="1" applyFont="1" applyFill="1" applyBorder="1"/>
    <xf numFmtId="0" fontId="14" fillId="0" borderId="2" xfId="2" applyFont="1" applyBorder="1" applyAlignment="1">
      <alignment horizontal="left" vertical="center" wrapText="1"/>
    </xf>
    <xf numFmtId="4" fontId="14" fillId="0" borderId="2" xfId="2" applyNumberFormat="1" applyFont="1" applyBorder="1" applyAlignment="1">
      <alignment horizontal="right"/>
    </xf>
    <xf numFmtId="165" fontId="14" fillId="0" borderId="2" xfId="1" applyNumberFormat="1" applyFont="1" applyBorder="1" applyAlignment="1">
      <alignment horizontal="right"/>
    </xf>
    <xf numFmtId="0" fontId="13" fillId="0" borderId="2" xfId="2" applyFont="1" applyBorder="1" applyAlignment="1">
      <alignment horizontal="left" vertical="center" wrapText="1"/>
    </xf>
    <xf numFmtId="4" fontId="13" fillId="0" borderId="2" xfId="2" applyNumberFormat="1" applyFont="1" applyBorder="1" applyAlignment="1">
      <alignment horizontal="right"/>
    </xf>
    <xf numFmtId="0" fontId="15" fillId="0" borderId="2" xfId="2" applyFont="1" applyFill="1" applyBorder="1" applyAlignment="1">
      <alignment horizontal="left" vertical="center" wrapText="1"/>
    </xf>
    <xf numFmtId="0" fontId="18" fillId="0" borderId="2" xfId="2" applyFont="1" applyFill="1" applyBorder="1" applyAlignment="1">
      <alignment horizontal="left" wrapText="1"/>
    </xf>
    <xf numFmtId="4" fontId="19" fillId="0" borderId="2" xfId="2" applyNumberFormat="1" applyFont="1" applyBorder="1" applyAlignment="1">
      <alignment horizontal="center" vertical="center"/>
    </xf>
    <xf numFmtId="0" fontId="20" fillId="0" borderId="2" xfId="2" applyFont="1" applyBorder="1"/>
    <xf numFmtId="0" fontId="3" fillId="0" borderId="3" xfId="2" applyFont="1" applyBorder="1"/>
    <xf numFmtId="4" fontId="3" fillId="0" borderId="3" xfId="2" applyNumberFormat="1" applyFont="1" applyBorder="1"/>
    <xf numFmtId="0" fontId="21" fillId="0" borderId="0" xfId="0" applyFont="1"/>
    <xf numFmtId="0" fontId="8" fillId="2" borderId="2" xfId="0" applyFont="1" applyFill="1" applyBorder="1" applyAlignment="1">
      <alignment vertical="top" wrapText="1"/>
    </xf>
    <xf numFmtId="0" fontId="16" fillId="0" borderId="2" xfId="0" applyFont="1" applyBorder="1" applyAlignment="1">
      <alignment wrapText="1"/>
    </xf>
    <xf numFmtId="0" fontId="16" fillId="2" borderId="2" xfId="0" applyFont="1" applyFill="1" applyBorder="1" applyAlignment="1">
      <alignment vertical="top" wrapText="1"/>
    </xf>
    <xf numFmtId="0" fontId="16" fillId="0" borderId="2" xfId="0" applyFont="1" applyBorder="1"/>
    <xf numFmtId="0" fontId="6" fillId="0" borderId="5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/>
    </xf>
    <xf numFmtId="0" fontId="4" fillId="0" borderId="5" xfId="2" applyFont="1" applyFill="1" applyBorder="1" applyAlignment="1">
      <alignment horizontal="center" vertical="center"/>
    </xf>
    <xf numFmtId="0" fontId="5" fillId="2" borderId="5" xfId="2" applyFont="1" applyFill="1" applyBorder="1"/>
    <xf numFmtId="0" fontId="17" fillId="0" borderId="5" xfId="2" applyFont="1" applyBorder="1" applyAlignment="1">
      <alignment horizontal="center" vertical="center"/>
    </xf>
    <xf numFmtId="0" fontId="5" fillId="0" borderId="5" xfId="2" applyFont="1" applyBorder="1"/>
    <xf numFmtId="0" fontId="5" fillId="0" borderId="6" xfId="2" applyFont="1" applyBorder="1"/>
    <xf numFmtId="4" fontId="19" fillId="0" borderId="2" xfId="2" applyNumberFormat="1" applyFont="1" applyBorder="1" applyAlignment="1">
      <alignment horizontal="right" vertical="center"/>
    </xf>
    <xf numFmtId="0" fontId="22" fillId="0" borderId="0" xfId="2" applyFont="1" applyAlignment="1">
      <alignment wrapText="1"/>
    </xf>
    <xf numFmtId="0" fontId="22" fillId="0" borderId="0" xfId="2" applyFont="1"/>
    <xf numFmtId="0" fontId="5" fillId="0" borderId="0" xfId="2" applyFont="1" applyAlignment="1">
      <alignment horizontal="center"/>
    </xf>
    <xf numFmtId="166" fontId="5" fillId="0" borderId="0" xfId="2" applyNumberFormat="1" applyFont="1" applyAlignment="1">
      <alignment horizontal="center"/>
    </xf>
    <xf numFmtId="0" fontId="23" fillId="0" borderId="5" xfId="2" applyFont="1" applyFill="1" applyBorder="1" applyAlignment="1">
      <alignment horizontal="center" vertical="center"/>
    </xf>
    <xf numFmtId="0" fontId="23" fillId="0" borderId="2" xfId="2" applyFont="1" applyFill="1" applyBorder="1" applyAlignment="1">
      <alignment horizontal="left" vertical="center" wrapText="1"/>
    </xf>
    <xf numFmtId="4" fontId="23" fillId="0" borderId="2" xfId="2" applyNumberFormat="1" applyFont="1" applyBorder="1"/>
    <xf numFmtId="0" fontId="24" fillId="0" borderId="2" xfId="0" applyFont="1" applyBorder="1" applyAlignment="1">
      <alignment wrapText="1"/>
    </xf>
    <xf numFmtId="164" fontId="4" fillId="0" borderId="2" xfId="2" applyNumberFormat="1" applyFont="1" applyFill="1" applyBorder="1" applyAlignment="1">
      <alignment horizontal="right" vertical="center" wrapText="1"/>
    </xf>
    <xf numFmtId="4" fontId="5" fillId="0" borderId="2" xfId="2" applyNumberFormat="1" applyFont="1" applyFill="1" applyBorder="1" applyAlignment="1">
      <alignment horizontal="right" vertical="center" wrapText="1"/>
    </xf>
    <xf numFmtId="4" fontId="13" fillId="0" borderId="2" xfId="1" applyNumberFormat="1" applyFont="1" applyBorder="1" applyAlignment="1">
      <alignment horizontal="center" vertical="center"/>
    </xf>
    <xf numFmtId="0" fontId="27" fillId="0" borderId="2" xfId="0" applyFont="1" applyBorder="1" applyAlignment="1">
      <alignment horizontal="center"/>
    </xf>
    <xf numFmtId="0" fontId="27" fillId="0" borderId="11" xfId="0" applyFont="1" applyBorder="1" applyAlignment="1">
      <alignment horizontal="center"/>
    </xf>
    <xf numFmtId="4" fontId="26" fillId="0" borderId="12" xfId="0" applyNumberFormat="1" applyFont="1" applyBorder="1" applyAlignment="1">
      <alignment vertical="center"/>
    </xf>
    <xf numFmtId="4" fontId="25" fillId="0" borderId="12" xfId="0" applyNumberFormat="1" applyFont="1" applyBorder="1" applyAlignment="1">
      <alignment vertical="center"/>
    </xf>
    <xf numFmtId="4" fontId="26" fillId="0" borderId="12" xfId="0" applyNumberFormat="1" applyFont="1" applyBorder="1" applyAlignment="1"/>
    <xf numFmtId="4" fontId="25" fillId="0" borderId="12" xfId="0" applyNumberFormat="1" applyFont="1" applyBorder="1" applyAlignment="1"/>
    <xf numFmtId="164" fontId="4" fillId="0" borderId="11" xfId="2" applyNumberFormat="1" applyFont="1" applyFill="1" applyBorder="1" applyAlignment="1">
      <alignment horizontal="right" vertical="center" wrapText="1"/>
    </xf>
    <xf numFmtId="164" fontId="5" fillId="0" borderId="11" xfId="2" applyNumberFormat="1" applyFont="1" applyFill="1" applyBorder="1" applyAlignment="1">
      <alignment horizontal="right" vertical="center" wrapText="1"/>
    </xf>
    <xf numFmtId="164" fontId="4" fillId="0" borderId="11" xfId="2" applyNumberFormat="1" applyFont="1" applyFill="1" applyBorder="1" applyAlignment="1">
      <alignment horizontal="right" wrapText="1"/>
    </xf>
    <xf numFmtId="164" fontId="5" fillId="0" borderId="11" xfId="2" applyNumberFormat="1" applyFont="1" applyFill="1" applyBorder="1" applyAlignment="1">
      <alignment horizontal="right" wrapText="1"/>
    </xf>
    <xf numFmtId="0" fontId="17" fillId="0" borderId="7" xfId="2" applyFont="1" applyBorder="1" applyAlignment="1">
      <alignment horizontal="center" vertical="center"/>
    </xf>
    <xf numFmtId="0" fontId="18" fillId="0" borderId="8" xfId="2" applyFont="1" applyFill="1" applyBorder="1" applyAlignment="1">
      <alignment horizontal="left" wrapText="1"/>
    </xf>
    <xf numFmtId="4" fontId="19" fillId="0" borderId="8" xfId="2" applyNumberFormat="1" applyFont="1" applyBorder="1" applyAlignment="1">
      <alignment horizontal="center" vertical="center"/>
    </xf>
    <xf numFmtId="4" fontId="26" fillId="0" borderId="13" xfId="0" applyNumberFormat="1" applyFont="1" applyBorder="1" applyAlignment="1">
      <alignment vertical="center"/>
    </xf>
    <xf numFmtId="164" fontId="4" fillId="0" borderId="14" xfId="2" applyNumberFormat="1" applyFont="1" applyFill="1" applyBorder="1" applyAlignment="1">
      <alignment horizontal="right" vertical="center" wrapText="1"/>
    </xf>
    <xf numFmtId="4" fontId="28" fillId="0" borderId="13" xfId="0" applyNumberFormat="1" applyFont="1" applyBorder="1" applyAlignment="1">
      <alignment vertical="center"/>
    </xf>
    <xf numFmtId="164" fontId="20" fillId="0" borderId="14" xfId="2" applyNumberFormat="1" applyFont="1" applyFill="1" applyBorder="1" applyAlignment="1">
      <alignment horizontal="right" vertical="center" wrapText="1"/>
    </xf>
    <xf numFmtId="0" fontId="20" fillId="0" borderId="2" xfId="2" applyFont="1" applyBorder="1" applyAlignment="1">
      <alignment wrapText="1"/>
    </xf>
    <xf numFmtId="0" fontId="12" fillId="0" borderId="5" xfId="2" applyFont="1" applyBorder="1" applyAlignment="1">
      <alignment horizontal="center" vertical="center" wrapText="1"/>
    </xf>
    <xf numFmtId="0" fontId="29" fillId="0" borderId="5" xfId="2" applyFont="1" applyBorder="1" applyAlignment="1">
      <alignment horizontal="center" vertical="center" wrapText="1"/>
    </xf>
    <xf numFmtId="0" fontId="30" fillId="0" borderId="2" xfId="2" applyFont="1" applyFill="1" applyBorder="1" applyAlignment="1">
      <alignment horizontal="left" wrapText="1"/>
    </xf>
    <xf numFmtId="0" fontId="10" fillId="3" borderId="5" xfId="2" applyFont="1" applyFill="1" applyBorder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164" fontId="4" fillId="0" borderId="16" xfId="2" applyNumberFormat="1" applyFont="1" applyFill="1" applyBorder="1" applyAlignment="1">
      <alignment horizontal="right" vertical="center" wrapText="1"/>
    </xf>
    <xf numFmtId="0" fontId="26" fillId="0" borderId="2" xfId="0" applyFont="1" applyBorder="1" applyAlignment="1">
      <alignment horizontal="center"/>
    </xf>
    <xf numFmtId="0" fontId="31" fillId="0" borderId="2" xfId="0" applyFont="1" applyBorder="1" applyAlignment="1">
      <alignment horizontal="center"/>
    </xf>
    <xf numFmtId="0" fontId="25" fillId="0" borderId="0" xfId="0" applyFont="1"/>
    <xf numFmtId="0" fontId="26" fillId="0" borderId="17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12" fillId="0" borderId="5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165" fontId="4" fillId="0" borderId="9" xfId="1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165" fontId="4" fillId="0" borderId="2" xfId="1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_Додаток 1" xfId="3"/>
    <cellStyle name="Обычный_ОБЛАСТІ 2002 РІЙОНИ 200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61;&#1054;&#1044;&#1067;/&#1044;&#1086;&#1082;&#1091;&#1084;&#1077;&#1085;&#1090;&#1099;/&#1055;&#1088;&#1086;&#1077;&#1082;&#1090;%20&#1073;&#1102;&#1076;&#1078;&#1077;&#1090;&#1091;%20&#1085;&#1072;%202021%20&#1088;/&#1060;&#1086;&#1088;&#1084;&#1091;&#1074;&#1072;&#1085;&#1085;&#1103;%20&#1076;&#1086;&#1093;&#1086;&#1076;&#1110;&#1074;%20&#1087;&#1086;%20&#1051;&#1091;&#1073;.&#1075;&#1088;&#1086;&#1084;&#1072;&#1076;&#111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Березотіцька ср"/>
      <sheetName val="Вовчицька ср"/>
      <sheetName val="Ісковецька ср"/>
      <sheetName val="Калайдинці"/>
      <sheetName val="Окіп"/>
      <sheetName val="Снітин "/>
      <sheetName val="Тишки"/>
      <sheetName val="Хорошки"/>
      <sheetName val="Районний бюджет"/>
      <sheetName val="Разом по сільських радах"/>
      <sheetName val="Разом по сіль.радах+район"/>
      <sheetName val="Засульська ОТГ "/>
      <sheetName val="Лубни"/>
      <sheetName val="Разом по Лубенській громаді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7">
          <cell r="E7">
            <v>8396409.5</v>
          </cell>
        </row>
        <row r="61">
          <cell r="J61">
            <v>0</v>
          </cell>
        </row>
      </sheetData>
      <sheetData sheetId="11">
        <row r="7">
          <cell r="E7">
            <v>22785014.079999998</v>
          </cell>
        </row>
      </sheetData>
      <sheetData sheetId="12">
        <row r="7">
          <cell r="E7">
            <v>121009014.22</v>
          </cell>
        </row>
        <row r="40">
          <cell r="F40">
            <v>30000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00"/>
  <sheetViews>
    <sheetView showZeros="0" tabSelected="1" view="pageBreakPreview" topLeftCell="A85" zoomScale="86" zoomScaleNormal="87" zoomScaleSheetLayoutView="86" workbookViewId="0">
      <selection activeCell="F90" sqref="F90"/>
    </sheetView>
  </sheetViews>
  <sheetFormatPr defaultRowHeight="15"/>
  <cols>
    <col min="2" max="2" width="56.28515625" customWidth="1"/>
    <col min="3" max="4" width="19" customWidth="1"/>
    <col min="5" max="5" width="20" customWidth="1"/>
    <col min="6" max="6" width="20.140625" customWidth="1"/>
    <col min="7" max="7" width="17.5703125" customWidth="1"/>
    <col min="8" max="8" width="14.85546875" customWidth="1"/>
  </cols>
  <sheetData>
    <row r="1" spans="1:11" ht="18.75">
      <c r="A1" s="1"/>
      <c r="B1" s="1" t="s">
        <v>65</v>
      </c>
      <c r="C1" s="2"/>
      <c r="D1" s="2"/>
      <c r="E1" s="3"/>
      <c r="F1" s="3"/>
    </row>
    <row r="2" spans="1:11" ht="16.5" thickBot="1">
      <c r="A2" s="4"/>
      <c r="B2" s="5"/>
      <c r="C2" s="6"/>
      <c r="D2" s="6"/>
      <c r="E2" s="58"/>
      <c r="F2" s="59"/>
      <c r="H2" s="57"/>
      <c r="I2" s="59"/>
      <c r="J2" s="59"/>
      <c r="K2" s="60"/>
    </row>
    <row r="3" spans="1:11" ht="15" customHeight="1">
      <c r="A3" s="103"/>
      <c r="B3" s="99"/>
      <c r="C3" s="105" t="s">
        <v>66</v>
      </c>
      <c r="D3" s="101" t="s">
        <v>87</v>
      </c>
      <c r="E3" s="99" t="s">
        <v>67</v>
      </c>
      <c r="F3" s="99" t="s">
        <v>0</v>
      </c>
      <c r="G3" s="95" t="s">
        <v>89</v>
      </c>
      <c r="H3" s="96"/>
      <c r="I3" s="59"/>
      <c r="J3" s="59"/>
      <c r="K3" s="59"/>
    </row>
    <row r="4" spans="1:11" ht="64.5" customHeight="1">
      <c r="A4" s="104"/>
      <c r="B4" s="100"/>
      <c r="C4" s="106"/>
      <c r="D4" s="102"/>
      <c r="E4" s="100"/>
      <c r="F4" s="100"/>
      <c r="G4" s="92" t="s">
        <v>90</v>
      </c>
      <c r="H4" s="93" t="s">
        <v>91</v>
      </c>
    </row>
    <row r="5" spans="1:11">
      <c r="A5" s="49">
        <v>1</v>
      </c>
      <c r="B5" s="7">
        <v>2</v>
      </c>
      <c r="C5" s="8" t="s">
        <v>62</v>
      </c>
      <c r="D5" s="8" t="s">
        <v>79</v>
      </c>
      <c r="E5" s="9">
        <v>5</v>
      </c>
      <c r="F5" s="9">
        <v>6</v>
      </c>
      <c r="G5" s="68" t="s">
        <v>92</v>
      </c>
      <c r="H5" s="69" t="s">
        <v>93</v>
      </c>
    </row>
    <row r="6" spans="1:11" ht="36" customHeight="1">
      <c r="A6" s="50">
        <v>1</v>
      </c>
      <c r="B6" s="10" t="s">
        <v>94</v>
      </c>
      <c r="C6" s="11">
        <f t="shared" ref="C6:F6" si="0">SUM(C7:C10)</f>
        <v>280453060</v>
      </c>
      <c r="D6" s="11">
        <f t="shared" si="0"/>
        <v>238867938.01999998</v>
      </c>
      <c r="E6" s="11">
        <f t="shared" si="0"/>
        <v>279800000</v>
      </c>
      <c r="F6" s="11">
        <f t="shared" si="0"/>
        <v>265850000</v>
      </c>
      <c r="G6" s="70">
        <f>F6-E6</f>
        <v>-13950000</v>
      </c>
      <c r="H6" s="74">
        <f>F6/E6*100</f>
        <v>95.014295925661187</v>
      </c>
    </row>
    <row r="7" spans="1:11" ht="15.75">
      <c r="A7" s="50"/>
      <c r="B7" s="10">
        <v>11010100</v>
      </c>
      <c r="C7" s="12">
        <v>225753600</v>
      </c>
      <c r="D7" s="12">
        <v>177490378.63</v>
      </c>
      <c r="E7" s="12">
        <v>212000000</v>
      </c>
      <c r="F7" s="12">
        <v>220000000</v>
      </c>
      <c r="G7" s="71">
        <f t="shared" ref="G7:G70" si="1">F7-E7</f>
        <v>8000000</v>
      </c>
      <c r="H7" s="75">
        <f t="shared" ref="H7:H70" si="2">F7/E7*100</f>
        <v>103.77358490566037</v>
      </c>
    </row>
    <row r="8" spans="1:11" ht="15.75">
      <c r="A8" s="50"/>
      <c r="B8" s="10">
        <v>11010200</v>
      </c>
      <c r="C8" s="12">
        <v>28399460</v>
      </c>
      <c r="D8" s="12">
        <v>45238081.979999997</v>
      </c>
      <c r="E8" s="12">
        <v>51000000</v>
      </c>
      <c r="F8" s="12">
        <v>28000000</v>
      </c>
      <c r="G8" s="71">
        <f t="shared" si="1"/>
        <v>-23000000</v>
      </c>
      <c r="H8" s="75">
        <f t="shared" si="2"/>
        <v>54.901960784313729</v>
      </c>
    </row>
    <row r="9" spans="1:11" ht="15.75">
      <c r="A9" s="50"/>
      <c r="B9" s="10">
        <v>11010400</v>
      </c>
      <c r="C9" s="12">
        <v>23000000</v>
      </c>
      <c r="D9" s="12">
        <v>13373127.1</v>
      </c>
      <c r="E9" s="12">
        <v>13500000</v>
      </c>
      <c r="F9" s="12">
        <v>15150000</v>
      </c>
      <c r="G9" s="71">
        <f t="shared" si="1"/>
        <v>1650000</v>
      </c>
      <c r="H9" s="75">
        <f t="shared" si="2"/>
        <v>112.22222222222223</v>
      </c>
    </row>
    <row r="10" spans="1:11" ht="15.75">
      <c r="A10" s="50"/>
      <c r="B10" s="10">
        <v>11010500</v>
      </c>
      <c r="C10" s="12">
        <v>3300000</v>
      </c>
      <c r="D10" s="12">
        <v>2766350.31</v>
      </c>
      <c r="E10" s="12">
        <v>3300000</v>
      </c>
      <c r="F10" s="12">
        <v>2700000</v>
      </c>
      <c r="G10" s="71">
        <f t="shared" si="1"/>
        <v>-600000</v>
      </c>
      <c r="H10" s="75">
        <f t="shared" si="2"/>
        <v>81.818181818181827</v>
      </c>
    </row>
    <row r="11" spans="1:11" ht="33.75" customHeight="1">
      <c r="A11" s="50">
        <v>2</v>
      </c>
      <c r="B11" s="13" t="s">
        <v>1</v>
      </c>
      <c r="C11" s="14">
        <v>125000</v>
      </c>
      <c r="D11" s="14">
        <v>431764.38</v>
      </c>
      <c r="E11" s="14">
        <v>431700</v>
      </c>
      <c r="F11" s="14">
        <v>250000</v>
      </c>
      <c r="G11" s="72">
        <f t="shared" si="1"/>
        <v>-181700</v>
      </c>
      <c r="H11" s="76">
        <f t="shared" si="2"/>
        <v>57.910586055130878</v>
      </c>
    </row>
    <row r="12" spans="1:11" ht="31.5">
      <c r="A12" s="50">
        <v>3</v>
      </c>
      <c r="B12" s="15" t="s">
        <v>2</v>
      </c>
      <c r="C12" s="14">
        <f t="shared" ref="C12:F12" si="3">SUM(C13:C14)</f>
        <v>655000</v>
      </c>
      <c r="D12" s="14">
        <f t="shared" si="3"/>
        <v>256789.36</v>
      </c>
      <c r="E12" s="14">
        <f t="shared" si="3"/>
        <v>256600</v>
      </c>
      <c r="F12" s="14">
        <f t="shared" si="3"/>
        <v>270000</v>
      </c>
      <c r="G12" s="72">
        <f t="shared" si="1"/>
        <v>13400</v>
      </c>
      <c r="H12" s="76">
        <f t="shared" si="2"/>
        <v>105.22213561964146</v>
      </c>
    </row>
    <row r="13" spans="1:11" ht="48" customHeight="1">
      <c r="A13" s="50"/>
      <c r="B13" s="45" t="s">
        <v>54</v>
      </c>
      <c r="C13" s="12">
        <v>105000</v>
      </c>
      <c r="D13" s="12">
        <v>124894.24</v>
      </c>
      <c r="E13" s="12">
        <v>124800</v>
      </c>
      <c r="F13" s="16">
        <v>120000</v>
      </c>
      <c r="G13" s="73">
        <f t="shared" si="1"/>
        <v>-4800</v>
      </c>
      <c r="H13" s="77">
        <f t="shared" si="2"/>
        <v>96.15384615384616</v>
      </c>
    </row>
    <row r="14" spans="1:11" ht="62.25" customHeight="1">
      <c r="A14" s="50"/>
      <c r="B14" s="17" t="s">
        <v>55</v>
      </c>
      <c r="C14" s="12">
        <v>550000</v>
      </c>
      <c r="D14" s="12">
        <v>131895.12</v>
      </c>
      <c r="E14" s="12">
        <v>131800</v>
      </c>
      <c r="F14" s="16">
        <v>150000</v>
      </c>
      <c r="G14" s="73">
        <f t="shared" si="1"/>
        <v>18200</v>
      </c>
      <c r="H14" s="77">
        <f t="shared" si="2"/>
        <v>113.80880121396055</v>
      </c>
    </row>
    <row r="15" spans="1:11" ht="32.25" customHeight="1">
      <c r="A15" s="50">
        <v>4</v>
      </c>
      <c r="B15" s="18" t="s">
        <v>76</v>
      </c>
      <c r="C15" s="14">
        <f>C16</f>
        <v>0</v>
      </c>
      <c r="D15" s="14">
        <f>D16</f>
        <v>-365.63</v>
      </c>
      <c r="E15" s="14">
        <f>E16</f>
        <v>-365</v>
      </c>
      <c r="F15" s="12">
        <f>F16</f>
        <v>0</v>
      </c>
      <c r="G15" s="72">
        <f t="shared" si="1"/>
        <v>365</v>
      </c>
      <c r="H15" s="74">
        <f t="shared" si="2"/>
        <v>0</v>
      </c>
    </row>
    <row r="16" spans="1:11" ht="27" customHeight="1">
      <c r="A16" s="50"/>
      <c r="B16" s="17" t="s">
        <v>75</v>
      </c>
      <c r="C16" s="12"/>
      <c r="D16" s="12">
        <v>-365.63</v>
      </c>
      <c r="E16" s="12">
        <v>-365</v>
      </c>
      <c r="F16" s="16"/>
      <c r="G16" s="73">
        <f t="shared" si="1"/>
        <v>365</v>
      </c>
      <c r="H16" s="74">
        <f t="shared" si="2"/>
        <v>0</v>
      </c>
    </row>
    <row r="17" spans="1:8" ht="29.25" customHeight="1">
      <c r="A17" s="50">
        <v>5</v>
      </c>
      <c r="B17" s="15" t="s">
        <v>56</v>
      </c>
      <c r="C17" s="14">
        <f>SUM(C18:C20)</f>
        <v>105500</v>
      </c>
      <c r="D17" s="14">
        <f>SUM(D18:D20)</f>
        <v>74448.569999999992</v>
      </c>
      <c r="E17" s="14">
        <f>SUM(E18:E20)</f>
        <v>85000</v>
      </c>
      <c r="F17" s="14">
        <f>SUM(F18:F20)</f>
        <v>85000</v>
      </c>
      <c r="G17" s="70">
        <f t="shared" si="1"/>
        <v>0</v>
      </c>
      <c r="H17" s="74">
        <f t="shared" si="2"/>
        <v>100</v>
      </c>
    </row>
    <row r="18" spans="1:8" ht="47.25">
      <c r="A18" s="50"/>
      <c r="B18" s="17" t="s">
        <v>57</v>
      </c>
      <c r="C18" s="12">
        <v>45000</v>
      </c>
      <c r="D18" s="12">
        <v>44892.42</v>
      </c>
      <c r="E18" s="12">
        <v>45000</v>
      </c>
      <c r="F18" s="12">
        <v>45000</v>
      </c>
      <c r="G18" s="71">
        <f t="shared" si="1"/>
        <v>0</v>
      </c>
      <c r="H18" s="75">
        <f t="shared" si="2"/>
        <v>100</v>
      </c>
    </row>
    <row r="19" spans="1:8" ht="44.25" customHeight="1">
      <c r="A19" s="50"/>
      <c r="B19" s="17" t="s">
        <v>58</v>
      </c>
      <c r="C19" s="12">
        <v>60500</v>
      </c>
      <c r="D19" s="12">
        <v>29591.75</v>
      </c>
      <c r="E19" s="12">
        <v>40000</v>
      </c>
      <c r="F19" s="16">
        <v>40000</v>
      </c>
      <c r="G19" s="71">
        <f t="shared" si="1"/>
        <v>0</v>
      </c>
      <c r="H19" s="75">
        <f t="shared" si="2"/>
        <v>100</v>
      </c>
    </row>
    <row r="20" spans="1:8" ht="45" customHeight="1">
      <c r="A20" s="50"/>
      <c r="B20" s="17" t="s">
        <v>78</v>
      </c>
      <c r="C20" s="12"/>
      <c r="D20" s="12">
        <v>-35.6</v>
      </c>
      <c r="E20" s="12"/>
      <c r="F20" s="16"/>
      <c r="G20" s="71">
        <f t="shared" si="1"/>
        <v>0</v>
      </c>
      <c r="H20" s="74"/>
    </row>
    <row r="21" spans="1:8" ht="15.75">
      <c r="A21" s="50">
        <v>6</v>
      </c>
      <c r="B21" s="18" t="s">
        <v>3</v>
      </c>
      <c r="C21" s="14">
        <f>SUM(C22:C25)</f>
        <v>36800000</v>
      </c>
      <c r="D21" s="14">
        <f>SUM(D22:D25)</f>
        <v>28118001.43</v>
      </c>
      <c r="E21" s="14">
        <f>SUM(E22:E25)</f>
        <v>33250000</v>
      </c>
      <c r="F21" s="14">
        <f>SUM(F22:F25)</f>
        <v>45250000</v>
      </c>
      <c r="G21" s="70">
        <f t="shared" si="1"/>
        <v>12000000</v>
      </c>
      <c r="H21" s="74">
        <f t="shared" si="2"/>
        <v>136.09022556390977</v>
      </c>
    </row>
    <row r="22" spans="1:8" ht="31.5">
      <c r="A22" s="50"/>
      <c r="B22" s="19" t="s">
        <v>68</v>
      </c>
      <c r="C22" s="12">
        <v>4200000</v>
      </c>
      <c r="D22" s="12">
        <v>738433.18</v>
      </c>
      <c r="E22" s="12">
        <v>750000</v>
      </c>
      <c r="F22" s="12">
        <v>2750000</v>
      </c>
      <c r="G22" s="73">
        <f t="shared" si="1"/>
        <v>2000000</v>
      </c>
      <c r="H22" s="75">
        <f t="shared" si="2"/>
        <v>366.66666666666663</v>
      </c>
    </row>
    <row r="23" spans="1:8" ht="47.25">
      <c r="A23" s="50"/>
      <c r="B23" s="19" t="s">
        <v>69</v>
      </c>
      <c r="C23" s="12">
        <v>14000000</v>
      </c>
      <c r="D23" s="12">
        <v>3339206.33</v>
      </c>
      <c r="E23" s="12">
        <v>4000000</v>
      </c>
      <c r="F23" s="12">
        <v>10000000</v>
      </c>
      <c r="G23" s="73">
        <f t="shared" si="1"/>
        <v>6000000</v>
      </c>
      <c r="H23" s="75">
        <f t="shared" si="2"/>
        <v>250</v>
      </c>
    </row>
    <row r="24" spans="1:8" ht="63">
      <c r="A24" s="50"/>
      <c r="B24" s="19" t="s">
        <v>71</v>
      </c>
      <c r="C24" s="12"/>
      <c r="D24" s="12">
        <v>5183028.3499999996</v>
      </c>
      <c r="E24" s="12">
        <v>6500000</v>
      </c>
      <c r="F24" s="16">
        <v>8500000</v>
      </c>
      <c r="G24" s="73">
        <f t="shared" si="1"/>
        <v>2000000</v>
      </c>
      <c r="H24" s="75">
        <f t="shared" si="2"/>
        <v>130.76923076923077</v>
      </c>
    </row>
    <row r="25" spans="1:8" ht="47.25">
      <c r="A25" s="50"/>
      <c r="B25" s="19" t="s">
        <v>70</v>
      </c>
      <c r="C25" s="12">
        <v>18600000</v>
      </c>
      <c r="D25" s="12">
        <v>18857333.57</v>
      </c>
      <c r="E25" s="12">
        <v>22000000</v>
      </c>
      <c r="F25" s="16">
        <v>24000000</v>
      </c>
      <c r="G25" s="73">
        <f t="shared" si="1"/>
        <v>2000000</v>
      </c>
      <c r="H25" s="75">
        <f t="shared" si="2"/>
        <v>109.09090909090908</v>
      </c>
    </row>
    <row r="26" spans="1:8" ht="15.75">
      <c r="A26" s="50">
        <v>7</v>
      </c>
      <c r="B26" s="13" t="s">
        <v>4</v>
      </c>
      <c r="C26" s="14">
        <f t="shared" ref="C26:F26" si="4">SUM(C27:C36)</f>
        <v>64235200</v>
      </c>
      <c r="D26" s="14">
        <f t="shared" si="4"/>
        <v>51880005.359999999</v>
      </c>
      <c r="E26" s="14">
        <f t="shared" si="4"/>
        <v>61102000</v>
      </c>
      <c r="F26" s="14">
        <f t="shared" si="4"/>
        <v>62980000</v>
      </c>
      <c r="G26" s="70">
        <f t="shared" si="1"/>
        <v>1878000</v>
      </c>
      <c r="H26" s="74">
        <f t="shared" si="2"/>
        <v>103.07354914732743</v>
      </c>
    </row>
    <row r="27" spans="1:8" ht="39.75" customHeight="1">
      <c r="A27" s="50"/>
      <c r="B27" s="19" t="s">
        <v>5</v>
      </c>
      <c r="C27" s="12">
        <v>86400</v>
      </c>
      <c r="D27" s="12">
        <v>81771.59</v>
      </c>
      <c r="E27" s="12">
        <v>87000</v>
      </c>
      <c r="F27" s="12">
        <v>80000</v>
      </c>
      <c r="G27" s="73">
        <f t="shared" si="1"/>
        <v>-7000</v>
      </c>
      <c r="H27" s="75">
        <f t="shared" si="2"/>
        <v>91.954022988505741</v>
      </c>
    </row>
    <row r="28" spans="1:8" ht="31.5">
      <c r="A28" s="50"/>
      <c r="B28" s="19" t="s">
        <v>6</v>
      </c>
      <c r="C28" s="12">
        <v>248800</v>
      </c>
      <c r="D28" s="12">
        <v>360270.32</v>
      </c>
      <c r="E28" s="12">
        <v>400000</v>
      </c>
      <c r="F28" s="12">
        <v>400000</v>
      </c>
      <c r="G28" s="71">
        <f t="shared" si="1"/>
        <v>0</v>
      </c>
      <c r="H28" s="75">
        <f t="shared" si="2"/>
        <v>100</v>
      </c>
    </row>
    <row r="29" spans="1:8" ht="31.5">
      <c r="A29" s="50"/>
      <c r="B29" s="19" t="s">
        <v>7</v>
      </c>
      <c r="C29" s="12">
        <v>1300000</v>
      </c>
      <c r="D29" s="12">
        <v>1563463.76</v>
      </c>
      <c r="E29" s="12">
        <v>1900000</v>
      </c>
      <c r="F29" s="12">
        <v>1900000</v>
      </c>
      <c r="G29" s="71">
        <f t="shared" si="1"/>
        <v>0</v>
      </c>
      <c r="H29" s="75">
        <f t="shared" si="2"/>
        <v>100</v>
      </c>
    </row>
    <row r="30" spans="1:8" ht="36" customHeight="1">
      <c r="A30" s="50"/>
      <c r="B30" s="19" t="s">
        <v>8</v>
      </c>
      <c r="C30" s="12">
        <v>1700000</v>
      </c>
      <c r="D30" s="12">
        <v>1931685.73</v>
      </c>
      <c r="E30" s="12">
        <v>1790000</v>
      </c>
      <c r="F30" s="12">
        <v>1700000</v>
      </c>
      <c r="G30" s="73">
        <f t="shared" si="1"/>
        <v>-90000</v>
      </c>
      <c r="H30" s="75">
        <f t="shared" si="2"/>
        <v>94.97206703910615</v>
      </c>
    </row>
    <row r="31" spans="1:8" ht="15.75">
      <c r="A31" s="50"/>
      <c r="B31" s="19" t="s">
        <v>9</v>
      </c>
      <c r="C31" s="12">
        <v>9100000</v>
      </c>
      <c r="D31" s="12">
        <v>7894818.2699999996</v>
      </c>
      <c r="E31" s="12">
        <v>9000000</v>
      </c>
      <c r="F31" s="12">
        <v>8000000</v>
      </c>
      <c r="G31" s="73">
        <f t="shared" si="1"/>
        <v>-1000000</v>
      </c>
      <c r="H31" s="75">
        <f t="shared" si="2"/>
        <v>88.888888888888886</v>
      </c>
    </row>
    <row r="32" spans="1:8" ht="15.75">
      <c r="A32" s="50"/>
      <c r="B32" s="19" t="s">
        <v>10</v>
      </c>
      <c r="C32" s="12">
        <v>33500000</v>
      </c>
      <c r="D32" s="12">
        <v>25536768.449999999</v>
      </c>
      <c r="E32" s="12">
        <v>31000000</v>
      </c>
      <c r="F32" s="12">
        <v>33000000</v>
      </c>
      <c r="G32" s="73">
        <f t="shared" si="1"/>
        <v>2000000</v>
      </c>
      <c r="H32" s="75">
        <f t="shared" si="2"/>
        <v>106.45161290322579</v>
      </c>
    </row>
    <row r="33" spans="1:8" ht="15.75">
      <c r="A33" s="50"/>
      <c r="B33" s="19" t="s">
        <v>11</v>
      </c>
      <c r="C33" s="12">
        <v>2700000</v>
      </c>
      <c r="D33" s="12">
        <v>2398459.89</v>
      </c>
      <c r="E33" s="12">
        <v>2500000</v>
      </c>
      <c r="F33" s="12">
        <v>2500000</v>
      </c>
      <c r="G33" s="73">
        <f t="shared" si="1"/>
        <v>0</v>
      </c>
      <c r="H33" s="75">
        <f t="shared" si="2"/>
        <v>100</v>
      </c>
    </row>
    <row r="34" spans="1:8" ht="15.75">
      <c r="A34" s="50"/>
      <c r="B34" s="19" t="s">
        <v>12</v>
      </c>
      <c r="C34" s="12">
        <v>15300000</v>
      </c>
      <c r="D34" s="12">
        <v>12001534.02</v>
      </c>
      <c r="E34" s="12">
        <v>14300000</v>
      </c>
      <c r="F34" s="12">
        <v>15300000</v>
      </c>
      <c r="G34" s="73">
        <f t="shared" si="1"/>
        <v>1000000</v>
      </c>
      <c r="H34" s="75">
        <f t="shared" si="2"/>
        <v>106.993006993007</v>
      </c>
    </row>
    <row r="35" spans="1:8" ht="15.75">
      <c r="A35" s="50"/>
      <c r="B35" s="19" t="s">
        <v>13</v>
      </c>
      <c r="C35" s="12">
        <v>50000</v>
      </c>
      <c r="D35" s="12">
        <v>34250</v>
      </c>
      <c r="E35" s="12">
        <v>40000</v>
      </c>
      <c r="F35" s="12">
        <v>25000</v>
      </c>
      <c r="G35" s="73">
        <f t="shared" si="1"/>
        <v>-15000</v>
      </c>
      <c r="H35" s="75">
        <f t="shared" si="2"/>
        <v>62.5</v>
      </c>
    </row>
    <row r="36" spans="1:8" ht="15.75">
      <c r="A36" s="50"/>
      <c r="B36" s="19" t="s">
        <v>14</v>
      </c>
      <c r="C36" s="12">
        <v>250000</v>
      </c>
      <c r="D36" s="12">
        <v>76983.33</v>
      </c>
      <c r="E36" s="12">
        <v>85000</v>
      </c>
      <c r="F36" s="12">
        <v>75000</v>
      </c>
      <c r="G36" s="73">
        <f t="shared" si="1"/>
        <v>-10000</v>
      </c>
      <c r="H36" s="75">
        <f t="shared" si="2"/>
        <v>88.235294117647058</v>
      </c>
    </row>
    <row r="37" spans="1:8" ht="15.75">
      <c r="A37" s="50">
        <v>8</v>
      </c>
      <c r="B37" s="13" t="s">
        <v>15</v>
      </c>
      <c r="C37" s="14">
        <f t="shared" ref="C37:F37" si="5">C38+C39</f>
        <v>31000</v>
      </c>
      <c r="D37" s="14">
        <f t="shared" si="5"/>
        <v>49000</v>
      </c>
      <c r="E37" s="14">
        <f t="shared" si="5"/>
        <v>49500</v>
      </c>
      <c r="F37" s="14">
        <f t="shared" si="5"/>
        <v>43000</v>
      </c>
      <c r="G37" s="72">
        <f t="shared" si="1"/>
        <v>-6500</v>
      </c>
      <c r="H37" s="74">
        <f t="shared" si="2"/>
        <v>86.868686868686879</v>
      </c>
    </row>
    <row r="38" spans="1:8" ht="15.75">
      <c r="A38" s="50"/>
      <c r="B38" s="19" t="s">
        <v>16</v>
      </c>
      <c r="C38" s="12">
        <v>1000</v>
      </c>
      <c r="D38" s="12">
        <v>7187.5</v>
      </c>
      <c r="E38" s="12">
        <v>7500</v>
      </c>
      <c r="F38" s="12">
        <v>8000</v>
      </c>
      <c r="G38" s="73">
        <f t="shared" si="1"/>
        <v>500</v>
      </c>
      <c r="H38" s="75">
        <f t="shared" si="2"/>
        <v>106.66666666666667</v>
      </c>
    </row>
    <row r="39" spans="1:8" ht="15.75">
      <c r="A39" s="50"/>
      <c r="B39" s="19" t="s">
        <v>17</v>
      </c>
      <c r="C39" s="12">
        <v>30000</v>
      </c>
      <c r="D39" s="12">
        <v>41812.5</v>
      </c>
      <c r="E39" s="12">
        <v>42000</v>
      </c>
      <c r="F39" s="12">
        <v>35000</v>
      </c>
      <c r="G39" s="73">
        <f t="shared" si="1"/>
        <v>-7000</v>
      </c>
      <c r="H39" s="75">
        <f t="shared" si="2"/>
        <v>83.333333333333343</v>
      </c>
    </row>
    <row r="40" spans="1:8" ht="15.75">
      <c r="A40" s="50">
        <v>9</v>
      </c>
      <c r="B40" s="13" t="s">
        <v>18</v>
      </c>
      <c r="C40" s="14">
        <f t="shared" ref="C40:F40" si="6">C41+C42+C43</f>
        <v>70300000</v>
      </c>
      <c r="D40" s="14">
        <f t="shared" si="6"/>
        <v>58143257.309999995</v>
      </c>
      <c r="E40" s="14">
        <f t="shared" si="6"/>
        <v>66300000</v>
      </c>
      <c r="F40" s="14">
        <f t="shared" si="6"/>
        <v>68000000</v>
      </c>
      <c r="G40" s="72">
        <f t="shared" si="1"/>
        <v>1700000</v>
      </c>
      <c r="H40" s="74">
        <f t="shared" si="2"/>
        <v>102.56410256410255</v>
      </c>
    </row>
    <row r="41" spans="1:8" ht="15.75">
      <c r="A41" s="50"/>
      <c r="B41" s="19" t="s">
        <v>19</v>
      </c>
      <c r="C41" s="12">
        <v>6700000</v>
      </c>
      <c r="D41" s="12">
        <v>7293916.7599999998</v>
      </c>
      <c r="E41" s="12">
        <v>8300000</v>
      </c>
      <c r="F41" s="12">
        <v>8000000</v>
      </c>
      <c r="G41" s="73">
        <f t="shared" si="1"/>
        <v>-300000</v>
      </c>
      <c r="H41" s="75">
        <f t="shared" si="2"/>
        <v>96.385542168674704</v>
      </c>
    </row>
    <row r="42" spans="1:8" ht="15.75">
      <c r="A42" s="50"/>
      <c r="B42" s="19" t="s">
        <v>20</v>
      </c>
      <c r="C42" s="12">
        <v>51000000</v>
      </c>
      <c r="D42" s="12">
        <v>40303674.969999999</v>
      </c>
      <c r="E42" s="12">
        <v>48000000</v>
      </c>
      <c r="F42" s="12">
        <v>50000000</v>
      </c>
      <c r="G42" s="73">
        <f t="shared" si="1"/>
        <v>2000000</v>
      </c>
      <c r="H42" s="75">
        <f t="shared" si="2"/>
        <v>104.16666666666667</v>
      </c>
    </row>
    <row r="43" spans="1:8" ht="31.5">
      <c r="A43" s="50"/>
      <c r="B43" s="19" t="s">
        <v>21</v>
      </c>
      <c r="C43" s="12">
        <v>12600000</v>
      </c>
      <c r="D43" s="12">
        <v>10545665.58</v>
      </c>
      <c r="E43" s="12">
        <v>10000000</v>
      </c>
      <c r="F43" s="12">
        <v>10000000</v>
      </c>
      <c r="G43" s="71">
        <f t="shared" si="1"/>
        <v>0</v>
      </c>
      <c r="H43" s="75">
        <f t="shared" si="2"/>
        <v>100</v>
      </c>
    </row>
    <row r="44" spans="1:8" ht="31.5">
      <c r="A44" s="51">
        <v>10</v>
      </c>
      <c r="B44" s="13" t="s">
        <v>22</v>
      </c>
      <c r="C44" s="14">
        <f>'[1]Разом по сіль.радах+район'!F40+'[1]Засульська ОТГ '!F40+[1]Лубни!F40</f>
        <v>30000</v>
      </c>
      <c r="D44" s="14">
        <v>65676</v>
      </c>
      <c r="E44" s="14">
        <v>65200</v>
      </c>
      <c r="F44" s="14">
        <v>30000</v>
      </c>
      <c r="G44" s="72">
        <f t="shared" si="1"/>
        <v>-35200</v>
      </c>
      <c r="H44" s="74">
        <f t="shared" si="2"/>
        <v>46.012269938650306</v>
      </c>
    </row>
    <row r="45" spans="1:8" ht="15.75" hidden="1">
      <c r="A45" s="61">
        <v>10</v>
      </c>
      <c r="B45" s="62" t="s">
        <v>61</v>
      </c>
      <c r="C45" s="63"/>
      <c r="D45" s="63"/>
      <c r="E45" s="14"/>
      <c r="F45" s="14"/>
      <c r="G45" s="72">
        <f t="shared" si="1"/>
        <v>0</v>
      </c>
      <c r="H45" s="74" t="e">
        <f t="shared" si="2"/>
        <v>#DIV/0!</v>
      </c>
    </row>
    <row r="46" spans="1:8" ht="15.75">
      <c r="A46" s="51">
        <v>11</v>
      </c>
      <c r="B46" s="10" t="s">
        <v>77</v>
      </c>
      <c r="C46" s="14">
        <v>12000</v>
      </c>
      <c r="D46" s="14">
        <v>43350</v>
      </c>
      <c r="E46" s="14">
        <v>43300</v>
      </c>
      <c r="F46" s="14">
        <v>20000</v>
      </c>
      <c r="G46" s="72">
        <f t="shared" si="1"/>
        <v>-23300</v>
      </c>
      <c r="H46" s="74">
        <f t="shared" si="2"/>
        <v>46.189376443418013</v>
      </c>
    </row>
    <row r="47" spans="1:8" ht="63">
      <c r="A47" s="51">
        <v>12</v>
      </c>
      <c r="B47" s="10" t="s">
        <v>27</v>
      </c>
      <c r="C47" s="14"/>
      <c r="D47" s="14">
        <v>69300</v>
      </c>
      <c r="E47" s="14">
        <v>69300</v>
      </c>
      <c r="F47" s="14"/>
      <c r="G47" s="72">
        <f t="shared" si="1"/>
        <v>-69300</v>
      </c>
      <c r="H47" s="74">
        <f t="shared" si="2"/>
        <v>0</v>
      </c>
    </row>
    <row r="48" spans="1:8" ht="31.5">
      <c r="A48" s="51">
        <v>13</v>
      </c>
      <c r="B48" s="10" t="s">
        <v>28</v>
      </c>
      <c r="C48" s="14"/>
      <c r="D48" s="14">
        <v>23.3</v>
      </c>
      <c r="E48" s="14">
        <v>28</v>
      </c>
      <c r="F48" s="14"/>
      <c r="G48" s="72">
        <f t="shared" si="1"/>
        <v>-28</v>
      </c>
      <c r="H48" s="74">
        <f t="shared" si="2"/>
        <v>0</v>
      </c>
    </row>
    <row r="49" spans="1:8" ht="31.5">
      <c r="A49" s="51">
        <v>14</v>
      </c>
      <c r="B49" s="13" t="s">
        <v>23</v>
      </c>
      <c r="C49" s="14">
        <v>85000</v>
      </c>
      <c r="D49" s="14">
        <v>62915.97</v>
      </c>
      <c r="E49" s="14">
        <v>70000</v>
      </c>
      <c r="F49" s="14">
        <v>70000</v>
      </c>
      <c r="G49" s="72">
        <f t="shared" si="1"/>
        <v>0</v>
      </c>
      <c r="H49" s="74">
        <f t="shared" si="2"/>
        <v>100</v>
      </c>
    </row>
    <row r="50" spans="1:8" ht="15.75">
      <c r="A50" s="51">
        <v>15</v>
      </c>
      <c r="B50" s="13" t="s">
        <v>24</v>
      </c>
      <c r="C50" s="14">
        <v>2600000</v>
      </c>
      <c r="D50" s="14">
        <v>2855291.26</v>
      </c>
      <c r="E50" s="14">
        <v>3500000</v>
      </c>
      <c r="F50" s="14">
        <v>3500000</v>
      </c>
      <c r="G50" s="72">
        <f t="shared" si="1"/>
        <v>0</v>
      </c>
      <c r="H50" s="74">
        <f t="shared" si="2"/>
        <v>100</v>
      </c>
    </row>
    <row r="51" spans="1:8" ht="31.5">
      <c r="A51" s="51">
        <v>16</v>
      </c>
      <c r="B51" s="13" t="s">
        <v>25</v>
      </c>
      <c r="C51" s="14">
        <v>1000000</v>
      </c>
      <c r="D51" s="14">
        <v>259168.76</v>
      </c>
      <c r="E51" s="14">
        <v>295000</v>
      </c>
      <c r="F51" s="14">
        <v>295000</v>
      </c>
      <c r="G51" s="72">
        <f t="shared" si="1"/>
        <v>0</v>
      </c>
      <c r="H51" s="74">
        <f t="shared" si="2"/>
        <v>100</v>
      </c>
    </row>
    <row r="52" spans="1:8" ht="51.75" customHeight="1">
      <c r="A52" s="51">
        <v>17</v>
      </c>
      <c r="B52" s="15" t="s">
        <v>26</v>
      </c>
      <c r="C52" s="21"/>
      <c r="D52" s="21">
        <v>510</v>
      </c>
      <c r="E52" s="21">
        <v>510</v>
      </c>
      <c r="F52" s="21"/>
      <c r="G52" s="73">
        <f t="shared" si="1"/>
        <v>-510</v>
      </c>
      <c r="H52" s="74">
        <f t="shared" si="2"/>
        <v>0</v>
      </c>
    </row>
    <row r="53" spans="1:8" ht="31.5" hidden="1">
      <c r="A53" s="50">
        <v>16</v>
      </c>
      <c r="B53" s="10" t="s">
        <v>28</v>
      </c>
      <c r="C53" s="14"/>
      <c r="D53" s="14"/>
      <c r="E53" s="14"/>
      <c r="F53" s="14"/>
      <c r="G53" s="71">
        <f t="shared" si="1"/>
        <v>0</v>
      </c>
      <c r="H53" s="74" t="e">
        <f t="shared" si="2"/>
        <v>#DIV/0!</v>
      </c>
    </row>
    <row r="54" spans="1:8" ht="31.5">
      <c r="A54" s="50">
        <v>18</v>
      </c>
      <c r="B54" s="10" t="s">
        <v>33</v>
      </c>
      <c r="C54" s="14">
        <v>1100000</v>
      </c>
      <c r="D54" s="14">
        <v>918000</v>
      </c>
      <c r="E54" s="14">
        <v>1100000</v>
      </c>
      <c r="F54" s="14">
        <v>771400</v>
      </c>
      <c r="G54" s="72">
        <f t="shared" si="1"/>
        <v>-328600</v>
      </c>
      <c r="H54" s="74">
        <f t="shared" si="2"/>
        <v>70.127272727272725</v>
      </c>
    </row>
    <row r="55" spans="1:8" ht="15.75">
      <c r="A55" s="50">
        <v>19</v>
      </c>
      <c r="B55" s="10" t="s">
        <v>29</v>
      </c>
      <c r="C55" s="14">
        <f>SUM(C56:C58)</f>
        <v>170000</v>
      </c>
      <c r="D55" s="14">
        <f>SUM(D56:D58)</f>
        <v>160207.98000000001</v>
      </c>
      <c r="E55" s="14">
        <f>E56+E58</f>
        <v>168000</v>
      </c>
      <c r="F55" s="14">
        <f>SUM(F56:F58)</f>
        <v>170000</v>
      </c>
      <c r="G55" s="72">
        <f t="shared" si="1"/>
        <v>2000</v>
      </c>
      <c r="H55" s="74">
        <f t="shared" si="2"/>
        <v>101.19047619047619</v>
      </c>
    </row>
    <row r="56" spans="1:8" ht="45">
      <c r="A56" s="50"/>
      <c r="B56" s="22" t="s">
        <v>30</v>
      </c>
      <c r="C56" s="20">
        <v>150000</v>
      </c>
      <c r="D56" s="66">
        <v>142748.98000000001</v>
      </c>
      <c r="E56" s="20">
        <v>150000</v>
      </c>
      <c r="F56" s="20">
        <v>150000</v>
      </c>
      <c r="G56" s="73">
        <f t="shared" si="1"/>
        <v>0</v>
      </c>
      <c r="H56" s="75">
        <f t="shared" si="2"/>
        <v>100</v>
      </c>
    </row>
    <row r="57" spans="1:8" ht="15.75" hidden="1">
      <c r="A57" s="50"/>
      <c r="B57" s="23" t="s">
        <v>31</v>
      </c>
      <c r="C57" s="20">
        <f>[1]Лубни!F51</f>
        <v>0</v>
      </c>
      <c r="D57" s="66"/>
      <c r="E57" s="20"/>
      <c r="F57" s="20"/>
      <c r="G57" s="73">
        <f t="shared" si="1"/>
        <v>0</v>
      </c>
      <c r="H57" s="75" t="e">
        <f t="shared" si="2"/>
        <v>#DIV/0!</v>
      </c>
    </row>
    <row r="58" spans="1:8" ht="45">
      <c r="A58" s="50"/>
      <c r="B58" s="24" t="s">
        <v>32</v>
      </c>
      <c r="C58" s="20">
        <v>20000</v>
      </c>
      <c r="D58" s="66">
        <v>17459</v>
      </c>
      <c r="E58" s="20">
        <v>18000</v>
      </c>
      <c r="F58" s="20">
        <v>20000</v>
      </c>
      <c r="G58" s="71">
        <f t="shared" si="1"/>
        <v>2000</v>
      </c>
      <c r="H58" s="75">
        <f t="shared" si="2"/>
        <v>111.11111111111111</v>
      </c>
    </row>
    <row r="59" spans="1:8" ht="15.75">
      <c r="A59" s="50">
        <v>20</v>
      </c>
      <c r="B59" s="64" t="s">
        <v>74</v>
      </c>
      <c r="C59" s="65"/>
      <c r="D59" s="11">
        <v>6309</v>
      </c>
      <c r="E59" s="65">
        <v>7460</v>
      </c>
      <c r="F59" s="65"/>
      <c r="G59" s="72">
        <f t="shared" si="1"/>
        <v>-7460</v>
      </c>
      <c r="H59" s="74">
        <f t="shared" si="2"/>
        <v>0</v>
      </c>
    </row>
    <row r="60" spans="1:8" ht="15.75">
      <c r="A60" s="50">
        <v>21</v>
      </c>
      <c r="B60" s="10" t="s">
        <v>60</v>
      </c>
      <c r="C60" s="14">
        <v>10000</v>
      </c>
      <c r="D60" s="14">
        <v>1030129.55</v>
      </c>
      <c r="E60" s="14">
        <v>1030100</v>
      </c>
      <c r="F60" s="14">
        <v>562000</v>
      </c>
      <c r="G60" s="72">
        <f t="shared" si="1"/>
        <v>-468100</v>
      </c>
      <c r="H60" s="74">
        <f t="shared" si="2"/>
        <v>54.557809921366861</v>
      </c>
    </row>
    <row r="61" spans="1:8" ht="31.5">
      <c r="A61" s="50">
        <v>22</v>
      </c>
      <c r="B61" s="10" t="s">
        <v>34</v>
      </c>
      <c r="C61" s="14"/>
      <c r="D61" s="14">
        <v>39847</v>
      </c>
      <c r="E61" s="14">
        <v>39847</v>
      </c>
      <c r="F61" s="14"/>
      <c r="G61" s="72">
        <f t="shared" si="1"/>
        <v>-39847</v>
      </c>
      <c r="H61" s="74">
        <f t="shared" si="2"/>
        <v>0</v>
      </c>
    </row>
    <row r="62" spans="1:8" ht="15.75" hidden="1">
      <c r="A62" s="50">
        <v>23</v>
      </c>
      <c r="B62" s="10" t="s">
        <v>35</v>
      </c>
      <c r="C62" s="14">
        <f>[1]Лубни!F56</f>
        <v>0</v>
      </c>
      <c r="D62" s="14"/>
      <c r="E62" s="14">
        <f>[1]Лубни!H56</f>
        <v>0</v>
      </c>
      <c r="F62" s="14">
        <f>[1]Лубни!J56</f>
        <v>0</v>
      </c>
      <c r="G62" s="72">
        <f t="shared" si="1"/>
        <v>0</v>
      </c>
      <c r="H62" s="74" t="e">
        <f t="shared" si="2"/>
        <v>#DIV/0!</v>
      </c>
    </row>
    <row r="63" spans="1:8" ht="18.75">
      <c r="A63" s="52"/>
      <c r="B63" s="25" t="s">
        <v>36</v>
      </c>
      <c r="C63" s="26">
        <f>C6+C11+C12+C17+C21+C26+C37+C40+C44+C46+C47+C49+C50+C51+C52+C53+C54+C55+C60+C61+C62+C45+C48+C15+C59</f>
        <v>457711760</v>
      </c>
      <c r="D63" s="26">
        <f>D6+D11+D12+D17+D21+D26+D37+D40+D44+D46+D47+D49+D50+D51+D52+D53+D54+D55+D60+D61+D62+D45+D48+D15+D59</f>
        <v>383331567.62000006</v>
      </c>
      <c r="E63" s="26">
        <f>E6+E11+E12+E17+E21+E26+E37+E40+E44+E46+E47+E49+E50+E51+E52+E53+E54+E55+E60+E61+E62+E45+E48+E15+E59</f>
        <v>447663180</v>
      </c>
      <c r="F63" s="26">
        <f>F6+F11+F12+F17+F21+F26+F37+F40+F44+F46+F47+F49+F50+F51+F52+F53+F54+F55+F60+F61+F62+F45+F48+F15+F59</f>
        <v>448146400</v>
      </c>
      <c r="G63" s="72">
        <f t="shared" si="1"/>
        <v>483220</v>
      </c>
      <c r="H63" s="74">
        <f t="shared" si="2"/>
        <v>100.10794276178801</v>
      </c>
    </row>
    <row r="64" spans="1:8" ht="15.75">
      <c r="A64" s="97"/>
      <c r="B64" s="98"/>
      <c r="C64" s="27"/>
      <c r="D64" s="67"/>
      <c r="E64" s="28"/>
      <c r="F64" s="29"/>
      <c r="G64" s="71">
        <f t="shared" si="1"/>
        <v>0</v>
      </c>
      <c r="H64" s="74"/>
    </row>
    <row r="65" spans="1:8" ht="15.75">
      <c r="A65" s="86">
        <v>1</v>
      </c>
      <c r="B65" s="30" t="s">
        <v>37</v>
      </c>
      <c r="C65" s="31">
        <f t="shared" ref="C65:F65" si="7">SUM(C66:C68)</f>
        <v>461000</v>
      </c>
      <c r="D65" s="31">
        <f t="shared" si="7"/>
        <v>270924.71000000002</v>
      </c>
      <c r="E65" s="31">
        <f t="shared" si="7"/>
        <v>327000</v>
      </c>
      <c r="F65" s="32">
        <f t="shared" si="7"/>
        <v>317000</v>
      </c>
      <c r="G65" s="70">
        <f t="shared" si="1"/>
        <v>-10000</v>
      </c>
      <c r="H65" s="74">
        <f t="shared" si="2"/>
        <v>96.941896024464839</v>
      </c>
    </row>
    <row r="66" spans="1:8" ht="47.25">
      <c r="A66" s="86"/>
      <c r="B66" s="33" t="s">
        <v>38</v>
      </c>
      <c r="C66" s="34">
        <v>351000</v>
      </c>
      <c r="D66" s="34">
        <v>166312.42000000001</v>
      </c>
      <c r="E66" s="34">
        <v>200000</v>
      </c>
      <c r="F66" s="35">
        <v>200000</v>
      </c>
      <c r="G66" s="71">
        <f t="shared" si="1"/>
        <v>0</v>
      </c>
      <c r="H66" s="75">
        <f t="shared" si="2"/>
        <v>100</v>
      </c>
    </row>
    <row r="67" spans="1:8" ht="31.5">
      <c r="A67" s="86"/>
      <c r="B67" s="33" t="s">
        <v>39</v>
      </c>
      <c r="C67" s="34">
        <v>18000</v>
      </c>
      <c r="D67" s="34">
        <v>23755.61</v>
      </c>
      <c r="E67" s="34">
        <v>27000</v>
      </c>
      <c r="F67" s="34">
        <v>27000</v>
      </c>
      <c r="G67" s="73">
        <f t="shared" si="1"/>
        <v>0</v>
      </c>
      <c r="H67" s="75">
        <f t="shared" si="2"/>
        <v>100</v>
      </c>
    </row>
    <row r="68" spans="1:8" ht="47.25">
      <c r="A68" s="86"/>
      <c r="B68" s="33" t="s">
        <v>40</v>
      </c>
      <c r="C68" s="34">
        <v>92000</v>
      </c>
      <c r="D68" s="34">
        <v>80856.679999999993</v>
      </c>
      <c r="E68" s="34">
        <v>100000</v>
      </c>
      <c r="F68" s="34">
        <v>90000</v>
      </c>
      <c r="G68" s="73">
        <f t="shared" si="1"/>
        <v>-10000</v>
      </c>
      <c r="H68" s="75">
        <f t="shared" si="2"/>
        <v>90</v>
      </c>
    </row>
    <row r="69" spans="1:8" ht="47.25">
      <c r="A69" s="86">
        <v>2</v>
      </c>
      <c r="B69" s="38" t="s">
        <v>41</v>
      </c>
      <c r="C69" s="37"/>
      <c r="D69" s="37">
        <v>61023.99</v>
      </c>
      <c r="E69" s="37">
        <v>61000</v>
      </c>
      <c r="F69" s="37">
        <f>'[1]Разом по сіль.радах+район'!J61+'[1]Засульська ОТГ '!J63+[1]Лубни!J64</f>
        <v>0</v>
      </c>
      <c r="G69" s="72">
        <f t="shared" si="1"/>
        <v>-61000</v>
      </c>
      <c r="H69" s="74">
        <f t="shared" si="2"/>
        <v>0</v>
      </c>
    </row>
    <row r="70" spans="1:8" ht="31.5" hidden="1">
      <c r="A70" s="86">
        <v>3</v>
      </c>
      <c r="B70" s="18" t="s">
        <v>42</v>
      </c>
      <c r="C70" s="37"/>
      <c r="D70" s="37"/>
      <c r="E70" s="37"/>
      <c r="F70" s="37"/>
      <c r="G70" s="72">
        <f t="shared" si="1"/>
        <v>0</v>
      </c>
      <c r="H70" s="74" t="e">
        <f t="shared" si="2"/>
        <v>#DIV/0!</v>
      </c>
    </row>
    <row r="71" spans="1:8" ht="15.75">
      <c r="A71" s="86">
        <v>3</v>
      </c>
      <c r="B71" s="36" t="s">
        <v>43</v>
      </c>
      <c r="C71" s="37">
        <f t="shared" ref="C71:F71" si="8">SUM(C72:C77)</f>
        <v>9600794</v>
      </c>
      <c r="D71" s="37">
        <f t="shared" si="8"/>
        <v>5305799.1400000006</v>
      </c>
      <c r="E71" s="37">
        <f t="shared" si="8"/>
        <v>5534333</v>
      </c>
      <c r="F71" s="37">
        <f t="shared" si="8"/>
        <v>11540100</v>
      </c>
      <c r="G71" s="72">
        <f t="shared" ref="G71:G97" si="9">F71-E71</f>
        <v>6005767</v>
      </c>
      <c r="H71" s="74">
        <f t="shared" ref="H71:H97" si="10">F71/E71*100</f>
        <v>208.51835261810231</v>
      </c>
    </row>
    <row r="72" spans="1:8" ht="30">
      <c r="A72" s="86"/>
      <c r="B72" s="46" t="s">
        <v>44</v>
      </c>
      <c r="C72" s="34">
        <v>9553945</v>
      </c>
      <c r="D72" s="34">
        <v>1857036.8</v>
      </c>
      <c r="E72" s="34">
        <v>2000000</v>
      </c>
      <c r="F72" s="34">
        <v>11172700</v>
      </c>
      <c r="G72" s="73">
        <f t="shared" si="9"/>
        <v>9172700</v>
      </c>
      <c r="H72" s="75">
        <f t="shared" si="10"/>
        <v>558.63499999999999</v>
      </c>
    </row>
    <row r="73" spans="1:8" ht="30">
      <c r="A73" s="86"/>
      <c r="B73" s="47" t="s">
        <v>45</v>
      </c>
      <c r="C73" s="34"/>
      <c r="D73" s="34">
        <v>33</v>
      </c>
      <c r="E73" s="34">
        <v>33</v>
      </c>
      <c r="F73" s="34"/>
      <c r="G73" s="73">
        <f t="shared" si="9"/>
        <v>-33</v>
      </c>
      <c r="H73" s="75">
        <f t="shared" si="10"/>
        <v>0</v>
      </c>
    </row>
    <row r="74" spans="1:8" ht="45">
      <c r="A74" s="86"/>
      <c r="B74" s="46" t="s">
        <v>46</v>
      </c>
      <c r="C74" s="34">
        <v>46849</v>
      </c>
      <c r="D74" s="34">
        <v>564023.61</v>
      </c>
      <c r="E74" s="34">
        <v>650000</v>
      </c>
      <c r="F74" s="34">
        <v>367400</v>
      </c>
      <c r="G74" s="73">
        <f t="shared" si="9"/>
        <v>-282600</v>
      </c>
      <c r="H74" s="75">
        <f t="shared" si="10"/>
        <v>56.523076923076921</v>
      </c>
    </row>
    <row r="75" spans="1:8" ht="45">
      <c r="A75" s="86"/>
      <c r="B75" s="47" t="s">
        <v>47</v>
      </c>
      <c r="C75" s="34"/>
      <c r="D75" s="34">
        <v>17293.77</v>
      </c>
      <c r="E75" s="34">
        <v>17300</v>
      </c>
      <c r="F75" s="34"/>
      <c r="G75" s="73">
        <f t="shared" si="9"/>
        <v>-17300</v>
      </c>
      <c r="H75" s="74">
        <f t="shared" si="10"/>
        <v>0</v>
      </c>
    </row>
    <row r="76" spans="1:8" ht="15.75">
      <c r="A76" s="86"/>
      <c r="B76" s="48" t="s">
        <v>48</v>
      </c>
      <c r="C76" s="34"/>
      <c r="D76" s="34">
        <v>2782681.02</v>
      </c>
      <c r="E76" s="34">
        <v>2782000</v>
      </c>
      <c r="F76" s="34"/>
      <c r="G76" s="73">
        <f t="shared" si="9"/>
        <v>-2782000</v>
      </c>
      <c r="H76" s="74">
        <f t="shared" si="10"/>
        <v>0</v>
      </c>
    </row>
    <row r="77" spans="1:8" ht="105">
      <c r="A77" s="86"/>
      <c r="B77" s="46" t="s">
        <v>72</v>
      </c>
      <c r="C77" s="34"/>
      <c r="D77" s="34">
        <v>84730.94</v>
      </c>
      <c r="E77" s="34">
        <v>85000</v>
      </c>
      <c r="F77" s="34"/>
      <c r="G77" s="73">
        <f t="shared" si="9"/>
        <v>-85000</v>
      </c>
      <c r="H77" s="74">
        <f t="shared" si="10"/>
        <v>0</v>
      </c>
    </row>
    <row r="78" spans="1:8" ht="31.5">
      <c r="A78" s="87">
        <v>4</v>
      </c>
      <c r="B78" s="88" t="s">
        <v>49</v>
      </c>
      <c r="C78" s="34">
        <v>400000</v>
      </c>
      <c r="D78" s="34">
        <v>670681.4</v>
      </c>
      <c r="E78" s="34">
        <v>670680</v>
      </c>
      <c r="F78" s="34">
        <v>400000</v>
      </c>
      <c r="G78" s="73">
        <f t="shared" si="9"/>
        <v>-270680</v>
      </c>
      <c r="H78" s="75">
        <f t="shared" si="10"/>
        <v>59.640961412297969</v>
      </c>
    </row>
    <row r="79" spans="1:8" ht="31.5">
      <c r="A79" s="89">
        <v>5</v>
      </c>
      <c r="B79" s="88" t="s">
        <v>50</v>
      </c>
      <c r="C79" s="34">
        <v>400000</v>
      </c>
      <c r="D79" s="34">
        <v>140210</v>
      </c>
      <c r="E79" s="34">
        <v>140210</v>
      </c>
      <c r="F79" s="34">
        <v>400000</v>
      </c>
      <c r="G79" s="73">
        <f t="shared" si="9"/>
        <v>259790</v>
      </c>
      <c r="H79" s="75">
        <f t="shared" si="10"/>
        <v>285.28635618001567</v>
      </c>
    </row>
    <row r="80" spans="1:8" ht="31.5">
      <c r="A80" s="89">
        <v>6</v>
      </c>
      <c r="B80" s="88" t="s">
        <v>73</v>
      </c>
      <c r="C80" s="34"/>
      <c r="D80" s="34">
        <v>358200</v>
      </c>
      <c r="E80" s="34">
        <v>358200</v>
      </c>
      <c r="F80" s="34">
        <v>365800</v>
      </c>
      <c r="G80" s="73">
        <f t="shared" si="9"/>
        <v>7600</v>
      </c>
      <c r="H80" s="75">
        <f t="shared" si="10"/>
        <v>102.1217197096594</v>
      </c>
    </row>
    <row r="81" spans="1:8" ht="15.75">
      <c r="A81" s="89">
        <v>7</v>
      </c>
      <c r="B81" s="88" t="s">
        <v>59</v>
      </c>
      <c r="C81" s="34">
        <v>109000</v>
      </c>
      <c r="D81" s="34">
        <v>189467.07</v>
      </c>
      <c r="E81" s="34">
        <v>190000</v>
      </c>
      <c r="F81" s="34">
        <v>50000</v>
      </c>
      <c r="G81" s="73">
        <f t="shared" si="9"/>
        <v>-140000</v>
      </c>
      <c r="H81" s="75">
        <f t="shared" si="10"/>
        <v>26.315789473684209</v>
      </c>
    </row>
    <row r="82" spans="1:8" ht="18.75">
      <c r="A82" s="53"/>
      <c r="B82" s="39" t="s">
        <v>51</v>
      </c>
      <c r="C82" s="40">
        <f>C65+C69+C70+C71+C78+C79+C81+C80</f>
        <v>10970794</v>
      </c>
      <c r="D82" s="40">
        <f>D65+D69+D70+D71+D78+D79+D81+D80</f>
        <v>6996306.3100000015</v>
      </c>
      <c r="E82" s="40">
        <f>E65+E69+E70+E71+E78+E79+E81+E80</f>
        <v>7281423</v>
      </c>
      <c r="F82" s="40">
        <f>F65+F69+F70+F71+F78+F79+F81+F80</f>
        <v>13072900</v>
      </c>
      <c r="G82" s="72">
        <f t="shared" si="9"/>
        <v>5791477</v>
      </c>
      <c r="H82" s="74">
        <f t="shared" si="10"/>
        <v>179.53770849461705</v>
      </c>
    </row>
    <row r="83" spans="1:8" ht="56.25">
      <c r="A83" s="78"/>
      <c r="B83" s="79" t="s">
        <v>64</v>
      </c>
      <c r="C83" s="80">
        <f>C63+C82</f>
        <v>468682554</v>
      </c>
      <c r="D83" s="80">
        <f>D63+D82</f>
        <v>390327873.93000007</v>
      </c>
      <c r="E83" s="80">
        <f>E63+E82</f>
        <v>454944603</v>
      </c>
      <c r="F83" s="80">
        <f>F63+F82</f>
        <v>461219300</v>
      </c>
      <c r="G83" s="83">
        <f t="shared" si="9"/>
        <v>6274697</v>
      </c>
      <c r="H83" s="84">
        <f t="shared" si="10"/>
        <v>101.37922220829158</v>
      </c>
    </row>
    <row r="84" spans="1:8" ht="18.75">
      <c r="A84" s="53"/>
      <c r="B84" s="39"/>
      <c r="C84" s="40"/>
      <c r="D84" s="40"/>
      <c r="E84" s="40"/>
      <c r="F84" s="56"/>
      <c r="G84" s="81">
        <f t="shared" si="9"/>
        <v>0</v>
      </c>
      <c r="H84" s="82"/>
    </row>
    <row r="85" spans="1:8" s="44" customFormat="1" ht="16.5">
      <c r="A85" s="54"/>
      <c r="B85" s="41" t="s">
        <v>52</v>
      </c>
      <c r="C85" s="14">
        <v>9876700</v>
      </c>
      <c r="D85" s="14">
        <v>8231000</v>
      </c>
      <c r="E85" s="14">
        <v>9876700</v>
      </c>
      <c r="F85" s="14">
        <v>17226100</v>
      </c>
      <c r="G85" s="81">
        <f t="shared" si="9"/>
        <v>7349400</v>
      </c>
      <c r="H85" s="82">
        <f t="shared" si="10"/>
        <v>174.41149371753724</v>
      </c>
    </row>
    <row r="86" spans="1:8" s="44" customFormat="1" ht="16.5" hidden="1">
      <c r="A86" s="54"/>
      <c r="B86" s="41"/>
      <c r="C86" s="14"/>
      <c r="D86" s="14"/>
      <c r="E86" s="14"/>
      <c r="F86" s="14"/>
      <c r="G86" s="81">
        <f t="shared" si="9"/>
        <v>0</v>
      </c>
      <c r="H86" s="82" t="e">
        <f t="shared" si="10"/>
        <v>#DIV/0!</v>
      </c>
    </row>
    <row r="87" spans="1:8" s="44" customFormat="1" ht="16.5" hidden="1">
      <c r="A87" s="54"/>
      <c r="B87" s="85"/>
      <c r="C87" s="14"/>
      <c r="D87" s="14"/>
      <c r="E87" s="14"/>
      <c r="F87" s="14"/>
      <c r="G87" s="81">
        <f t="shared" si="9"/>
        <v>0</v>
      </c>
      <c r="H87" s="82" t="e">
        <f t="shared" si="10"/>
        <v>#DIV/0!</v>
      </c>
    </row>
    <row r="88" spans="1:8" s="44" customFormat="1" ht="16.5">
      <c r="A88" s="54"/>
      <c r="B88" s="41" t="s">
        <v>53</v>
      </c>
      <c r="C88" s="14">
        <v>147266600</v>
      </c>
      <c r="D88" s="14">
        <v>124399900</v>
      </c>
      <c r="E88" s="14">
        <v>147266600</v>
      </c>
      <c r="F88" s="14"/>
      <c r="G88" s="81">
        <f t="shared" si="9"/>
        <v>-147266600</v>
      </c>
      <c r="H88" s="82">
        <f t="shared" si="10"/>
        <v>0</v>
      </c>
    </row>
    <row r="89" spans="1:8" s="44" customFormat="1" ht="33">
      <c r="A89" s="54"/>
      <c r="B89" s="85" t="s">
        <v>81</v>
      </c>
      <c r="C89" s="14">
        <v>1582900</v>
      </c>
      <c r="D89" s="14">
        <v>1319090</v>
      </c>
      <c r="E89" s="14">
        <v>1582900</v>
      </c>
      <c r="F89" s="14">
        <v>5384400</v>
      </c>
      <c r="G89" s="81">
        <f t="shared" si="9"/>
        <v>3801500</v>
      </c>
      <c r="H89" s="82">
        <f t="shared" si="10"/>
        <v>340.16046496936008</v>
      </c>
    </row>
    <row r="90" spans="1:8" s="44" customFormat="1" ht="49.5">
      <c r="A90" s="54"/>
      <c r="B90" s="85" t="s">
        <v>82</v>
      </c>
      <c r="C90" s="14">
        <v>44256.160000000003</v>
      </c>
      <c r="D90" s="14">
        <v>44256.160000000003</v>
      </c>
      <c r="E90" s="14">
        <v>31590.48</v>
      </c>
      <c r="F90" s="14"/>
      <c r="G90" s="81">
        <f t="shared" si="9"/>
        <v>-31590.48</v>
      </c>
      <c r="H90" s="82">
        <f t="shared" si="10"/>
        <v>0</v>
      </c>
    </row>
    <row r="91" spans="1:8" s="44" customFormat="1" ht="49.5">
      <c r="A91" s="54"/>
      <c r="B91" s="85" t="s">
        <v>83</v>
      </c>
      <c r="C91" s="14">
        <v>6644600</v>
      </c>
      <c r="D91" s="14">
        <v>6644600</v>
      </c>
      <c r="E91" s="14">
        <v>6644600</v>
      </c>
      <c r="F91" s="14"/>
      <c r="G91" s="81">
        <f t="shared" si="9"/>
        <v>-6644600</v>
      </c>
      <c r="H91" s="82">
        <f t="shared" si="10"/>
        <v>0</v>
      </c>
    </row>
    <row r="92" spans="1:8" s="44" customFormat="1" ht="49.5">
      <c r="A92" s="54"/>
      <c r="B92" s="85" t="s">
        <v>84</v>
      </c>
      <c r="C92" s="14">
        <v>1783134</v>
      </c>
      <c r="D92" s="14">
        <v>1502922</v>
      </c>
      <c r="E92" s="14">
        <v>1783134</v>
      </c>
      <c r="F92" s="14"/>
      <c r="G92" s="81">
        <f t="shared" si="9"/>
        <v>-1783134</v>
      </c>
      <c r="H92" s="82">
        <f t="shared" si="10"/>
        <v>0</v>
      </c>
    </row>
    <row r="93" spans="1:8" s="44" customFormat="1" ht="33">
      <c r="A93" s="54"/>
      <c r="B93" s="85" t="s">
        <v>85</v>
      </c>
      <c r="C93" s="14">
        <v>700078</v>
      </c>
      <c r="D93" s="14">
        <v>532727</v>
      </c>
      <c r="E93" s="14">
        <v>700078</v>
      </c>
      <c r="F93" s="14"/>
      <c r="G93" s="81">
        <f t="shared" si="9"/>
        <v>-700078</v>
      </c>
      <c r="H93" s="82">
        <f t="shared" si="10"/>
        <v>0</v>
      </c>
    </row>
    <row r="94" spans="1:8" s="44" customFormat="1" ht="82.5">
      <c r="A94" s="54"/>
      <c r="B94" s="85" t="s">
        <v>88</v>
      </c>
      <c r="C94" s="14">
        <v>867318</v>
      </c>
      <c r="D94" s="14">
        <v>698512.37</v>
      </c>
      <c r="E94" s="14">
        <v>867318</v>
      </c>
      <c r="F94" s="14">
        <v>1763442</v>
      </c>
      <c r="G94" s="81">
        <f t="shared" si="9"/>
        <v>896124</v>
      </c>
      <c r="H94" s="82">
        <f t="shared" si="10"/>
        <v>203.32127316624354</v>
      </c>
    </row>
    <row r="95" spans="1:8" s="44" customFormat="1" ht="63.75" customHeight="1">
      <c r="A95" s="54"/>
      <c r="B95" s="41" t="s">
        <v>86</v>
      </c>
      <c r="C95" s="14">
        <v>380058</v>
      </c>
      <c r="D95" s="14">
        <v>261770</v>
      </c>
      <c r="E95" s="14">
        <v>380058</v>
      </c>
      <c r="F95" s="14">
        <v>157720</v>
      </c>
      <c r="G95" s="81">
        <f t="shared" si="9"/>
        <v>-222338</v>
      </c>
      <c r="H95" s="82">
        <f t="shared" si="10"/>
        <v>41.49892911081993</v>
      </c>
    </row>
    <row r="96" spans="1:8" s="44" customFormat="1" ht="33">
      <c r="A96" s="54"/>
      <c r="B96" s="85" t="s">
        <v>80</v>
      </c>
      <c r="C96" s="14"/>
      <c r="D96" s="14"/>
      <c r="E96" s="14"/>
      <c r="F96" s="14"/>
      <c r="G96" s="81">
        <f t="shared" si="9"/>
        <v>0</v>
      </c>
      <c r="H96" s="82"/>
    </row>
    <row r="97" spans="1:8" s="44" customFormat="1" ht="19.5" thickBot="1">
      <c r="A97" s="55"/>
      <c r="B97" s="42" t="s">
        <v>63</v>
      </c>
      <c r="C97" s="43">
        <f>C83+C85+C88+C89+C90+C91+C92+C93+C94+C95+C96</f>
        <v>637828198.15999997</v>
      </c>
      <c r="D97" s="43">
        <f t="shared" ref="D97:F97" si="11">D83+D85+D88+D89+D90+D91+D92+D93+D94+D95+D96</f>
        <v>533962651.4600001</v>
      </c>
      <c r="E97" s="43">
        <f t="shared" si="11"/>
        <v>624077581.48000002</v>
      </c>
      <c r="F97" s="43">
        <f t="shared" si="11"/>
        <v>485750962</v>
      </c>
      <c r="G97" s="90">
        <f t="shared" si="9"/>
        <v>-138326619.48000002</v>
      </c>
      <c r="H97" s="91">
        <f t="shared" si="10"/>
        <v>77.835028274536242</v>
      </c>
    </row>
    <row r="100" spans="1:8" ht="15.75">
      <c r="B100" s="94" t="s">
        <v>95</v>
      </c>
      <c r="C100" s="94"/>
      <c r="D100" s="94"/>
      <c r="E100" s="94" t="s">
        <v>96</v>
      </c>
    </row>
  </sheetData>
  <mergeCells count="8">
    <mergeCell ref="G3:H3"/>
    <mergeCell ref="A64:B64"/>
    <mergeCell ref="E3:E4"/>
    <mergeCell ref="D3:D4"/>
    <mergeCell ref="F3:F4"/>
    <mergeCell ref="A3:A4"/>
    <mergeCell ref="B3:B4"/>
    <mergeCell ref="C3:C4"/>
  </mergeCells>
  <pageMargins left="0.70866141732283472" right="0.70866141732283472" top="0.74803149606299213" bottom="0.74803149606299213" header="0.31496062992125984" footer="0.31496062992125984"/>
  <pageSetup paperSize="9" scale="66" fitToHeight="4" orientation="landscape" r:id="rId1"/>
  <rowBreaks count="2" manualBreakCount="2">
    <brk id="43" max="7" man="1"/>
    <brk id="8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0" sqref="D20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2022-12-23T07:11:38Z</dcterms:modified>
</cp:coreProperties>
</file>