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9035" windowHeight="8190"/>
  </bookViews>
  <sheets>
    <sheet name="3 кв 2020" sheetId="2" r:id="rId1"/>
  </sheets>
  <definedNames>
    <definedName name="_xlnm.Print_Titles" localSheetId="0">'3 кв 2020'!$15:$15</definedName>
    <definedName name="_xlnm.Print_Area" localSheetId="0">'3 кв 2020'!$A$1:$H$103</definedName>
  </definedNames>
  <calcPr calcId="125725"/>
</workbook>
</file>

<file path=xl/calcChain.xml><?xml version="1.0" encoding="utf-8"?>
<calcChain xmlns="http://schemas.openxmlformats.org/spreadsheetml/2006/main">
  <c r="F82" i="2"/>
  <c r="G82"/>
  <c r="D79" l="1"/>
  <c r="F69"/>
  <c r="G69"/>
  <c r="F73"/>
  <c r="E68"/>
  <c r="D46" l="1"/>
  <c r="D49" s="1"/>
  <c r="D50" s="1"/>
  <c r="D48" l="1"/>
  <c r="F95"/>
  <c r="F94"/>
  <c r="F90"/>
  <c r="F89"/>
  <c r="F88"/>
  <c r="F87"/>
  <c r="E97"/>
  <c r="D97"/>
  <c r="E96"/>
  <c r="D86"/>
  <c r="D96" s="1"/>
  <c r="E79"/>
  <c r="D68"/>
  <c r="E66"/>
  <c r="D63"/>
  <c r="D66" s="1"/>
  <c r="E46"/>
  <c r="E49" s="1"/>
  <c r="E44"/>
  <c r="D44"/>
  <c r="E35"/>
  <c r="D35"/>
  <c r="E21"/>
  <c r="E19" s="1"/>
  <c r="D21"/>
  <c r="D19" s="1"/>
  <c r="G50" l="1"/>
  <c r="E51"/>
  <c r="F51" s="1"/>
  <c r="E52"/>
  <c r="F96"/>
  <c r="D52"/>
  <c r="F97"/>
  <c r="E48"/>
  <c r="F48" s="1"/>
  <c r="F86"/>
  <c r="G79"/>
  <c r="G100"/>
  <c r="F100"/>
  <c r="G99"/>
  <c r="F99"/>
  <c r="G83"/>
  <c r="F83"/>
  <c r="G80"/>
  <c r="F80"/>
  <c r="G74"/>
  <c r="F74"/>
  <c r="G68"/>
  <c r="F68"/>
  <c r="F66"/>
  <c r="G65"/>
  <c r="F65"/>
  <c r="G64"/>
  <c r="F64"/>
  <c r="G63"/>
  <c r="F63"/>
  <c r="G62"/>
  <c r="F62"/>
  <c r="G61"/>
  <c r="F61"/>
  <c r="F50"/>
  <c r="G49"/>
  <c r="F49"/>
  <c r="G46"/>
  <c r="F46"/>
  <c r="G44"/>
  <c r="F44"/>
  <c r="G43"/>
  <c r="F43"/>
  <c r="G41"/>
  <c r="F41"/>
  <c r="G40"/>
  <c r="F40"/>
  <c r="F39"/>
  <c r="G38"/>
  <c r="F38"/>
  <c r="G37"/>
  <c r="F37"/>
  <c r="G35"/>
  <c r="F35"/>
  <c r="G34"/>
  <c r="F34"/>
  <c r="G31"/>
  <c r="F31"/>
  <c r="G26"/>
  <c r="F26"/>
  <c r="G24"/>
  <c r="F24"/>
  <c r="G23"/>
  <c r="F23"/>
  <c r="G21"/>
  <c r="F21"/>
  <c r="G19"/>
  <c r="F19"/>
  <c r="E56" l="1"/>
  <c r="E54"/>
  <c r="G48"/>
  <c r="D53"/>
  <c r="D55" s="1"/>
  <c r="D56" s="1"/>
  <c r="D57" s="1"/>
  <c r="F79"/>
  <c r="G52"/>
  <c r="G66"/>
  <c r="F52"/>
  <c r="E57" l="1"/>
  <c r="G53"/>
  <c r="F53"/>
  <c r="D59"/>
  <c r="F56"/>
  <c r="G55"/>
  <c r="F55"/>
  <c r="G59" l="1"/>
  <c r="G57"/>
  <c r="F59"/>
  <c r="F57"/>
  <c r="G56"/>
</calcChain>
</file>

<file path=xl/sharedStrings.xml><?xml version="1.0" encoding="utf-8"?>
<sst xmlns="http://schemas.openxmlformats.org/spreadsheetml/2006/main" count="174" uniqueCount="166">
  <si>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</si>
  <si>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</si>
  <si>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</si>
  <si>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</si>
  <si>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</si>
  <si>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</si>
  <si>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</si>
  <si>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</si>
  <si>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</si>
  <si>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</si>
  <si>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</si>
  <si>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</si>
  <si>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</si>
  <si>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</si>
  <si>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</si>
  <si>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</si>
  <si>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</si>
  <si>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</si>
  <si>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</si>
  <si>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</si>
  <si>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</si>
  <si>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</si>
  <si>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</si>
  <si>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</si>
  <si>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</si>
  <si>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</si>
  <si>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</si>
  <si>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</si>
  <si>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</si>
  <si>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</si>
  <si>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</si>
  <si>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</si>
  <si>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</si>
  <si>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</si>
  <si>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</si>
  <si>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</si>
  <si>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</si>
  <si>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</si>
  <si>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</si>
  <si>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</si>
  <si>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</si>
  <si>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</si>
  <si>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</si>
  <si>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</si>
  <si>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</si>
  <si>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</si>
  <si>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</si>
  <si>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</si>
  <si>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</si>
  <si>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</si>
  <si>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</si>
  <si>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</si>
  <si>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</si>
  <si>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</si>
  <si>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</si>
  <si>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</si>
  <si>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</si>
  <si>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</si>
  <si>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</si>
  <si>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</si>
  <si>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</si>
  <si>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</si>
  <si>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</si>
  <si>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</si>
  <si>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</si>
  <si>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</si>
  <si>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</si>
  <si>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</si>
  <si>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</si>
  <si>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</si>
  <si>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</si>
  <si>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</si>
  <si>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</si>
  <si>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</si>
  <si>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</si>
  <si>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</si>
  <si>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</si>
  <si>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</si>
  <si>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</si>
  <si>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</si>
  <si>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</si>
  <si>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</si>
  <si>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</si>
  <si>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</si>
  <si>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</si>
  <si>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</si>
  <si>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</si>
  <si>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</si>
  <si>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</si>
  <si>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</si>
  <si>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</si>
  <si>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</si>
  <si>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</si>
  <si>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</si>
  <si>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</si>
  <si>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</si>
  <si>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</si>
  <si>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</si>
  <si>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</si>
  <si>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</si>
  <si>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</si>
  <si>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</si>
  <si>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</si>
  <si>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</si>
  <si>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</si>
  <si>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</si>
  <si>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</si>
  <si>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</si>
  <si>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</si>
  <si>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</si>
  <si>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</si>
  <si>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</si>
  <si>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</si>
  <si>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</si>
  <si>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</si>
  <si>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</si>
  <si>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</si>
  <si>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</si>
  <si>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</si>
  <si>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</si>
  <si>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</si>
  <si>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</si>
  <si>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</si>
  <si>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</si>
  <si>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</si>
  <si>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</si>
  <si>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</si>
  <si>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</si>
  <si>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</si>
  <si>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</si>
  <si>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</si>
  <si>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</si>
  <si>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</si>
  <si>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</si>
  <si>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</si>
  <si>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</si>
  <si>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</si>
  <si>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</si>
  <si>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</si>
  <si>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</si>
  <si>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</si>
  <si>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Додаток 2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</si>
  <si>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</si>
  <si>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</si>
  <si>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</si>
  <si>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</si>
  <si>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</si>
  <si>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</si>
  <si>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</si>
  <si>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</si>
  <si>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</si>
  <si>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</si>
  <si>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</si>
  <si>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</si>
  <si>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</si>
  <si>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</si>
  <si>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</si>
  <si>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</si>
  <si>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</si>
  <si>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</si>
  <si>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</si>
  <si>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</si>
  <si>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</si>
  <si>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</si>
  <si>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за 3 квартал 2020 року</t>
  </si>
  <si>
    <t>та контролю виконання фінансових планів</t>
  </si>
</sst>
</file>

<file path=xl/styles.xml><?xml version="1.0" encoding="utf-8"?>
<styleSheet xmlns="http://schemas.openxmlformats.org/spreadsheetml/2006/main">
  <numFmts count="11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_-* #,##0.00\ _г_р_н_._-;\-* #,##0.00\ _г_р_н_._-;_-* &quot;-&quot;??\ _г_р_н_._-;_-@_-"/>
    <numFmt numFmtId="165" formatCode="###\ ##0.000"/>
    <numFmt numFmtId="166" formatCode="_(&quot;$&quot;* #,##0.00_);_(&quot;$&quot;* \(#,##0.00\);_(&quot;$&quot;* &quot;-&quot;??_);_(@_)"/>
    <numFmt numFmtId="167" formatCode="_(* #,##0_);_(* \(#,##0\);_(* &quot;-&quot;_);_(@_)"/>
    <numFmt numFmtId="168" formatCode="_(* #,##0.00_);_(* \(#,##0.00\);_(* &quot;-&quot;??_);_(@_)"/>
    <numFmt numFmtId="169" formatCode="_-* #,##0.00_₴_-;\-* #,##0.00_₴_-;_-* &quot;-&quot;??_₴_-;_-@_-"/>
    <numFmt numFmtId="170" formatCode="#,##0.0_ ;[Red]\-#,##0.0\ "/>
    <numFmt numFmtId="171" formatCode="0.0;\(0.0\);\ ;\-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u/>
      <sz val="9.5"/>
      <name val="Times New Roman"/>
      <family val="1"/>
      <charset val="204"/>
    </font>
    <font>
      <b/>
      <sz val="9.5"/>
      <color indexed="12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.5"/>
      <color indexed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4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5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6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1" fontId="58" fillId="22" borderId="12" applyFill="0" applyBorder="0">
      <alignment horizontal="center" vertical="center" wrapText="1"/>
      <protection locked="0"/>
    </xf>
    <xf numFmtId="165" fontId="59" fillId="0" borderId="0">
      <alignment wrapText="1"/>
    </xf>
    <xf numFmtId="165" fontId="13" fillId="0" borderId="0">
      <alignment wrapText="1"/>
    </xf>
  </cellStyleXfs>
  <cellXfs count="53">
    <xf numFmtId="0" fontId="0" fillId="0" borderId="0" xfId="0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0" xfId="0" applyFont="1" applyFill="1" applyAlignment="1">
      <alignment horizontal="left" vertical="center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vertical="center"/>
    </xf>
    <xf numFmtId="0" fontId="68" fillId="0" borderId="0" xfId="0" applyFont="1" applyFill="1"/>
    <xf numFmtId="0" fontId="0" fillId="0" borderId="0" xfId="0" applyFill="1"/>
    <xf numFmtId="49" fontId="60" fillId="0" borderId="3" xfId="0" applyNumberFormat="1" applyFont="1" applyFill="1" applyBorder="1" applyAlignment="1">
      <alignment horizontal="center" vertical="center" wrapText="1"/>
    </xf>
    <xf numFmtId="49" fontId="61" fillId="0" borderId="3" xfId="0" applyNumberFormat="1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49" fontId="64" fillId="0" borderId="0" xfId="0" applyNumberFormat="1" applyFont="1" applyFill="1" applyBorder="1" applyAlignment="1">
      <alignment vertical="center"/>
    </xf>
    <xf numFmtId="49" fontId="64" fillId="0" borderId="0" xfId="0" applyNumberFormat="1" applyFont="1" applyFill="1" applyBorder="1" applyAlignment="1">
      <alignment horizontal="right" vertical="center"/>
    </xf>
    <xf numFmtId="49" fontId="64" fillId="0" borderId="0" xfId="0" applyNumberFormat="1" applyFont="1" applyFill="1" applyBorder="1" applyAlignment="1">
      <alignment horizontal="left" vertical="center"/>
    </xf>
    <xf numFmtId="49" fontId="65" fillId="0" borderId="0" xfId="0" applyNumberFormat="1" applyFont="1" applyFill="1" applyBorder="1" applyAlignment="1">
      <alignment vertical="center"/>
    </xf>
    <xf numFmtId="49" fontId="64" fillId="0" borderId="0" xfId="0" applyNumberFormat="1" applyFont="1" applyFill="1" applyBorder="1" applyAlignment="1">
      <alignment horizontal="center" vertical="center"/>
    </xf>
    <xf numFmtId="49" fontId="60" fillId="0" borderId="0" xfId="0" applyNumberFormat="1" applyFont="1" applyFill="1" applyBorder="1" applyAlignment="1">
      <alignment horizontal="left" vertical="center"/>
    </xf>
    <xf numFmtId="49" fontId="60" fillId="0" borderId="0" xfId="0" applyNumberFormat="1" applyFont="1" applyFill="1" applyBorder="1" applyAlignment="1">
      <alignment vertical="center"/>
    </xf>
    <xf numFmtId="49" fontId="61" fillId="0" borderId="0" xfId="0" applyNumberFormat="1" applyFont="1" applyFill="1" applyBorder="1" applyAlignment="1">
      <alignment vertical="center"/>
    </xf>
    <xf numFmtId="49" fontId="62" fillId="0" borderId="0" xfId="0" applyNumberFormat="1" applyFont="1" applyFill="1" applyBorder="1" applyAlignment="1">
      <alignment vertical="center"/>
    </xf>
    <xf numFmtId="49" fontId="61" fillId="0" borderId="0" xfId="0" applyNumberFormat="1" applyFont="1" applyFill="1" applyBorder="1" applyAlignment="1">
      <alignment horizontal="center" vertical="center"/>
    </xf>
    <xf numFmtId="49" fontId="60" fillId="0" borderId="0" xfId="0" applyNumberFormat="1" applyFont="1" applyFill="1" applyAlignment="1">
      <alignment horizontal="left" vertical="center"/>
    </xf>
    <xf numFmtId="49" fontId="60" fillId="0" borderId="15" xfId="0" applyNumberFormat="1" applyFont="1" applyFill="1" applyBorder="1" applyAlignment="1">
      <alignment vertical="center"/>
    </xf>
    <xf numFmtId="49" fontId="60" fillId="0" borderId="16" xfId="0" applyNumberFormat="1" applyFont="1" applyFill="1" applyBorder="1" applyAlignment="1">
      <alignment vertical="center"/>
    </xf>
    <xf numFmtId="49" fontId="60" fillId="0" borderId="15" xfId="0" applyNumberFormat="1" applyFont="1" applyFill="1" applyBorder="1" applyAlignment="1">
      <alignment vertical="center" wrapText="1"/>
    </xf>
    <xf numFmtId="49" fontId="60" fillId="0" borderId="16" xfId="0" applyNumberFormat="1" applyFont="1" applyFill="1" applyBorder="1" applyAlignment="1">
      <alignment vertical="center" wrapText="1"/>
    </xf>
    <xf numFmtId="49" fontId="60" fillId="0" borderId="3" xfId="0" applyNumberFormat="1" applyFont="1" applyFill="1" applyBorder="1" applyAlignment="1">
      <alignment horizontal="center" vertical="center"/>
    </xf>
    <xf numFmtId="49" fontId="61" fillId="0" borderId="15" xfId="0" applyNumberFormat="1" applyFont="1" applyFill="1" applyBorder="1" applyAlignment="1">
      <alignment vertical="center" wrapText="1"/>
    </xf>
    <xf numFmtId="49" fontId="61" fillId="0" borderId="13" xfId="0" applyNumberFormat="1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vertical="center" wrapText="1"/>
    </xf>
    <xf numFmtId="49" fontId="67" fillId="0" borderId="15" xfId="218" applyNumberFormat="1" applyFont="1" applyFill="1" applyBorder="1" applyAlignment="1">
      <alignment vertical="center"/>
      <protection locked="0"/>
    </xf>
    <xf numFmtId="49" fontId="67" fillId="0" borderId="16" xfId="218" applyNumberFormat="1" applyFont="1" applyFill="1" applyBorder="1" applyAlignment="1">
      <alignment vertical="center"/>
      <protection locked="0"/>
    </xf>
    <xf numFmtId="49" fontId="60" fillId="0" borderId="3" xfId="0" applyNumberFormat="1" applyFont="1" applyFill="1" applyBorder="1" applyAlignment="1">
      <alignment vertical="center" wrapText="1"/>
    </xf>
    <xf numFmtId="49" fontId="63" fillId="0" borderId="3" xfId="0" applyNumberFormat="1" applyFont="1" applyFill="1" applyBorder="1" applyAlignment="1">
      <alignment horizontal="center" vertical="center" wrapText="1"/>
    </xf>
    <xf numFmtId="49" fontId="63" fillId="0" borderId="3" xfId="0" applyNumberFormat="1" applyFont="1" applyFill="1" applyBorder="1" applyAlignment="1">
      <alignment horizontal="right" vertical="center" wrapText="1"/>
    </xf>
    <xf numFmtId="49" fontId="64" fillId="0" borderId="15" xfId="0" applyNumberFormat="1" applyFont="1" applyFill="1" applyBorder="1" applyAlignment="1">
      <alignment vertical="center" wrapText="1"/>
    </xf>
    <xf numFmtId="49" fontId="64" fillId="0" borderId="16" xfId="0" applyNumberFormat="1" applyFont="1" applyFill="1" applyBorder="1" applyAlignment="1">
      <alignment vertical="center" wrapText="1"/>
    </xf>
    <xf numFmtId="49" fontId="60" fillId="0" borderId="3" xfId="0" applyNumberFormat="1" applyFont="1" applyFill="1" applyBorder="1" applyAlignment="1">
      <alignment horizontal="right" vertical="center" wrapText="1"/>
    </xf>
    <xf numFmtId="49" fontId="67" fillId="0" borderId="15" xfId="0" applyNumberFormat="1" applyFont="1" applyFill="1" applyBorder="1" applyAlignment="1">
      <alignment vertical="center" wrapText="1"/>
    </xf>
    <xf numFmtId="49" fontId="67" fillId="0" borderId="16" xfId="0" applyNumberFormat="1" applyFont="1" applyFill="1" applyBorder="1" applyAlignment="1">
      <alignment vertical="center" wrapText="1"/>
    </xf>
    <xf numFmtId="49" fontId="61" fillId="0" borderId="3" xfId="0" applyNumberFormat="1" applyFont="1" applyFill="1" applyBorder="1" applyAlignment="1">
      <alignment vertical="center" wrapText="1"/>
    </xf>
    <xf numFmtId="49" fontId="61" fillId="0" borderId="3" xfId="0" applyNumberFormat="1" applyFont="1" applyFill="1" applyBorder="1" applyAlignment="1">
      <alignment horizontal="right" vertical="center" wrapText="1"/>
    </xf>
    <xf numFmtId="49" fontId="60" fillId="29" borderId="3" xfId="0" applyNumberFormat="1" applyFont="1" applyFill="1" applyBorder="1" applyAlignment="1">
      <alignment horizontal="right" vertical="center" wrapText="1"/>
    </xf>
    <xf numFmtId="49" fontId="69" fillId="0" borderId="3" xfId="0" applyNumberFormat="1" applyFont="1" applyFill="1" applyBorder="1" applyAlignment="1">
      <alignment horizontal="right" vertical="center" wrapText="1"/>
    </xf>
    <xf numFmtId="49" fontId="0" fillId="0" borderId="13" xfId="0" applyNumberFormat="1" applyFill="1" applyBorder="1" applyAlignment="1">
      <alignment vertical="center" wrapText="1"/>
    </xf>
    <xf numFmtId="49" fontId="61" fillId="0" borderId="16" xfId="0" applyNumberFormat="1" applyFont="1" applyFill="1" applyBorder="1" applyAlignment="1">
      <alignment vertical="center" wrapText="1"/>
    </xf>
    <xf numFmtId="49" fontId="61" fillId="0" borderId="14" xfId="0" applyNumberFormat="1" applyFont="1" applyFill="1" applyBorder="1" applyAlignment="1">
      <alignment horizontal="center" vertical="center" wrapText="1"/>
    </xf>
    <xf numFmtId="49" fontId="60" fillId="0" borderId="3" xfId="0" applyNumberFormat="1" applyFont="1" applyBorder="1" applyAlignment="1">
      <alignment horizontal="right" vertical="center" wrapText="1"/>
    </xf>
    <xf numFmtId="49" fontId="68" fillId="0" borderId="0" xfId="0" applyNumberFormat="1" applyFont="1" applyFill="1"/>
    <xf numFmtId="49" fontId="0" fillId="0" borderId="0" xfId="0" applyNumberFormat="1" applyFill="1"/>
    <xf numFmtId="49" fontId="64" fillId="0" borderId="0" xfId="0" applyNumberFormat="1" applyFont="1" applyFill="1" applyBorder="1" applyAlignment="1">
      <alignment vertical="justify" wrapText="1"/>
    </xf>
    <xf numFmtId="49" fontId="66" fillId="0" borderId="0" xfId="0" applyNumberFormat="1" applyFont="1" applyFill="1" applyAlignment="1">
      <alignment wrapText="1"/>
    </xf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4"/>
  <sheetViews>
    <sheetView tabSelected="1" workbookViewId="0">
      <selection activeCell="D12" sqref="D12"/>
    </sheetView>
  </sheetViews>
  <sheetFormatPr defaultRowHeight="12.75"/>
  <cols>
    <col min="1" max="1" width="23.140625" style="7" customWidth="1"/>
    <col min="2" max="2" width="12" style="7" customWidth="1"/>
    <col min="3" max="3" width="10.42578125" style="7" customWidth="1"/>
    <col min="4" max="4" width="11.85546875" style="7" customWidth="1"/>
    <col min="5" max="5" width="15" style="7" customWidth="1"/>
    <col min="6" max="6" width="11.85546875" style="7" customWidth="1"/>
    <col min="7" max="7" width="10.7109375" style="7" customWidth="1"/>
    <col min="8" max="256" width="9.140625" style="7"/>
    <col min="257" max="257" width="23.140625" style="7" customWidth="1"/>
    <col min="258" max="258" width="9.140625" style="7"/>
    <col min="259" max="259" width="10.42578125" style="7" customWidth="1"/>
    <col min="260" max="260" width="11.85546875" style="7" customWidth="1"/>
    <col min="261" max="261" width="15" style="7" customWidth="1"/>
    <col min="262" max="262" width="11.85546875" style="7" customWidth="1"/>
    <col min="263" max="263" width="10.7109375" style="7" customWidth="1"/>
    <col min="264" max="512" width="9.140625" style="7"/>
    <col min="513" max="513" width="23.140625" style="7" customWidth="1"/>
    <col min="514" max="514" width="9.140625" style="7"/>
    <col min="515" max="515" width="10.42578125" style="7" customWidth="1"/>
    <col min="516" max="516" width="11.85546875" style="7" customWidth="1"/>
    <col min="517" max="517" width="15" style="7" customWidth="1"/>
    <col min="518" max="518" width="11.85546875" style="7" customWidth="1"/>
    <col min="519" max="519" width="10.7109375" style="7" customWidth="1"/>
    <col min="520" max="768" width="9.140625" style="7"/>
    <col min="769" max="769" width="23.140625" style="7" customWidth="1"/>
    <col min="770" max="770" width="9.140625" style="7"/>
    <col min="771" max="771" width="10.42578125" style="7" customWidth="1"/>
    <col min="772" max="772" width="11.85546875" style="7" customWidth="1"/>
    <col min="773" max="773" width="15" style="7" customWidth="1"/>
    <col min="774" max="774" width="11.85546875" style="7" customWidth="1"/>
    <col min="775" max="775" width="10.7109375" style="7" customWidth="1"/>
    <col min="776" max="1024" width="9.140625" style="7"/>
    <col min="1025" max="1025" width="23.140625" style="7" customWidth="1"/>
    <col min="1026" max="1026" width="9.140625" style="7"/>
    <col min="1027" max="1027" width="10.42578125" style="7" customWidth="1"/>
    <col min="1028" max="1028" width="11.85546875" style="7" customWidth="1"/>
    <col min="1029" max="1029" width="15" style="7" customWidth="1"/>
    <col min="1030" max="1030" width="11.85546875" style="7" customWidth="1"/>
    <col min="1031" max="1031" width="10.7109375" style="7" customWidth="1"/>
    <col min="1032" max="1280" width="9.140625" style="7"/>
    <col min="1281" max="1281" width="23.140625" style="7" customWidth="1"/>
    <col min="1282" max="1282" width="9.140625" style="7"/>
    <col min="1283" max="1283" width="10.42578125" style="7" customWidth="1"/>
    <col min="1284" max="1284" width="11.85546875" style="7" customWidth="1"/>
    <col min="1285" max="1285" width="15" style="7" customWidth="1"/>
    <col min="1286" max="1286" width="11.85546875" style="7" customWidth="1"/>
    <col min="1287" max="1287" width="10.7109375" style="7" customWidth="1"/>
    <col min="1288" max="1536" width="9.140625" style="7"/>
    <col min="1537" max="1537" width="23.140625" style="7" customWidth="1"/>
    <col min="1538" max="1538" width="9.140625" style="7"/>
    <col min="1539" max="1539" width="10.42578125" style="7" customWidth="1"/>
    <col min="1540" max="1540" width="11.85546875" style="7" customWidth="1"/>
    <col min="1541" max="1541" width="15" style="7" customWidth="1"/>
    <col min="1542" max="1542" width="11.85546875" style="7" customWidth="1"/>
    <col min="1543" max="1543" width="10.7109375" style="7" customWidth="1"/>
    <col min="1544" max="1792" width="9.140625" style="7"/>
    <col min="1793" max="1793" width="23.140625" style="7" customWidth="1"/>
    <col min="1794" max="1794" width="9.140625" style="7"/>
    <col min="1795" max="1795" width="10.42578125" style="7" customWidth="1"/>
    <col min="1796" max="1796" width="11.85546875" style="7" customWidth="1"/>
    <col min="1797" max="1797" width="15" style="7" customWidth="1"/>
    <col min="1798" max="1798" width="11.85546875" style="7" customWidth="1"/>
    <col min="1799" max="1799" width="10.7109375" style="7" customWidth="1"/>
    <col min="1800" max="2048" width="9.140625" style="7"/>
    <col min="2049" max="2049" width="23.140625" style="7" customWidth="1"/>
    <col min="2050" max="2050" width="9.140625" style="7"/>
    <col min="2051" max="2051" width="10.42578125" style="7" customWidth="1"/>
    <col min="2052" max="2052" width="11.85546875" style="7" customWidth="1"/>
    <col min="2053" max="2053" width="15" style="7" customWidth="1"/>
    <col min="2054" max="2054" width="11.85546875" style="7" customWidth="1"/>
    <col min="2055" max="2055" width="10.7109375" style="7" customWidth="1"/>
    <col min="2056" max="2304" width="9.140625" style="7"/>
    <col min="2305" max="2305" width="23.140625" style="7" customWidth="1"/>
    <col min="2306" max="2306" width="9.140625" style="7"/>
    <col min="2307" max="2307" width="10.42578125" style="7" customWidth="1"/>
    <col min="2308" max="2308" width="11.85546875" style="7" customWidth="1"/>
    <col min="2309" max="2309" width="15" style="7" customWidth="1"/>
    <col min="2310" max="2310" width="11.85546875" style="7" customWidth="1"/>
    <col min="2311" max="2311" width="10.7109375" style="7" customWidth="1"/>
    <col min="2312" max="2560" width="9.140625" style="7"/>
    <col min="2561" max="2561" width="23.140625" style="7" customWidth="1"/>
    <col min="2562" max="2562" width="9.140625" style="7"/>
    <col min="2563" max="2563" width="10.42578125" style="7" customWidth="1"/>
    <col min="2564" max="2564" width="11.85546875" style="7" customWidth="1"/>
    <col min="2565" max="2565" width="15" style="7" customWidth="1"/>
    <col min="2566" max="2566" width="11.85546875" style="7" customWidth="1"/>
    <col min="2567" max="2567" width="10.7109375" style="7" customWidth="1"/>
    <col min="2568" max="2816" width="9.140625" style="7"/>
    <col min="2817" max="2817" width="23.140625" style="7" customWidth="1"/>
    <col min="2818" max="2818" width="9.140625" style="7"/>
    <col min="2819" max="2819" width="10.42578125" style="7" customWidth="1"/>
    <col min="2820" max="2820" width="11.85546875" style="7" customWidth="1"/>
    <col min="2821" max="2821" width="15" style="7" customWidth="1"/>
    <col min="2822" max="2822" width="11.85546875" style="7" customWidth="1"/>
    <col min="2823" max="2823" width="10.7109375" style="7" customWidth="1"/>
    <col min="2824" max="3072" width="9.140625" style="7"/>
    <col min="3073" max="3073" width="23.140625" style="7" customWidth="1"/>
    <col min="3074" max="3074" width="9.140625" style="7"/>
    <col min="3075" max="3075" width="10.42578125" style="7" customWidth="1"/>
    <col min="3076" max="3076" width="11.85546875" style="7" customWidth="1"/>
    <col min="3077" max="3077" width="15" style="7" customWidth="1"/>
    <col min="3078" max="3078" width="11.85546875" style="7" customWidth="1"/>
    <col min="3079" max="3079" width="10.7109375" style="7" customWidth="1"/>
    <col min="3080" max="3328" width="9.140625" style="7"/>
    <col min="3329" max="3329" width="23.140625" style="7" customWidth="1"/>
    <col min="3330" max="3330" width="9.140625" style="7"/>
    <col min="3331" max="3331" width="10.42578125" style="7" customWidth="1"/>
    <col min="3332" max="3332" width="11.85546875" style="7" customWidth="1"/>
    <col min="3333" max="3333" width="15" style="7" customWidth="1"/>
    <col min="3334" max="3334" width="11.85546875" style="7" customWidth="1"/>
    <col min="3335" max="3335" width="10.7109375" style="7" customWidth="1"/>
    <col min="3336" max="3584" width="9.140625" style="7"/>
    <col min="3585" max="3585" width="23.140625" style="7" customWidth="1"/>
    <col min="3586" max="3586" width="9.140625" style="7"/>
    <col min="3587" max="3587" width="10.42578125" style="7" customWidth="1"/>
    <col min="3588" max="3588" width="11.85546875" style="7" customWidth="1"/>
    <col min="3589" max="3589" width="15" style="7" customWidth="1"/>
    <col min="3590" max="3590" width="11.85546875" style="7" customWidth="1"/>
    <col min="3591" max="3591" width="10.7109375" style="7" customWidth="1"/>
    <col min="3592" max="3840" width="9.140625" style="7"/>
    <col min="3841" max="3841" width="23.140625" style="7" customWidth="1"/>
    <col min="3842" max="3842" width="9.140625" style="7"/>
    <col min="3843" max="3843" width="10.42578125" style="7" customWidth="1"/>
    <col min="3844" max="3844" width="11.85546875" style="7" customWidth="1"/>
    <col min="3845" max="3845" width="15" style="7" customWidth="1"/>
    <col min="3846" max="3846" width="11.85546875" style="7" customWidth="1"/>
    <col min="3847" max="3847" width="10.7109375" style="7" customWidth="1"/>
    <col min="3848" max="4096" width="9.140625" style="7"/>
    <col min="4097" max="4097" width="23.140625" style="7" customWidth="1"/>
    <col min="4098" max="4098" width="9.140625" style="7"/>
    <col min="4099" max="4099" width="10.42578125" style="7" customWidth="1"/>
    <col min="4100" max="4100" width="11.85546875" style="7" customWidth="1"/>
    <col min="4101" max="4101" width="15" style="7" customWidth="1"/>
    <col min="4102" max="4102" width="11.85546875" style="7" customWidth="1"/>
    <col min="4103" max="4103" width="10.7109375" style="7" customWidth="1"/>
    <col min="4104" max="4352" width="9.140625" style="7"/>
    <col min="4353" max="4353" width="23.140625" style="7" customWidth="1"/>
    <col min="4354" max="4354" width="9.140625" style="7"/>
    <col min="4355" max="4355" width="10.42578125" style="7" customWidth="1"/>
    <col min="4356" max="4356" width="11.85546875" style="7" customWidth="1"/>
    <col min="4357" max="4357" width="15" style="7" customWidth="1"/>
    <col min="4358" max="4358" width="11.85546875" style="7" customWidth="1"/>
    <col min="4359" max="4359" width="10.7109375" style="7" customWidth="1"/>
    <col min="4360" max="4608" width="9.140625" style="7"/>
    <col min="4609" max="4609" width="23.140625" style="7" customWidth="1"/>
    <col min="4610" max="4610" width="9.140625" style="7"/>
    <col min="4611" max="4611" width="10.42578125" style="7" customWidth="1"/>
    <col min="4612" max="4612" width="11.85546875" style="7" customWidth="1"/>
    <col min="4613" max="4613" width="15" style="7" customWidth="1"/>
    <col min="4614" max="4614" width="11.85546875" style="7" customWidth="1"/>
    <col min="4615" max="4615" width="10.7109375" style="7" customWidth="1"/>
    <col min="4616" max="4864" width="9.140625" style="7"/>
    <col min="4865" max="4865" width="23.140625" style="7" customWidth="1"/>
    <col min="4866" max="4866" width="9.140625" style="7"/>
    <col min="4867" max="4867" width="10.42578125" style="7" customWidth="1"/>
    <col min="4868" max="4868" width="11.85546875" style="7" customWidth="1"/>
    <col min="4869" max="4869" width="15" style="7" customWidth="1"/>
    <col min="4870" max="4870" width="11.85546875" style="7" customWidth="1"/>
    <col min="4871" max="4871" width="10.7109375" style="7" customWidth="1"/>
    <col min="4872" max="5120" width="9.140625" style="7"/>
    <col min="5121" max="5121" width="23.140625" style="7" customWidth="1"/>
    <col min="5122" max="5122" width="9.140625" style="7"/>
    <col min="5123" max="5123" width="10.42578125" style="7" customWidth="1"/>
    <col min="5124" max="5124" width="11.85546875" style="7" customWidth="1"/>
    <col min="5125" max="5125" width="15" style="7" customWidth="1"/>
    <col min="5126" max="5126" width="11.85546875" style="7" customWidth="1"/>
    <col min="5127" max="5127" width="10.7109375" style="7" customWidth="1"/>
    <col min="5128" max="5376" width="9.140625" style="7"/>
    <col min="5377" max="5377" width="23.140625" style="7" customWidth="1"/>
    <col min="5378" max="5378" width="9.140625" style="7"/>
    <col min="5379" max="5379" width="10.42578125" style="7" customWidth="1"/>
    <col min="5380" max="5380" width="11.85546875" style="7" customWidth="1"/>
    <col min="5381" max="5381" width="15" style="7" customWidth="1"/>
    <col min="5382" max="5382" width="11.85546875" style="7" customWidth="1"/>
    <col min="5383" max="5383" width="10.7109375" style="7" customWidth="1"/>
    <col min="5384" max="5632" width="9.140625" style="7"/>
    <col min="5633" max="5633" width="23.140625" style="7" customWidth="1"/>
    <col min="5634" max="5634" width="9.140625" style="7"/>
    <col min="5635" max="5635" width="10.42578125" style="7" customWidth="1"/>
    <col min="5636" max="5636" width="11.85546875" style="7" customWidth="1"/>
    <col min="5637" max="5637" width="15" style="7" customWidth="1"/>
    <col min="5638" max="5638" width="11.85546875" style="7" customWidth="1"/>
    <col min="5639" max="5639" width="10.7109375" style="7" customWidth="1"/>
    <col min="5640" max="5888" width="9.140625" style="7"/>
    <col min="5889" max="5889" width="23.140625" style="7" customWidth="1"/>
    <col min="5890" max="5890" width="9.140625" style="7"/>
    <col min="5891" max="5891" width="10.42578125" style="7" customWidth="1"/>
    <col min="5892" max="5892" width="11.85546875" style="7" customWidth="1"/>
    <col min="5893" max="5893" width="15" style="7" customWidth="1"/>
    <col min="5894" max="5894" width="11.85546875" style="7" customWidth="1"/>
    <col min="5895" max="5895" width="10.7109375" style="7" customWidth="1"/>
    <col min="5896" max="6144" width="9.140625" style="7"/>
    <col min="6145" max="6145" width="23.140625" style="7" customWidth="1"/>
    <col min="6146" max="6146" width="9.140625" style="7"/>
    <col min="6147" max="6147" width="10.42578125" style="7" customWidth="1"/>
    <col min="6148" max="6148" width="11.85546875" style="7" customWidth="1"/>
    <col min="6149" max="6149" width="15" style="7" customWidth="1"/>
    <col min="6150" max="6150" width="11.85546875" style="7" customWidth="1"/>
    <col min="6151" max="6151" width="10.7109375" style="7" customWidth="1"/>
    <col min="6152" max="6400" width="9.140625" style="7"/>
    <col min="6401" max="6401" width="23.140625" style="7" customWidth="1"/>
    <col min="6402" max="6402" width="9.140625" style="7"/>
    <col min="6403" max="6403" width="10.42578125" style="7" customWidth="1"/>
    <col min="6404" max="6404" width="11.85546875" style="7" customWidth="1"/>
    <col min="6405" max="6405" width="15" style="7" customWidth="1"/>
    <col min="6406" max="6406" width="11.85546875" style="7" customWidth="1"/>
    <col min="6407" max="6407" width="10.7109375" style="7" customWidth="1"/>
    <col min="6408" max="6656" width="9.140625" style="7"/>
    <col min="6657" max="6657" width="23.140625" style="7" customWidth="1"/>
    <col min="6658" max="6658" width="9.140625" style="7"/>
    <col min="6659" max="6659" width="10.42578125" style="7" customWidth="1"/>
    <col min="6660" max="6660" width="11.85546875" style="7" customWidth="1"/>
    <col min="6661" max="6661" width="15" style="7" customWidth="1"/>
    <col min="6662" max="6662" width="11.85546875" style="7" customWidth="1"/>
    <col min="6663" max="6663" width="10.7109375" style="7" customWidth="1"/>
    <col min="6664" max="6912" width="9.140625" style="7"/>
    <col min="6913" max="6913" width="23.140625" style="7" customWidth="1"/>
    <col min="6914" max="6914" width="9.140625" style="7"/>
    <col min="6915" max="6915" width="10.42578125" style="7" customWidth="1"/>
    <col min="6916" max="6916" width="11.85546875" style="7" customWidth="1"/>
    <col min="6917" max="6917" width="15" style="7" customWidth="1"/>
    <col min="6918" max="6918" width="11.85546875" style="7" customWidth="1"/>
    <col min="6919" max="6919" width="10.7109375" style="7" customWidth="1"/>
    <col min="6920" max="7168" width="9.140625" style="7"/>
    <col min="7169" max="7169" width="23.140625" style="7" customWidth="1"/>
    <col min="7170" max="7170" width="9.140625" style="7"/>
    <col min="7171" max="7171" width="10.42578125" style="7" customWidth="1"/>
    <col min="7172" max="7172" width="11.85546875" style="7" customWidth="1"/>
    <col min="7173" max="7173" width="15" style="7" customWidth="1"/>
    <col min="7174" max="7174" width="11.85546875" style="7" customWidth="1"/>
    <col min="7175" max="7175" width="10.7109375" style="7" customWidth="1"/>
    <col min="7176" max="7424" width="9.140625" style="7"/>
    <col min="7425" max="7425" width="23.140625" style="7" customWidth="1"/>
    <col min="7426" max="7426" width="9.140625" style="7"/>
    <col min="7427" max="7427" width="10.42578125" style="7" customWidth="1"/>
    <col min="7428" max="7428" width="11.85546875" style="7" customWidth="1"/>
    <col min="7429" max="7429" width="15" style="7" customWidth="1"/>
    <col min="7430" max="7430" width="11.85546875" style="7" customWidth="1"/>
    <col min="7431" max="7431" width="10.7109375" style="7" customWidth="1"/>
    <col min="7432" max="7680" width="9.140625" style="7"/>
    <col min="7681" max="7681" width="23.140625" style="7" customWidth="1"/>
    <col min="7682" max="7682" width="9.140625" style="7"/>
    <col min="7683" max="7683" width="10.42578125" style="7" customWidth="1"/>
    <col min="7684" max="7684" width="11.85546875" style="7" customWidth="1"/>
    <col min="7685" max="7685" width="15" style="7" customWidth="1"/>
    <col min="7686" max="7686" width="11.85546875" style="7" customWidth="1"/>
    <col min="7687" max="7687" width="10.7109375" style="7" customWidth="1"/>
    <col min="7688" max="7936" width="9.140625" style="7"/>
    <col min="7937" max="7937" width="23.140625" style="7" customWidth="1"/>
    <col min="7938" max="7938" width="9.140625" style="7"/>
    <col min="7939" max="7939" width="10.42578125" style="7" customWidth="1"/>
    <col min="7940" max="7940" width="11.85546875" style="7" customWidth="1"/>
    <col min="7941" max="7941" width="15" style="7" customWidth="1"/>
    <col min="7942" max="7942" width="11.85546875" style="7" customWidth="1"/>
    <col min="7943" max="7943" width="10.7109375" style="7" customWidth="1"/>
    <col min="7944" max="8192" width="9.140625" style="7"/>
    <col min="8193" max="8193" width="23.140625" style="7" customWidth="1"/>
    <col min="8194" max="8194" width="9.140625" style="7"/>
    <col min="8195" max="8195" width="10.42578125" style="7" customWidth="1"/>
    <col min="8196" max="8196" width="11.85546875" style="7" customWidth="1"/>
    <col min="8197" max="8197" width="15" style="7" customWidth="1"/>
    <col min="8198" max="8198" width="11.85546875" style="7" customWidth="1"/>
    <col min="8199" max="8199" width="10.7109375" style="7" customWidth="1"/>
    <col min="8200" max="8448" width="9.140625" style="7"/>
    <col min="8449" max="8449" width="23.140625" style="7" customWidth="1"/>
    <col min="8450" max="8450" width="9.140625" style="7"/>
    <col min="8451" max="8451" width="10.42578125" style="7" customWidth="1"/>
    <col min="8452" max="8452" width="11.85546875" style="7" customWidth="1"/>
    <col min="8453" max="8453" width="15" style="7" customWidth="1"/>
    <col min="8454" max="8454" width="11.85546875" style="7" customWidth="1"/>
    <col min="8455" max="8455" width="10.7109375" style="7" customWidth="1"/>
    <col min="8456" max="8704" width="9.140625" style="7"/>
    <col min="8705" max="8705" width="23.140625" style="7" customWidth="1"/>
    <col min="8706" max="8706" width="9.140625" style="7"/>
    <col min="8707" max="8707" width="10.42578125" style="7" customWidth="1"/>
    <col min="8708" max="8708" width="11.85546875" style="7" customWidth="1"/>
    <col min="8709" max="8709" width="15" style="7" customWidth="1"/>
    <col min="8710" max="8710" width="11.85546875" style="7" customWidth="1"/>
    <col min="8711" max="8711" width="10.7109375" style="7" customWidth="1"/>
    <col min="8712" max="8960" width="9.140625" style="7"/>
    <col min="8961" max="8961" width="23.140625" style="7" customWidth="1"/>
    <col min="8962" max="8962" width="9.140625" style="7"/>
    <col min="8963" max="8963" width="10.42578125" style="7" customWidth="1"/>
    <col min="8964" max="8964" width="11.85546875" style="7" customWidth="1"/>
    <col min="8965" max="8965" width="15" style="7" customWidth="1"/>
    <col min="8966" max="8966" width="11.85546875" style="7" customWidth="1"/>
    <col min="8967" max="8967" width="10.7109375" style="7" customWidth="1"/>
    <col min="8968" max="9216" width="9.140625" style="7"/>
    <col min="9217" max="9217" width="23.140625" style="7" customWidth="1"/>
    <col min="9218" max="9218" width="9.140625" style="7"/>
    <col min="9219" max="9219" width="10.42578125" style="7" customWidth="1"/>
    <col min="9220" max="9220" width="11.85546875" style="7" customWidth="1"/>
    <col min="9221" max="9221" width="15" style="7" customWidth="1"/>
    <col min="9222" max="9222" width="11.85546875" style="7" customWidth="1"/>
    <col min="9223" max="9223" width="10.7109375" style="7" customWidth="1"/>
    <col min="9224" max="9472" width="9.140625" style="7"/>
    <col min="9473" max="9473" width="23.140625" style="7" customWidth="1"/>
    <col min="9474" max="9474" width="9.140625" style="7"/>
    <col min="9475" max="9475" width="10.42578125" style="7" customWidth="1"/>
    <col min="9476" max="9476" width="11.85546875" style="7" customWidth="1"/>
    <col min="9477" max="9477" width="15" style="7" customWidth="1"/>
    <col min="9478" max="9478" width="11.85546875" style="7" customWidth="1"/>
    <col min="9479" max="9479" width="10.7109375" style="7" customWidth="1"/>
    <col min="9480" max="9728" width="9.140625" style="7"/>
    <col min="9729" max="9729" width="23.140625" style="7" customWidth="1"/>
    <col min="9730" max="9730" width="9.140625" style="7"/>
    <col min="9731" max="9731" width="10.42578125" style="7" customWidth="1"/>
    <col min="9732" max="9732" width="11.85546875" style="7" customWidth="1"/>
    <col min="9733" max="9733" width="15" style="7" customWidth="1"/>
    <col min="9734" max="9734" width="11.85546875" style="7" customWidth="1"/>
    <col min="9735" max="9735" width="10.7109375" style="7" customWidth="1"/>
    <col min="9736" max="9984" width="9.140625" style="7"/>
    <col min="9985" max="9985" width="23.140625" style="7" customWidth="1"/>
    <col min="9986" max="9986" width="9.140625" style="7"/>
    <col min="9987" max="9987" width="10.42578125" style="7" customWidth="1"/>
    <col min="9988" max="9988" width="11.85546875" style="7" customWidth="1"/>
    <col min="9989" max="9989" width="15" style="7" customWidth="1"/>
    <col min="9990" max="9990" width="11.85546875" style="7" customWidth="1"/>
    <col min="9991" max="9991" width="10.7109375" style="7" customWidth="1"/>
    <col min="9992" max="10240" width="9.140625" style="7"/>
    <col min="10241" max="10241" width="23.140625" style="7" customWidth="1"/>
    <col min="10242" max="10242" width="9.140625" style="7"/>
    <col min="10243" max="10243" width="10.42578125" style="7" customWidth="1"/>
    <col min="10244" max="10244" width="11.85546875" style="7" customWidth="1"/>
    <col min="10245" max="10245" width="15" style="7" customWidth="1"/>
    <col min="10246" max="10246" width="11.85546875" style="7" customWidth="1"/>
    <col min="10247" max="10247" width="10.7109375" style="7" customWidth="1"/>
    <col min="10248" max="10496" width="9.140625" style="7"/>
    <col min="10497" max="10497" width="23.140625" style="7" customWidth="1"/>
    <col min="10498" max="10498" width="9.140625" style="7"/>
    <col min="10499" max="10499" width="10.42578125" style="7" customWidth="1"/>
    <col min="10500" max="10500" width="11.85546875" style="7" customWidth="1"/>
    <col min="10501" max="10501" width="15" style="7" customWidth="1"/>
    <col min="10502" max="10502" width="11.85546875" style="7" customWidth="1"/>
    <col min="10503" max="10503" width="10.7109375" style="7" customWidth="1"/>
    <col min="10504" max="10752" width="9.140625" style="7"/>
    <col min="10753" max="10753" width="23.140625" style="7" customWidth="1"/>
    <col min="10754" max="10754" width="9.140625" style="7"/>
    <col min="10755" max="10755" width="10.42578125" style="7" customWidth="1"/>
    <col min="10756" max="10756" width="11.85546875" style="7" customWidth="1"/>
    <col min="10757" max="10757" width="15" style="7" customWidth="1"/>
    <col min="10758" max="10758" width="11.85546875" style="7" customWidth="1"/>
    <col min="10759" max="10759" width="10.7109375" style="7" customWidth="1"/>
    <col min="10760" max="11008" width="9.140625" style="7"/>
    <col min="11009" max="11009" width="23.140625" style="7" customWidth="1"/>
    <col min="11010" max="11010" width="9.140625" style="7"/>
    <col min="11011" max="11011" width="10.42578125" style="7" customWidth="1"/>
    <col min="11012" max="11012" width="11.85546875" style="7" customWidth="1"/>
    <col min="11013" max="11013" width="15" style="7" customWidth="1"/>
    <col min="11014" max="11014" width="11.85546875" style="7" customWidth="1"/>
    <col min="11015" max="11015" width="10.7109375" style="7" customWidth="1"/>
    <col min="11016" max="11264" width="9.140625" style="7"/>
    <col min="11265" max="11265" width="23.140625" style="7" customWidth="1"/>
    <col min="11266" max="11266" width="9.140625" style="7"/>
    <col min="11267" max="11267" width="10.42578125" style="7" customWidth="1"/>
    <col min="11268" max="11268" width="11.85546875" style="7" customWidth="1"/>
    <col min="11269" max="11269" width="15" style="7" customWidth="1"/>
    <col min="11270" max="11270" width="11.85546875" style="7" customWidth="1"/>
    <col min="11271" max="11271" width="10.7109375" style="7" customWidth="1"/>
    <col min="11272" max="11520" width="9.140625" style="7"/>
    <col min="11521" max="11521" width="23.140625" style="7" customWidth="1"/>
    <col min="11522" max="11522" width="9.140625" style="7"/>
    <col min="11523" max="11523" width="10.42578125" style="7" customWidth="1"/>
    <col min="11524" max="11524" width="11.85546875" style="7" customWidth="1"/>
    <col min="11525" max="11525" width="15" style="7" customWidth="1"/>
    <col min="11526" max="11526" width="11.85546875" style="7" customWidth="1"/>
    <col min="11527" max="11527" width="10.7109375" style="7" customWidth="1"/>
    <col min="11528" max="11776" width="9.140625" style="7"/>
    <col min="11777" max="11777" width="23.140625" style="7" customWidth="1"/>
    <col min="11778" max="11778" width="9.140625" style="7"/>
    <col min="11779" max="11779" width="10.42578125" style="7" customWidth="1"/>
    <col min="11780" max="11780" width="11.85546875" style="7" customWidth="1"/>
    <col min="11781" max="11781" width="15" style="7" customWidth="1"/>
    <col min="11782" max="11782" width="11.85546875" style="7" customWidth="1"/>
    <col min="11783" max="11783" width="10.7109375" style="7" customWidth="1"/>
    <col min="11784" max="12032" width="9.140625" style="7"/>
    <col min="12033" max="12033" width="23.140625" style="7" customWidth="1"/>
    <col min="12034" max="12034" width="9.140625" style="7"/>
    <col min="12035" max="12035" width="10.42578125" style="7" customWidth="1"/>
    <col min="12036" max="12036" width="11.85546875" style="7" customWidth="1"/>
    <col min="12037" max="12037" width="15" style="7" customWidth="1"/>
    <col min="12038" max="12038" width="11.85546875" style="7" customWidth="1"/>
    <col min="12039" max="12039" width="10.7109375" style="7" customWidth="1"/>
    <col min="12040" max="12288" width="9.140625" style="7"/>
    <col min="12289" max="12289" width="23.140625" style="7" customWidth="1"/>
    <col min="12290" max="12290" width="9.140625" style="7"/>
    <col min="12291" max="12291" width="10.42578125" style="7" customWidth="1"/>
    <col min="12292" max="12292" width="11.85546875" style="7" customWidth="1"/>
    <col min="12293" max="12293" width="15" style="7" customWidth="1"/>
    <col min="12294" max="12294" width="11.85546875" style="7" customWidth="1"/>
    <col min="12295" max="12295" width="10.7109375" style="7" customWidth="1"/>
    <col min="12296" max="12544" width="9.140625" style="7"/>
    <col min="12545" max="12545" width="23.140625" style="7" customWidth="1"/>
    <col min="12546" max="12546" width="9.140625" style="7"/>
    <col min="12547" max="12547" width="10.42578125" style="7" customWidth="1"/>
    <col min="12548" max="12548" width="11.85546875" style="7" customWidth="1"/>
    <col min="12549" max="12549" width="15" style="7" customWidth="1"/>
    <col min="12550" max="12550" width="11.85546875" style="7" customWidth="1"/>
    <col min="12551" max="12551" width="10.7109375" style="7" customWidth="1"/>
    <col min="12552" max="12800" width="9.140625" style="7"/>
    <col min="12801" max="12801" width="23.140625" style="7" customWidth="1"/>
    <col min="12802" max="12802" width="9.140625" style="7"/>
    <col min="12803" max="12803" width="10.42578125" style="7" customWidth="1"/>
    <col min="12804" max="12804" width="11.85546875" style="7" customWidth="1"/>
    <col min="12805" max="12805" width="15" style="7" customWidth="1"/>
    <col min="12806" max="12806" width="11.85546875" style="7" customWidth="1"/>
    <col min="12807" max="12807" width="10.7109375" style="7" customWidth="1"/>
    <col min="12808" max="13056" width="9.140625" style="7"/>
    <col min="13057" max="13057" width="23.140625" style="7" customWidth="1"/>
    <col min="13058" max="13058" width="9.140625" style="7"/>
    <col min="13059" max="13059" width="10.42578125" style="7" customWidth="1"/>
    <col min="13060" max="13060" width="11.85546875" style="7" customWidth="1"/>
    <col min="13061" max="13061" width="15" style="7" customWidth="1"/>
    <col min="13062" max="13062" width="11.85546875" style="7" customWidth="1"/>
    <col min="13063" max="13063" width="10.7109375" style="7" customWidth="1"/>
    <col min="13064" max="13312" width="9.140625" style="7"/>
    <col min="13313" max="13313" width="23.140625" style="7" customWidth="1"/>
    <col min="13314" max="13314" width="9.140625" style="7"/>
    <col min="13315" max="13315" width="10.42578125" style="7" customWidth="1"/>
    <col min="13316" max="13316" width="11.85546875" style="7" customWidth="1"/>
    <col min="13317" max="13317" width="15" style="7" customWidth="1"/>
    <col min="13318" max="13318" width="11.85546875" style="7" customWidth="1"/>
    <col min="13319" max="13319" width="10.7109375" style="7" customWidth="1"/>
    <col min="13320" max="13568" width="9.140625" style="7"/>
    <col min="13569" max="13569" width="23.140625" style="7" customWidth="1"/>
    <col min="13570" max="13570" width="9.140625" style="7"/>
    <col min="13571" max="13571" width="10.42578125" style="7" customWidth="1"/>
    <col min="13572" max="13572" width="11.85546875" style="7" customWidth="1"/>
    <col min="13573" max="13573" width="15" style="7" customWidth="1"/>
    <col min="13574" max="13574" width="11.85546875" style="7" customWidth="1"/>
    <col min="13575" max="13575" width="10.7109375" style="7" customWidth="1"/>
    <col min="13576" max="13824" width="9.140625" style="7"/>
    <col min="13825" max="13825" width="23.140625" style="7" customWidth="1"/>
    <col min="13826" max="13826" width="9.140625" style="7"/>
    <col min="13827" max="13827" width="10.42578125" style="7" customWidth="1"/>
    <col min="13828" max="13828" width="11.85546875" style="7" customWidth="1"/>
    <col min="13829" max="13829" width="15" style="7" customWidth="1"/>
    <col min="13830" max="13830" width="11.85546875" style="7" customWidth="1"/>
    <col min="13831" max="13831" width="10.7109375" style="7" customWidth="1"/>
    <col min="13832" max="14080" width="9.140625" style="7"/>
    <col min="14081" max="14081" width="23.140625" style="7" customWidth="1"/>
    <col min="14082" max="14082" width="9.140625" style="7"/>
    <col min="14083" max="14083" width="10.42578125" style="7" customWidth="1"/>
    <col min="14084" max="14084" width="11.85546875" style="7" customWidth="1"/>
    <col min="14085" max="14085" width="15" style="7" customWidth="1"/>
    <col min="14086" max="14086" width="11.85546875" style="7" customWidth="1"/>
    <col min="14087" max="14087" width="10.7109375" style="7" customWidth="1"/>
    <col min="14088" max="14336" width="9.140625" style="7"/>
    <col min="14337" max="14337" width="23.140625" style="7" customWidth="1"/>
    <col min="14338" max="14338" width="9.140625" style="7"/>
    <col min="14339" max="14339" width="10.42578125" style="7" customWidth="1"/>
    <col min="14340" max="14340" width="11.85546875" style="7" customWidth="1"/>
    <col min="14341" max="14341" width="15" style="7" customWidth="1"/>
    <col min="14342" max="14342" width="11.85546875" style="7" customWidth="1"/>
    <col min="14343" max="14343" width="10.7109375" style="7" customWidth="1"/>
    <col min="14344" max="14592" width="9.140625" style="7"/>
    <col min="14593" max="14593" width="23.140625" style="7" customWidth="1"/>
    <col min="14594" max="14594" width="9.140625" style="7"/>
    <col min="14595" max="14595" width="10.42578125" style="7" customWidth="1"/>
    <col min="14596" max="14596" width="11.85546875" style="7" customWidth="1"/>
    <col min="14597" max="14597" width="15" style="7" customWidth="1"/>
    <col min="14598" max="14598" width="11.85546875" style="7" customWidth="1"/>
    <col min="14599" max="14599" width="10.7109375" style="7" customWidth="1"/>
    <col min="14600" max="14848" width="9.140625" style="7"/>
    <col min="14849" max="14849" width="23.140625" style="7" customWidth="1"/>
    <col min="14850" max="14850" width="9.140625" style="7"/>
    <col min="14851" max="14851" width="10.42578125" style="7" customWidth="1"/>
    <col min="14852" max="14852" width="11.85546875" style="7" customWidth="1"/>
    <col min="14853" max="14853" width="15" style="7" customWidth="1"/>
    <col min="14854" max="14854" width="11.85546875" style="7" customWidth="1"/>
    <col min="14855" max="14855" width="10.7109375" style="7" customWidth="1"/>
    <col min="14856" max="15104" width="9.140625" style="7"/>
    <col min="15105" max="15105" width="23.140625" style="7" customWidth="1"/>
    <col min="15106" max="15106" width="9.140625" style="7"/>
    <col min="15107" max="15107" width="10.42578125" style="7" customWidth="1"/>
    <col min="15108" max="15108" width="11.85546875" style="7" customWidth="1"/>
    <col min="15109" max="15109" width="15" style="7" customWidth="1"/>
    <col min="15110" max="15110" width="11.85546875" style="7" customWidth="1"/>
    <col min="15111" max="15111" width="10.7109375" style="7" customWidth="1"/>
    <col min="15112" max="15360" width="9.140625" style="7"/>
    <col min="15361" max="15361" width="23.140625" style="7" customWidth="1"/>
    <col min="15362" max="15362" width="9.140625" style="7"/>
    <col min="15363" max="15363" width="10.42578125" style="7" customWidth="1"/>
    <col min="15364" max="15364" width="11.85546875" style="7" customWidth="1"/>
    <col min="15365" max="15365" width="15" style="7" customWidth="1"/>
    <col min="15366" max="15366" width="11.85546875" style="7" customWidth="1"/>
    <col min="15367" max="15367" width="10.7109375" style="7" customWidth="1"/>
    <col min="15368" max="15616" width="9.140625" style="7"/>
    <col min="15617" max="15617" width="23.140625" style="7" customWidth="1"/>
    <col min="15618" max="15618" width="9.140625" style="7"/>
    <col min="15619" max="15619" width="10.42578125" style="7" customWidth="1"/>
    <col min="15620" max="15620" width="11.85546875" style="7" customWidth="1"/>
    <col min="15621" max="15621" width="15" style="7" customWidth="1"/>
    <col min="15622" max="15622" width="11.85546875" style="7" customWidth="1"/>
    <col min="15623" max="15623" width="10.7109375" style="7" customWidth="1"/>
    <col min="15624" max="15872" width="9.140625" style="7"/>
    <col min="15873" max="15873" width="23.140625" style="7" customWidth="1"/>
    <col min="15874" max="15874" width="9.140625" style="7"/>
    <col min="15875" max="15875" width="10.42578125" style="7" customWidth="1"/>
    <col min="15876" max="15876" width="11.85546875" style="7" customWidth="1"/>
    <col min="15877" max="15877" width="15" style="7" customWidth="1"/>
    <col min="15878" max="15878" width="11.85546875" style="7" customWidth="1"/>
    <col min="15879" max="15879" width="10.7109375" style="7" customWidth="1"/>
    <col min="15880" max="16128" width="9.140625" style="7"/>
    <col min="16129" max="16129" width="23.140625" style="7" customWidth="1"/>
    <col min="16130" max="16130" width="9.140625" style="7"/>
    <col min="16131" max="16131" width="10.42578125" style="7" customWidth="1"/>
    <col min="16132" max="16132" width="11.85546875" style="7" customWidth="1"/>
    <col min="16133" max="16133" width="15" style="7" customWidth="1"/>
    <col min="16134" max="16134" width="11.85546875" style="7" customWidth="1"/>
    <col min="16135" max="16135" width="10.7109375" style="7" customWidth="1"/>
    <col min="16136" max="16384" width="9.140625" style="7"/>
  </cols>
  <sheetData>
    <row r="1" spans="1:9" ht="12.75" customHeight="1">
      <c r="A1" s="12"/>
      <c r="B1" s="13"/>
      <c r="C1" s="13"/>
      <c r="D1" s="13"/>
      <c r="E1" s="14" t="s">
        <v>141</v>
      </c>
      <c r="F1" s="14"/>
      <c r="G1" s="14"/>
      <c r="H1" s="11"/>
    </row>
    <row r="2" spans="1:9" ht="12.75" customHeight="1">
      <c r="A2" s="15"/>
      <c r="B2" s="16"/>
      <c r="C2" s="16"/>
      <c r="D2" s="16"/>
      <c r="E2" s="14" t="s">
        <v>131</v>
      </c>
      <c r="F2" s="14"/>
      <c r="G2" s="14"/>
      <c r="H2" s="11"/>
    </row>
    <row r="3" spans="1:9" ht="12.75" customHeight="1">
      <c r="A3" s="16"/>
      <c r="B3" s="16"/>
      <c r="C3" s="16"/>
      <c r="D3" s="16"/>
      <c r="E3" s="14" t="s">
        <v>165</v>
      </c>
      <c r="F3" s="14"/>
      <c r="G3" s="14"/>
      <c r="H3" s="11"/>
    </row>
    <row r="4" spans="1:9" ht="12.75" customHeight="1">
      <c r="A4" s="16"/>
      <c r="B4" s="16"/>
      <c r="C4" s="16"/>
      <c r="D4" s="16"/>
      <c r="E4" s="14"/>
      <c r="F4" s="14"/>
      <c r="G4" s="14"/>
      <c r="H4" s="11"/>
    </row>
    <row r="5" spans="1:9" ht="12.75" customHeight="1">
      <c r="A5" s="16"/>
      <c r="B5" s="16"/>
      <c r="C5" s="16"/>
      <c r="D5" s="16"/>
      <c r="E5" s="14"/>
      <c r="F5" s="14"/>
      <c r="G5" s="14"/>
      <c r="H5" s="11"/>
    </row>
    <row r="6" spans="1:9" ht="12.75" customHeight="1">
      <c r="A6" s="16"/>
      <c r="B6" s="16"/>
      <c r="C6" s="16"/>
      <c r="D6" s="16"/>
      <c r="E6" s="51"/>
      <c r="F6" s="52"/>
      <c r="G6" s="14"/>
      <c r="H6" s="11"/>
    </row>
    <row r="7" spans="1:9" ht="12.75" customHeight="1">
      <c r="A7" s="16"/>
      <c r="B7" s="16"/>
      <c r="C7" s="16"/>
      <c r="D7" s="16"/>
      <c r="E7" s="14"/>
      <c r="F7" s="14"/>
      <c r="G7" s="14"/>
      <c r="H7" s="2"/>
    </row>
    <row r="8" spans="1:9" ht="12.75" customHeight="1">
      <c r="A8" s="17"/>
      <c r="B8" s="18"/>
      <c r="C8" s="18"/>
      <c r="D8" s="18"/>
      <c r="E8" s="18"/>
      <c r="F8" s="18"/>
      <c r="G8" s="18"/>
      <c r="H8" s="1"/>
    </row>
    <row r="9" spans="1:9" ht="12.75" customHeight="1">
      <c r="A9" s="19" t="s">
        <v>142</v>
      </c>
      <c r="B9" s="19"/>
      <c r="C9" s="19"/>
      <c r="D9" s="19"/>
      <c r="E9" s="19"/>
      <c r="F9" s="19"/>
      <c r="G9" s="19"/>
      <c r="H9" s="5"/>
    </row>
    <row r="10" spans="1:9" ht="12.75" customHeight="1">
      <c r="A10" s="20" t="s">
        <v>164</v>
      </c>
      <c r="B10" s="19"/>
      <c r="C10" s="19"/>
      <c r="D10" s="19"/>
      <c r="E10" s="19"/>
      <c r="F10" s="19"/>
      <c r="G10" s="19"/>
      <c r="H10" s="5"/>
    </row>
    <row r="11" spans="1:9" ht="12.75" customHeight="1">
      <c r="A11" s="18" t="s">
        <v>135</v>
      </c>
      <c r="B11" s="18"/>
      <c r="C11" s="18"/>
      <c r="D11" s="18"/>
      <c r="E11" s="18"/>
      <c r="F11" s="18"/>
      <c r="G11" s="18"/>
      <c r="H11" s="1"/>
    </row>
    <row r="12" spans="1:9" ht="12.75" customHeight="1">
      <c r="A12" s="21"/>
      <c r="B12" s="21"/>
      <c r="C12" s="21"/>
      <c r="D12" s="21"/>
      <c r="E12" s="21"/>
      <c r="F12" s="21"/>
      <c r="G12" s="21"/>
      <c r="H12" s="10"/>
    </row>
    <row r="13" spans="1:9" ht="12.75" customHeight="1">
      <c r="A13" s="19" t="s">
        <v>133</v>
      </c>
      <c r="B13" s="19"/>
      <c r="C13" s="19"/>
      <c r="D13" s="19"/>
      <c r="E13" s="19"/>
      <c r="F13" s="19"/>
      <c r="G13" s="19"/>
      <c r="H13" s="5"/>
    </row>
    <row r="14" spans="1:9" ht="12.75" customHeight="1">
      <c r="A14" s="18" t="s">
        <v>143</v>
      </c>
      <c r="B14" s="22"/>
      <c r="C14" s="22"/>
      <c r="D14" s="22"/>
      <c r="E14" s="22"/>
      <c r="F14" s="22"/>
      <c r="G14" s="22"/>
      <c r="H14" s="3"/>
    </row>
    <row r="15" spans="1:9" ht="27" customHeight="1">
      <c r="A15" s="23" t="s">
        <v>144</v>
      </c>
      <c r="B15" s="24"/>
      <c r="C15" s="8" t="s">
        <v>126</v>
      </c>
      <c r="D15" s="8" t="s">
        <v>136</v>
      </c>
      <c r="E15" s="8" t="s">
        <v>134</v>
      </c>
      <c r="F15" s="8" t="s">
        <v>137</v>
      </c>
      <c r="G15" s="8" t="s">
        <v>138</v>
      </c>
      <c r="H15" s="1"/>
      <c r="I15" s="1"/>
    </row>
    <row r="16" spans="1:9" ht="12.75" customHeight="1">
      <c r="A16" s="25">
        <v>1</v>
      </c>
      <c r="B16" s="26"/>
      <c r="C16" s="8">
        <v>2</v>
      </c>
      <c r="D16" s="27">
        <v>3</v>
      </c>
      <c r="E16" s="8">
        <v>4</v>
      </c>
      <c r="F16" s="27">
        <v>5</v>
      </c>
      <c r="G16" s="8">
        <v>6</v>
      </c>
      <c r="H16" s="1"/>
      <c r="I16" s="1"/>
    </row>
    <row r="17" spans="1:9" ht="27.75" customHeight="1">
      <c r="A17" s="28" t="s">
        <v>56</v>
      </c>
      <c r="B17" s="29"/>
      <c r="C17" s="29"/>
      <c r="D17" s="29"/>
      <c r="E17" s="29"/>
      <c r="F17" s="29"/>
      <c r="G17" s="30"/>
      <c r="H17" s="4"/>
    </row>
    <row r="18" spans="1:9" ht="24" customHeight="1">
      <c r="A18" s="31" t="s">
        <v>145</v>
      </c>
      <c r="B18" s="32"/>
      <c r="C18" s="8"/>
      <c r="D18" s="33"/>
      <c r="E18" s="34"/>
      <c r="F18" s="34"/>
      <c r="G18" s="35"/>
      <c r="H18" s="5"/>
      <c r="I18" s="5"/>
    </row>
    <row r="19" spans="1:9" ht="22.5" customHeight="1">
      <c r="A19" s="36" t="s">
        <v>109</v>
      </c>
      <c r="B19" s="37"/>
      <c r="C19" s="8" t="s">
        <v>149</v>
      </c>
      <c r="D19" s="33">
        <f>D21+D23</f>
        <v>16070.4</v>
      </c>
      <c r="E19" s="38">
        <f>E21+E23</f>
        <v>18385.2</v>
      </c>
      <c r="F19" s="38">
        <f>E19-D19</f>
        <v>2314.8000000000011</v>
      </c>
      <c r="G19" s="38">
        <f>E19/D19</f>
        <v>1.1440412186379929</v>
      </c>
    </row>
    <row r="20" spans="1:9" ht="21" customHeight="1">
      <c r="A20" s="36" t="s">
        <v>146</v>
      </c>
      <c r="B20" s="37"/>
      <c r="C20" s="8" t="s">
        <v>150</v>
      </c>
      <c r="D20" s="33"/>
      <c r="E20" s="38">
        <v>0</v>
      </c>
      <c r="F20" s="38"/>
      <c r="G20" s="38"/>
    </row>
    <row r="21" spans="1:9" ht="12.75" customHeight="1">
      <c r="A21" s="36" t="s">
        <v>147</v>
      </c>
      <c r="B21" s="37"/>
      <c r="C21" s="8" t="s">
        <v>151</v>
      </c>
      <c r="D21" s="33">
        <f>ROUND((D23*20/100),2)</f>
        <v>2678.4</v>
      </c>
      <c r="E21" s="38">
        <f>E23/5</f>
        <v>3064.2</v>
      </c>
      <c r="F21" s="38">
        <f t="shared" ref="F21:F59" si="0">E21-D21</f>
        <v>385.79999999999973</v>
      </c>
      <c r="G21" s="38">
        <f t="shared" ref="G21:G26" si="1">E21/D21</f>
        <v>1.1440412186379927</v>
      </c>
    </row>
    <row r="22" spans="1:9" ht="12.75" customHeight="1">
      <c r="A22" s="36" t="s">
        <v>148</v>
      </c>
      <c r="B22" s="37"/>
      <c r="C22" s="8" t="s">
        <v>152</v>
      </c>
      <c r="D22" s="33"/>
      <c r="E22" s="38">
        <v>0</v>
      </c>
      <c r="F22" s="38"/>
      <c r="G22" s="38"/>
    </row>
    <row r="23" spans="1:9" ht="37.5" customHeight="1">
      <c r="A23" s="39" t="s">
        <v>107</v>
      </c>
      <c r="B23" s="40"/>
      <c r="C23" s="9" t="s">
        <v>153</v>
      </c>
      <c r="D23" s="41">
        <v>13392</v>
      </c>
      <c r="E23" s="42">
        <v>15321</v>
      </c>
      <c r="F23" s="42">
        <f t="shared" si="0"/>
        <v>1929</v>
      </c>
      <c r="G23" s="42">
        <f t="shared" si="1"/>
        <v>1.1440412186379929</v>
      </c>
    </row>
    <row r="24" spans="1:9" ht="12.75" customHeight="1">
      <c r="A24" s="36" t="s">
        <v>154</v>
      </c>
      <c r="B24" s="37"/>
      <c r="C24" s="8" t="s">
        <v>23</v>
      </c>
      <c r="D24" s="33">
        <v>7884.4</v>
      </c>
      <c r="E24" s="38">
        <v>3127</v>
      </c>
      <c r="F24" s="38">
        <f t="shared" si="0"/>
        <v>-4757.3999999999996</v>
      </c>
      <c r="G24" s="38">
        <f t="shared" si="1"/>
        <v>0.39660595606514132</v>
      </c>
    </row>
    <row r="25" spans="1:9" ht="12.75" customHeight="1">
      <c r="A25" s="36" t="s">
        <v>108</v>
      </c>
      <c r="B25" s="37"/>
      <c r="C25" s="8"/>
      <c r="D25" s="33"/>
      <c r="E25" s="38"/>
      <c r="F25" s="38"/>
      <c r="G25" s="38"/>
    </row>
    <row r="26" spans="1:9" ht="21" customHeight="1">
      <c r="A26" s="36" t="s">
        <v>155</v>
      </c>
      <c r="B26" s="37"/>
      <c r="C26" s="8" t="s">
        <v>24</v>
      </c>
      <c r="D26" s="33">
        <v>70</v>
      </c>
      <c r="E26" s="43">
        <v>48.16</v>
      </c>
      <c r="F26" s="38">
        <f t="shared" si="0"/>
        <v>-21.840000000000003</v>
      </c>
      <c r="G26" s="38">
        <f t="shared" si="1"/>
        <v>0.68799999999999994</v>
      </c>
    </row>
    <row r="27" spans="1:9" ht="12.75" customHeight="1">
      <c r="A27" s="36" t="s">
        <v>156</v>
      </c>
      <c r="B27" s="37"/>
      <c r="C27" s="8" t="s">
        <v>25</v>
      </c>
      <c r="D27" s="33"/>
      <c r="E27" s="38">
        <v>0</v>
      </c>
      <c r="F27" s="38"/>
      <c r="G27" s="38"/>
    </row>
    <row r="28" spans="1:9" ht="27.75" customHeight="1">
      <c r="A28" s="36" t="s">
        <v>157</v>
      </c>
      <c r="B28" s="37"/>
      <c r="C28" s="8" t="s">
        <v>26</v>
      </c>
      <c r="D28" s="33"/>
      <c r="E28" s="38">
        <v>0</v>
      </c>
      <c r="F28" s="38"/>
      <c r="G28" s="38"/>
    </row>
    <row r="29" spans="1:9" ht="12.75" customHeight="1">
      <c r="A29" s="36" t="s">
        <v>0</v>
      </c>
      <c r="B29" s="37"/>
      <c r="C29" s="8" t="s">
        <v>27</v>
      </c>
      <c r="D29" s="33"/>
      <c r="E29" s="38">
        <v>0</v>
      </c>
      <c r="F29" s="38"/>
      <c r="G29" s="38"/>
    </row>
    <row r="30" spans="1:9" ht="12.75" customHeight="1">
      <c r="A30" s="36" t="s">
        <v>1</v>
      </c>
      <c r="B30" s="37"/>
      <c r="C30" s="8" t="s">
        <v>28</v>
      </c>
      <c r="D30" s="33"/>
      <c r="E30" s="38">
        <v>0</v>
      </c>
      <c r="F30" s="38"/>
      <c r="G30" s="38"/>
    </row>
    <row r="31" spans="1:9" ht="12.75" customHeight="1">
      <c r="A31" s="36" t="s">
        <v>110</v>
      </c>
      <c r="B31" s="37"/>
      <c r="C31" s="8" t="s">
        <v>29</v>
      </c>
      <c r="D31" s="33">
        <v>1215</v>
      </c>
      <c r="E31" s="38">
        <v>2250</v>
      </c>
      <c r="F31" s="38">
        <f t="shared" si="0"/>
        <v>1035</v>
      </c>
      <c r="G31" s="38">
        <f>E31/D31</f>
        <v>1.8518518518518519</v>
      </c>
    </row>
    <row r="32" spans="1:9" ht="12.75" customHeight="1">
      <c r="A32" s="36" t="s">
        <v>130</v>
      </c>
      <c r="B32" s="37"/>
      <c r="C32" s="8"/>
      <c r="D32" s="33"/>
      <c r="E32" s="38"/>
      <c r="F32" s="38"/>
      <c r="G32" s="38"/>
    </row>
    <row r="33" spans="1:7" ht="16.5" customHeight="1">
      <c r="A33" s="36" t="s">
        <v>158</v>
      </c>
      <c r="B33" s="37"/>
      <c r="C33" s="8" t="s">
        <v>30</v>
      </c>
      <c r="D33" s="33"/>
      <c r="E33" s="38">
        <v>0</v>
      </c>
      <c r="F33" s="38"/>
      <c r="G33" s="38"/>
    </row>
    <row r="34" spans="1:7" ht="18" customHeight="1">
      <c r="A34" s="36" t="s">
        <v>111</v>
      </c>
      <c r="B34" s="37"/>
      <c r="C34" s="8" t="s">
        <v>31</v>
      </c>
      <c r="D34" s="33">
        <v>1200</v>
      </c>
      <c r="E34" s="43">
        <v>2221</v>
      </c>
      <c r="F34" s="38">
        <f t="shared" si="0"/>
        <v>1021</v>
      </c>
      <c r="G34" s="38">
        <f>E34/D34</f>
        <v>1.8508333333333333</v>
      </c>
    </row>
    <row r="35" spans="1:7" ht="12.75" customHeight="1">
      <c r="A35" s="39" t="s">
        <v>19</v>
      </c>
      <c r="B35" s="40"/>
      <c r="C35" s="9" t="s">
        <v>32</v>
      </c>
      <c r="D35" s="41">
        <f>D23+D24+D31</f>
        <v>22491.4</v>
      </c>
      <c r="E35" s="42">
        <f>E23+E24+E31</f>
        <v>20698</v>
      </c>
      <c r="F35" s="42">
        <f t="shared" si="0"/>
        <v>-1793.4000000000015</v>
      </c>
      <c r="G35" s="42">
        <f>E35/D35</f>
        <v>0.92026285602496949</v>
      </c>
    </row>
    <row r="36" spans="1:7" ht="25.5" customHeight="1">
      <c r="A36" s="39" t="s">
        <v>112</v>
      </c>
      <c r="B36" s="40"/>
      <c r="C36" s="9"/>
      <c r="D36" s="33"/>
      <c r="E36" s="44"/>
      <c r="F36" s="38"/>
      <c r="G36" s="38"/>
    </row>
    <row r="37" spans="1:7" ht="25.5" customHeight="1">
      <c r="A37" s="36" t="s">
        <v>113</v>
      </c>
      <c r="B37" s="37"/>
      <c r="C37" s="8" t="s">
        <v>33</v>
      </c>
      <c r="D37" s="33">
        <v>17971.599999999999</v>
      </c>
      <c r="E37" s="38">
        <v>21314</v>
      </c>
      <c r="F37" s="38">
        <f t="shared" si="0"/>
        <v>3342.4000000000015</v>
      </c>
      <c r="G37" s="38">
        <f>E37/D37</f>
        <v>1.1859823276725501</v>
      </c>
    </row>
    <row r="38" spans="1:7" ht="12.75" customHeight="1">
      <c r="A38" s="36" t="s">
        <v>125</v>
      </c>
      <c r="B38" s="37"/>
      <c r="C38" s="8" t="s">
        <v>34</v>
      </c>
      <c r="D38" s="33">
        <v>3084.64</v>
      </c>
      <c r="E38" s="38">
        <v>1764</v>
      </c>
      <c r="F38" s="38">
        <f t="shared" si="0"/>
        <v>-1320.6399999999999</v>
      </c>
      <c r="G38" s="38">
        <f>E38/D38</f>
        <v>0.57186576067223405</v>
      </c>
    </row>
    <row r="39" spans="1:7" ht="12.75" customHeight="1">
      <c r="A39" s="36" t="s">
        <v>132</v>
      </c>
      <c r="B39" s="37"/>
      <c r="C39" s="8" t="s">
        <v>35</v>
      </c>
      <c r="D39" s="33"/>
      <c r="E39" s="38">
        <v>343</v>
      </c>
      <c r="F39" s="38">
        <f>E39-D39</f>
        <v>343</v>
      </c>
      <c r="G39" s="38"/>
    </row>
    <row r="40" spans="1:7" ht="12.75" customHeight="1">
      <c r="A40" s="36" t="s">
        <v>128</v>
      </c>
      <c r="B40" s="37"/>
      <c r="C40" s="8" t="s">
        <v>36</v>
      </c>
      <c r="D40" s="33">
        <v>142</v>
      </c>
      <c r="E40" s="38">
        <v>116</v>
      </c>
      <c r="F40" s="38">
        <f t="shared" si="0"/>
        <v>-26</v>
      </c>
      <c r="G40" s="38">
        <f>E40/D40</f>
        <v>0.81690140845070425</v>
      </c>
    </row>
    <row r="41" spans="1:7" ht="12.75" customHeight="1">
      <c r="A41" s="36" t="s">
        <v>114</v>
      </c>
      <c r="B41" s="37"/>
      <c r="C41" s="8" t="s">
        <v>37</v>
      </c>
      <c r="D41" s="33">
        <v>1229.2</v>
      </c>
      <c r="E41" s="38">
        <v>426</v>
      </c>
      <c r="F41" s="38">
        <f>E41-D41</f>
        <v>-803.2</v>
      </c>
      <c r="G41" s="38">
        <f>E41/D41</f>
        <v>0.34656687276277254</v>
      </c>
    </row>
    <row r="42" spans="1:7" ht="12.75" customHeight="1">
      <c r="A42" s="36" t="s">
        <v>115</v>
      </c>
      <c r="B42" s="37"/>
      <c r="C42" s="8" t="s">
        <v>38</v>
      </c>
      <c r="D42" s="33"/>
      <c r="E42" s="38"/>
      <c r="F42" s="38"/>
      <c r="G42" s="38"/>
    </row>
    <row r="43" spans="1:7">
      <c r="A43" s="36" t="s">
        <v>116</v>
      </c>
      <c r="B43" s="37"/>
      <c r="C43" s="8" t="s">
        <v>39</v>
      </c>
      <c r="D43" s="33">
        <v>1</v>
      </c>
      <c r="E43" s="38">
        <v>0</v>
      </c>
      <c r="F43" s="38">
        <f t="shared" si="0"/>
        <v>-1</v>
      </c>
      <c r="G43" s="38">
        <f>E43/D43</f>
        <v>0</v>
      </c>
    </row>
    <row r="44" spans="1:7">
      <c r="A44" s="39" t="s">
        <v>117</v>
      </c>
      <c r="B44" s="40"/>
      <c r="C44" s="9" t="s">
        <v>40</v>
      </c>
      <c r="D44" s="41">
        <f>SUM(D37:D43)</f>
        <v>22428.44</v>
      </c>
      <c r="E44" s="42">
        <f>SUM(E37:E43)</f>
        <v>23963</v>
      </c>
      <c r="F44" s="42">
        <f t="shared" si="0"/>
        <v>1534.5600000000013</v>
      </c>
      <c r="G44" s="42">
        <f>E44/D44</f>
        <v>1.0684202735455521</v>
      </c>
    </row>
    <row r="45" spans="1:7" ht="28.5" customHeight="1">
      <c r="A45" s="39" t="s">
        <v>118</v>
      </c>
      <c r="B45" s="40"/>
      <c r="C45" s="9"/>
      <c r="D45" s="33"/>
      <c r="E45" s="44"/>
      <c r="F45" s="38"/>
      <c r="G45" s="38"/>
    </row>
    <row r="46" spans="1:7">
      <c r="A46" s="36" t="s">
        <v>119</v>
      </c>
      <c r="B46" s="37"/>
      <c r="C46" s="8" t="s">
        <v>41</v>
      </c>
      <c r="D46" s="38">
        <f>D23-D37</f>
        <v>-4579.5999999999985</v>
      </c>
      <c r="E46" s="38">
        <f>E23-E37</f>
        <v>-5993</v>
      </c>
      <c r="F46" s="38">
        <f t="shared" si="0"/>
        <v>-1413.4000000000015</v>
      </c>
      <c r="G46" s="38">
        <f>E46/D46</f>
        <v>1.3086295746353398</v>
      </c>
    </row>
    <row r="47" spans="1:7">
      <c r="A47" s="36" t="s">
        <v>120</v>
      </c>
      <c r="B47" s="37"/>
      <c r="C47" s="8" t="s">
        <v>42</v>
      </c>
      <c r="D47" s="8"/>
      <c r="E47" s="38">
        <v>0</v>
      </c>
      <c r="F47" s="38"/>
      <c r="G47" s="38"/>
    </row>
    <row r="48" spans="1:7">
      <c r="A48" s="36" t="s">
        <v>127</v>
      </c>
      <c r="B48" s="37"/>
      <c r="C48" s="8" t="s">
        <v>43</v>
      </c>
      <c r="D48" s="38">
        <f>D46</f>
        <v>-4579.5999999999985</v>
      </c>
      <c r="E48" s="38">
        <f>E46</f>
        <v>-5993</v>
      </c>
      <c r="F48" s="38">
        <f t="shared" si="0"/>
        <v>-1413.4000000000015</v>
      </c>
      <c r="G48" s="38">
        <f>E48/D48</f>
        <v>1.3086295746353398</v>
      </c>
    </row>
    <row r="49" spans="1:8" ht="24" customHeight="1">
      <c r="A49" s="36" t="s">
        <v>121</v>
      </c>
      <c r="B49" s="37"/>
      <c r="C49" s="8" t="s">
        <v>44</v>
      </c>
      <c r="D49" s="38">
        <f>D46+D24-D38-D40</f>
        <v>78.160000000001219</v>
      </c>
      <c r="E49" s="38">
        <f>E46+E24-E38-E40-E39</f>
        <v>-5089</v>
      </c>
      <c r="F49" s="38">
        <f t="shared" si="0"/>
        <v>-5167.1600000000017</v>
      </c>
      <c r="G49" s="38">
        <f>E49/D49</f>
        <v>-65.110030706242583</v>
      </c>
    </row>
    <row r="50" spans="1:8">
      <c r="A50" s="36" t="s">
        <v>123</v>
      </c>
      <c r="B50" s="37"/>
      <c r="C50" s="8" t="s">
        <v>45</v>
      </c>
      <c r="D50" s="38">
        <f>D49</f>
        <v>78.160000000001219</v>
      </c>
      <c r="E50" s="38"/>
      <c r="F50" s="38">
        <f t="shared" si="0"/>
        <v>-78.160000000001219</v>
      </c>
      <c r="G50" s="38">
        <f>E50/D50</f>
        <v>0</v>
      </c>
    </row>
    <row r="51" spans="1:8">
      <c r="A51" s="36" t="s">
        <v>124</v>
      </c>
      <c r="B51" s="37"/>
      <c r="C51" s="8" t="s">
        <v>46</v>
      </c>
      <c r="D51" s="8"/>
      <c r="E51" s="38">
        <f>E49</f>
        <v>-5089</v>
      </c>
      <c r="F51" s="38">
        <f t="shared" si="0"/>
        <v>-5089</v>
      </c>
      <c r="G51" s="38"/>
    </row>
    <row r="52" spans="1:8" ht="26.25" customHeight="1">
      <c r="A52" s="36" t="s">
        <v>122</v>
      </c>
      <c r="B52" s="37"/>
      <c r="C52" s="8" t="s">
        <v>47</v>
      </c>
      <c r="D52" s="38">
        <f>D35-D44</f>
        <v>62.960000000002765</v>
      </c>
      <c r="E52" s="38">
        <f>E35-E44</f>
        <v>-3265</v>
      </c>
      <c r="F52" s="38">
        <f t="shared" si="0"/>
        <v>-3327.9600000000028</v>
      </c>
      <c r="G52" s="38">
        <f>E52/D52</f>
        <v>-51.858322744597466</v>
      </c>
    </row>
    <row r="53" spans="1:8">
      <c r="A53" s="36" t="s">
        <v>120</v>
      </c>
      <c r="B53" s="37"/>
      <c r="C53" s="8" t="s">
        <v>48</v>
      </c>
      <c r="D53" s="38">
        <f>D52</f>
        <v>62.960000000002765</v>
      </c>
      <c r="E53" s="38"/>
      <c r="F53" s="38">
        <f t="shared" si="0"/>
        <v>-62.960000000002765</v>
      </c>
      <c r="G53" s="38">
        <f>E53/D53</f>
        <v>0</v>
      </c>
    </row>
    <row r="54" spans="1:8">
      <c r="A54" s="36" t="s">
        <v>127</v>
      </c>
      <c r="B54" s="37"/>
      <c r="C54" s="8" t="s">
        <v>49</v>
      </c>
      <c r="D54" s="8"/>
      <c r="E54" s="38">
        <f>E52</f>
        <v>-3265</v>
      </c>
      <c r="F54" s="38"/>
      <c r="G54" s="38"/>
    </row>
    <row r="55" spans="1:8" ht="26.25" customHeight="1">
      <c r="A55" s="36" t="s">
        <v>50</v>
      </c>
      <c r="B55" s="37"/>
      <c r="C55" s="8" t="s">
        <v>51</v>
      </c>
      <c r="D55" s="33">
        <f>ROUND(D53*0.18,1)</f>
        <v>11.3</v>
      </c>
      <c r="E55" s="38">
        <v>0</v>
      </c>
      <c r="F55" s="38">
        <f t="shared" si="0"/>
        <v>-11.3</v>
      </c>
      <c r="G55" s="38">
        <f>E55/D55</f>
        <v>0</v>
      </c>
    </row>
    <row r="56" spans="1:8" ht="12.75" customHeight="1">
      <c r="A56" s="36" t="s">
        <v>159</v>
      </c>
      <c r="B56" s="37"/>
      <c r="C56" s="8" t="s">
        <v>52</v>
      </c>
      <c r="D56" s="38">
        <f>D52-D55</f>
        <v>51.660000000002768</v>
      </c>
      <c r="E56" s="38">
        <f>E52-E55</f>
        <v>-3265</v>
      </c>
      <c r="F56" s="38">
        <f t="shared" si="0"/>
        <v>-3316.6600000000026</v>
      </c>
      <c r="G56" s="38">
        <f>E56/D56</f>
        <v>-63.201703445602497</v>
      </c>
    </row>
    <row r="57" spans="1:8">
      <c r="A57" s="36" t="s">
        <v>123</v>
      </c>
      <c r="B57" s="37"/>
      <c r="C57" s="8" t="s">
        <v>53</v>
      </c>
      <c r="D57" s="38">
        <f>D56</f>
        <v>51.660000000002768</v>
      </c>
      <c r="E57" s="38">
        <f>E56</f>
        <v>-3265</v>
      </c>
      <c r="F57" s="38">
        <f t="shared" si="0"/>
        <v>-3316.6600000000026</v>
      </c>
      <c r="G57" s="38">
        <f>E57/D57</f>
        <v>-63.201703445602497</v>
      </c>
    </row>
    <row r="58" spans="1:8">
      <c r="A58" s="36" t="s">
        <v>124</v>
      </c>
      <c r="B58" s="37"/>
      <c r="C58" s="8" t="s">
        <v>54</v>
      </c>
      <c r="D58" s="8"/>
      <c r="E58" s="38">
        <v>0</v>
      </c>
      <c r="F58" s="38"/>
      <c r="G58" s="38"/>
    </row>
    <row r="59" spans="1:8" ht="27" customHeight="1">
      <c r="A59" s="36" t="s">
        <v>2</v>
      </c>
      <c r="B59" s="37"/>
      <c r="C59" s="8" t="s">
        <v>55</v>
      </c>
      <c r="D59" s="38">
        <f>ROUND((D56*10/100),2)</f>
        <v>5.17</v>
      </c>
      <c r="E59" s="38"/>
      <c r="F59" s="38">
        <f t="shared" si="0"/>
        <v>-5.17</v>
      </c>
      <c r="G59" s="38">
        <f>E59/D59</f>
        <v>0</v>
      </c>
    </row>
    <row r="60" spans="1:8" ht="24.75" customHeight="1">
      <c r="A60" s="28" t="s">
        <v>57</v>
      </c>
      <c r="B60" s="45"/>
      <c r="C60" s="45"/>
      <c r="D60" s="45"/>
      <c r="E60" s="45"/>
      <c r="F60" s="45"/>
      <c r="G60" s="30"/>
      <c r="H60" s="4"/>
    </row>
    <row r="61" spans="1:8">
      <c r="A61" s="25" t="s">
        <v>3</v>
      </c>
      <c r="B61" s="26"/>
      <c r="C61" s="8" t="s">
        <v>58</v>
      </c>
      <c r="D61" s="33">
        <v>6349</v>
      </c>
      <c r="E61" s="33">
        <v>7949</v>
      </c>
      <c r="F61" s="38">
        <f t="shared" ref="F61:F66" si="2">E61-D61</f>
        <v>1600</v>
      </c>
      <c r="G61" s="38">
        <f t="shared" ref="G61:G66" si="3">E61/D61</f>
        <v>1.2520081902661837</v>
      </c>
    </row>
    <row r="62" spans="1:8">
      <c r="A62" s="25" t="s">
        <v>4</v>
      </c>
      <c r="B62" s="26"/>
      <c r="C62" s="8" t="s">
        <v>59</v>
      </c>
      <c r="D62" s="33">
        <v>8859</v>
      </c>
      <c r="E62" s="33">
        <v>8436</v>
      </c>
      <c r="F62" s="38">
        <f t="shared" si="2"/>
        <v>-423</v>
      </c>
      <c r="G62" s="38">
        <f t="shared" si="3"/>
        <v>0.95225194717236705</v>
      </c>
    </row>
    <row r="63" spans="1:8" ht="12.75" customHeight="1">
      <c r="A63" s="25" t="s">
        <v>5</v>
      </c>
      <c r="B63" s="26"/>
      <c r="C63" s="8" t="s">
        <v>60</v>
      </c>
      <c r="D63" s="33">
        <f>D62*0.22</f>
        <v>1948.98</v>
      </c>
      <c r="E63" s="33">
        <v>1962</v>
      </c>
      <c r="F63" s="38">
        <f t="shared" si="2"/>
        <v>13.019999999999982</v>
      </c>
      <c r="G63" s="38">
        <f t="shared" si="3"/>
        <v>1.0066804174491273</v>
      </c>
    </row>
    <row r="64" spans="1:8">
      <c r="A64" s="25" t="s">
        <v>6</v>
      </c>
      <c r="B64" s="26"/>
      <c r="C64" s="8" t="s">
        <v>61</v>
      </c>
      <c r="D64" s="33">
        <v>2389.1999999999998</v>
      </c>
      <c r="E64" s="33">
        <v>2434</v>
      </c>
      <c r="F64" s="38">
        <f t="shared" si="2"/>
        <v>44.800000000000182</v>
      </c>
      <c r="G64" s="38">
        <f t="shared" si="3"/>
        <v>1.0187510463753557</v>
      </c>
    </row>
    <row r="65" spans="1:8">
      <c r="A65" s="25" t="s">
        <v>7</v>
      </c>
      <c r="B65" s="26"/>
      <c r="C65" s="8">
        <v>280</v>
      </c>
      <c r="D65" s="33">
        <v>1686.4</v>
      </c>
      <c r="E65" s="33">
        <v>2517</v>
      </c>
      <c r="F65" s="38">
        <f t="shared" si="2"/>
        <v>830.59999999999991</v>
      </c>
      <c r="G65" s="38">
        <f t="shared" si="3"/>
        <v>1.4925284629981024</v>
      </c>
    </row>
    <row r="66" spans="1:8" ht="12.75" customHeight="1">
      <c r="A66" s="25" t="s">
        <v>20</v>
      </c>
      <c r="B66" s="26"/>
      <c r="C66" s="8">
        <v>290</v>
      </c>
      <c r="D66" s="33">
        <f>SUM(D61:D65)</f>
        <v>21232.58</v>
      </c>
      <c r="E66" s="33">
        <f>SUM(E61:E65)</f>
        <v>23298</v>
      </c>
      <c r="F66" s="38">
        <f t="shared" si="2"/>
        <v>2065.4199999999983</v>
      </c>
      <c r="G66" s="38">
        <f t="shared" si="3"/>
        <v>1.0972759787081927</v>
      </c>
    </row>
    <row r="67" spans="1:8" ht="22.5" customHeight="1">
      <c r="A67" s="28" t="s">
        <v>62</v>
      </c>
      <c r="B67" s="29"/>
      <c r="C67" s="29"/>
      <c r="D67" s="29"/>
      <c r="E67" s="29"/>
      <c r="F67" s="46"/>
      <c r="G67" s="47"/>
      <c r="H67" s="4"/>
    </row>
    <row r="68" spans="1:8" ht="39" customHeight="1">
      <c r="A68" s="28" t="s">
        <v>8</v>
      </c>
      <c r="B68" s="46"/>
      <c r="C68" s="9" t="s">
        <v>63</v>
      </c>
      <c r="D68" s="41">
        <f>D69+D70+D74</f>
        <v>2739.8100000000004</v>
      </c>
      <c r="E68" s="41">
        <f>E69+E70+E74+E73</f>
        <v>3097.8500000000004</v>
      </c>
      <c r="F68" s="42">
        <f>E68-D68</f>
        <v>358.03999999999996</v>
      </c>
      <c r="G68" s="42">
        <f>E68/D68</f>
        <v>1.1306805946397742</v>
      </c>
    </row>
    <row r="69" spans="1:8">
      <c r="A69" s="25" t="s">
        <v>9</v>
      </c>
      <c r="B69" s="26"/>
      <c r="C69" s="8" t="s">
        <v>64</v>
      </c>
      <c r="D69" s="33">
        <v>12.3</v>
      </c>
      <c r="E69" s="33">
        <v>29.67</v>
      </c>
      <c r="F69" s="38">
        <f>E69-D69</f>
        <v>17.37</v>
      </c>
      <c r="G69" s="38">
        <f>E69/D69</f>
        <v>2.4121951219512194</v>
      </c>
    </row>
    <row r="70" spans="1:8" ht="27" customHeight="1">
      <c r="A70" s="25" t="s">
        <v>139</v>
      </c>
      <c r="B70" s="26"/>
      <c r="C70" s="8" t="s">
        <v>65</v>
      </c>
      <c r="D70" s="33"/>
      <c r="E70" s="33"/>
      <c r="F70" s="38"/>
      <c r="G70" s="38"/>
    </row>
    <row r="71" spans="1:8" ht="37.5" customHeight="1">
      <c r="A71" s="25" t="s">
        <v>140</v>
      </c>
      <c r="B71" s="26"/>
      <c r="C71" s="8" t="s">
        <v>66</v>
      </c>
      <c r="D71" s="33"/>
      <c r="E71" s="33"/>
      <c r="F71" s="38"/>
      <c r="G71" s="38"/>
    </row>
    <row r="72" spans="1:8" ht="26.25" customHeight="1">
      <c r="A72" s="25" t="s">
        <v>106</v>
      </c>
      <c r="B72" s="26"/>
      <c r="C72" s="8" t="s">
        <v>67</v>
      </c>
      <c r="D72" s="33"/>
      <c r="E72" s="33"/>
      <c r="F72" s="38"/>
      <c r="G72" s="38"/>
    </row>
    <row r="73" spans="1:8" ht="42.75" customHeight="1">
      <c r="A73" s="25" t="s">
        <v>10</v>
      </c>
      <c r="B73" s="26"/>
      <c r="C73" s="8" t="s">
        <v>11</v>
      </c>
      <c r="D73" s="33"/>
      <c r="E73" s="33">
        <v>164.84</v>
      </c>
      <c r="F73" s="38">
        <f>E73-D73</f>
        <v>164.84</v>
      </c>
      <c r="G73" s="38"/>
    </row>
    <row r="74" spans="1:8">
      <c r="A74" s="25" t="s">
        <v>163</v>
      </c>
      <c r="B74" s="26"/>
      <c r="C74" s="8" t="s">
        <v>13</v>
      </c>
      <c r="D74" s="33">
        <v>2727.51</v>
      </c>
      <c r="E74" s="33">
        <v>2903.34</v>
      </c>
      <c r="F74" s="38">
        <f>E74-D74</f>
        <v>175.82999999999993</v>
      </c>
      <c r="G74" s="38">
        <f>E74/D74</f>
        <v>1.0644653915109386</v>
      </c>
    </row>
    <row r="75" spans="1:8" ht="29.25" customHeight="1">
      <c r="A75" s="28" t="s">
        <v>96</v>
      </c>
      <c r="B75" s="46"/>
      <c r="C75" s="9" t="s">
        <v>68</v>
      </c>
      <c r="D75" s="41">
        <v>0</v>
      </c>
      <c r="E75" s="41">
        <v>0</v>
      </c>
      <c r="F75" s="38">
        <v>0</v>
      </c>
      <c r="G75" s="38">
        <v>0</v>
      </c>
    </row>
    <row r="76" spans="1:8" ht="44.25" customHeight="1">
      <c r="A76" s="25" t="s">
        <v>97</v>
      </c>
      <c r="B76" s="26"/>
      <c r="C76" s="8" t="s">
        <v>69</v>
      </c>
      <c r="D76" s="33"/>
      <c r="E76" s="33"/>
      <c r="F76" s="38"/>
      <c r="G76" s="38"/>
    </row>
    <row r="77" spans="1:8" ht="12.75" customHeight="1">
      <c r="A77" s="25" t="s">
        <v>98</v>
      </c>
      <c r="B77" s="26"/>
      <c r="C77" s="8" t="s">
        <v>70</v>
      </c>
      <c r="D77" s="33"/>
      <c r="E77" s="33"/>
      <c r="F77" s="38"/>
      <c r="G77" s="38"/>
    </row>
    <row r="78" spans="1:8">
      <c r="A78" s="25" t="s">
        <v>99</v>
      </c>
      <c r="B78" s="26"/>
      <c r="C78" s="8" t="s">
        <v>71</v>
      </c>
      <c r="D78" s="33"/>
      <c r="E78" s="33"/>
      <c r="F78" s="38"/>
      <c r="G78" s="38"/>
    </row>
    <row r="79" spans="1:8" ht="32.25" customHeight="1">
      <c r="A79" s="28" t="s">
        <v>100</v>
      </c>
      <c r="B79" s="46"/>
      <c r="C79" s="9" t="s">
        <v>72</v>
      </c>
      <c r="D79" s="41">
        <f>D80</f>
        <v>1948.98</v>
      </c>
      <c r="E79" s="41">
        <f>E80</f>
        <v>1829.29</v>
      </c>
      <c r="F79" s="42">
        <f>E79-D79</f>
        <v>-119.69000000000005</v>
      </c>
      <c r="G79" s="42">
        <f>E79/D79</f>
        <v>0.93858838982442094</v>
      </c>
    </row>
    <row r="80" spans="1:8" ht="55.5" customHeight="1">
      <c r="A80" s="25" t="s">
        <v>105</v>
      </c>
      <c r="B80" s="26"/>
      <c r="C80" s="8" t="s">
        <v>73</v>
      </c>
      <c r="D80" s="33">
        <v>1948.98</v>
      </c>
      <c r="E80" s="33">
        <v>1829.29</v>
      </c>
      <c r="F80" s="38">
        <f>E80-D80</f>
        <v>-119.69000000000005</v>
      </c>
      <c r="G80" s="38">
        <f>E80/D80</f>
        <v>0.93858838982442094</v>
      </c>
    </row>
    <row r="81" spans="1:8">
      <c r="A81" s="25" t="s">
        <v>12</v>
      </c>
      <c r="B81" s="26"/>
      <c r="C81" s="8" t="s">
        <v>74</v>
      </c>
      <c r="D81" s="33"/>
      <c r="E81" s="33"/>
      <c r="F81" s="38"/>
      <c r="G81" s="38"/>
    </row>
    <row r="82" spans="1:8" ht="12.75" customHeight="1">
      <c r="A82" s="28" t="s">
        <v>101</v>
      </c>
      <c r="B82" s="46"/>
      <c r="C82" s="9" t="s">
        <v>75</v>
      </c>
      <c r="D82" s="41">
        <v>10</v>
      </c>
      <c r="E82" s="41">
        <v>10.55</v>
      </c>
      <c r="F82" s="42">
        <f>E82-D82</f>
        <v>0.55000000000000071</v>
      </c>
      <c r="G82" s="42">
        <f>E82/D82</f>
        <v>1.0550000000000002</v>
      </c>
    </row>
    <row r="83" spans="1:8">
      <c r="A83" s="25" t="s">
        <v>102</v>
      </c>
      <c r="B83" s="26"/>
      <c r="C83" s="8" t="s">
        <v>76</v>
      </c>
      <c r="D83" s="33">
        <v>10</v>
      </c>
      <c r="E83" s="33">
        <v>10.55</v>
      </c>
      <c r="F83" s="38">
        <f>E83-D83</f>
        <v>0.55000000000000071</v>
      </c>
      <c r="G83" s="38">
        <f>E83/D83</f>
        <v>1.0550000000000002</v>
      </c>
    </row>
    <row r="84" spans="1:8" ht="12.75" customHeight="1">
      <c r="A84" s="25" t="s">
        <v>129</v>
      </c>
      <c r="B84" s="26"/>
      <c r="C84" s="8" t="s">
        <v>77</v>
      </c>
      <c r="D84" s="33"/>
      <c r="E84" s="33"/>
      <c r="F84" s="38"/>
      <c r="G84" s="38"/>
    </row>
    <row r="85" spans="1:8" ht="22.5" customHeight="1">
      <c r="A85" s="28" t="s">
        <v>78</v>
      </c>
      <c r="B85" s="29"/>
      <c r="C85" s="29"/>
      <c r="D85" s="29"/>
      <c r="E85" s="29"/>
      <c r="F85" s="29"/>
      <c r="G85" s="30"/>
      <c r="H85" s="4"/>
    </row>
    <row r="86" spans="1:8">
      <c r="A86" s="25" t="s">
        <v>103</v>
      </c>
      <c r="B86" s="26"/>
      <c r="C86" s="8" t="s">
        <v>79</v>
      </c>
      <c r="D86" s="33">
        <f>D87</f>
        <v>0</v>
      </c>
      <c r="E86" s="33">
        <v>292.35000000000002</v>
      </c>
      <c r="F86" s="48">
        <f>E86-D86</f>
        <v>292.35000000000002</v>
      </c>
      <c r="G86" s="48"/>
    </row>
    <row r="87" spans="1:8" ht="12.75" customHeight="1">
      <c r="A87" s="25" t="s">
        <v>104</v>
      </c>
      <c r="B87" s="26"/>
      <c r="C87" s="8" t="s">
        <v>80</v>
      </c>
      <c r="D87" s="33">
        <v>0</v>
      </c>
      <c r="E87" s="33">
        <v>292.35000000000002</v>
      </c>
      <c r="F87" s="48">
        <f t="shared" ref="F87:F97" si="4">E87-D87</f>
        <v>292.35000000000002</v>
      </c>
      <c r="G87" s="48"/>
    </row>
    <row r="88" spans="1:8" ht="43.5" customHeight="1">
      <c r="A88" s="25" t="s">
        <v>161</v>
      </c>
      <c r="B88" s="26"/>
      <c r="C88" s="8" t="s">
        <v>81</v>
      </c>
      <c r="D88" s="33"/>
      <c r="E88" s="33">
        <v>10921.94</v>
      </c>
      <c r="F88" s="48">
        <f t="shared" si="4"/>
        <v>10921.94</v>
      </c>
      <c r="G88" s="48"/>
    </row>
    <row r="89" spans="1:8" ht="16.5" customHeight="1">
      <c r="A89" s="25" t="s">
        <v>104</v>
      </c>
      <c r="B89" s="26"/>
      <c r="C89" s="8" t="s">
        <v>82</v>
      </c>
      <c r="D89" s="33"/>
      <c r="E89" s="33">
        <v>10789</v>
      </c>
      <c r="F89" s="48">
        <f t="shared" si="4"/>
        <v>10789</v>
      </c>
      <c r="G89" s="48"/>
    </row>
    <row r="90" spans="1:8" ht="24.75" customHeight="1">
      <c r="A90" s="25" t="s">
        <v>160</v>
      </c>
      <c r="B90" s="26"/>
      <c r="C90" s="8" t="s">
        <v>83</v>
      </c>
      <c r="D90" s="33"/>
      <c r="E90" s="33"/>
      <c r="F90" s="48">
        <f t="shared" si="4"/>
        <v>0</v>
      </c>
      <c r="G90" s="48"/>
    </row>
    <row r="91" spans="1:8" ht="12.75" customHeight="1">
      <c r="A91" s="25" t="s">
        <v>104</v>
      </c>
      <c r="B91" s="26"/>
      <c r="C91" s="8" t="s">
        <v>84</v>
      </c>
      <c r="D91" s="33"/>
      <c r="E91" s="33"/>
      <c r="F91" s="48"/>
      <c r="G91" s="48"/>
    </row>
    <row r="92" spans="1:8" ht="26.25" customHeight="1">
      <c r="A92" s="25" t="s">
        <v>162</v>
      </c>
      <c r="B92" s="26"/>
      <c r="C92" s="8" t="s">
        <v>85</v>
      </c>
      <c r="D92" s="33"/>
      <c r="E92" s="33"/>
      <c r="F92" s="48"/>
      <c r="G92" s="48"/>
    </row>
    <row r="93" spans="1:8" ht="12.75" customHeight="1">
      <c r="A93" s="25" t="s">
        <v>104</v>
      </c>
      <c r="B93" s="26"/>
      <c r="C93" s="8" t="s">
        <v>86</v>
      </c>
      <c r="D93" s="33"/>
      <c r="E93" s="33"/>
      <c r="F93" s="48"/>
      <c r="G93" s="48"/>
    </row>
    <row r="94" spans="1:8" ht="48" customHeight="1">
      <c r="A94" s="25" t="s">
        <v>14</v>
      </c>
      <c r="B94" s="26"/>
      <c r="C94" s="8" t="s">
        <v>87</v>
      </c>
      <c r="D94" s="33"/>
      <c r="E94" s="33"/>
      <c r="F94" s="48">
        <f t="shared" si="4"/>
        <v>0</v>
      </c>
      <c r="G94" s="48"/>
    </row>
    <row r="95" spans="1:8" ht="12.75" customHeight="1">
      <c r="A95" s="25" t="s">
        <v>104</v>
      </c>
      <c r="B95" s="26"/>
      <c r="C95" s="8" t="s">
        <v>88</v>
      </c>
      <c r="D95" s="33"/>
      <c r="E95" s="33"/>
      <c r="F95" s="48">
        <f t="shared" si="4"/>
        <v>0</v>
      </c>
      <c r="G95" s="48"/>
    </row>
    <row r="96" spans="1:8" ht="27" customHeight="1">
      <c r="A96" s="25" t="s">
        <v>21</v>
      </c>
      <c r="B96" s="26"/>
      <c r="C96" s="8" t="s">
        <v>89</v>
      </c>
      <c r="D96" s="33">
        <f>D86+D88+D90+D92+D94</f>
        <v>0</v>
      </c>
      <c r="E96" s="33">
        <f>E86+E88+E90+E92+E94</f>
        <v>11214.29</v>
      </c>
      <c r="F96" s="48">
        <f t="shared" si="4"/>
        <v>11214.29</v>
      </c>
      <c r="G96" s="48"/>
    </row>
    <row r="97" spans="1:8" ht="31.5" customHeight="1">
      <c r="A97" s="25" t="s">
        <v>22</v>
      </c>
      <c r="B97" s="26"/>
      <c r="C97" s="8" t="s">
        <v>90</v>
      </c>
      <c r="D97" s="33">
        <f>D87+D89+D91+D93+D95</f>
        <v>0</v>
      </c>
      <c r="E97" s="33">
        <f>E87+E89+E91+E93+E95</f>
        <v>11081.35</v>
      </c>
      <c r="F97" s="48">
        <f t="shared" si="4"/>
        <v>11081.35</v>
      </c>
      <c r="G97" s="48"/>
    </row>
    <row r="98" spans="1:8" ht="22.5" customHeight="1">
      <c r="A98" s="28" t="s">
        <v>91</v>
      </c>
      <c r="B98" s="29"/>
      <c r="C98" s="29"/>
      <c r="D98" s="29"/>
      <c r="E98" s="29"/>
      <c r="F98" s="46"/>
      <c r="G98" s="47"/>
      <c r="H98" s="4"/>
    </row>
    <row r="99" spans="1:8">
      <c r="A99" s="25" t="s">
        <v>15</v>
      </c>
      <c r="B99" s="26"/>
      <c r="C99" s="8" t="s">
        <v>92</v>
      </c>
      <c r="D99" s="33">
        <v>355</v>
      </c>
      <c r="E99" s="33">
        <v>261</v>
      </c>
      <c r="F99" s="38">
        <f>E99-D99</f>
        <v>-94</v>
      </c>
      <c r="G99" s="38">
        <f>E99/D99</f>
        <v>0.73521126760563382</v>
      </c>
    </row>
    <row r="100" spans="1:8" ht="12.75" customHeight="1">
      <c r="A100" s="25" t="s">
        <v>16</v>
      </c>
      <c r="B100" s="26"/>
      <c r="C100" s="8" t="s">
        <v>93</v>
      </c>
      <c r="D100" s="33">
        <v>87398</v>
      </c>
      <c r="E100" s="33">
        <v>137539</v>
      </c>
      <c r="F100" s="38">
        <f>E100-D100</f>
        <v>50141</v>
      </c>
      <c r="G100" s="38">
        <f>E100/D100</f>
        <v>1.5737087805212935</v>
      </c>
    </row>
    <row r="101" spans="1:8">
      <c r="A101" s="25" t="s">
        <v>17</v>
      </c>
      <c r="B101" s="26"/>
      <c r="C101" s="8" t="s">
        <v>94</v>
      </c>
      <c r="D101" s="33">
        <v>0</v>
      </c>
      <c r="E101" s="33">
        <v>0</v>
      </c>
      <c r="F101" s="38"/>
      <c r="G101" s="38"/>
    </row>
    <row r="102" spans="1:8" s="6" customFormat="1" ht="24.75" customHeight="1">
      <c r="A102" s="25" t="s">
        <v>18</v>
      </c>
      <c r="B102" s="26"/>
      <c r="C102" s="8" t="s">
        <v>95</v>
      </c>
      <c r="D102" s="33">
        <v>0</v>
      </c>
      <c r="E102" s="33">
        <v>0</v>
      </c>
      <c r="F102" s="38"/>
      <c r="G102" s="38"/>
    </row>
    <row r="103" spans="1:8" s="6" customFormat="1" ht="22.5" customHeight="1">
      <c r="A103" s="49"/>
      <c r="B103" s="49"/>
      <c r="C103" s="49"/>
      <c r="D103" s="49"/>
      <c r="E103" s="49"/>
      <c r="F103" s="49"/>
      <c r="G103" s="49"/>
    </row>
    <row r="104" spans="1:8">
      <c r="A104" s="50"/>
      <c r="B104" s="50"/>
      <c r="C104" s="50"/>
      <c r="D104" s="50"/>
      <c r="E104" s="50"/>
      <c r="F104" s="50"/>
      <c r="G104" s="50"/>
    </row>
  </sheetData>
  <pageMargins left="0.70866141732283472" right="0.31496062992125984" top="0.55118110236220474" bottom="0.55118110236220474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 кв 2020</vt:lpstr>
      <vt:lpstr>'3 кв 2020'!Заголовки_для_печати</vt:lpstr>
      <vt:lpstr>'3 кв 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Секретарь</cp:lastModifiedBy>
  <cp:lastPrinted>2020-11-04T09:08:04Z</cp:lastPrinted>
  <dcterms:created xsi:type="dcterms:W3CDTF">2018-04-12T10:46:04Z</dcterms:created>
  <dcterms:modified xsi:type="dcterms:W3CDTF">2020-11-09T07:53:20Z</dcterms:modified>
</cp:coreProperties>
</file>