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35" windowHeight="8010" activeTab="2"/>
  </bookViews>
  <sheets>
    <sheet name="Лист1 " sheetId="4" r:id="rId1"/>
    <sheet name="Лист1" sheetId="1" r:id="rId2"/>
    <sheet name="для Лєни" sheetId="2" r:id="rId3"/>
    <sheet name="Лист3" sheetId="3" r:id="rId4"/>
  </sheets>
  <definedNames>
    <definedName name="_xlnm.Print_Area" localSheetId="2">'для Лєни'!$B$1:$L$88</definedName>
    <definedName name="_xlnm.Print_Area" localSheetId="1">Лист1!$A$1:$L$62</definedName>
    <definedName name="_xlnm.Print_Area" localSheetId="0">'Лист1 '!$A$1:$L$62</definedName>
  </definedNames>
  <calcPr calcId="145621"/>
</workbook>
</file>

<file path=xl/calcChain.xml><?xml version="1.0" encoding="utf-8"?>
<calcChain xmlns="http://schemas.openxmlformats.org/spreadsheetml/2006/main">
  <c r="I77" i="2" l="1"/>
  <c r="I78" i="2"/>
  <c r="I79" i="2"/>
  <c r="J79" i="2"/>
  <c r="J77" i="2"/>
  <c r="H79" i="2"/>
  <c r="H77" i="2"/>
  <c r="H78" i="2"/>
  <c r="K35" i="2"/>
  <c r="K36" i="2"/>
  <c r="K37" i="2"/>
  <c r="I34" i="2"/>
  <c r="J34" i="2"/>
  <c r="H34" i="2"/>
  <c r="K34" i="2" s="1"/>
  <c r="K78" i="2" l="1"/>
  <c r="K77" i="2"/>
  <c r="K79" i="2"/>
  <c r="J78" i="2"/>
  <c r="K73" i="2"/>
  <c r="K72" i="2"/>
  <c r="K71" i="2"/>
  <c r="J70" i="2"/>
  <c r="I70" i="2"/>
  <c r="H70" i="2"/>
  <c r="H74" i="2" s="1"/>
  <c r="K58" i="2"/>
  <c r="K57" i="2"/>
  <c r="K56" i="2"/>
  <c r="K55" i="2"/>
  <c r="J54" i="2"/>
  <c r="I54" i="2"/>
  <c r="H54" i="2"/>
  <c r="K53" i="2"/>
  <c r="K52" i="2"/>
  <c r="K51" i="2"/>
  <c r="J50" i="2"/>
  <c r="I50" i="2"/>
  <c r="H50" i="2"/>
  <c r="K49" i="2"/>
  <c r="K48" i="2"/>
  <c r="K47" i="2"/>
  <c r="J46" i="2"/>
  <c r="I46" i="2"/>
  <c r="H46" i="2"/>
  <c r="K33" i="2"/>
  <c r="K32" i="2"/>
  <c r="J30" i="2"/>
  <c r="I30" i="2"/>
  <c r="H30" i="2"/>
  <c r="K29" i="2"/>
  <c r="K28" i="2"/>
  <c r="K27" i="2"/>
  <c r="J26" i="2"/>
  <c r="I26" i="2"/>
  <c r="H26" i="2"/>
  <c r="K25" i="2"/>
  <c r="K24" i="2"/>
  <c r="K23" i="2"/>
  <c r="J22" i="2"/>
  <c r="I22" i="2"/>
  <c r="H22" i="2"/>
  <c r="K21" i="2"/>
  <c r="K20" i="2"/>
  <c r="K19" i="2"/>
  <c r="J18" i="2"/>
  <c r="I18" i="2"/>
  <c r="H18" i="2"/>
  <c r="K17" i="2"/>
  <c r="K16" i="2"/>
  <c r="K15" i="2"/>
  <c r="J14" i="2"/>
  <c r="I14" i="2"/>
  <c r="H14" i="2"/>
  <c r="K13" i="2"/>
  <c r="K12" i="2"/>
  <c r="K11" i="2"/>
  <c r="J10" i="2"/>
  <c r="I10" i="2"/>
  <c r="H10" i="2"/>
  <c r="J38" i="2" l="1"/>
  <c r="I38" i="2"/>
  <c r="H59" i="2"/>
  <c r="H38" i="2"/>
  <c r="H76" i="2"/>
  <c r="J74" i="2"/>
  <c r="J76" i="2"/>
  <c r="I74" i="2"/>
  <c r="I76" i="2"/>
  <c r="I59" i="2"/>
  <c r="K26" i="2"/>
  <c r="K46" i="2"/>
  <c r="K50" i="2"/>
  <c r="K18" i="2"/>
  <c r="J59" i="2"/>
  <c r="K70" i="2"/>
  <c r="K74" i="2" s="1"/>
  <c r="K14" i="2"/>
  <c r="K54" i="2"/>
  <c r="K30" i="2"/>
  <c r="K22" i="2"/>
  <c r="K10" i="2"/>
  <c r="J60" i="4"/>
  <c r="I60" i="4"/>
  <c r="H60" i="4"/>
  <c r="J59" i="4"/>
  <c r="I59" i="4"/>
  <c r="H59" i="4"/>
  <c r="J58" i="4"/>
  <c r="I58" i="4"/>
  <c r="H58" i="4"/>
  <c r="K54" i="4"/>
  <c r="K53" i="4"/>
  <c r="K52" i="4"/>
  <c r="J51" i="4"/>
  <c r="J55" i="4" s="1"/>
  <c r="I51" i="4"/>
  <c r="I55" i="4" s="1"/>
  <c r="H51" i="4"/>
  <c r="H55" i="4" s="1"/>
  <c r="K48" i="4"/>
  <c r="K47" i="4"/>
  <c r="K46" i="4"/>
  <c r="K44" i="4" s="1"/>
  <c r="K45" i="4"/>
  <c r="J44" i="4"/>
  <c r="I44" i="4"/>
  <c r="H44" i="4"/>
  <c r="K43" i="4"/>
  <c r="K42" i="4"/>
  <c r="K41" i="4"/>
  <c r="J40" i="4"/>
  <c r="I40" i="4"/>
  <c r="H40" i="4"/>
  <c r="K39" i="4"/>
  <c r="K38" i="4"/>
  <c r="K36" i="4" s="1"/>
  <c r="K37" i="4"/>
  <c r="J36" i="4"/>
  <c r="I36" i="4"/>
  <c r="H36" i="4"/>
  <c r="K33" i="4"/>
  <c r="K32" i="4"/>
  <c r="K31" i="4"/>
  <c r="J30" i="4"/>
  <c r="I30" i="4"/>
  <c r="H30" i="4"/>
  <c r="K29" i="4"/>
  <c r="K28" i="4"/>
  <c r="K27" i="4"/>
  <c r="J26" i="4"/>
  <c r="I26" i="4"/>
  <c r="H26" i="4"/>
  <c r="K25" i="4"/>
  <c r="K24" i="4"/>
  <c r="K23" i="4"/>
  <c r="J22" i="4"/>
  <c r="I22" i="4"/>
  <c r="H22" i="4"/>
  <c r="K21" i="4"/>
  <c r="K20" i="4"/>
  <c r="K19" i="4"/>
  <c r="J18" i="4"/>
  <c r="I18" i="4"/>
  <c r="H18" i="4"/>
  <c r="K17" i="4"/>
  <c r="K16" i="4"/>
  <c r="K14" i="4" s="1"/>
  <c r="K15" i="4"/>
  <c r="J14" i="4"/>
  <c r="I14" i="4"/>
  <c r="H14" i="4"/>
  <c r="K13" i="4"/>
  <c r="K12" i="4"/>
  <c r="K11" i="4"/>
  <c r="J10" i="4"/>
  <c r="I10" i="4"/>
  <c r="H10" i="4"/>
  <c r="K18" i="4" l="1"/>
  <c r="K30" i="4"/>
  <c r="K40" i="4"/>
  <c r="K38" i="2"/>
  <c r="K76" i="2"/>
  <c r="I57" i="4"/>
  <c r="H34" i="4"/>
  <c r="K26" i="4"/>
  <c r="J49" i="4"/>
  <c r="K10" i="4"/>
  <c r="K60" i="4"/>
  <c r="J57" i="4"/>
  <c r="H57" i="4"/>
  <c r="K22" i="4"/>
  <c r="H49" i="4"/>
  <c r="I49" i="4"/>
  <c r="K51" i="4"/>
  <c r="K55" i="4" s="1"/>
  <c r="K59" i="2"/>
  <c r="K49" i="4"/>
  <c r="K58" i="4"/>
  <c r="K59" i="4"/>
  <c r="I34" i="4"/>
  <c r="J34" i="4"/>
  <c r="J60" i="1"/>
  <c r="I60" i="1"/>
  <c r="H60" i="1"/>
  <c r="J59" i="1"/>
  <c r="I59" i="1"/>
  <c r="H59" i="1"/>
  <c r="J58" i="1"/>
  <c r="I58" i="1"/>
  <c r="H58" i="1"/>
  <c r="K54" i="1"/>
  <c r="K53" i="1"/>
  <c r="K52" i="1"/>
  <c r="J51" i="1"/>
  <c r="J55" i="1" s="1"/>
  <c r="I51" i="1"/>
  <c r="I55" i="1" s="1"/>
  <c r="H51" i="1"/>
  <c r="H55" i="1" s="1"/>
  <c r="K48" i="1"/>
  <c r="K47" i="1"/>
  <c r="K46" i="1"/>
  <c r="K45" i="1"/>
  <c r="J44" i="1"/>
  <c r="I44" i="1"/>
  <c r="H44" i="1"/>
  <c r="K43" i="1"/>
  <c r="K42" i="1"/>
  <c r="K41" i="1"/>
  <c r="J40" i="1"/>
  <c r="I40" i="1"/>
  <c r="H40" i="1"/>
  <c r="K39" i="1"/>
  <c r="K38" i="1"/>
  <c r="K37" i="1"/>
  <c r="J36" i="1"/>
  <c r="I36" i="1"/>
  <c r="H36" i="1"/>
  <c r="K33" i="1"/>
  <c r="K32" i="1"/>
  <c r="K31" i="1"/>
  <c r="J30" i="1"/>
  <c r="I30" i="1"/>
  <c r="H30" i="1"/>
  <c r="K29" i="1"/>
  <c r="K28" i="1"/>
  <c r="K27" i="1"/>
  <c r="J26" i="1"/>
  <c r="I26" i="1"/>
  <c r="H26" i="1"/>
  <c r="K25" i="1"/>
  <c r="K24" i="1"/>
  <c r="K23" i="1"/>
  <c r="J22" i="1"/>
  <c r="I22" i="1"/>
  <c r="H22" i="1"/>
  <c r="K21" i="1"/>
  <c r="K20" i="1"/>
  <c r="K19" i="1"/>
  <c r="J18" i="1"/>
  <c r="I18" i="1"/>
  <c r="H18" i="1"/>
  <c r="K17" i="1"/>
  <c r="K16" i="1"/>
  <c r="K15" i="1"/>
  <c r="J14" i="1"/>
  <c r="I14" i="1"/>
  <c r="H14" i="1"/>
  <c r="K13" i="1"/>
  <c r="K12" i="1"/>
  <c r="K11" i="1"/>
  <c r="J10" i="1"/>
  <c r="I10" i="1"/>
  <c r="I57" i="1" s="1"/>
  <c r="H10" i="1"/>
  <c r="K34" i="4" l="1"/>
  <c r="K36" i="1"/>
  <c r="K26" i="1"/>
  <c r="K51" i="1"/>
  <c r="K55" i="1" s="1"/>
  <c r="K57" i="4"/>
  <c r="K30" i="1"/>
  <c r="I49" i="1"/>
  <c r="H57" i="1"/>
  <c r="J57" i="1"/>
  <c r="K59" i="1"/>
  <c r="K18" i="1"/>
  <c r="K44" i="1"/>
  <c r="I34" i="1"/>
  <c r="K58" i="1"/>
  <c r="K60" i="1"/>
  <c r="K14" i="1"/>
  <c r="K22" i="1"/>
  <c r="H49" i="1"/>
  <c r="J49" i="1"/>
  <c r="K40" i="1"/>
  <c r="K49" i="1" s="1"/>
  <c r="K10" i="1"/>
  <c r="H34" i="1"/>
  <c r="J34" i="1"/>
  <c r="K34" i="1" l="1"/>
  <c r="K57" i="1"/>
</calcChain>
</file>

<file path=xl/sharedStrings.xml><?xml version="1.0" encoding="utf-8"?>
<sst xmlns="http://schemas.openxmlformats.org/spreadsheetml/2006/main" count="329" uniqueCount="70">
  <si>
    <t>ПЕРЕЛІК</t>
  </si>
  <si>
    <t>№</t>
  </si>
  <si>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</si>
  <si>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</si>
  <si>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</si>
  <si>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</si>
  <si>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Орієнтовні обсяги фінансування за роками виконання, грн.</t>
  </si>
  <si>
    <t>Очікуваний результат виконання заходу, у т.ч. за роками виконання</t>
  </si>
  <si>
    <t>у 1 етап</t>
  </si>
  <si>
    <t>Усього</t>
  </si>
  <si>
    <t xml:space="preserve">І РОЗДІЛ                                                                                                                                                                                                                                                                                                                                                      запобігання виникнення надзвичайних ситуацій, оперативного реагування на них та забезпечення пожежної безпеки 
в місті Павлоград  
</t>
  </si>
  <si>
    <t xml:space="preserve">Реалізація державної політики у сфері цивільного захисту  пожежної безпеки, захист населення і території міста від НС техно-генного та природного характеру в мирний час
</t>
  </si>
  <si>
    <t xml:space="preserve">Придбання аварійно-рятувального, пожежного та  іншого обладнання для запобігання виникнення та ліквідації НС техногенного та природного  характеру 
</t>
  </si>
  <si>
    <t>Відділ з питань НС та ЦЗН міської ради</t>
  </si>
  <si>
    <t>2021-2023</t>
  </si>
  <si>
    <t>Загальний обсяг,у т.ч.</t>
  </si>
  <si>
    <t>Підвищення ефективності проведення аварійно-рятувальних та відновлювальних робіт</t>
  </si>
  <si>
    <t>Державний бюджет</t>
  </si>
  <si>
    <t>Обласний бюджет</t>
  </si>
  <si>
    <t>Міський бюджет</t>
  </si>
  <si>
    <t>Заходи з удосконалення міської системи (технічне переоснащення) централізованого оповіщення органів влади і населення про загрозу та виникнення НС.</t>
  </si>
  <si>
    <t>Загальний обсяг</t>
  </si>
  <si>
    <t>Охоплення території міста системами оповіщення при виникненні надзвичайних ситуацій</t>
  </si>
  <si>
    <t xml:space="preserve">Впровадження комплексу протипожежних заходів в закладах культури м.Павлограда (перерахунок проектно-кошторисної документації та встановлення системи протипожежного захисту, системи оповіщення, системи блискавкозахисту)
</t>
  </si>
  <si>
    <t>Відділ культури Павлоградської  міської ради</t>
  </si>
  <si>
    <t>Забезпечення протипожежного захисту закладів культури м.Павлограда</t>
  </si>
  <si>
    <t>Впровадження комплексу  протипожежних заходів  на спортивних  установах міста</t>
  </si>
  <si>
    <t>відділ з питань сімї, молоді та спорту міської ради</t>
  </si>
  <si>
    <t>Забезпечення  протипожежної   безпеки  в  спортивних  установах  м.Павлоград</t>
  </si>
  <si>
    <t xml:space="preserve">Впровадження комплексу протипожежних заходів в закладах освіти м. Павлограда 
( придбання засобів пожежогасіння, засобів захисту органів дихання, перезарядки вогнегасників,
проведення ідентифікації закладів освіти:
- облаштування  евакуаційного виходу;
 - установка протипожежних дверей в електрощитові, сховища бібліотек, архівні приміщення;
- виготовлення проектно-кошторисних документацій ; 
- капітальний ремонт на встановлення системи протипожежного захисту;  
- обробка дерев'яних елементів горищних покриттів засобами вогнезахисту;
- реалізація проектів «Капітальний ремонт на встановлення системи протипожежного захисту»
</t>
  </si>
  <si>
    <t>Відділ освіти Павлоградської міської ради</t>
  </si>
  <si>
    <t>Забезпечення протипожежного захисту закладів освіти м. Павлограда</t>
  </si>
  <si>
    <t xml:space="preserve">Впровадження комплексу протипожежних заходів в закладах охорони здоров’я м.Павлограда
(виготовлення проектно-кошторисної документації на встановлення систем пожежної сигналізації, автоматичних систем пожежогасіння, блискавкозахисту, облаштування маршрутів евакуації.
Монтаж цих систем та їх обслуговування. Обробка дерев’яних конструкцій протипожежними сумішами та облаштування внутрішньої обробки приміщень матеріалами, стійкими до пожеж)
</t>
  </si>
  <si>
    <t xml:space="preserve">Відділ охоро
ни здоро
в’я місь
кої ради
</t>
  </si>
  <si>
    <t xml:space="preserve">Забезпечення протипожежного захисту  закладів охорони здоров’я 
м. Павлограда
</t>
  </si>
  <si>
    <t>Всього</t>
  </si>
  <si>
    <t xml:space="preserve">ІІ РОЗДІЛ
створення і використання матеріальних резервів для запобігання, ліквідації надзвичайних
ситуацій техногенного і природного характеру та їх наслідків у місті Павлограді
</t>
  </si>
  <si>
    <t xml:space="preserve">Заходи по накопиченню міського матеріального резерву
</t>
  </si>
  <si>
    <t>Предмети, матеріали, обладнання, інвентар та інші засоби для  забезпечення аварійно-рятувальних робіт</t>
  </si>
  <si>
    <t>Накопичення матеріалів та засобів в міському матеріальному резерві  для проведення невідкладних аварійно-рятувальних та відновлювальних робіт і заходів, спрямованих на запобігання, ліквідацію надзвичайних ситуацій техногенного і природного характеру та їх наслідків  і надання термінової допомоги постраждалому населенню</t>
  </si>
  <si>
    <t>Паливно-мастильні матеріали</t>
  </si>
  <si>
    <t xml:space="preserve">Індивідуальні засоби захисту органів дихання та шкіри </t>
  </si>
  <si>
    <t>Надання субвенції з міського до обласного бюджету на поповнення регіонального матеріального резерву</t>
  </si>
  <si>
    <t xml:space="preserve">ІІІ РОЗДІЛ
запобігання загибелі людей на водних об’єктах міста Павлограда
</t>
  </si>
  <si>
    <t>Проведення заходів, з запобігання загибелі людей на водних об’єктах та захист населення на воді</t>
  </si>
  <si>
    <t>Удосконалення сил та засобів реагування на надзвичайні ситуації на водних об’єктах, їх матеріально-технічне оснащення та підвищення ефективності управління.</t>
  </si>
  <si>
    <t xml:space="preserve">Відділ з питань НС та ЦЗН міської ради. 
КП «АРВС»
</t>
  </si>
  <si>
    <t>Забезпечення цілодобової готовності станції до виконання аварійно-рятувальних робіт на воді</t>
  </si>
  <si>
    <t xml:space="preserve">Усього за Програмою </t>
  </si>
  <si>
    <t>Загальний обсяг, в т.ч.</t>
  </si>
  <si>
    <t xml:space="preserve">Секретар міської ради                                                                                 </t>
  </si>
  <si>
    <t>Є.В. Аматов</t>
  </si>
  <si>
    <t xml:space="preserve">                                                                                                          Додаток 2</t>
  </si>
  <si>
    <t>Додаток2</t>
  </si>
  <si>
    <t xml:space="preserve">       завдань і заходів по виконанню комплексної Програми захисту населення і територій від надзвичайних ситуацій техногенного та природного характеру в місті Павлоград                                                                                  на  2021– 2023 роки</t>
  </si>
  <si>
    <r>
      <t xml:space="preserve">до рішення </t>
    </r>
    <r>
      <rPr>
        <u/>
        <sz val="12"/>
        <color rgb="FF000000"/>
        <rFont val="Times New Roman"/>
        <family val="1"/>
        <charset val="204"/>
      </rPr>
      <t xml:space="preserve"> 71</t>
    </r>
    <r>
      <rPr>
        <sz val="12"/>
        <color indexed="8"/>
        <rFont val="Times New Roman"/>
        <family val="1"/>
        <charset val="204"/>
      </rPr>
      <t xml:space="preserve"> сесії міської ради</t>
    </r>
  </si>
  <si>
    <r>
      <t xml:space="preserve">від  </t>
    </r>
    <r>
      <rPr>
        <u/>
        <sz val="12"/>
        <color rgb="FF000000"/>
        <rFont val="Times New Roman"/>
        <family val="1"/>
        <charset val="204"/>
      </rPr>
      <t>18.08.2020</t>
    </r>
    <r>
      <rPr>
        <sz val="12"/>
        <color indexed="8"/>
        <rFont val="Times New Roman"/>
        <family val="1"/>
        <charset val="204"/>
      </rPr>
      <t xml:space="preserve"> №</t>
    </r>
    <r>
      <rPr>
        <u/>
        <sz val="12"/>
        <color rgb="FF000000"/>
        <rFont val="Times New Roman"/>
        <family val="1"/>
        <charset val="204"/>
      </rPr>
      <t>2230-71/VII</t>
    </r>
  </si>
  <si>
    <t>ПЕРЕЛІК 
завдань і заходів міської цільової програми</t>
  </si>
  <si>
    <t>*) за наявності наступних етапів</t>
  </si>
  <si>
    <t>**) інші джерела можуть включати кошти позабюджетних фондів, гранти, власні кошти, залучені кредити, інші джерела, не заборонені чинним законодавством</t>
  </si>
  <si>
    <t xml:space="preserve"> Впровадження комплексу протипожежних заходів в закладах охорони здоров’я м.Павлограда (виготовлення проектно-кошторисної документації на встановлення систем пожежної сигналізації, автоматичних систем пожежогасіння, блискавкозахисту, облаштування маршрутів евакуації.
Монтаж цих систем та їх обслуговування. Обробка дерев’яних конструкцій протипожежними сумішами та облаштування внутрішньої обробки приміщень матеріалами, стійкими до пожеж)</t>
  </si>
  <si>
    <t>Секретар міської ради</t>
  </si>
  <si>
    <t>Додаток 2</t>
  </si>
  <si>
    <t>Покращення матеріально-технічної бази пожежно-рятувальних підрозділів</t>
  </si>
  <si>
    <t>Надання субвенції з місцевого бюджету      6-му Державного пожежно-рятувального загону ГУ ДСНС України у Дніпропетровській області для покращення матеріально-технічної бази</t>
  </si>
  <si>
    <t xml:space="preserve">    Впровадження комплексу протипожежних заходів в закладах освіти м. Павлограда 
- облаштування  евакуаційного виходу;
 - установка протипожежних дверей в електрощитові, сховища бібліотек, архівні приміщення;
- виготовлення проектно-кошторисних документацій ; 
- капітальний ремонт на встановлення системи протипожежного захисту;  
- обробка дерев'яних елементів горищних покриттів засобами вогнезахисту;
- реалізація проектів «Капітальний ремонт на встановлення системи протипожежного захисту»</t>
  </si>
  <si>
    <r>
      <t>до рішення</t>
    </r>
    <r>
      <rPr>
        <u/>
        <sz val="12"/>
        <color rgb="FF000000"/>
        <rFont val="Times New Roman"/>
        <family val="1"/>
        <charset val="204"/>
      </rPr>
      <t xml:space="preserve"> VIII</t>
    </r>
    <r>
      <rPr>
        <sz val="12"/>
        <color indexed="8"/>
        <rFont val="Times New Roman"/>
        <family val="1"/>
        <charset val="204"/>
      </rPr>
      <t xml:space="preserve"> сессії міської ради</t>
    </r>
  </si>
  <si>
    <t>Сергій ОСТРЕНКО</t>
  </si>
  <si>
    <t>Предмети, будівельні матеріали, обладнання, інвентар та інші засоби для  забезпечення аварійно-рятувальних та відновлювальних робіт</t>
  </si>
  <si>
    <t xml:space="preserve">   від 06.03.2022 p. № 645-21/VIII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</si>
</sst>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Red]#,##0"/>
    <numFmt numFmtId="165" formatCode="0;[Red]0"/>
    <numFmt numFmtId="166" formatCode="#,##0.00;[Red]#,##0.00"/>
  </numFmts>
  <fonts count="16" x14ac:knownFonts="1">
    <font>
      <sz val="11"/>
      <color theme="1"/>
      <name val="Calibri"/>
      <family val="2"/>
      <charset val="204"/>
      <scheme val="minor"/>
    </font>
    <font>
      <sz val="12"/>
      <color indexed="8"/>
      <name val="Calibri"/>
      <family val="2"/>
    </font>
    <font>
      <sz val="12"/>
      <color indexed="8"/>
      <name val="Times New Roman"/>
      <family val="1"/>
      <charset val="204"/>
    </font>
    <font>
      <sz val="12"/>
      <name val="Times New Roman"/>
      <family val="1"/>
      <charset val="204"/>
    </font>
    <font>
      <sz val="12"/>
      <name val="Calibri"/>
      <family val="2"/>
    </font>
    <font>
      <b/>
      <sz val="12"/>
      <color indexed="8"/>
      <name val="Times New Roman"/>
      <family val="1"/>
      <charset val="204"/>
    </font>
    <font>
      <b/>
      <sz val="12"/>
      <name val="Times New Roman"/>
      <family val="1"/>
      <charset val="204"/>
    </font>
    <font>
      <u/>
      <sz val="12"/>
      <color rgb="FF000000"/>
      <name val="Times New Roman"/>
      <family val="1"/>
      <charset val="204"/>
    </font>
    <font>
      <sz val="16"/>
      <color rgb="FFFF0000"/>
      <name val="Calibri"/>
      <family val="2"/>
    </font>
    <font>
      <sz val="14"/>
      <color theme="1"/>
      <name val="Times New Roman"/>
      <family val="1"/>
      <charset val="204"/>
    </font>
    <font>
      <sz val="14"/>
      <color indexed="8"/>
      <name val="Times New Roman"/>
      <family val="1"/>
      <charset val="204"/>
    </font>
    <font>
      <sz val="13"/>
      <color indexed="8"/>
      <name val="Times New Roman"/>
      <family val="1"/>
      <charset val="204"/>
    </font>
    <font>
      <sz val="13"/>
      <name val="Times New Roman"/>
      <family val="1"/>
      <charset val="204"/>
    </font>
    <font>
      <sz val="13"/>
      <name val="Calibri"/>
      <family val="2"/>
    </font>
    <font>
      <sz val="13"/>
      <color theme="1"/>
      <name val="Calibri"/>
      <family val="2"/>
      <charset val="204"/>
      <scheme val="minor"/>
    </font>
    <font>
      <sz val="12"/>
      <color rgb="FFFF0000"/>
      <name val="Calibri"/>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7">
    <border>
      <left/>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s>
  <cellStyleXfs count="1">
    <xf numFmtId="0" fontId="0" fillId="0" borderId="0"/>
  </cellStyleXfs>
  <cellXfs count="161">
    <xf numFmtId="0" fontId="0" fillId="0" borderId="0" xfId="0"/>
    <xf numFmtId="0" fontId="1" fillId="0" borderId="0" xfId="0" applyFont="1" applyFill="1" applyAlignment="1">
      <alignment horizontal="left" vertical="top"/>
    </xf>
    <xf numFmtId="0" fontId="1" fillId="0" borderId="0" xfId="0" applyFont="1" applyFill="1" applyAlignment="1">
      <alignment horizontal="center" vertical="top"/>
    </xf>
    <xf numFmtId="164" fontId="1" fillId="0" borderId="0" xfId="0" applyNumberFormat="1" applyFont="1" applyFill="1" applyAlignment="1">
      <alignment horizontal="left" vertical="top"/>
    </xf>
    <xf numFmtId="164" fontId="2" fillId="0" borderId="0" xfId="0" applyNumberFormat="1" applyFont="1" applyFill="1" applyAlignment="1">
      <alignment horizontal="left" vertical="top"/>
    </xf>
    <xf numFmtId="0" fontId="2" fillId="0" borderId="0" xfId="0" applyFont="1" applyFill="1" applyAlignment="1">
      <alignment horizontal="left" vertical="top" wrapText="1"/>
    </xf>
    <xf numFmtId="0" fontId="1" fillId="0" borderId="0" xfId="0" applyFont="1" applyFill="1" applyAlignment="1">
      <alignment horizontal="left" vertical="top" wrapText="1"/>
    </xf>
    <xf numFmtId="0" fontId="2" fillId="0" borderId="9" xfId="0" applyFont="1" applyFill="1" applyBorder="1" applyAlignment="1">
      <alignment horizontal="center" vertical="top" wrapText="1"/>
    </xf>
    <xf numFmtId="165" fontId="2" fillId="0" borderId="9" xfId="0" applyNumberFormat="1" applyFont="1" applyFill="1" applyBorder="1" applyAlignment="1">
      <alignment horizontal="center" vertical="top" wrapText="1"/>
    </xf>
    <xf numFmtId="164" fontId="2" fillId="0" borderId="9" xfId="0" applyNumberFormat="1" applyFont="1" applyFill="1" applyBorder="1" applyAlignment="1">
      <alignment horizontal="center" vertical="top" wrapText="1"/>
    </xf>
    <xf numFmtId="0" fontId="2" fillId="0" borderId="8" xfId="0" applyFont="1" applyFill="1" applyBorder="1" applyAlignment="1">
      <alignment horizontal="center" vertical="top" wrapText="1"/>
    </xf>
    <xf numFmtId="0" fontId="2" fillId="0" borderId="10" xfId="0" applyFont="1" applyFill="1" applyBorder="1" applyAlignment="1">
      <alignment horizontal="center" vertical="top" wrapText="1"/>
    </xf>
    <xf numFmtId="0" fontId="2" fillId="0" borderId="13" xfId="0" applyFont="1" applyFill="1" applyBorder="1" applyAlignment="1">
      <alignment horizontal="left" vertical="top" wrapText="1"/>
    </xf>
    <xf numFmtId="164" fontId="3" fillId="0" borderId="14" xfId="0" applyNumberFormat="1" applyFont="1" applyFill="1" applyBorder="1" applyAlignment="1">
      <alignment horizontal="center" vertical="top" wrapText="1"/>
    </xf>
    <xf numFmtId="0" fontId="3" fillId="0" borderId="13" xfId="0" applyFont="1" applyFill="1" applyBorder="1" applyAlignment="1">
      <alignment horizontal="left" vertical="top" wrapText="1"/>
    </xf>
    <xf numFmtId="164" fontId="2" fillId="0" borderId="14" xfId="0" applyNumberFormat="1" applyFont="1" applyFill="1" applyBorder="1" applyAlignment="1">
      <alignment horizontal="center" vertical="top" wrapText="1"/>
    </xf>
    <xf numFmtId="0" fontId="1" fillId="0" borderId="0" xfId="0" applyFont="1" applyFill="1" applyBorder="1" applyAlignment="1">
      <alignment horizontal="left" vertical="top" wrapText="1"/>
    </xf>
    <xf numFmtId="3" fontId="2" fillId="0" borderId="14" xfId="0" applyNumberFormat="1" applyFont="1" applyFill="1" applyBorder="1" applyAlignment="1">
      <alignment horizontal="center" vertical="top" wrapText="1"/>
    </xf>
    <xf numFmtId="0" fontId="2" fillId="0" borderId="14" xfId="0" applyFont="1" applyFill="1" applyBorder="1" applyAlignment="1">
      <alignment horizontal="left" vertical="top" wrapText="1"/>
    </xf>
    <xf numFmtId="0" fontId="3" fillId="0" borderId="14" xfId="0" applyFont="1" applyFill="1" applyBorder="1" applyAlignment="1">
      <alignment horizontal="left" vertical="top" wrapText="1"/>
    </xf>
    <xf numFmtId="164" fontId="2" fillId="0" borderId="12" xfId="0" applyNumberFormat="1" applyFont="1" applyFill="1" applyBorder="1" applyAlignment="1">
      <alignment horizontal="center" vertical="top" wrapText="1"/>
    </xf>
    <xf numFmtId="0" fontId="2" fillId="0" borderId="12" xfId="0" applyFont="1" applyFill="1" applyBorder="1" applyAlignment="1">
      <alignment horizontal="center" vertical="top" wrapText="1"/>
    </xf>
    <xf numFmtId="164" fontId="2" fillId="0" borderId="17" xfId="0" applyNumberFormat="1" applyFont="1" applyFill="1" applyBorder="1" applyAlignment="1">
      <alignment horizontal="center" vertical="top" wrapText="1"/>
    </xf>
    <xf numFmtId="0" fontId="1" fillId="0" borderId="0" xfId="0" applyFont="1" applyFill="1" applyAlignment="1">
      <alignment horizontal="center" vertical="top" wrapText="1"/>
    </xf>
    <xf numFmtId="164" fontId="1" fillId="0" borderId="0" xfId="0" applyNumberFormat="1" applyFont="1" applyFill="1" applyAlignment="1">
      <alignment horizontal="left" vertical="top" wrapText="1"/>
    </xf>
    <xf numFmtId="0" fontId="5" fillId="0" borderId="0" xfId="0" applyFont="1" applyFill="1" applyAlignment="1">
      <alignment horizontal="left"/>
    </xf>
    <xf numFmtId="0" fontId="1" fillId="0" borderId="0" xfId="0" applyFont="1" applyFill="1" applyAlignment="1">
      <alignment horizontal="left"/>
    </xf>
    <xf numFmtId="164" fontId="2" fillId="0" borderId="0" xfId="0" applyNumberFormat="1" applyFont="1" applyFill="1" applyAlignment="1">
      <alignment vertical="top"/>
    </xf>
    <xf numFmtId="164" fontId="5" fillId="0" borderId="14" xfId="0" applyNumberFormat="1" applyFont="1" applyFill="1" applyBorder="1" applyAlignment="1">
      <alignment horizontal="center" vertical="top" wrapText="1"/>
    </xf>
    <xf numFmtId="164" fontId="6" fillId="0" borderId="14" xfId="0" applyNumberFormat="1" applyFont="1" applyFill="1" applyBorder="1" applyAlignment="1">
      <alignment horizontal="center" vertical="top" wrapText="1"/>
    </xf>
    <xf numFmtId="164" fontId="5" fillId="0" borderId="11" xfId="0" applyNumberFormat="1" applyFont="1" applyFill="1" applyBorder="1" applyAlignment="1">
      <alignment horizontal="center" vertical="top" wrapText="1"/>
    </xf>
    <xf numFmtId="0" fontId="5" fillId="0" borderId="0" xfId="0" applyFont="1" applyFill="1" applyBorder="1" applyAlignment="1">
      <alignment horizontal="center" vertical="top" wrapText="1"/>
    </xf>
    <xf numFmtId="164" fontId="5" fillId="0" borderId="0" xfId="0" applyNumberFormat="1" applyFont="1" applyFill="1" applyBorder="1" applyAlignment="1">
      <alignment horizontal="center" vertical="top" wrapText="1"/>
    </xf>
    <xf numFmtId="164" fontId="5" fillId="0" borderId="13" xfId="0" applyNumberFormat="1" applyFont="1" applyFill="1" applyBorder="1" applyAlignment="1">
      <alignment horizontal="center" vertical="top" wrapText="1"/>
    </xf>
    <xf numFmtId="0" fontId="5" fillId="0" borderId="0" xfId="0" applyFont="1" applyFill="1" applyBorder="1" applyAlignment="1">
      <alignment vertical="top" wrapText="1"/>
    </xf>
    <xf numFmtId="0" fontId="5" fillId="0" borderId="0" xfId="0" applyFont="1" applyFill="1" applyBorder="1" applyAlignment="1">
      <alignment vertical="center" wrapText="1"/>
    </xf>
    <xf numFmtId="0" fontId="2" fillId="0" borderId="8" xfId="0" applyFont="1" applyFill="1" applyBorder="1" applyAlignment="1">
      <alignment horizontal="center" vertical="top" wrapText="1"/>
    </xf>
    <xf numFmtId="0" fontId="2" fillId="0" borderId="14" xfId="0" applyFont="1" applyFill="1" applyBorder="1" applyAlignment="1">
      <alignment horizontal="left" vertical="top" wrapText="1"/>
    </xf>
    <xf numFmtId="0" fontId="3" fillId="0" borderId="14" xfId="0" applyFont="1" applyFill="1" applyBorder="1" applyAlignment="1">
      <alignment horizontal="left" vertical="top" wrapText="1"/>
    </xf>
    <xf numFmtId="0" fontId="2" fillId="0" borderId="12" xfId="0" applyFont="1" applyFill="1" applyBorder="1" applyAlignment="1">
      <alignment horizontal="center" vertical="top" wrapText="1"/>
    </xf>
    <xf numFmtId="0" fontId="2" fillId="0" borderId="13" xfId="0" applyFont="1" applyFill="1" applyBorder="1" applyAlignment="1">
      <alignment horizontal="left" vertical="top" wrapText="1"/>
    </xf>
    <xf numFmtId="164" fontId="2" fillId="0" borderId="0" xfId="0" applyNumberFormat="1" applyFont="1" applyFill="1" applyAlignment="1">
      <alignment horizontal="left" vertical="top"/>
    </xf>
    <xf numFmtId="0" fontId="8" fillId="0" borderId="0" xfId="0" applyFont="1" applyFill="1" applyAlignment="1">
      <alignment horizontal="left" vertical="top" wrapText="1"/>
    </xf>
    <xf numFmtId="0" fontId="1" fillId="2" borderId="0" xfId="0" applyFont="1" applyFill="1" applyAlignment="1">
      <alignment horizontal="left" vertical="top" wrapText="1"/>
    </xf>
    <xf numFmtId="164" fontId="2" fillId="0" borderId="0" xfId="0" applyNumberFormat="1" applyFont="1" applyFill="1" applyAlignment="1">
      <alignment horizontal="left" vertical="top"/>
    </xf>
    <xf numFmtId="0" fontId="2" fillId="0" borderId="14" xfId="0" applyFont="1" applyFill="1" applyBorder="1" applyAlignment="1">
      <alignment horizontal="left" vertical="top" wrapText="1"/>
    </xf>
    <xf numFmtId="0" fontId="2" fillId="0" borderId="13" xfId="0" applyFont="1" applyFill="1" applyBorder="1" applyAlignment="1">
      <alignment horizontal="left" vertical="top" wrapText="1"/>
    </xf>
    <xf numFmtId="0" fontId="2" fillId="0" borderId="12" xfId="0" applyFont="1" applyFill="1" applyBorder="1" applyAlignment="1">
      <alignment horizontal="center" vertical="top" wrapText="1"/>
    </xf>
    <xf numFmtId="0" fontId="3" fillId="0" borderId="14" xfId="0" applyFont="1" applyFill="1" applyBorder="1" applyAlignment="1">
      <alignment horizontal="left" vertical="top" wrapText="1"/>
    </xf>
    <xf numFmtId="0" fontId="2" fillId="0" borderId="8" xfId="0" applyFont="1" applyFill="1" applyBorder="1" applyAlignment="1">
      <alignment horizontal="center" vertical="top" wrapText="1"/>
    </xf>
    <xf numFmtId="0" fontId="9" fillId="0" borderId="0" xfId="0" applyFont="1" applyAlignment="1">
      <alignment horizontal="justify" vertical="center"/>
    </xf>
    <xf numFmtId="0" fontId="2" fillId="0" borderId="14" xfId="0" applyFont="1" applyFill="1" applyBorder="1" applyAlignment="1">
      <alignment horizontal="left" vertical="top" wrapText="1"/>
    </xf>
    <xf numFmtId="0" fontId="3" fillId="0" borderId="14" xfId="0" applyFont="1" applyFill="1" applyBorder="1" applyAlignment="1">
      <alignment horizontal="left" vertical="top" wrapText="1"/>
    </xf>
    <xf numFmtId="0" fontId="5" fillId="0" borderId="0" xfId="0" applyFont="1" applyFill="1" applyBorder="1" applyAlignment="1">
      <alignment horizontal="center" vertical="center" wrapText="1"/>
    </xf>
    <xf numFmtId="164" fontId="6" fillId="0" borderId="0" xfId="0" applyNumberFormat="1" applyFont="1" applyFill="1" applyBorder="1" applyAlignment="1">
      <alignment horizontal="center" vertical="top" wrapText="1"/>
    </xf>
    <xf numFmtId="0" fontId="0" fillId="0" borderId="0" xfId="0" applyBorder="1" applyAlignment="1">
      <alignment horizontal="left" vertical="center" wrapText="1"/>
    </xf>
    <xf numFmtId="0" fontId="5" fillId="0" borderId="22" xfId="0" applyFont="1" applyFill="1" applyBorder="1" applyAlignment="1">
      <alignment horizontal="center" vertical="top" wrapText="1"/>
    </xf>
    <xf numFmtId="0" fontId="5" fillId="0" borderId="23" xfId="0" applyFont="1" applyFill="1" applyBorder="1" applyAlignment="1">
      <alignment horizontal="center" vertical="top" wrapText="1"/>
    </xf>
    <xf numFmtId="164" fontId="5" fillId="0" borderId="23" xfId="0" applyNumberFormat="1" applyFont="1" applyFill="1" applyBorder="1" applyAlignment="1">
      <alignment horizontal="center" vertical="top" wrapText="1"/>
    </xf>
    <xf numFmtId="0" fontId="2" fillId="0" borderId="25"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4" xfId="0" applyFont="1" applyFill="1" applyBorder="1" applyAlignment="1">
      <alignment horizontal="left" vertical="top" wrapText="1"/>
    </xf>
    <xf numFmtId="0" fontId="3" fillId="0" borderId="14" xfId="0" applyFont="1" applyFill="1" applyBorder="1" applyAlignment="1">
      <alignment horizontal="left" vertical="top" wrapText="1"/>
    </xf>
    <xf numFmtId="164" fontId="1" fillId="0" borderId="14" xfId="0" applyNumberFormat="1" applyFont="1" applyFill="1" applyBorder="1" applyAlignment="1">
      <alignment horizontal="left" vertical="top" wrapText="1"/>
    </xf>
    <xf numFmtId="0" fontId="14" fillId="0" borderId="14" xfId="0" applyFont="1" applyBorder="1" applyAlignment="1">
      <alignment vertical="center" wrapText="1"/>
    </xf>
    <xf numFmtId="166" fontId="2" fillId="0" borderId="14" xfId="0" applyNumberFormat="1" applyFont="1" applyFill="1" applyBorder="1" applyAlignment="1">
      <alignment horizontal="center" vertical="top" wrapText="1"/>
    </xf>
    <xf numFmtId="166" fontId="3" fillId="0" borderId="14" xfId="0" applyNumberFormat="1" applyFont="1" applyFill="1" applyBorder="1" applyAlignment="1">
      <alignment horizontal="center" vertical="top" wrapText="1"/>
    </xf>
    <xf numFmtId="166" fontId="5" fillId="0" borderId="14" xfId="0" applyNumberFormat="1" applyFont="1" applyFill="1" applyBorder="1" applyAlignment="1">
      <alignment horizontal="center" vertical="top" wrapText="1"/>
    </xf>
    <xf numFmtId="166" fontId="5" fillId="0" borderId="13" xfId="0" applyNumberFormat="1" applyFont="1" applyFill="1" applyBorder="1" applyAlignment="1">
      <alignment horizontal="center" vertical="top" wrapText="1"/>
    </xf>
    <xf numFmtId="4" fontId="2" fillId="3" borderId="14" xfId="0" applyNumberFormat="1" applyFont="1" applyFill="1" applyBorder="1" applyAlignment="1">
      <alignment horizontal="center" vertical="top" wrapText="1"/>
    </xf>
    <xf numFmtId="0" fontId="15" fillId="0" borderId="0" xfId="0" applyFont="1" applyFill="1" applyAlignment="1">
      <alignment horizontal="left" vertical="top" wrapText="1"/>
    </xf>
    <xf numFmtId="0" fontId="5" fillId="0" borderId="1" xfId="0" applyFont="1" applyFill="1" applyBorder="1" applyAlignment="1">
      <alignment horizontal="center" vertical="top" wrapText="1"/>
    </xf>
    <xf numFmtId="164" fontId="2" fillId="0" borderId="0" xfId="0" applyNumberFormat="1" applyFont="1" applyFill="1" applyAlignment="1">
      <alignment horizontal="center" vertical="top"/>
    </xf>
    <xf numFmtId="164" fontId="2" fillId="0" borderId="0" xfId="0" applyNumberFormat="1" applyFont="1" applyFill="1" applyAlignment="1">
      <alignment horizontal="left" vertical="top"/>
    </xf>
    <xf numFmtId="164" fontId="5" fillId="0" borderId="0" xfId="0" applyNumberFormat="1" applyFont="1" applyFill="1" applyAlignment="1">
      <alignment horizontal="center" vertical="top"/>
    </xf>
    <xf numFmtId="0" fontId="2" fillId="0" borderId="7" xfId="0" applyFont="1" applyFill="1" applyBorder="1" applyAlignment="1">
      <alignment horizontal="center" vertical="top" wrapText="1"/>
    </xf>
    <xf numFmtId="0" fontId="2" fillId="0" borderId="8" xfId="0" applyFont="1" applyFill="1" applyBorder="1" applyAlignment="1">
      <alignment horizontal="center" vertical="top"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0" fillId="0" borderId="21" xfId="0" applyBorder="1" applyAlignment="1">
      <alignment horizontal="center" vertical="center" wrapText="1"/>
    </xf>
    <xf numFmtId="0" fontId="2" fillId="0" borderId="12"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4" xfId="0" applyFont="1" applyFill="1" applyBorder="1" applyAlignment="1">
      <alignment horizontal="left" vertical="top" wrapText="1"/>
    </xf>
    <xf numFmtId="0" fontId="2" fillId="0" borderId="14" xfId="0" applyFont="1" applyFill="1" applyBorder="1" applyAlignment="1">
      <alignment horizontal="center" vertical="top" wrapText="1"/>
    </xf>
    <xf numFmtId="0" fontId="2" fillId="0" borderId="12"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2"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12" xfId="0" applyFont="1" applyFill="1" applyBorder="1" applyAlignment="1">
      <alignment horizontal="left" vertical="top" wrapText="1"/>
    </xf>
    <xf numFmtId="0" fontId="2" fillId="0" borderId="15" xfId="0" applyFont="1" applyFill="1" applyBorder="1" applyAlignment="1">
      <alignment horizontal="left" vertical="top" wrapText="1"/>
    </xf>
    <xf numFmtId="0" fontId="3" fillId="0" borderId="12"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3" fillId="0" borderId="12" xfId="0" applyFont="1" applyFill="1" applyBorder="1" applyAlignment="1">
      <alignment horizontal="left" vertical="top" wrapText="1"/>
    </xf>
    <xf numFmtId="0" fontId="3" fillId="0" borderId="15" xfId="0" applyFont="1" applyFill="1" applyBorder="1" applyAlignment="1">
      <alignment horizontal="left" vertical="top" wrapText="1"/>
    </xf>
    <xf numFmtId="0" fontId="3" fillId="0" borderId="11" xfId="0" applyFont="1" applyFill="1" applyBorder="1" applyAlignment="1">
      <alignment horizontal="left" vertical="top" wrapText="1"/>
    </xf>
    <xf numFmtId="0" fontId="3" fillId="0" borderId="15"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4" xfId="0" applyFont="1" applyFill="1" applyBorder="1" applyAlignment="1">
      <alignment horizontal="left" vertical="top" wrapText="1"/>
    </xf>
    <xf numFmtId="0" fontId="2" fillId="0" borderId="12" xfId="0" applyFont="1" applyFill="1" applyBorder="1" applyAlignment="1">
      <alignment horizontal="center" vertical="top" wrapText="1"/>
    </xf>
    <xf numFmtId="0" fontId="2" fillId="0" borderId="15" xfId="0" applyFont="1" applyFill="1" applyBorder="1" applyAlignment="1">
      <alignment horizontal="center" vertical="top" wrapText="1"/>
    </xf>
    <xf numFmtId="0" fontId="5" fillId="0" borderId="18" xfId="0" applyFont="1" applyFill="1" applyBorder="1" applyAlignment="1">
      <alignment horizontal="center" vertical="center" wrapText="1"/>
    </xf>
    <xf numFmtId="0" fontId="2" fillId="0" borderId="13" xfId="0" applyFont="1" applyFill="1" applyBorder="1" applyAlignment="1">
      <alignment horizontal="left" vertical="top" wrapText="1"/>
    </xf>
    <xf numFmtId="0" fontId="2" fillId="0" borderId="16" xfId="0" applyFont="1" applyFill="1" applyBorder="1" applyAlignment="1">
      <alignment horizontal="left" vertical="top" wrapText="1"/>
    </xf>
    <xf numFmtId="0" fontId="2" fillId="0" borderId="17" xfId="0" applyFont="1" applyFill="1" applyBorder="1" applyAlignment="1">
      <alignment horizontal="left" vertical="top" wrapText="1"/>
    </xf>
    <xf numFmtId="0" fontId="5" fillId="0" borderId="13" xfId="0" applyFont="1" applyFill="1" applyBorder="1" applyAlignment="1">
      <alignment horizontal="center" vertical="top" wrapText="1"/>
    </xf>
    <xf numFmtId="0" fontId="5" fillId="0" borderId="16" xfId="0" applyFont="1" applyFill="1" applyBorder="1" applyAlignment="1">
      <alignment horizontal="center" vertical="top" wrapText="1"/>
    </xf>
    <xf numFmtId="0" fontId="5" fillId="0" borderId="17" xfId="0" applyFont="1" applyFill="1" applyBorder="1" applyAlignment="1">
      <alignment horizontal="center" vertical="top" wrapText="1"/>
    </xf>
    <xf numFmtId="0" fontId="0" fillId="0" borderId="11" xfId="0" applyBorder="1" applyAlignment="1">
      <alignment horizontal="left" vertical="center" wrapText="1"/>
    </xf>
    <xf numFmtId="0" fontId="5" fillId="0" borderId="13"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2" fillId="0" borderId="11" xfId="0" applyFont="1" applyFill="1" applyBorder="1" applyAlignment="1">
      <alignment horizontal="left" vertical="top" wrapText="1"/>
    </xf>
    <xf numFmtId="0" fontId="2" fillId="0" borderId="11" xfId="0" applyFont="1" applyFill="1" applyBorder="1" applyAlignment="1">
      <alignment horizontal="center" vertical="top" wrapText="1"/>
    </xf>
    <xf numFmtId="0" fontId="2" fillId="0" borderId="14" xfId="0" applyFont="1" applyFill="1" applyBorder="1" applyAlignment="1">
      <alignment horizontal="left" vertical="center" wrapText="1"/>
    </xf>
    <xf numFmtId="0" fontId="5" fillId="0" borderId="14" xfId="0" applyFont="1" applyFill="1" applyBorder="1" applyAlignment="1">
      <alignment horizontal="center" vertical="top" wrapText="1"/>
    </xf>
    <xf numFmtId="0" fontId="5" fillId="0" borderId="14" xfId="0" applyFont="1" applyFill="1" applyBorder="1" applyAlignment="1">
      <alignment horizontal="center" vertical="center" wrapText="1"/>
    </xf>
    <xf numFmtId="0" fontId="6" fillId="0" borderId="14" xfId="0" applyFont="1" applyFill="1" applyBorder="1" applyAlignment="1">
      <alignment horizontal="center" vertical="top" wrapText="1"/>
    </xf>
    <xf numFmtId="0" fontId="5" fillId="0" borderId="12" xfId="0" applyFont="1" applyFill="1" applyBorder="1" applyAlignment="1">
      <alignment horizontal="center" vertical="top" wrapText="1"/>
    </xf>
    <xf numFmtId="0" fontId="5" fillId="0" borderId="15" xfId="0" applyFont="1" applyFill="1" applyBorder="1" applyAlignment="1">
      <alignment horizontal="center" vertical="top" wrapText="1"/>
    </xf>
    <xf numFmtId="0" fontId="5" fillId="0" borderId="11" xfId="0" applyFont="1" applyFill="1" applyBorder="1" applyAlignment="1">
      <alignment horizontal="center" vertical="top" wrapText="1"/>
    </xf>
    <xf numFmtId="0" fontId="11" fillId="0" borderId="12"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11" xfId="0" applyFont="1" applyFill="1" applyBorder="1" applyAlignment="1">
      <alignment horizontal="center" vertical="center" wrapText="1"/>
    </xf>
    <xf numFmtId="164" fontId="10" fillId="0" borderId="0" xfId="0" applyNumberFormat="1" applyFont="1" applyFill="1" applyAlignment="1">
      <alignment horizontal="center" vertical="top"/>
    </xf>
    <xf numFmtId="0" fontId="1" fillId="0" borderId="0" xfId="0" applyFont="1" applyFill="1" applyAlignment="1">
      <alignment horizontal="left" vertical="top"/>
    </xf>
    <xf numFmtId="0" fontId="5" fillId="0" borderId="0" xfId="0" applyFont="1" applyFill="1" applyAlignment="1">
      <alignment horizontal="left"/>
    </xf>
    <xf numFmtId="0" fontId="5" fillId="0" borderId="26"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11" fillId="0" borderId="12" xfId="0" applyFont="1" applyFill="1" applyBorder="1" applyAlignment="1">
      <alignment horizontal="left" vertical="top" wrapText="1"/>
    </xf>
    <xf numFmtId="0" fontId="11" fillId="0" borderId="15" xfId="0" applyFont="1" applyFill="1" applyBorder="1" applyAlignment="1">
      <alignment horizontal="left" vertical="top" wrapText="1"/>
    </xf>
    <xf numFmtId="0" fontId="11" fillId="0" borderId="11" xfId="0" applyFont="1" applyFill="1" applyBorder="1" applyAlignment="1">
      <alignment horizontal="left" vertical="top" wrapText="1"/>
    </xf>
    <xf numFmtId="0" fontId="11" fillId="0" borderId="14" xfId="0" applyFont="1" applyFill="1" applyBorder="1" applyAlignment="1">
      <alignment horizontal="left" vertical="top" wrapText="1"/>
    </xf>
    <xf numFmtId="0" fontId="11" fillId="0" borderId="14" xfId="0" applyFont="1" applyFill="1" applyBorder="1" applyAlignment="1">
      <alignment horizontal="left" vertical="center" wrapText="1"/>
    </xf>
    <xf numFmtId="0" fontId="11" fillId="0" borderId="13" xfId="0" applyFont="1" applyFill="1" applyBorder="1" applyAlignment="1">
      <alignment horizontal="left" vertical="top" wrapText="1"/>
    </xf>
    <xf numFmtId="0" fontId="11" fillId="0" borderId="16" xfId="0" applyFont="1" applyFill="1" applyBorder="1" applyAlignment="1">
      <alignment horizontal="left" vertical="top" wrapText="1"/>
    </xf>
    <xf numFmtId="0" fontId="11" fillId="0" borderId="17" xfId="0" applyFont="1" applyFill="1" applyBorder="1" applyAlignment="1">
      <alignment horizontal="left" vertical="top" wrapText="1"/>
    </xf>
    <xf numFmtId="0" fontId="2" fillId="0" borderId="14" xfId="0" applyFont="1" applyFill="1" applyBorder="1" applyAlignment="1">
      <alignment horizontal="center" vertical="center" wrapText="1"/>
    </xf>
    <xf numFmtId="0" fontId="12" fillId="0" borderId="14" xfId="0" applyFont="1" applyFill="1" applyBorder="1" applyAlignment="1">
      <alignment horizontal="left" vertical="center" wrapText="1"/>
    </xf>
    <xf numFmtId="0" fontId="13" fillId="0" borderId="14" xfId="0" applyFont="1" applyFill="1" applyBorder="1" applyAlignment="1">
      <alignment horizontal="left" vertical="center" wrapText="1"/>
    </xf>
    <xf numFmtId="0" fontId="12" fillId="0" borderId="12"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12" fillId="0" borderId="12" xfId="0" applyFont="1" applyFill="1" applyBorder="1" applyAlignment="1">
      <alignment horizontal="left" vertical="center" wrapText="1"/>
    </xf>
    <xf numFmtId="0" fontId="12" fillId="0" borderId="15" xfId="0" applyFont="1" applyFill="1" applyBorder="1" applyAlignment="1">
      <alignment horizontal="left" vertical="center" wrapText="1"/>
    </xf>
    <xf numFmtId="0" fontId="12" fillId="0" borderId="11" xfId="0" applyFont="1" applyFill="1" applyBorder="1" applyAlignment="1">
      <alignment horizontal="left" vertical="center" wrapText="1"/>
    </xf>
    <xf numFmtId="164" fontId="5" fillId="0" borderId="0" xfId="0" applyNumberFormat="1" applyFont="1" applyFill="1" applyAlignment="1">
      <alignment horizontal="center" vertical="top" wrapText="1"/>
    </xf>
    <xf numFmtId="0" fontId="11" fillId="0" borderId="12" xfId="0" applyFont="1" applyFill="1" applyBorder="1" applyAlignment="1">
      <alignment horizontal="left" vertical="center" wrapText="1"/>
    </xf>
    <xf numFmtId="0" fontId="11" fillId="0" borderId="15" xfId="0" applyFont="1" applyFill="1" applyBorder="1" applyAlignment="1">
      <alignment horizontal="left" vertical="center" wrapText="1"/>
    </xf>
    <xf numFmtId="0" fontId="11" fillId="0" borderId="11" xfId="0" applyFont="1" applyFill="1" applyBorder="1" applyAlignment="1">
      <alignment horizontal="left" vertical="center" wrapText="1"/>
    </xf>
    <xf numFmtId="0" fontId="12" fillId="0" borderId="14" xfId="0" applyFont="1" applyFill="1" applyBorder="1" applyAlignment="1">
      <alignment horizontal="lef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4"/>
  <sheetViews>
    <sheetView topLeftCell="B43" zoomScale="86" zoomScaleNormal="86" workbookViewId="0">
      <selection activeCell="N15" sqref="N15"/>
    </sheetView>
  </sheetViews>
  <sheetFormatPr defaultColWidth="13.28515625" defaultRowHeight="15.75" x14ac:dyDescent="0.25"/>
  <cols>
    <col min="1" max="1" width="1.5703125" style="1" customWidth="1"/>
    <col min="2" max="2" width="6.5703125" style="2" customWidth="1"/>
    <col min="3" max="3" width="16.28515625" style="1" customWidth="1"/>
    <col min="4" max="4" width="47.85546875" style="1" customWidth="1"/>
    <col min="5" max="7" width="13.28515625" style="1"/>
    <col min="8" max="11" width="13.28515625" style="3"/>
    <col min="12" max="12" width="25.5703125" style="5" customWidth="1"/>
    <col min="13" max="16384" width="13.28515625" style="1"/>
  </cols>
  <sheetData>
    <row r="1" spans="1:15" x14ac:dyDescent="0.25">
      <c r="A1" s="27" t="s">
        <v>52</v>
      </c>
      <c r="B1" s="72"/>
      <c r="C1" s="72"/>
      <c r="D1" s="72"/>
      <c r="E1" s="72"/>
      <c r="F1" s="72"/>
      <c r="G1" s="72"/>
      <c r="H1" s="72"/>
      <c r="I1" s="72"/>
      <c r="J1" s="72"/>
      <c r="K1" s="73" t="s">
        <v>53</v>
      </c>
      <c r="L1" s="73"/>
      <c r="M1" s="27"/>
    </row>
    <row r="2" spans="1:15" x14ac:dyDescent="0.25">
      <c r="A2" s="27"/>
      <c r="B2" s="27"/>
      <c r="C2" s="27"/>
      <c r="D2" s="27"/>
      <c r="E2" s="27"/>
      <c r="F2" s="27"/>
      <c r="G2" s="27"/>
      <c r="H2" s="27"/>
      <c r="I2" s="27"/>
      <c r="J2" s="27"/>
      <c r="K2" s="73" t="s">
        <v>55</v>
      </c>
      <c r="L2" s="73"/>
      <c r="M2" s="27"/>
    </row>
    <row r="3" spans="1:15" ht="25.5" customHeight="1" x14ac:dyDescent="0.25">
      <c r="A3" s="27"/>
      <c r="B3" s="27"/>
      <c r="C3" s="27"/>
      <c r="D3" s="27"/>
      <c r="E3" s="27"/>
      <c r="F3" s="27"/>
      <c r="G3" s="27"/>
      <c r="H3" s="27"/>
      <c r="I3" s="27"/>
      <c r="J3" s="27"/>
      <c r="K3" s="73" t="s">
        <v>56</v>
      </c>
      <c r="L3" s="73"/>
      <c r="M3" s="27"/>
    </row>
    <row r="4" spans="1:15" ht="16.149999999999999" customHeight="1" x14ac:dyDescent="0.25">
      <c r="A4" s="27"/>
      <c r="B4" s="74" t="s">
        <v>0</v>
      </c>
      <c r="C4" s="72"/>
      <c r="D4" s="72"/>
      <c r="E4" s="72"/>
      <c r="F4" s="72"/>
      <c r="G4" s="72"/>
      <c r="H4" s="72"/>
      <c r="I4" s="72"/>
      <c r="J4" s="72"/>
      <c r="K4" s="72"/>
      <c r="L4" s="72"/>
      <c r="M4" s="27"/>
    </row>
    <row r="5" spans="1:15" ht="34.15" customHeight="1" thickBot="1" x14ac:dyDescent="0.3">
      <c r="A5" s="35"/>
      <c r="B5" s="71" t="s">
        <v>54</v>
      </c>
      <c r="C5" s="71"/>
      <c r="D5" s="71"/>
      <c r="E5" s="71"/>
      <c r="F5" s="71"/>
      <c r="G5" s="71"/>
      <c r="H5" s="71"/>
      <c r="I5" s="71"/>
      <c r="J5" s="71"/>
      <c r="K5" s="71"/>
      <c r="L5" s="71"/>
    </row>
    <row r="6" spans="1:15" s="6" customFormat="1" ht="16.5" thickBot="1" x14ac:dyDescent="0.3">
      <c r="B6" s="88" t="s">
        <v>1</v>
      </c>
      <c r="C6" s="88" t="s">
        <v>2</v>
      </c>
      <c r="D6" s="88" t="s">
        <v>3</v>
      </c>
      <c r="E6" s="88" t="s">
        <v>4</v>
      </c>
      <c r="F6" s="89" t="s">
        <v>5</v>
      </c>
      <c r="G6" s="90" t="s">
        <v>6</v>
      </c>
      <c r="H6" s="91"/>
      <c r="I6" s="91"/>
      <c r="J6" s="91"/>
      <c r="K6" s="92"/>
      <c r="L6" s="75" t="s">
        <v>7</v>
      </c>
    </row>
    <row r="7" spans="1:15" s="6" customFormat="1" ht="16.5" thickBot="1" x14ac:dyDescent="0.3">
      <c r="B7" s="76"/>
      <c r="C7" s="76"/>
      <c r="D7" s="76"/>
      <c r="E7" s="76"/>
      <c r="F7" s="76"/>
      <c r="G7" s="7" t="s">
        <v>8</v>
      </c>
      <c r="H7" s="8">
        <v>2021</v>
      </c>
      <c r="I7" s="8">
        <v>2022</v>
      </c>
      <c r="J7" s="8">
        <v>2023</v>
      </c>
      <c r="K7" s="9" t="s">
        <v>9</v>
      </c>
      <c r="L7" s="76"/>
    </row>
    <row r="8" spans="1:15" s="6" customFormat="1" ht="16.5" thickBot="1" x14ac:dyDescent="0.3">
      <c r="B8" s="36">
        <v>1</v>
      </c>
      <c r="C8" s="7">
        <v>2</v>
      </c>
      <c r="D8" s="7">
        <v>3</v>
      </c>
      <c r="E8" s="7">
        <v>4</v>
      </c>
      <c r="F8" s="7">
        <v>5</v>
      </c>
      <c r="G8" s="7">
        <v>6</v>
      </c>
      <c r="H8" s="9">
        <v>7</v>
      </c>
      <c r="I8" s="9">
        <v>8</v>
      </c>
      <c r="J8" s="9">
        <v>9</v>
      </c>
      <c r="K8" s="9">
        <v>10</v>
      </c>
      <c r="L8" s="11">
        <v>11</v>
      </c>
    </row>
    <row r="9" spans="1:15" s="6" customFormat="1" ht="64.5" customHeight="1" x14ac:dyDescent="0.25">
      <c r="B9" s="77" t="s">
        <v>10</v>
      </c>
      <c r="C9" s="78"/>
      <c r="D9" s="78"/>
      <c r="E9" s="78"/>
      <c r="F9" s="78"/>
      <c r="G9" s="78"/>
      <c r="H9" s="78"/>
      <c r="I9" s="78"/>
      <c r="J9" s="78"/>
      <c r="K9" s="78"/>
      <c r="L9" s="79"/>
    </row>
    <row r="10" spans="1:15" s="6" customFormat="1" ht="36" customHeight="1" x14ac:dyDescent="0.25">
      <c r="B10" s="80">
        <v>1</v>
      </c>
      <c r="C10" s="83" t="s">
        <v>11</v>
      </c>
      <c r="D10" s="83" t="s">
        <v>12</v>
      </c>
      <c r="E10" s="83" t="s">
        <v>13</v>
      </c>
      <c r="F10" s="84" t="s">
        <v>14</v>
      </c>
      <c r="G10" s="37" t="s">
        <v>15</v>
      </c>
      <c r="H10" s="13">
        <f>H11+H12+H13</f>
        <v>50000</v>
      </c>
      <c r="I10" s="13">
        <f>I11+I12+I13</f>
        <v>50000</v>
      </c>
      <c r="J10" s="13">
        <f>J11+J12+J13</f>
        <v>50000</v>
      </c>
      <c r="K10" s="13">
        <f>K11+K12+K13</f>
        <v>150000</v>
      </c>
      <c r="L10" s="85" t="s">
        <v>16</v>
      </c>
      <c r="O10" s="42">
        <v>49800</v>
      </c>
    </row>
    <row r="11" spans="1:15" s="6" customFormat="1" ht="37.15" customHeight="1" x14ac:dyDescent="0.25">
      <c r="B11" s="81"/>
      <c r="C11" s="83"/>
      <c r="D11" s="83"/>
      <c r="E11" s="83"/>
      <c r="F11" s="84"/>
      <c r="G11" s="37" t="s">
        <v>17</v>
      </c>
      <c r="H11" s="13">
        <v>0</v>
      </c>
      <c r="I11" s="13">
        <v>0</v>
      </c>
      <c r="J11" s="13">
        <v>0</v>
      </c>
      <c r="K11" s="13">
        <f>H11+I11+J11</f>
        <v>0</v>
      </c>
      <c r="L11" s="86"/>
    </row>
    <row r="12" spans="1:15" s="6" customFormat="1" ht="32.450000000000003" customHeight="1" x14ac:dyDescent="0.25">
      <c r="B12" s="81"/>
      <c r="C12" s="83"/>
      <c r="D12" s="83"/>
      <c r="E12" s="83"/>
      <c r="F12" s="84"/>
      <c r="G12" s="37" t="s">
        <v>18</v>
      </c>
      <c r="H12" s="13">
        <v>0</v>
      </c>
      <c r="I12" s="13">
        <v>0</v>
      </c>
      <c r="J12" s="13">
        <v>0</v>
      </c>
      <c r="K12" s="13">
        <f>H12+I12+J12</f>
        <v>0</v>
      </c>
      <c r="L12" s="86"/>
    </row>
    <row r="13" spans="1:15" s="6" customFormat="1" ht="30.75" customHeight="1" x14ac:dyDescent="0.25">
      <c r="B13" s="82"/>
      <c r="C13" s="83"/>
      <c r="D13" s="83"/>
      <c r="E13" s="83"/>
      <c r="F13" s="84"/>
      <c r="G13" s="37" t="s">
        <v>19</v>
      </c>
      <c r="H13" s="13">
        <v>50000</v>
      </c>
      <c r="I13" s="13">
        <v>50000</v>
      </c>
      <c r="J13" s="13">
        <v>50000</v>
      </c>
      <c r="K13" s="13">
        <f>H13+I13+J13</f>
        <v>150000</v>
      </c>
      <c r="L13" s="87"/>
    </row>
    <row r="14" spans="1:15" s="6" customFormat="1" ht="37.15" customHeight="1" x14ac:dyDescent="0.25">
      <c r="B14" s="80">
        <v>2</v>
      </c>
      <c r="C14" s="83"/>
      <c r="D14" s="83" t="s">
        <v>20</v>
      </c>
      <c r="E14" s="83" t="s">
        <v>13</v>
      </c>
      <c r="F14" s="84" t="s">
        <v>14</v>
      </c>
      <c r="G14" s="38" t="s">
        <v>21</v>
      </c>
      <c r="H14" s="13">
        <f>H15+H16+H17</f>
        <v>1668666</v>
      </c>
      <c r="I14" s="13">
        <f>I15+I16+I17</f>
        <v>1668666</v>
      </c>
      <c r="J14" s="13">
        <f>J15+J16+J17</f>
        <v>1668666</v>
      </c>
      <c r="K14" s="13">
        <f>K15+K16+K17</f>
        <v>5005998</v>
      </c>
      <c r="L14" s="83" t="s">
        <v>22</v>
      </c>
    </row>
    <row r="15" spans="1:15" s="6" customFormat="1" ht="35.1" customHeight="1" x14ac:dyDescent="0.25">
      <c r="B15" s="81"/>
      <c r="C15" s="83"/>
      <c r="D15" s="83"/>
      <c r="E15" s="83"/>
      <c r="F15" s="84"/>
      <c r="G15" s="37" t="s">
        <v>17</v>
      </c>
      <c r="H15" s="13">
        <v>0</v>
      </c>
      <c r="I15" s="13">
        <v>0</v>
      </c>
      <c r="J15" s="13">
        <v>0</v>
      </c>
      <c r="K15" s="13">
        <f>H15+I15+J15</f>
        <v>0</v>
      </c>
      <c r="L15" s="83"/>
    </row>
    <row r="16" spans="1:15" s="6" customFormat="1" ht="34.15" customHeight="1" x14ac:dyDescent="0.25">
      <c r="B16" s="81"/>
      <c r="C16" s="83"/>
      <c r="D16" s="83"/>
      <c r="E16" s="83"/>
      <c r="F16" s="84"/>
      <c r="G16" s="37" t="s">
        <v>18</v>
      </c>
      <c r="H16" s="13">
        <v>0</v>
      </c>
      <c r="I16" s="13">
        <v>0</v>
      </c>
      <c r="J16" s="13">
        <v>0</v>
      </c>
      <c r="K16" s="13">
        <f>H16+I16+J16</f>
        <v>0</v>
      </c>
      <c r="L16" s="83"/>
    </row>
    <row r="17" spans="2:26" s="6" customFormat="1" ht="31.5" customHeight="1" x14ac:dyDescent="0.25">
      <c r="B17" s="82"/>
      <c r="C17" s="83"/>
      <c r="D17" s="83"/>
      <c r="E17" s="83"/>
      <c r="F17" s="84"/>
      <c r="G17" s="37" t="s">
        <v>19</v>
      </c>
      <c r="H17" s="13">
        <v>1668666</v>
      </c>
      <c r="I17" s="13">
        <v>1668666</v>
      </c>
      <c r="J17" s="13">
        <v>1668666</v>
      </c>
      <c r="K17" s="13">
        <f>H17+I17+J17</f>
        <v>5005998</v>
      </c>
      <c r="L17" s="83"/>
    </row>
    <row r="18" spans="2:26" s="6" customFormat="1" ht="33" customHeight="1" x14ac:dyDescent="0.25">
      <c r="B18" s="80">
        <v>3</v>
      </c>
      <c r="C18" s="83"/>
      <c r="D18" s="83" t="s">
        <v>23</v>
      </c>
      <c r="E18" s="83" t="s">
        <v>24</v>
      </c>
      <c r="F18" s="84" t="s">
        <v>14</v>
      </c>
      <c r="G18" s="38" t="s">
        <v>21</v>
      </c>
      <c r="H18" s="13">
        <f>H19+H20+H21</f>
        <v>377167</v>
      </c>
      <c r="I18" s="13">
        <f>I19+I20+I21</f>
        <v>335646</v>
      </c>
      <c r="J18" s="13">
        <f>J19+J20+J21</f>
        <v>0</v>
      </c>
      <c r="K18" s="13">
        <f>K19+K20+K21</f>
        <v>712813</v>
      </c>
      <c r="L18" s="83" t="s">
        <v>25</v>
      </c>
    </row>
    <row r="19" spans="2:26" s="6" customFormat="1" ht="33.6" customHeight="1" x14ac:dyDescent="0.25">
      <c r="B19" s="81"/>
      <c r="C19" s="83"/>
      <c r="D19" s="83"/>
      <c r="E19" s="83"/>
      <c r="F19" s="84"/>
      <c r="G19" s="37" t="s">
        <v>17</v>
      </c>
      <c r="H19" s="13">
        <v>0</v>
      </c>
      <c r="I19" s="13">
        <v>0</v>
      </c>
      <c r="J19" s="13">
        <v>0</v>
      </c>
      <c r="K19" s="13">
        <f>H19+I19+J19</f>
        <v>0</v>
      </c>
      <c r="L19" s="83"/>
    </row>
    <row r="20" spans="2:26" s="6" customFormat="1" ht="33.6" customHeight="1" x14ac:dyDescent="0.25">
      <c r="B20" s="81"/>
      <c r="C20" s="83"/>
      <c r="D20" s="83"/>
      <c r="E20" s="83"/>
      <c r="F20" s="84"/>
      <c r="G20" s="37" t="s">
        <v>18</v>
      </c>
      <c r="H20" s="13">
        <v>0</v>
      </c>
      <c r="I20" s="13">
        <v>0</v>
      </c>
      <c r="J20" s="13">
        <v>0</v>
      </c>
      <c r="K20" s="13">
        <f>H20+I20+J20</f>
        <v>0</v>
      </c>
      <c r="L20" s="83"/>
    </row>
    <row r="21" spans="2:26" s="6" customFormat="1" ht="31.5" customHeight="1" x14ac:dyDescent="0.25">
      <c r="B21" s="82"/>
      <c r="C21" s="83"/>
      <c r="D21" s="83"/>
      <c r="E21" s="83"/>
      <c r="F21" s="84"/>
      <c r="G21" s="37" t="s">
        <v>19</v>
      </c>
      <c r="H21" s="13">
        <v>377167</v>
      </c>
      <c r="I21" s="13">
        <v>335646</v>
      </c>
      <c r="J21" s="13">
        <v>0</v>
      </c>
      <c r="K21" s="13">
        <f>H21+I21+J21</f>
        <v>712813</v>
      </c>
      <c r="L21" s="83"/>
    </row>
    <row r="22" spans="2:26" s="6" customFormat="1" ht="34.15" customHeight="1" x14ac:dyDescent="0.25">
      <c r="B22" s="80">
        <v>4</v>
      </c>
      <c r="C22" s="83"/>
      <c r="D22" s="83" t="s">
        <v>26</v>
      </c>
      <c r="E22" s="83" t="s">
        <v>27</v>
      </c>
      <c r="F22" s="84" t="s">
        <v>14</v>
      </c>
      <c r="G22" s="38" t="s">
        <v>21</v>
      </c>
      <c r="H22" s="13">
        <f>H23+H24+H25</f>
        <v>128609</v>
      </c>
      <c r="I22" s="13">
        <f>I23+I24+I25</f>
        <v>139755</v>
      </c>
      <c r="J22" s="13">
        <f>J23+J24+J25</f>
        <v>0</v>
      </c>
      <c r="K22" s="13">
        <f>K23+K24+K25</f>
        <v>268364</v>
      </c>
      <c r="L22" s="83" t="s">
        <v>28</v>
      </c>
    </row>
    <row r="23" spans="2:26" s="6" customFormat="1" ht="31.5" x14ac:dyDescent="0.25">
      <c r="B23" s="81"/>
      <c r="C23" s="83"/>
      <c r="D23" s="83"/>
      <c r="E23" s="83"/>
      <c r="F23" s="84"/>
      <c r="G23" s="37" t="s">
        <v>17</v>
      </c>
      <c r="H23" s="13">
        <v>0</v>
      </c>
      <c r="I23" s="13">
        <v>0</v>
      </c>
      <c r="J23" s="13">
        <v>0</v>
      </c>
      <c r="K23" s="13">
        <f>H23+I23+J23</f>
        <v>0</v>
      </c>
      <c r="L23" s="83"/>
    </row>
    <row r="24" spans="2:26" s="6" customFormat="1" ht="31.15" customHeight="1" x14ac:dyDescent="0.25">
      <c r="B24" s="81"/>
      <c r="C24" s="83"/>
      <c r="D24" s="83"/>
      <c r="E24" s="83"/>
      <c r="F24" s="84"/>
      <c r="G24" s="37" t="s">
        <v>18</v>
      </c>
      <c r="H24" s="13">
        <v>0</v>
      </c>
      <c r="I24" s="13">
        <v>0</v>
      </c>
      <c r="J24" s="13">
        <v>0</v>
      </c>
      <c r="K24" s="13">
        <f>H24+I24+J24</f>
        <v>0</v>
      </c>
      <c r="L24" s="83"/>
    </row>
    <row r="25" spans="2:26" s="6" customFormat="1" ht="31.15" customHeight="1" x14ac:dyDescent="0.25">
      <c r="B25" s="82"/>
      <c r="C25" s="83"/>
      <c r="D25" s="83"/>
      <c r="E25" s="83"/>
      <c r="F25" s="84"/>
      <c r="G25" s="37" t="s">
        <v>19</v>
      </c>
      <c r="H25" s="13">
        <v>128609</v>
      </c>
      <c r="I25" s="13">
        <v>139755</v>
      </c>
      <c r="J25" s="13">
        <v>0</v>
      </c>
      <c r="K25" s="13">
        <f>H25+I25+J25</f>
        <v>268364</v>
      </c>
      <c r="L25" s="83"/>
    </row>
    <row r="26" spans="2:26" s="6" customFormat="1" ht="47.1" customHeight="1" x14ac:dyDescent="0.25">
      <c r="B26" s="80">
        <v>5</v>
      </c>
      <c r="C26" s="83"/>
      <c r="D26" s="95" t="s">
        <v>29</v>
      </c>
      <c r="E26" s="103" t="s">
        <v>30</v>
      </c>
      <c r="F26" s="84" t="s">
        <v>14</v>
      </c>
      <c r="G26" s="38" t="s">
        <v>21</v>
      </c>
      <c r="H26" s="15">
        <f>H27+H28+H29</f>
        <v>1876290</v>
      </c>
      <c r="I26" s="15">
        <f>I27+I28+I29</f>
        <v>2739930</v>
      </c>
      <c r="J26" s="15">
        <f>J27+J28+J29</f>
        <v>3113936</v>
      </c>
      <c r="K26" s="15">
        <f>K27+K28+K29</f>
        <v>7730156</v>
      </c>
      <c r="L26" s="103" t="s">
        <v>31</v>
      </c>
      <c r="U26" s="16"/>
      <c r="V26" s="16"/>
      <c r="W26" s="16"/>
      <c r="X26" s="16"/>
      <c r="Y26" s="16"/>
      <c r="Z26" s="16"/>
    </row>
    <row r="27" spans="2:26" s="6" customFormat="1" ht="48" customHeight="1" x14ac:dyDescent="0.25">
      <c r="B27" s="81"/>
      <c r="C27" s="83"/>
      <c r="D27" s="101"/>
      <c r="E27" s="103"/>
      <c r="F27" s="84"/>
      <c r="G27" s="37" t="s">
        <v>17</v>
      </c>
      <c r="H27" s="15">
        <v>0</v>
      </c>
      <c r="I27" s="15">
        <v>0</v>
      </c>
      <c r="J27" s="15">
        <v>0</v>
      </c>
      <c r="K27" s="13">
        <f>H27+I27+J27</f>
        <v>0</v>
      </c>
      <c r="L27" s="103"/>
      <c r="U27" s="16"/>
      <c r="V27" s="16"/>
      <c r="W27" s="16"/>
      <c r="X27" s="16"/>
      <c r="Y27" s="16"/>
      <c r="Z27" s="16"/>
    </row>
    <row r="28" spans="2:26" s="6" customFormat="1" ht="39.6" customHeight="1" x14ac:dyDescent="0.25">
      <c r="B28" s="81"/>
      <c r="C28" s="83"/>
      <c r="D28" s="101"/>
      <c r="E28" s="103"/>
      <c r="F28" s="84"/>
      <c r="G28" s="37" t="s">
        <v>18</v>
      </c>
      <c r="H28" s="15">
        <v>0</v>
      </c>
      <c r="I28" s="15">
        <v>0</v>
      </c>
      <c r="J28" s="15">
        <v>0</v>
      </c>
      <c r="K28" s="13">
        <f>H28+I28+J28</f>
        <v>0</v>
      </c>
      <c r="L28" s="103"/>
      <c r="U28" s="16"/>
      <c r="V28" s="16"/>
      <c r="W28" s="16"/>
      <c r="X28" s="16"/>
      <c r="Y28" s="16"/>
      <c r="Z28" s="16"/>
    </row>
    <row r="29" spans="2:26" s="6" customFormat="1" ht="158.1" customHeight="1" x14ac:dyDescent="0.25">
      <c r="B29" s="82"/>
      <c r="C29" s="83"/>
      <c r="D29" s="102"/>
      <c r="E29" s="103"/>
      <c r="F29" s="84"/>
      <c r="G29" s="37" t="s">
        <v>19</v>
      </c>
      <c r="H29" s="17">
        <v>1876290</v>
      </c>
      <c r="I29" s="17">
        <v>2739930</v>
      </c>
      <c r="J29" s="17">
        <v>3113936</v>
      </c>
      <c r="K29" s="13">
        <f>H29+I29+J29</f>
        <v>7730156</v>
      </c>
      <c r="L29" s="103"/>
      <c r="U29" s="16"/>
      <c r="V29" s="16"/>
      <c r="W29" s="16"/>
      <c r="X29" s="16"/>
      <c r="Y29" s="16"/>
      <c r="Z29" s="16"/>
    </row>
    <row r="30" spans="2:26" s="6" customFormat="1" ht="75.599999999999994" customHeight="1" x14ac:dyDescent="0.25">
      <c r="B30" s="80">
        <v>6</v>
      </c>
      <c r="C30" s="93"/>
      <c r="D30" s="95" t="s">
        <v>32</v>
      </c>
      <c r="E30" s="98" t="s">
        <v>33</v>
      </c>
      <c r="F30" s="104" t="s">
        <v>14</v>
      </c>
      <c r="G30" s="14" t="s">
        <v>21</v>
      </c>
      <c r="H30" s="15">
        <f>H31+H32+H33</f>
        <v>2380750</v>
      </c>
      <c r="I30" s="15">
        <f>I31+I32+I33</f>
        <v>520000</v>
      </c>
      <c r="J30" s="15">
        <f>J31+J32+J33</f>
        <v>1492000</v>
      </c>
      <c r="K30" s="15">
        <f>K31+K32+K33</f>
        <v>4392750</v>
      </c>
      <c r="L30" s="85" t="s">
        <v>34</v>
      </c>
      <c r="U30" s="16"/>
      <c r="V30" s="16"/>
      <c r="W30" s="16"/>
      <c r="X30" s="16"/>
      <c r="Y30" s="16"/>
      <c r="Z30" s="16"/>
    </row>
    <row r="31" spans="2:26" s="6" customFormat="1" ht="34.700000000000003" customHeight="1" x14ac:dyDescent="0.25">
      <c r="B31" s="81"/>
      <c r="C31" s="94"/>
      <c r="D31" s="96"/>
      <c r="E31" s="99"/>
      <c r="F31" s="105"/>
      <c r="G31" s="40" t="s">
        <v>17</v>
      </c>
      <c r="H31" s="15">
        <v>1520000</v>
      </c>
      <c r="I31" s="15">
        <v>520000</v>
      </c>
      <c r="J31" s="15">
        <v>620000</v>
      </c>
      <c r="K31" s="13">
        <f>H31+I31+J31</f>
        <v>2660000</v>
      </c>
      <c r="L31" s="86"/>
    </row>
    <row r="32" spans="2:26" s="6" customFormat="1" ht="35.450000000000003" customHeight="1" x14ac:dyDescent="0.25">
      <c r="B32" s="81"/>
      <c r="C32" s="94"/>
      <c r="D32" s="96"/>
      <c r="E32" s="99"/>
      <c r="F32" s="105"/>
      <c r="G32" s="40" t="s">
        <v>18</v>
      </c>
      <c r="H32" s="15">
        <v>0</v>
      </c>
      <c r="I32" s="15">
        <v>0</v>
      </c>
      <c r="J32" s="15">
        <v>0</v>
      </c>
      <c r="K32" s="13">
        <f>H32+I32+J32</f>
        <v>0</v>
      </c>
      <c r="L32" s="86"/>
    </row>
    <row r="33" spans="1:12" s="6" customFormat="1" ht="65.099999999999994" customHeight="1" x14ac:dyDescent="0.25">
      <c r="B33" s="82"/>
      <c r="C33" s="94"/>
      <c r="D33" s="97"/>
      <c r="E33" s="100"/>
      <c r="F33" s="105"/>
      <c r="G33" s="40" t="s">
        <v>19</v>
      </c>
      <c r="H33" s="15">
        <v>860750</v>
      </c>
      <c r="I33" s="15">
        <v>0</v>
      </c>
      <c r="J33" s="15">
        <v>872000</v>
      </c>
      <c r="K33" s="13">
        <f>H33+I33+J33</f>
        <v>1732750</v>
      </c>
      <c r="L33" s="86"/>
    </row>
    <row r="34" spans="1:12" s="6" customFormat="1" ht="24.95" customHeight="1" x14ac:dyDescent="0.25">
      <c r="B34" s="114" t="s">
        <v>35</v>
      </c>
      <c r="C34" s="115"/>
      <c r="D34" s="115"/>
      <c r="E34" s="115"/>
      <c r="F34" s="115"/>
      <c r="G34" s="116"/>
      <c r="H34" s="28">
        <f>H10+H14+H18+H22+H26+H30</f>
        <v>6481482</v>
      </c>
      <c r="I34" s="28">
        <f>I10+I14+I18+I22+I26+I30</f>
        <v>5453997</v>
      </c>
      <c r="J34" s="28">
        <f>J10+J14+J18+J22+J26+J30</f>
        <v>6324602</v>
      </c>
      <c r="K34" s="29">
        <f>K10+K14+K18+K22+K26+K30</f>
        <v>18260081</v>
      </c>
      <c r="L34" s="113"/>
    </row>
    <row r="35" spans="1:12" s="6" customFormat="1" ht="78.75" customHeight="1" x14ac:dyDescent="0.25">
      <c r="A35" s="16"/>
      <c r="B35" s="106" t="s">
        <v>36</v>
      </c>
      <c r="C35" s="106"/>
      <c r="D35" s="106"/>
      <c r="E35" s="106"/>
      <c r="F35" s="106"/>
      <c r="G35" s="106"/>
      <c r="H35" s="106"/>
      <c r="I35" s="106"/>
      <c r="J35" s="106"/>
      <c r="K35" s="106"/>
      <c r="L35" s="106"/>
    </row>
    <row r="36" spans="1:12" s="6" customFormat="1" ht="31.15" customHeight="1" x14ac:dyDescent="0.25">
      <c r="B36" s="84">
        <v>1</v>
      </c>
      <c r="C36" s="83" t="s">
        <v>37</v>
      </c>
      <c r="D36" s="83" t="s">
        <v>38</v>
      </c>
      <c r="E36" s="83" t="s">
        <v>13</v>
      </c>
      <c r="F36" s="83" t="s">
        <v>14</v>
      </c>
      <c r="G36" s="38" t="s">
        <v>21</v>
      </c>
      <c r="H36" s="15">
        <f>-H37+H38+H39</f>
        <v>30000</v>
      </c>
      <c r="I36" s="15">
        <f>I37+I38+I39</f>
        <v>30000</v>
      </c>
      <c r="J36" s="15">
        <f>J37+J38+J39</f>
        <v>30000</v>
      </c>
      <c r="K36" s="15">
        <f>K37+K38+K39</f>
        <v>90000</v>
      </c>
      <c r="L36" s="80" t="s">
        <v>39</v>
      </c>
    </row>
    <row r="37" spans="1:12" s="6" customFormat="1" ht="36.6" customHeight="1" x14ac:dyDescent="0.25">
      <c r="B37" s="84"/>
      <c r="C37" s="83"/>
      <c r="D37" s="83"/>
      <c r="E37" s="83"/>
      <c r="F37" s="83"/>
      <c r="G37" s="37" t="s">
        <v>17</v>
      </c>
      <c r="H37" s="15">
        <v>0</v>
      </c>
      <c r="I37" s="15">
        <v>0</v>
      </c>
      <c r="J37" s="15">
        <v>0</v>
      </c>
      <c r="K37" s="15">
        <f>H37+I37+J37</f>
        <v>0</v>
      </c>
      <c r="L37" s="81"/>
    </row>
    <row r="38" spans="1:12" s="6" customFormat="1" ht="33" customHeight="1" x14ac:dyDescent="0.25">
      <c r="B38" s="84"/>
      <c r="C38" s="83"/>
      <c r="D38" s="83"/>
      <c r="E38" s="83"/>
      <c r="F38" s="83"/>
      <c r="G38" s="37" t="s">
        <v>18</v>
      </c>
      <c r="H38" s="15">
        <v>0</v>
      </c>
      <c r="I38" s="15">
        <v>0</v>
      </c>
      <c r="J38" s="15">
        <v>0</v>
      </c>
      <c r="K38" s="15">
        <f>H38+I38+J38</f>
        <v>0</v>
      </c>
      <c r="L38" s="81"/>
    </row>
    <row r="39" spans="1:12" s="6" customFormat="1" ht="36" customHeight="1" x14ac:dyDescent="0.25">
      <c r="B39" s="84"/>
      <c r="C39" s="83"/>
      <c r="D39" s="83"/>
      <c r="E39" s="83"/>
      <c r="F39" s="83"/>
      <c r="G39" s="37" t="s">
        <v>19</v>
      </c>
      <c r="H39" s="15">
        <v>30000</v>
      </c>
      <c r="I39" s="15">
        <v>30000</v>
      </c>
      <c r="J39" s="15">
        <v>30000</v>
      </c>
      <c r="K39" s="15">
        <f>H39+I39+J39</f>
        <v>90000</v>
      </c>
      <c r="L39" s="81"/>
    </row>
    <row r="40" spans="1:12" s="6" customFormat="1" ht="38.25" customHeight="1" x14ac:dyDescent="0.25">
      <c r="B40" s="84">
        <v>2</v>
      </c>
      <c r="C40" s="83"/>
      <c r="D40" s="83" t="s">
        <v>40</v>
      </c>
      <c r="E40" s="83"/>
      <c r="F40" s="83"/>
      <c r="G40" s="38" t="s">
        <v>21</v>
      </c>
      <c r="H40" s="15">
        <f>H41+H42+H43</f>
        <v>35000</v>
      </c>
      <c r="I40" s="15">
        <f>I41+I42+I43</f>
        <v>35000</v>
      </c>
      <c r="J40" s="15">
        <f>J41+J42+J43</f>
        <v>35000</v>
      </c>
      <c r="K40" s="15">
        <f>K41+K42+K43</f>
        <v>105000</v>
      </c>
      <c r="L40" s="81"/>
    </row>
    <row r="41" spans="1:12" s="6" customFormat="1" ht="34.700000000000003" customHeight="1" x14ac:dyDescent="0.25">
      <c r="B41" s="84"/>
      <c r="C41" s="83"/>
      <c r="D41" s="83"/>
      <c r="E41" s="83"/>
      <c r="F41" s="83"/>
      <c r="G41" s="37" t="s">
        <v>17</v>
      </c>
      <c r="H41" s="15">
        <v>0</v>
      </c>
      <c r="I41" s="15">
        <v>0</v>
      </c>
      <c r="J41" s="15">
        <v>0</v>
      </c>
      <c r="K41" s="15">
        <f>H41+I41+J41</f>
        <v>0</v>
      </c>
      <c r="L41" s="81"/>
    </row>
    <row r="42" spans="1:12" s="6" customFormat="1" ht="32.450000000000003" customHeight="1" x14ac:dyDescent="0.25">
      <c r="B42" s="84"/>
      <c r="C42" s="83"/>
      <c r="D42" s="83"/>
      <c r="E42" s="83"/>
      <c r="F42" s="83"/>
      <c r="G42" s="37" t="s">
        <v>18</v>
      </c>
      <c r="H42" s="15">
        <v>0</v>
      </c>
      <c r="I42" s="15">
        <v>0</v>
      </c>
      <c r="J42" s="15">
        <v>0</v>
      </c>
      <c r="K42" s="15">
        <f>H42+I42+J42</f>
        <v>0</v>
      </c>
      <c r="L42" s="81"/>
    </row>
    <row r="43" spans="1:12" s="6" customFormat="1" ht="31.5" x14ac:dyDescent="0.25">
      <c r="B43" s="84"/>
      <c r="C43" s="83"/>
      <c r="D43" s="83"/>
      <c r="E43" s="83"/>
      <c r="F43" s="83"/>
      <c r="G43" s="37" t="s">
        <v>19</v>
      </c>
      <c r="H43" s="15">
        <v>35000</v>
      </c>
      <c r="I43" s="15">
        <v>35000</v>
      </c>
      <c r="J43" s="15">
        <v>35000</v>
      </c>
      <c r="K43" s="15">
        <f>H43+I43+J43</f>
        <v>105000</v>
      </c>
      <c r="L43" s="81"/>
    </row>
    <row r="44" spans="1:12" s="6" customFormat="1" ht="36" customHeight="1" x14ac:dyDescent="0.25">
      <c r="B44" s="84">
        <v>3</v>
      </c>
      <c r="C44" s="83"/>
      <c r="D44" s="83" t="s">
        <v>41</v>
      </c>
      <c r="E44" s="83"/>
      <c r="F44" s="83"/>
      <c r="G44" s="38" t="s">
        <v>21</v>
      </c>
      <c r="H44" s="15">
        <f>H45+H46+H47</f>
        <v>10000</v>
      </c>
      <c r="I44" s="15">
        <f>I45+I46+I47</f>
        <v>10000</v>
      </c>
      <c r="J44" s="15">
        <f>J45+J46+J47</f>
        <v>10000</v>
      </c>
      <c r="K44" s="15">
        <f>K45+K46+K47</f>
        <v>30000</v>
      </c>
      <c r="L44" s="81"/>
    </row>
    <row r="45" spans="1:12" s="6" customFormat="1" ht="35.1" customHeight="1" x14ac:dyDescent="0.25">
      <c r="B45" s="84"/>
      <c r="C45" s="83"/>
      <c r="D45" s="83"/>
      <c r="E45" s="83"/>
      <c r="F45" s="83"/>
      <c r="G45" s="37" t="s">
        <v>17</v>
      </c>
      <c r="H45" s="15">
        <v>0</v>
      </c>
      <c r="I45" s="15">
        <v>0</v>
      </c>
      <c r="J45" s="15">
        <v>0</v>
      </c>
      <c r="K45" s="15">
        <f>H45+I45+J45</f>
        <v>0</v>
      </c>
      <c r="L45" s="81"/>
    </row>
    <row r="46" spans="1:12" s="6" customFormat="1" ht="36.6" customHeight="1" x14ac:dyDescent="0.25">
      <c r="B46" s="84"/>
      <c r="C46" s="83"/>
      <c r="D46" s="83"/>
      <c r="E46" s="83"/>
      <c r="F46" s="83"/>
      <c r="G46" s="37" t="s">
        <v>18</v>
      </c>
      <c r="H46" s="15">
        <v>0</v>
      </c>
      <c r="I46" s="15">
        <v>0</v>
      </c>
      <c r="J46" s="15">
        <v>0</v>
      </c>
      <c r="K46" s="15">
        <f>H46+I46+J46</f>
        <v>0</v>
      </c>
      <c r="L46" s="81"/>
    </row>
    <row r="47" spans="1:12" s="6" customFormat="1" ht="31.5" x14ac:dyDescent="0.25">
      <c r="B47" s="84"/>
      <c r="C47" s="83"/>
      <c r="D47" s="83"/>
      <c r="E47" s="83"/>
      <c r="F47" s="83"/>
      <c r="G47" s="37" t="s">
        <v>19</v>
      </c>
      <c r="H47" s="15">
        <v>10000</v>
      </c>
      <c r="I47" s="15">
        <v>10000</v>
      </c>
      <c r="J47" s="15">
        <v>10000</v>
      </c>
      <c r="K47" s="15">
        <f>H47+I47+J47</f>
        <v>30000</v>
      </c>
      <c r="L47" s="81"/>
    </row>
    <row r="48" spans="1:12" s="6" customFormat="1" ht="38.450000000000003" customHeight="1" x14ac:dyDescent="0.25">
      <c r="B48" s="39">
        <v>4</v>
      </c>
      <c r="C48" s="107" t="s">
        <v>42</v>
      </c>
      <c r="D48" s="108"/>
      <c r="E48" s="108"/>
      <c r="F48" s="109"/>
      <c r="G48" s="40" t="s">
        <v>19</v>
      </c>
      <c r="H48" s="13">
        <v>105200</v>
      </c>
      <c r="I48" s="13">
        <v>105200</v>
      </c>
      <c r="J48" s="13">
        <v>105200</v>
      </c>
      <c r="K48" s="22">
        <f>SUM(H48:J48)</f>
        <v>315600</v>
      </c>
      <c r="L48" s="81"/>
    </row>
    <row r="49" spans="2:15" s="23" customFormat="1" ht="21" customHeight="1" x14ac:dyDescent="0.25">
      <c r="B49" s="110" t="s">
        <v>35</v>
      </c>
      <c r="C49" s="111"/>
      <c r="D49" s="111"/>
      <c r="E49" s="111"/>
      <c r="F49" s="111"/>
      <c r="G49" s="112"/>
      <c r="H49" s="30">
        <f>H36+H40+H44+H48</f>
        <v>180200</v>
      </c>
      <c r="I49" s="30">
        <f>I36+I40+I44+I48</f>
        <v>180200</v>
      </c>
      <c r="J49" s="30">
        <f>J36+J40+J44+J48</f>
        <v>180200</v>
      </c>
      <c r="K49" s="28">
        <f>K36+K40+K44+K48</f>
        <v>540600</v>
      </c>
      <c r="L49" s="82"/>
    </row>
    <row r="50" spans="2:15" s="23" customFormat="1" ht="52.7" customHeight="1" x14ac:dyDescent="0.25">
      <c r="B50" s="114" t="s">
        <v>43</v>
      </c>
      <c r="C50" s="115"/>
      <c r="D50" s="115"/>
      <c r="E50" s="115"/>
      <c r="F50" s="115"/>
      <c r="G50" s="115"/>
      <c r="H50" s="115"/>
      <c r="I50" s="115"/>
      <c r="J50" s="115"/>
      <c r="K50" s="115"/>
      <c r="L50" s="116"/>
    </row>
    <row r="51" spans="2:15" s="6" customFormat="1" ht="31.15" customHeight="1" x14ac:dyDescent="0.25">
      <c r="B51" s="104">
        <v>1</v>
      </c>
      <c r="C51" s="93" t="s">
        <v>44</v>
      </c>
      <c r="D51" s="83" t="s">
        <v>45</v>
      </c>
      <c r="E51" s="93" t="s">
        <v>46</v>
      </c>
      <c r="F51" s="104" t="s">
        <v>14</v>
      </c>
      <c r="G51" s="38" t="s">
        <v>21</v>
      </c>
      <c r="H51" s="15">
        <f>H52+H53+H54</f>
        <v>756000</v>
      </c>
      <c r="I51" s="15">
        <f>I52+I53+I54</f>
        <v>780000</v>
      </c>
      <c r="J51" s="15">
        <f>J52+J53+J54</f>
        <v>803400</v>
      </c>
      <c r="K51" s="15">
        <f>K52+K53+K54</f>
        <v>2339400</v>
      </c>
      <c r="L51" s="119" t="s">
        <v>47</v>
      </c>
      <c r="O51" s="43"/>
    </row>
    <row r="52" spans="2:15" s="6" customFormat="1" ht="31.5" x14ac:dyDescent="0.25">
      <c r="B52" s="105"/>
      <c r="C52" s="94"/>
      <c r="D52" s="83"/>
      <c r="E52" s="94"/>
      <c r="F52" s="105"/>
      <c r="G52" s="37" t="s">
        <v>17</v>
      </c>
      <c r="H52" s="15">
        <v>0</v>
      </c>
      <c r="I52" s="15">
        <v>0</v>
      </c>
      <c r="J52" s="15">
        <v>0</v>
      </c>
      <c r="K52" s="15">
        <f>SUM(H52:J52)</f>
        <v>0</v>
      </c>
      <c r="L52" s="119"/>
    </row>
    <row r="53" spans="2:15" s="6" customFormat="1" ht="31.5" x14ac:dyDescent="0.25">
      <c r="B53" s="105"/>
      <c r="C53" s="94"/>
      <c r="D53" s="83"/>
      <c r="E53" s="94"/>
      <c r="F53" s="105"/>
      <c r="G53" s="37" t="s">
        <v>18</v>
      </c>
      <c r="H53" s="20">
        <v>0</v>
      </c>
      <c r="I53" s="20">
        <v>0</v>
      </c>
      <c r="J53" s="20">
        <v>0</v>
      </c>
      <c r="K53" s="15">
        <f>SUM(H53:J53)</f>
        <v>0</v>
      </c>
      <c r="L53" s="119"/>
    </row>
    <row r="54" spans="2:15" s="6" customFormat="1" ht="31.5" x14ac:dyDescent="0.25">
      <c r="B54" s="105"/>
      <c r="C54" s="117"/>
      <c r="D54" s="83"/>
      <c r="E54" s="117"/>
      <c r="F54" s="118"/>
      <c r="G54" s="40" t="s">
        <v>19</v>
      </c>
      <c r="H54" s="15">
        <v>756000</v>
      </c>
      <c r="I54" s="15">
        <v>780000</v>
      </c>
      <c r="J54" s="15">
        <v>803400</v>
      </c>
      <c r="K54" s="22">
        <f>H54+I54+J54</f>
        <v>2339400</v>
      </c>
      <c r="L54" s="119"/>
    </row>
    <row r="55" spans="2:15" s="6" customFormat="1" ht="19.5" customHeight="1" x14ac:dyDescent="0.25">
      <c r="B55" s="120" t="s">
        <v>35</v>
      </c>
      <c r="C55" s="120"/>
      <c r="D55" s="120"/>
      <c r="E55" s="120"/>
      <c r="F55" s="120"/>
      <c r="G55" s="120"/>
      <c r="H55" s="28">
        <f>SUM(H51)</f>
        <v>756000</v>
      </c>
      <c r="I55" s="28">
        <f>SUM(I51)</f>
        <v>780000</v>
      </c>
      <c r="J55" s="28">
        <f>SUM(J51)</f>
        <v>803400</v>
      </c>
      <c r="K55" s="33">
        <f>SUM(K51)</f>
        <v>2339400</v>
      </c>
      <c r="L55" s="119"/>
    </row>
    <row r="56" spans="2:15" s="6" customFormat="1" ht="19.5" customHeight="1" x14ac:dyDescent="0.25">
      <c r="B56" s="31"/>
      <c r="C56" s="31"/>
      <c r="D56" s="31"/>
      <c r="E56" s="31"/>
      <c r="F56" s="31"/>
      <c r="G56" s="31"/>
      <c r="H56" s="32"/>
      <c r="I56" s="32"/>
      <c r="J56" s="32"/>
      <c r="K56" s="32"/>
      <c r="L56" s="34"/>
    </row>
    <row r="57" spans="2:15" s="6" customFormat="1" ht="19.149999999999999" customHeight="1" x14ac:dyDescent="0.25">
      <c r="B57" s="121" t="s">
        <v>48</v>
      </c>
      <c r="C57" s="121"/>
      <c r="D57" s="121"/>
      <c r="E57" s="122" t="s">
        <v>49</v>
      </c>
      <c r="F57" s="122"/>
      <c r="G57" s="122"/>
      <c r="H57" s="28">
        <f>H10+H14+H18+H22+H26+H30+H36+H40+H44+H48+H51</f>
        <v>7417682</v>
      </c>
      <c r="I57" s="28">
        <f>I10+I14+I18+I22+I26+I30+I36+I40+I44+I48+I51</f>
        <v>6414197</v>
      </c>
      <c r="J57" s="28">
        <f>J10+J14+J18+J22+J26+J30+J36+J40+J44+J48+J51</f>
        <v>7308202</v>
      </c>
      <c r="K57" s="33">
        <f>K10+K14+K18+K22+K26+K30+K36+K40+K44+K48+K51</f>
        <v>21140081</v>
      </c>
      <c r="L57" s="123"/>
    </row>
    <row r="58" spans="2:15" s="6" customFormat="1" ht="21.95" customHeight="1" x14ac:dyDescent="0.25">
      <c r="B58" s="121"/>
      <c r="C58" s="121"/>
      <c r="D58" s="121"/>
      <c r="E58" s="120" t="s">
        <v>17</v>
      </c>
      <c r="F58" s="120"/>
      <c r="G58" s="120"/>
      <c r="H58" s="28">
        <f t="shared" ref="H58:K59" si="0">H11+H15+H19+H23+H27+H31+H37+H41+H45+H52</f>
        <v>1520000</v>
      </c>
      <c r="I58" s="28">
        <f t="shared" si="0"/>
        <v>520000</v>
      </c>
      <c r="J58" s="28">
        <f t="shared" si="0"/>
        <v>620000</v>
      </c>
      <c r="K58" s="33">
        <f t="shared" si="0"/>
        <v>2660000</v>
      </c>
      <c r="L58" s="124"/>
    </row>
    <row r="59" spans="2:15" s="6" customFormat="1" ht="19.149999999999999" customHeight="1" x14ac:dyDescent="0.25">
      <c r="B59" s="121"/>
      <c r="C59" s="121"/>
      <c r="D59" s="121"/>
      <c r="E59" s="120" t="s">
        <v>18</v>
      </c>
      <c r="F59" s="120"/>
      <c r="G59" s="120"/>
      <c r="H59" s="28">
        <f t="shared" si="0"/>
        <v>0</v>
      </c>
      <c r="I59" s="28">
        <f t="shared" si="0"/>
        <v>0</v>
      </c>
      <c r="J59" s="28">
        <f t="shared" si="0"/>
        <v>0</v>
      </c>
      <c r="K59" s="33">
        <f t="shared" si="0"/>
        <v>0</v>
      </c>
      <c r="L59" s="124"/>
    </row>
    <row r="60" spans="2:15" s="6" customFormat="1" x14ac:dyDescent="0.25">
      <c r="B60" s="121"/>
      <c r="C60" s="121"/>
      <c r="D60" s="121"/>
      <c r="E60" s="120" t="s">
        <v>19</v>
      </c>
      <c r="F60" s="120"/>
      <c r="G60" s="120"/>
      <c r="H60" s="28">
        <f>H13+H17+H21+H25+H29+H33+H39+H43+H47+H48+H54</f>
        <v>5897682</v>
      </c>
      <c r="I60" s="28">
        <f>I13+I17+I21+I25+I29+I33+I39+I43+I47+I48+I54</f>
        <v>5894197</v>
      </c>
      <c r="J60" s="28">
        <f>J13+J17+J21+J25+J29+J33+J39+J43+J47+J48+J54</f>
        <v>6688202</v>
      </c>
      <c r="K60" s="33">
        <f>K13+K17+K21+K25+K29+K33+K39+K43+K47+K48+K54</f>
        <v>18480081</v>
      </c>
      <c r="L60" s="125"/>
    </row>
    <row r="61" spans="2:15" s="6" customFormat="1" x14ac:dyDescent="0.25">
      <c r="B61" s="23"/>
      <c r="H61" s="24"/>
      <c r="I61" s="24"/>
      <c r="J61" s="24"/>
      <c r="K61" s="24"/>
      <c r="L61" s="5"/>
    </row>
    <row r="62" spans="2:15" x14ac:dyDescent="0.25">
      <c r="D62" s="25" t="s">
        <v>50</v>
      </c>
      <c r="E62" s="26"/>
      <c r="F62" s="26"/>
      <c r="G62" s="26"/>
      <c r="H62" s="26"/>
      <c r="I62" s="25" t="s">
        <v>51</v>
      </c>
    </row>
    <row r="64" spans="2:15" x14ac:dyDescent="0.25">
      <c r="H64" s="41"/>
      <c r="I64" s="41"/>
      <c r="J64" s="41"/>
      <c r="K64" s="41"/>
    </row>
  </sheetData>
  <mergeCells count="74">
    <mergeCell ref="B57:D60"/>
    <mergeCell ref="E57:G57"/>
    <mergeCell ref="L57:L60"/>
    <mergeCell ref="E58:G58"/>
    <mergeCell ref="E59:G59"/>
    <mergeCell ref="E60:G60"/>
    <mergeCell ref="B50:L50"/>
    <mergeCell ref="B51:B54"/>
    <mergeCell ref="C51:C54"/>
    <mergeCell ref="D51:D54"/>
    <mergeCell ref="E51:E54"/>
    <mergeCell ref="F51:F54"/>
    <mergeCell ref="L51:L55"/>
    <mergeCell ref="B55:G55"/>
    <mergeCell ref="F30:F33"/>
    <mergeCell ref="B35:L35"/>
    <mergeCell ref="B36:B39"/>
    <mergeCell ref="C36:C47"/>
    <mergeCell ref="D36:D39"/>
    <mergeCell ref="E36:E47"/>
    <mergeCell ref="F36:F47"/>
    <mergeCell ref="L36:L49"/>
    <mergeCell ref="B40:B43"/>
    <mergeCell ref="D40:D43"/>
    <mergeCell ref="B44:B47"/>
    <mergeCell ref="D44:D47"/>
    <mergeCell ref="C48:F48"/>
    <mergeCell ref="B49:G49"/>
    <mergeCell ref="L30:L34"/>
    <mergeCell ref="B34:G34"/>
    <mergeCell ref="F26:F29"/>
    <mergeCell ref="L26:L29"/>
    <mergeCell ref="B22:B25"/>
    <mergeCell ref="D22:D25"/>
    <mergeCell ref="E22:E25"/>
    <mergeCell ref="F22:F25"/>
    <mergeCell ref="L22:L25"/>
    <mergeCell ref="B30:B33"/>
    <mergeCell ref="C30:C33"/>
    <mergeCell ref="D30:D33"/>
    <mergeCell ref="E30:E33"/>
    <mergeCell ref="E14:E17"/>
    <mergeCell ref="B26:B29"/>
    <mergeCell ref="D26:D29"/>
    <mergeCell ref="E26:E29"/>
    <mergeCell ref="F14:F17"/>
    <mergeCell ref="L14:L17"/>
    <mergeCell ref="B18:B21"/>
    <mergeCell ref="D18:D21"/>
    <mergeCell ref="E18:E21"/>
    <mergeCell ref="F18:F21"/>
    <mergeCell ref="L18:L21"/>
    <mergeCell ref="L6:L7"/>
    <mergeCell ref="B9:L9"/>
    <mergeCell ref="B10:B13"/>
    <mergeCell ref="C10:C29"/>
    <mergeCell ref="D10:D13"/>
    <mergeCell ref="E10:E13"/>
    <mergeCell ref="F10:F13"/>
    <mergeCell ref="L10:L13"/>
    <mergeCell ref="B14:B17"/>
    <mergeCell ref="D14:D17"/>
    <mergeCell ref="B6:B7"/>
    <mergeCell ref="C6:C7"/>
    <mergeCell ref="D6:D7"/>
    <mergeCell ref="E6:E7"/>
    <mergeCell ref="F6:F7"/>
    <mergeCell ref="G6:K6"/>
    <mergeCell ref="B5:L5"/>
    <mergeCell ref="B1:J1"/>
    <mergeCell ref="K1:L1"/>
    <mergeCell ref="K2:L2"/>
    <mergeCell ref="K3:L3"/>
    <mergeCell ref="B4:L4"/>
  </mergeCells>
  <pageMargins left="0.19685039370078741" right="0.19685039370078741" top="0.23622047244094491" bottom="0.19685039370078741" header="0.15748031496062992" footer="0.15748031496062992"/>
  <pageSetup paperSize="9" scale="75" orientation="landscape"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4"/>
  <sheetViews>
    <sheetView topLeftCell="B43" zoomScale="86" zoomScaleNormal="86" workbookViewId="0">
      <selection activeCell="G43" sqref="A42:XFD43"/>
    </sheetView>
  </sheetViews>
  <sheetFormatPr defaultColWidth="13.28515625" defaultRowHeight="15.75" x14ac:dyDescent="0.25"/>
  <cols>
    <col min="1" max="1" width="1.5703125" style="1" customWidth="1"/>
    <col min="2" max="2" width="6.5703125" style="2" customWidth="1"/>
    <col min="3" max="3" width="16.28515625" style="1" customWidth="1"/>
    <col min="4" max="4" width="47.85546875" style="1" customWidth="1"/>
    <col min="5" max="7" width="13.28515625" style="1"/>
    <col min="8" max="11" width="13.28515625" style="3"/>
    <col min="12" max="12" width="25.5703125" style="5" customWidth="1"/>
    <col min="13" max="16384" width="13.28515625" style="1"/>
  </cols>
  <sheetData>
    <row r="1" spans="1:15" x14ac:dyDescent="0.25">
      <c r="A1" s="27" t="s">
        <v>52</v>
      </c>
      <c r="B1" s="72"/>
      <c r="C1" s="72"/>
      <c r="D1" s="72"/>
      <c r="E1" s="72"/>
      <c r="F1" s="72"/>
      <c r="G1" s="72"/>
      <c r="H1" s="72"/>
      <c r="I1" s="72"/>
      <c r="J1" s="72"/>
      <c r="K1" s="73" t="s">
        <v>53</v>
      </c>
      <c r="L1" s="73"/>
      <c r="M1" s="27"/>
    </row>
    <row r="2" spans="1:15" x14ac:dyDescent="0.25">
      <c r="A2" s="27"/>
      <c r="B2" s="27"/>
      <c r="C2" s="27"/>
      <c r="D2" s="27"/>
      <c r="E2" s="27"/>
      <c r="F2" s="27"/>
      <c r="G2" s="27"/>
      <c r="H2" s="27"/>
      <c r="I2" s="27"/>
      <c r="J2" s="27"/>
      <c r="K2" s="73" t="s">
        <v>55</v>
      </c>
      <c r="L2" s="73"/>
      <c r="M2" s="27"/>
    </row>
    <row r="3" spans="1:15" ht="25.5" customHeight="1" x14ac:dyDescent="0.25">
      <c r="A3" s="27"/>
      <c r="B3" s="27"/>
      <c r="C3" s="27"/>
      <c r="D3" s="27"/>
      <c r="E3" s="27"/>
      <c r="F3" s="27"/>
      <c r="G3" s="27"/>
      <c r="H3" s="27"/>
      <c r="I3" s="27"/>
      <c r="J3" s="27"/>
      <c r="K3" s="73" t="s">
        <v>56</v>
      </c>
      <c r="L3" s="73"/>
      <c r="M3" s="27"/>
    </row>
    <row r="4" spans="1:15" ht="16.149999999999999" customHeight="1" x14ac:dyDescent="0.25">
      <c r="A4" s="27"/>
      <c r="B4" s="74" t="s">
        <v>0</v>
      </c>
      <c r="C4" s="72"/>
      <c r="D4" s="72"/>
      <c r="E4" s="72"/>
      <c r="F4" s="72"/>
      <c r="G4" s="72"/>
      <c r="H4" s="72"/>
      <c r="I4" s="72"/>
      <c r="J4" s="72"/>
      <c r="K4" s="72"/>
      <c r="L4" s="72"/>
      <c r="M4" s="27"/>
    </row>
    <row r="5" spans="1:15" ht="34.15" customHeight="1" thickBot="1" x14ac:dyDescent="0.3">
      <c r="A5" s="35"/>
      <c r="B5" s="71" t="s">
        <v>54</v>
      </c>
      <c r="C5" s="71"/>
      <c r="D5" s="71"/>
      <c r="E5" s="71"/>
      <c r="F5" s="71"/>
      <c r="G5" s="71"/>
      <c r="H5" s="71"/>
      <c r="I5" s="71"/>
      <c r="J5" s="71"/>
      <c r="K5" s="71"/>
      <c r="L5" s="71"/>
    </row>
    <row r="6" spans="1:15" s="6" customFormat="1" ht="16.5" thickBot="1" x14ac:dyDescent="0.3">
      <c r="B6" s="88" t="s">
        <v>1</v>
      </c>
      <c r="C6" s="88" t="s">
        <v>2</v>
      </c>
      <c r="D6" s="88" t="s">
        <v>3</v>
      </c>
      <c r="E6" s="88" t="s">
        <v>4</v>
      </c>
      <c r="F6" s="89" t="s">
        <v>5</v>
      </c>
      <c r="G6" s="90" t="s">
        <v>6</v>
      </c>
      <c r="H6" s="91"/>
      <c r="I6" s="91"/>
      <c r="J6" s="91"/>
      <c r="K6" s="92"/>
      <c r="L6" s="75" t="s">
        <v>7</v>
      </c>
    </row>
    <row r="7" spans="1:15" s="6" customFormat="1" ht="16.5" thickBot="1" x14ac:dyDescent="0.3">
      <c r="B7" s="76"/>
      <c r="C7" s="76"/>
      <c r="D7" s="76"/>
      <c r="E7" s="76"/>
      <c r="F7" s="76"/>
      <c r="G7" s="7" t="s">
        <v>8</v>
      </c>
      <c r="H7" s="8">
        <v>2021</v>
      </c>
      <c r="I7" s="8">
        <v>2022</v>
      </c>
      <c r="J7" s="8">
        <v>2023</v>
      </c>
      <c r="K7" s="9" t="s">
        <v>9</v>
      </c>
      <c r="L7" s="76"/>
    </row>
    <row r="8" spans="1:15" s="6" customFormat="1" ht="16.5" thickBot="1" x14ac:dyDescent="0.3">
      <c r="B8" s="10">
        <v>1</v>
      </c>
      <c r="C8" s="7">
        <v>2</v>
      </c>
      <c r="D8" s="7">
        <v>3</v>
      </c>
      <c r="E8" s="7">
        <v>4</v>
      </c>
      <c r="F8" s="7">
        <v>5</v>
      </c>
      <c r="G8" s="7">
        <v>6</v>
      </c>
      <c r="H8" s="9">
        <v>7</v>
      </c>
      <c r="I8" s="9">
        <v>8</v>
      </c>
      <c r="J8" s="9">
        <v>9</v>
      </c>
      <c r="K8" s="9">
        <v>10</v>
      </c>
      <c r="L8" s="11">
        <v>11</v>
      </c>
    </row>
    <row r="9" spans="1:15" s="6" customFormat="1" ht="64.5" customHeight="1" x14ac:dyDescent="0.25">
      <c r="B9" s="77" t="s">
        <v>10</v>
      </c>
      <c r="C9" s="78"/>
      <c r="D9" s="78"/>
      <c r="E9" s="78"/>
      <c r="F9" s="78"/>
      <c r="G9" s="78"/>
      <c r="H9" s="78"/>
      <c r="I9" s="78"/>
      <c r="J9" s="78"/>
      <c r="K9" s="78"/>
      <c r="L9" s="79"/>
    </row>
    <row r="10" spans="1:15" s="6" customFormat="1" ht="36" customHeight="1" x14ac:dyDescent="0.25">
      <c r="B10" s="80">
        <v>1</v>
      </c>
      <c r="C10" s="83" t="s">
        <v>11</v>
      </c>
      <c r="D10" s="83" t="s">
        <v>12</v>
      </c>
      <c r="E10" s="83" t="s">
        <v>13</v>
      </c>
      <c r="F10" s="84" t="s">
        <v>14</v>
      </c>
      <c r="G10" s="18" t="s">
        <v>15</v>
      </c>
      <c r="H10" s="13">
        <f>H11+H12+H13</f>
        <v>50000</v>
      </c>
      <c r="I10" s="13">
        <f>I11+I12+I13</f>
        <v>50000</v>
      </c>
      <c r="J10" s="13">
        <f>J11+J12+J13</f>
        <v>50000</v>
      </c>
      <c r="K10" s="13">
        <f>K11+K12+K13</f>
        <v>150000</v>
      </c>
      <c r="L10" s="85" t="s">
        <v>16</v>
      </c>
      <c r="O10" s="42">
        <v>49800</v>
      </c>
    </row>
    <row r="11" spans="1:15" s="6" customFormat="1" ht="37.15" customHeight="1" x14ac:dyDescent="0.25">
      <c r="B11" s="81"/>
      <c r="C11" s="83"/>
      <c r="D11" s="83"/>
      <c r="E11" s="83"/>
      <c r="F11" s="84"/>
      <c r="G11" s="18" t="s">
        <v>17</v>
      </c>
      <c r="H11" s="13">
        <v>0</v>
      </c>
      <c r="I11" s="13">
        <v>0</v>
      </c>
      <c r="J11" s="13">
        <v>0</v>
      </c>
      <c r="K11" s="13">
        <f>H11+I11+J11</f>
        <v>0</v>
      </c>
      <c r="L11" s="86"/>
    </row>
    <row r="12" spans="1:15" s="6" customFormat="1" ht="32.450000000000003" customHeight="1" x14ac:dyDescent="0.25">
      <c r="B12" s="81"/>
      <c r="C12" s="83"/>
      <c r="D12" s="83"/>
      <c r="E12" s="83"/>
      <c r="F12" s="84"/>
      <c r="G12" s="18" t="s">
        <v>18</v>
      </c>
      <c r="H12" s="13">
        <v>0</v>
      </c>
      <c r="I12" s="13">
        <v>0</v>
      </c>
      <c r="J12" s="13">
        <v>0</v>
      </c>
      <c r="K12" s="13">
        <f>H12+I12+J12</f>
        <v>0</v>
      </c>
      <c r="L12" s="86"/>
    </row>
    <row r="13" spans="1:15" s="6" customFormat="1" ht="30.75" customHeight="1" x14ac:dyDescent="0.25">
      <c r="B13" s="82"/>
      <c r="C13" s="83"/>
      <c r="D13" s="83"/>
      <c r="E13" s="83"/>
      <c r="F13" s="84"/>
      <c r="G13" s="18" t="s">
        <v>19</v>
      </c>
      <c r="H13" s="13">
        <v>50000</v>
      </c>
      <c r="I13" s="13">
        <v>50000</v>
      </c>
      <c r="J13" s="13">
        <v>50000</v>
      </c>
      <c r="K13" s="13">
        <f>H13+I13+J13</f>
        <v>150000</v>
      </c>
      <c r="L13" s="87"/>
    </row>
    <row r="14" spans="1:15" s="6" customFormat="1" ht="37.15" customHeight="1" x14ac:dyDescent="0.25">
      <c r="B14" s="80">
        <v>2</v>
      </c>
      <c r="C14" s="83"/>
      <c r="D14" s="83" t="s">
        <v>20</v>
      </c>
      <c r="E14" s="83" t="s">
        <v>13</v>
      </c>
      <c r="F14" s="84" t="s">
        <v>14</v>
      </c>
      <c r="G14" s="19" t="s">
        <v>21</v>
      </c>
      <c r="H14" s="13">
        <f>H15+H16+H17</f>
        <v>1668666</v>
      </c>
      <c r="I14" s="13">
        <f>I15+I16+I17</f>
        <v>1668666</v>
      </c>
      <c r="J14" s="13">
        <f>J15+J16+J17</f>
        <v>1668666</v>
      </c>
      <c r="K14" s="13">
        <f>K15+K16+K17</f>
        <v>5005998</v>
      </c>
      <c r="L14" s="83" t="s">
        <v>22</v>
      </c>
    </row>
    <row r="15" spans="1:15" s="6" customFormat="1" ht="35.1" customHeight="1" x14ac:dyDescent="0.25">
      <c r="B15" s="81"/>
      <c r="C15" s="83"/>
      <c r="D15" s="83"/>
      <c r="E15" s="83"/>
      <c r="F15" s="84"/>
      <c r="G15" s="18" t="s">
        <v>17</v>
      </c>
      <c r="H15" s="13">
        <v>0</v>
      </c>
      <c r="I15" s="13">
        <v>0</v>
      </c>
      <c r="J15" s="13">
        <v>0</v>
      </c>
      <c r="K15" s="13">
        <f>H15+I15+J15</f>
        <v>0</v>
      </c>
      <c r="L15" s="83"/>
    </row>
    <row r="16" spans="1:15" s="6" customFormat="1" ht="34.15" customHeight="1" x14ac:dyDescent="0.25">
      <c r="B16" s="81"/>
      <c r="C16" s="83"/>
      <c r="D16" s="83"/>
      <c r="E16" s="83"/>
      <c r="F16" s="84"/>
      <c r="G16" s="18" t="s">
        <v>18</v>
      </c>
      <c r="H16" s="13">
        <v>0</v>
      </c>
      <c r="I16" s="13">
        <v>0</v>
      </c>
      <c r="J16" s="13">
        <v>0</v>
      </c>
      <c r="K16" s="13">
        <f>H16+I16+J16</f>
        <v>0</v>
      </c>
      <c r="L16" s="83"/>
    </row>
    <row r="17" spans="2:26" s="6" customFormat="1" ht="31.5" customHeight="1" x14ac:dyDescent="0.25">
      <c r="B17" s="82"/>
      <c r="C17" s="83"/>
      <c r="D17" s="83"/>
      <c r="E17" s="83"/>
      <c r="F17" s="84"/>
      <c r="G17" s="18" t="s">
        <v>19</v>
      </c>
      <c r="H17" s="13">
        <v>1668666</v>
      </c>
      <c r="I17" s="13">
        <v>1668666</v>
      </c>
      <c r="J17" s="13">
        <v>1668666</v>
      </c>
      <c r="K17" s="13">
        <f>H17+I17+J17</f>
        <v>5005998</v>
      </c>
      <c r="L17" s="83"/>
    </row>
    <row r="18" spans="2:26" s="6" customFormat="1" ht="33" customHeight="1" x14ac:dyDescent="0.25">
      <c r="B18" s="80">
        <v>3</v>
      </c>
      <c r="C18" s="83"/>
      <c r="D18" s="83" t="s">
        <v>23</v>
      </c>
      <c r="E18" s="83" t="s">
        <v>24</v>
      </c>
      <c r="F18" s="84" t="s">
        <v>14</v>
      </c>
      <c r="G18" s="19" t="s">
        <v>21</v>
      </c>
      <c r="H18" s="13">
        <f>H19+H20+H21</f>
        <v>377167</v>
      </c>
      <c r="I18" s="13">
        <f>I19+I20+I21</f>
        <v>335646</v>
      </c>
      <c r="J18" s="13">
        <f>J19+J20+J21</f>
        <v>0</v>
      </c>
      <c r="K18" s="13">
        <f>K19+K20+K21</f>
        <v>712813</v>
      </c>
      <c r="L18" s="83" t="s">
        <v>25</v>
      </c>
    </row>
    <row r="19" spans="2:26" s="6" customFormat="1" ht="33.6" customHeight="1" x14ac:dyDescent="0.25">
      <c r="B19" s="81"/>
      <c r="C19" s="83"/>
      <c r="D19" s="83"/>
      <c r="E19" s="83"/>
      <c r="F19" s="84"/>
      <c r="G19" s="18" t="s">
        <v>17</v>
      </c>
      <c r="H19" s="13">
        <v>0</v>
      </c>
      <c r="I19" s="13">
        <v>0</v>
      </c>
      <c r="J19" s="13">
        <v>0</v>
      </c>
      <c r="K19" s="13">
        <f>H19+I19+J19</f>
        <v>0</v>
      </c>
      <c r="L19" s="83"/>
    </row>
    <row r="20" spans="2:26" s="6" customFormat="1" ht="33.6" customHeight="1" x14ac:dyDescent="0.25">
      <c r="B20" s="81"/>
      <c r="C20" s="83"/>
      <c r="D20" s="83"/>
      <c r="E20" s="83"/>
      <c r="F20" s="84"/>
      <c r="G20" s="18" t="s">
        <v>18</v>
      </c>
      <c r="H20" s="13">
        <v>0</v>
      </c>
      <c r="I20" s="13">
        <v>0</v>
      </c>
      <c r="J20" s="13">
        <v>0</v>
      </c>
      <c r="K20" s="13">
        <f>H20+I20+J20</f>
        <v>0</v>
      </c>
      <c r="L20" s="83"/>
    </row>
    <row r="21" spans="2:26" s="6" customFormat="1" ht="31.5" customHeight="1" x14ac:dyDescent="0.25">
      <c r="B21" s="82"/>
      <c r="C21" s="83"/>
      <c r="D21" s="83"/>
      <c r="E21" s="83"/>
      <c r="F21" s="84"/>
      <c r="G21" s="18" t="s">
        <v>19</v>
      </c>
      <c r="H21" s="13">
        <v>377167</v>
      </c>
      <c r="I21" s="13">
        <v>335646</v>
      </c>
      <c r="J21" s="13">
        <v>0</v>
      </c>
      <c r="K21" s="13">
        <f>H21+I21+J21</f>
        <v>712813</v>
      </c>
      <c r="L21" s="83"/>
    </row>
    <row r="22" spans="2:26" s="6" customFormat="1" ht="34.15" customHeight="1" x14ac:dyDescent="0.25">
      <c r="B22" s="80">
        <v>4</v>
      </c>
      <c r="C22" s="83"/>
      <c r="D22" s="83" t="s">
        <v>26</v>
      </c>
      <c r="E22" s="83" t="s">
        <v>27</v>
      </c>
      <c r="F22" s="84" t="s">
        <v>14</v>
      </c>
      <c r="G22" s="19" t="s">
        <v>21</v>
      </c>
      <c r="H22" s="13">
        <f>H23+H24+H25</f>
        <v>128609</v>
      </c>
      <c r="I22" s="13">
        <f>I23+I24+I25</f>
        <v>139755</v>
      </c>
      <c r="J22" s="13">
        <f>J23+J24+J25</f>
        <v>0</v>
      </c>
      <c r="K22" s="13">
        <f>K23+K24+K25</f>
        <v>268364</v>
      </c>
      <c r="L22" s="83" t="s">
        <v>28</v>
      </c>
    </row>
    <row r="23" spans="2:26" s="6" customFormat="1" ht="31.5" x14ac:dyDescent="0.25">
      <c r="B23" s="81"/>
      <c r="C23" s="83"/>
      <c r="D23" s="83"/>
      <c r="E23" s="83"/>
      <c r="F23" s="84"/>
      <c r="G23" s="18" t="s">
        <v>17</v>
      </c>
      <c r="H23" s="13">
        <v>0</v>
      </c>
      <c r="I23" s="13">
        <v>0</v>
      </c>
      <c r="J23" s="13">
        <v>0</v>
      </c>
      <c r="K23" s="13">
        <f>H23+I23+J23</f>
        <v>0</v>
      </c>
      <c r="L23" s="83"/>
    </row>
    <row r="24" spans="2:26" s="6" customFormat="1" ht="31.15" customHeight="1" x14ac:dyDescent="0.25">
      <c r="B24" s="81"/>
      <c r="C24" s="83"/>
      <c r="D24" s="83"/>
      <c r="E24" s="83"/>
      <c r="F24" s="84"/>
      <c r="G24" s="18" t="s">
        <v>18</v>
      </c>
      <c r="H24" s="13">
        <v>0</v>
      </c>
      <c r="I24" s="13">
        <v>0</v>
      </c>
      <c r="J24" s="13">
        <v>0</v>
      </c>
      <c r="K24" s="13">
        <f>H24+I24+J24</f>
        <v>0</v>
      </c>
      <c r="L24" s="83"/>
    </row>
    <row r="25" spans="2:26" s="6" customFormat="1" ht="31.15" customHeight="1" x14ac:dyDescent="0.25">
      <c r="B25" s="82"/>
      <c r="C25" s="83"/>
      <c r="D25" s="83"/>
      <c r="E25" s="83"/>
      <c r="F25" s="84"/>
      <c r="G25" s="18" t="s">
        <v>19</v>
      </c>
      <c r="H25" s="13">
        <v>128609</v>
      </c>
      <c r="I25" s="13">
        <v>139755</v>
      </c>
      <c r="J25" s="13">
        <v>0</v>
      </c>
      <c r="K25" s="13">
        <f>H25+I25+J25</f>
        <v>268364</v>
      </c>
      <c r="L25" s="83"/>
    </row>
    <row r="26" spans="2:26" s="6" customFormat="1" ht="47.1" customHeight="1" x14ac:dyDescent="0.25">
      <c r="B26" s="80">
        <v>5</v>
      </c>
      <c r="C26" s="83"/>
      <c r="D26" s="95" t="s">
        <v>29</v>
      </c>
      <c r="E26" s="103" t="s">
        <v>30</v>
      </c>
      <c r="F26" s="84" t="s">
        <v>14</v>
      </c>
      <c r="G26" s="19" t="s">
        <v>21</v>
      </c>
      <c r="H26" s="15">
        <f>H27+H28+H29</f>
        <v>1876290</v>
      </c>
      <c r="I26" s="15">
        <f>I27+I28+I29</f>
        <v>2739930</v>
      </c>
      <c r="J26" s="15">
        <f>J27+J28+J29</f>
        <v>3113936</v>
      </c>
      <c r="K26" s="15">
        <f>K27+K28+K29</f>
        <v>7730156</v>
      </c>
      <c r="L26" s="103" t="s">
        <v>31</v>
      </c>
      <c r="U26" s="16"/>
      <c r="V26" s="16"/>
      <c r="W26" s="16"/>
      <c r="X26" s="16"/>
      <c r="Y26" s="16"/>
      <c r="Z26" s="16"/>
    </row>
    <row r="27" spans="2:26" s="6" customFormat="1" ht="48" customHeight="1" x14ac:dyDescent="0.25">
      <c r="B27" s="81"/>
      <c r="C27" s="83"/>
      <c r="D27" s="101"/>
      <c r="E27" s="103"/>
      <c r="F27" s="84"/>
      <c r="G27" s="18" t="s">
        <v>17</v>
      </c>
      <c r="H27" s="15">
        <v>0</v>
      </c>
      <c r="I27" s="15">
        <v>0</v>
      </c>
      <c r="J27" s="15">
        <v>0</v>
      </c>
      <c r="K27" s="13">
        <f>H27+I27+J27</f>
        <v>0</v>
      </c>
      <c r="L27" s="103"/>
      <c r="U27" s="16"/>
      <c r="V27" s="16"/>
      <c r="W27" s="16"/>
      <c r="X27" s="16"/>
      <c r="Y27" s="16"/>
      <c r="Z27" s="16"/>
    </row>
    <row r="28" spans="2:26" s="6" customFormat="1" ht="39.6" customHeight="1" x14ac:dyDescent="0.25">
      <c r="B28" s="81"/>
      <c r="C28" s="83"/>
      <c r="D28" s="101"/>
      <c r="E28" s="103"/>
      <c r="F28" s="84"/>
      <c r="G28" s="18" t="s">
        <v>18</v>
      </c>
      <c r="H28" s="15">
        <v>0</v>
      </c>
      <c r="I28" s="15">
        <v>0</v>
      </c>
      <c r="J28" s="15">
        <v>0</v>
      </c>
      <c r="K28" s="13">
        <f>H28+I28+J28</f>
        <v>0</v>
      </c>
      <c r="L28" s="103"/>
      <c r="U28" s="16"/>
      <c r="V28" s="16"/>
      <c r="W28" s="16"/>
      <c r="X28" s="16"/>
      <c r="Y28" s="16"/>
      <c r="Z28" s="16"/>
    </row>
    <row r="29" spans="2:26" s="6" customFormat="1" ht="158.1" customHeight="1" x14ac:dyDescent="0.25">
      <c r="B29" s="82"/>
      <c r="C29" s="83"/>
      <c r="D29" s="102"/>
      <c r="E29" s="103"/>
      <c r="F29" s="84"/>
      <c r="G29" s="18" t="s">
        <v>19</v>
      </c>
      <c r="H29" s="17">
        <v>1876290</v>
      </c>
      <c r="I29" s="17">
        <v>2739930</v>
      </c>
      <c r="J29" s="17">
        <v>3113936</v>
      </c>
      <c r="K29" s="13">
        <f>H29+I29+J29</f>
        <v>7730156</v>
      </c>
      <c r="L29" s="103"/>
      <c r="U29" s="16"/>
      <c r="V29" s="16"/>
      <c r="W29" s="16"/>
      <c r="X29" s="16"/>
      <c r="Y29" s="16"/>
      <c r="Z29" s="16"/>
    </row>
    <row r="30" spans="2:26" s="6" customFormat="1" ht="75.599999999999994" customHeight="1" x14ac:dyDescent="0.25">
      <c r="B30" s="80">
        <v>6</v>
      </c>
      <c r="C30" s="93"/>
      <c r="D30" s="95" t="s">
        <v>32</v>
      </c>
      <c r="E30" s="98" t="s">
        <v>33</v>
      </c>
      <c r="F30" s="104" t="s">
        <v>14</v>
      </c>
      <c r="G30" s="14" t="s">
        <v>21</v>
      </c>
      <c r="H30" s="15">
        <f>H31+H32+H33</f>
        <v>2380750</v>
      </c>
      <c r="I30" s="15">
        <f>I31+I32+I33</f>
        <v>520000</v>
      </c>
      <c r="J30" s="15">
        <f>J31+J32+J33</f>
        <v>1492000</v>
      </c>
      <c r="K30" s="15">
        <f>K31+K32+K33</f>
        <v>4392750</v>
      </c>
      <c r="L30" s="85" t="s">
        <v>34</v>
      </c>
      <c r="U30" s="16"/>
      <c r="V30" s="16"/>
      <c r="W30" s="16"/>
      <c r="X30" s="16"/>
      <c r="Y30" s="16"/>
      <c r="Z30" s="16"/>
    </row>
    <row r="31" spans="2:26" s="6" customFormat="1" ht="34.700000000000003" customHeight="1" x14ac:dyDescent="0.25">
      <c r="B31" s="81"/>
      <c r="C31" s="94"/>
      <c r="D31" s="96"/>
      <c r="E31" s="99"/>
      <c r="F31" s="105"/>
      <c r="G31" s="12" t="s">
        <v>17</v>
      </c>
      <c r="H31" s="15">
        <v>1520000</v>
      </c>
      <c r="I31" s="15">
        <v>520000</v>
      </c>
      <c r="J31" s="15">
        <v>620000</v>
      </c>
      <c r="K31" s="13">
        <f>H31+I31+J31</f>
        <v>2660000</v>
      </c>
      <c r="L31" s="86"/>
    </row>
    <row r="32" spans="2:26" s="6" customFormat="1" ht="35.450000000000003" customHeight="1" x14ac:dyDescent="0.25">
      <c r="B32" s="81"/>
      <c r="C32" s="94"/>
      <c r="D32" s="96"/>
      <c r="E32" s="99"/>
      <c r="F32" s="105"/>
      <c r="G32" s="12" t="s">
        <v>18</v>
      </c>
      <c r="H32" s="15">
        <v>0</v>
      </c>
      <c r="I32" s="15">
        <v>0</v>
      </c>
      <c r="J32" s="15">
        <v>0</v>
      </c>
      <c r="K32" s="13">
        <f>H32+I32+J32</f>
        <v>0</v>
      </c>
      <c r="L32" s="86"/>
    </row>
    <row r="33" spans="1:12" s="6" customFormat="1" ht="65.099999999999994" customHeight="1" x14ac:dyDescent="0.25">
      <c r="B33" s="82"/>
      <c r="C33" s="94"/>
      <c r="D33" s="97"/>
      <c r="E33" s="100"/>
      <c r="F33" s="105"/>
      <c r="G33" s="12" t="s">
        <v>19</v>
      </c>
      <c r="H33" s="15">
        <v>860750</v>
      </c>
      <c r="I33" s="15">
        <v>0</v>
      </c>
      <c r="J33" s="15">
        <v>872000</v>
      </c>
      <c r="K33" s="13">
        <f>H33+I33+J33</f>
        <v>1732750</v>
      </c>
      <c r="L33" s="86"/>
    </row>
    <row r="34" spans="1:12" s="6" customFormat="1" ht="24.95" customHeight="1" x14ac:dyDescent="0.25">
      <c r="B34" s="114" t="s">
        <v>35</v>
      </c>
      <c r="C34" s="115"/>
      <c r="D34" s="115"/>
      <c r="E34" s="115"/>
      <c r="F34" s="115"/>
      <c r="G34" s="116"/>
      <c r="H34" s="28">
        <f>H10+H14+H18+H22+H26+H30</f>
        <v>6481482</v>
      </c>
      <c r="I34" s="28">
        <f>I10+I14+I18+I22+I26+I30</f>
        <v>5453997</v>
      </c>
      <c r="J34" s="28">
        <f>J10+J14+J18+J22+J26+J30</f>
        <v>6324602</v>
      </c>
      <c r="K34" s="29">
        <f>K10+K14+K18+K22+K26+K30</f>
        <v>18260081</v>
      </c>
      <c r="L34" s="113"/>
    </row>
    <row r="35" spans="1:12" s="6" customFormat="1" ht="78.75" customHeight="1" x14ac:dyDescent="0.25">
      <c r="A35" s="16"/>
      <c r="B35" s="106" t="s">
        <v>36</v>
      </c>
      <c r="C35" s="106"/>
      <c r="D35" s="106"/>
      <c r="E35" s="106"/>
      <c r="F35" s="106"/>
      <c r="G35" s="106"/>
      <c r="H35" s="106"/>
      <c r="I35" s="106"/>
      <c r="J35" s="106"/>
      <c r="K35" s="106"/>
      <c r="L35" s="106"/>
    </row>
    <row r="36" spans="1:12" s="6" customFormat="1" ht="31.15" customHeight="1" x14ac:dyDescent="0.25">
      <c r="B36" s="84">
        <v>1</v>
      </c>
      <c r="C36" s="83" t="s">
        <v>37</v>
      </c>
      <c r="D36" s="83" t="s">
        <v>38</v>
      </c>
      <c r="E36" s="83" t="s">
        <v>13</v>
      </c>
      <c r="F36" s="83" t="s">
        <v>14</v>
      </c>
      <c r="G36" s="19" t="s">
        <v>21</v>
      </c>
      <c r="H36" s="15">
        <f>-H37+H38+H39</f>
        <v>30000</v>
      </c>
      <c r="I36" s="15">
        <f>I37+I38+I39</f>
        <v>30000</v>
      </c>
      <c r="J36" s="15">
        <f>J37+J38+J39</f>
        <v>30000</v>
      </c>
      <c r="K36" s="15">
        <f>K37+K38+K39</f>
        <v>90000</v>
      </c>
      <c r="L36" s="80" t="s">
        <v>39</v>
      </c>
    </row>
    <row r="37" spans="1:12" s="6" customFormat="1" ht="36.6" customHeight="1" x14ac:dyDescent="0.25">
      <c r="B37" s="84"/>
      <c r="C37" s="83"/>
      <c r="D37" s="83"/>
      <c r="E37" s="83"/>
      <c r="F37" s="83"/>
      <c r="G37" s="18" t="s">
        <v>17</v>
      </c>
      <c r="H37" s="15">
        <v>0</v>
      </c>
      <c r="I37" s="15">
        <v>0</v>
      </c>
      <c r="J37" s="15">
        <v>0</v>
      </c>
      <c r="K37" s="15">
        <f>H37+I37+J37</f>
        <v>0</v>
      </c>
      <c r="L37" s="81"/>
    </row>
    <row r="38" spans="1:12" s="6" customFormat="1" ht="33" customHeight="1" x14ac:dyDescent="0.25">
      <c r="B38" s="84"/>
      <c r="C38" s="83"/>
      <c r="D38" s="83"/>
      <c r="E38" s="83"/>
      <c r="F38" s="83"/>
      <c r="G38" s="18" t="s">
        <v>18</v>
      </c>
      <c r="H38" s="15">
        <v>0</v>
      </c>
      <c r="I38" s="15">
        <v>0</v>
      </c>
      <c r="J38" s="15">
        <v>0</v>
      </c>
      <c r="K38" s="15">
        <f>H38+I38+J38</f>
        <v>0</v>
      </c>
      <c r="L38" s="81"/>
    </row>
    <row r="39" spans="1:12" s="6" customFormat="1" ht="36" customHeight="1" x14ac:dyDescent="0.25">
      <c r="B39" s="84"/>
      <c r="C39" s="83"/>
      <c r="D39" s="83"/>
      <c r="E39" s="83"/>
      <c r="F39" s="83"/>
      <c r="G39" s="18" t="s">
        <v>19</v>
      </c>
      <c r="H39" s="15">
        <v>30000</v>
      </c>
      <c r="I39" s="15">
        <v>30000</v>
      </c>
      <c r="J39" s="15">
        <v>30000</v>
      </c>
      <c r="K39" s="15">
        <f>H39+I39+J39</f>
        <v>90000</v>
      </c>
      <c r="L39" s="81"/>
    </row>
    <row r="40" spans="1:12" s="6" customFormat="1" ht="38.25" customHeight="1" x14ac:dyDescent="0.25">
      <c r="B40" s="84">
        <v>2</v>
      </c>
      <c r="C40" s="83"/>
      <c r="D40" s="83" t="s">
        <v>40</v>
      </c>
      <c r="E40" s="83"/>
      <c r="F40" s="83"/>
      <c r="G40" s="19" t="s">
        <v>21</v>
      </c>
      <c r="H40" s="15">
        <f>H41+H42+H43</f>
        <v>35000</v>
      </c>
      <c r="I40" s="15">
        <f>I41+I42+I43</f>
        <v>35000</v>
      </c>
      <c r="J40" s="15">
        <f>J41+J42+J43</f>
        <v>35000</v>
      </c>
      <c r="K40" s="15">
        <f>K41+K42+K43</f>
        <v>105000</v>
      </c>
      <c r="L40" s="81"/>
    </row>
    <row r="41" spans="1:12" s="6" customFormat="1" ht="34.700000000000003" customHeight="1" x14ac:dyDescent="0.25">
      <c r="B41" s="84"/>
      <c r="C41" s="83"/>
      <c r="D41" s="83"/>
      <c r="E41" s="83"/>
      <c r="F41" s="83"/>
      <c r="G41" s="18" t="s">
        <v>17</v>
      </c>
      <c r="H41" s="15">
        <v>0</v>
      </c>
      <c r="I41" s="15">
        <v>0</v>
      </c>
      <c r="J41" s="15">
        <v>0</v>
      </c>
      <c r="K41" s="15">
        <f>H41+I41+J41</f>
        <v>0</v>
      </c>
      <c r="L41" s="81"/>
    </row>
    <row r="42" spans="1:12" s="6" customFormat="1" ht="32.450000000000003" customHeight="1" x14ac:dyDescent="0.25">
      <c r="B42" s="84"/>
      <c r="C42" s="83"/>
      <c r="D42" s="83"/>
      <c r="E42" s="83"/>
      <c r="F42" s="83"/>
      <c r="G42" s="18" t="s">
        <v>18</v>
      </c>
      <c r="H42" s="15">
        <v>0</v>
      </c>
      <c r="I42" s="15">
        <v>0</v>
      </c>
      <c r="J42" s="15">
        <v>0</v>
      </c>
      <c r="K42" s="15">
        <f>H42+I42+J42</f>
        <v>0</v>
      </c>
      <c r="L42" s="81"/>
    </row>
    <row r="43" spans="1:12" s="6" customFormat="1" ht="31.5" x14ac:dyDescent="0.25">
      <c r="B43" s="84"/>
      <c r="C43" s="83"/>
      <c r="D43" s="83"/>
      <c r="E43" s="83"/>
      <c r="F43" s="83"/>
      <c r="G43" s="18" t="s">
        <v>19</v>
      </c>
      <c r="H43" s="15">
        <v>35000</v>
      </c>
      <c r="I43" s="15">
        <v>35000</v>
      </c>
      <c r="J43" s="15">
        <v>35000</v>
      </c>
      <c r="K43" s="15">
        <f>H43+I43+J43</f>
        <v>105000</v>
      </c>
      <c r="L43" s="81"/>
    </row>
    <row r="44" spans="1:12" s="6" customFormat="1" ht="36" customHeight="1" x14ac:dyDescent="0.25">
      <c r="B44" s="84">
        <v>3</v>
      </c>
      <c r="C44" s="83"/>
      <c r="D44" s="83" t="s">
        <v>41</v>
      </c>
      <c r="E44" s="83"/>
      <c r="F44" s="83"/>
      <c r="G44" s="19" t="s">
        <v>21</v>
      </c>
      <c r="H44" s="15">
        <f>H45+H46+H47</f>
        <v>10000</v>
      </c>
      <c r="I44" s="15">
        <f>I45+I46+I47</f>
        <v>10000</v>
      </c>
      <c r="J44" s="15">
        <f>J45+J46+J47</f>
        <v>10000</v>
      </c>
      <c r="K44" s="15">
        <f>K45+K46+K47</f>
        <v>30000</v>
      </c>
      <c r="L44" s="81"/>
    </row>
    <row r="45" spans="1:12" s="6" customFormat="1" ht="35.1" customHeight="1" x14ac:dyDescent="0.25">
      <c r="B45" s="84"/>
      <c r="C45" s="83"/>
      <c r="D45" s="83"/>
      <c r="E45" s="83"/>
      <c r="F45" s="83"/>
      <c r="G45" s="18" t="s">
        <v>17</v>
      </c>
      <c r="H45" s="15">
        <v>0</v>
      </c>
      <c r="I45" s="15">
        <v>0</v>
      </c>
      <c r="J45" s="15">
        <v>0</v>
      </c>
      <c r="K45" s="15">
        <f>H45+I45+J45</f>
        <v>0</v>
      </c>
      <c r="L45" s="81"/>
    </row>
    <row r="46" spans="1:12" s="6" customFormat="1" ht="36.6" customHeight="1" x14ac:dyDescent="0.25">
      <c r="B46" s="84"/>
      <c r="C46" s="83"/>
      <c r="D46" s="83"/>
      <c r="E46" s="83"/>
      <c r="F46" s="83"/>
      <c r="G46" s="18" t="s">
        <v>18</v>
      </c>
      <c r="H46" s="15">
        <v>0</v>
      </c>
      <c r="I46" s="15">
        <v>0</v>
      </c>
      <c r="J46" s="15">
        <v>0</v>
      </c>
      <c r="K46" s="15">
        <f>H46+I46+J46</f>
        <v>0</v>
      </c>
      <c r="L46" s="81"/>
    </row>
    <row r="47" spans="1:12" s="6" customFormat="1" ht="31.5" x14ac:dyDescent="0.25">
      <c r="B47" s="84"/>
      <c r="C47" s="83"/>
      <c r="D47" s="83"/>
      <c r="E47" s="83"/>
      <c r="F47" s="83"/>
      <c r="G47" s="18" t="s">
        <v>19</v>
      </c>
      <c r="H47" s="15">
        <v>10000</v>
      </c>
      <c r="I47" s="15">
        <v>10000</v>
      </c>
      <c r="J47" s="15">
        <v>10000</v>
      </c>
      <c r="K47" s="15">
        <f>H47+I47+J47</f>
        <v>30000</v>
      </c>
      <c r="L47" s="81"/>
    </row>
    <row r="48" spans="1:12" s="6" customFormat="1" ht="38.450000000000003" customHeight="1" x14ac:dyDescent="0.25">
      <c r="B48" s="21">
        <v>4</v>
      </c>
      <c r="C48" s="107" t="s">
        <v>42</v>
      </c>
      <c r="D48" s="108"/>
      <c r="E48" s="108"/>
      <c r="F48" s="109"/>
      <c r="G48" s="12" t="s">
        <v>19</v>
      </c>
      <c r="H48" s="13">
        <v>105200</v>
      </c>
      <c r="I48" s="13">
        <v>105200</v>
      </c>
      <c r="J48" s="13">
        <v>105200</v>
      </c>
      <c r="K48" s="22">
        <f>SUM(H48:J48)</f>
        <v>315600</v>
      </c>
      <c r="L48" s="81"/>
    </row>
    <row r="49" spans="2:15" s="23" customFormat="1" ht="21" customHeight="1" x14ac:dyDescent="0.25">
      <c r="B49" s="110" t="s">
        <v>35</v>
      </c>
      <c r="C49" s="111"/>
      <c r="D49" s="111"/>
      <c r="E49" s="111"/>
      <c r="F49" s="111"/>
      <c r="G49" s="112"/>
      <c r="H49" s="30">
        <f>H36+H40+H44+H48</f>
        <v>180200</v>
      </c>
      <c r="I49" s="30">
        <f>I36+I40+I44+I48</f>
        <v>180200</v>
      </c>
      <c r="J49" s="30">
        <f>J36+J40+J44+J48</f>
        <v>180200</v>
      </c>
      <c r="K49" s="28">
        <f>K36+K40+K44+K48</f>
        <v>540600</v>
      </c>
      <c r="L49" s="82"/>
    </row>
    <row r="50" spans="2:15" s="23" customFormat="1" ht="52.7" customHeight="1" x14ac:dyDescent="0.25">
      <c r="B50" s="114" t="s">
        <v>43</v>
      </c>
      <c r="C50" s="115"/>
      <c r="D50" s="115"/>
      <c r="E50" s="115"/>
      <c r="F50" s="115"/>
      <c r="G50" s="115"/>
      <c r="H50" s="115"/>
      <c r="I50" s="115"/>
      <c r="J50" s="115"/>
      <c r="K50" s="115"/>
      <c r="L50" s="116"/>
    </row>
    <row r="51" spans="2:15" s="6" customFormat="1" ht="31.15" customHeight="1" x14ac:dyDescent="0.25">
      <c r="B51" s="104">
        <v>1</v>
      </c>
      <c r="C51" s="93" t="s">
        <v>44</v>
      </c>
      <c r="D51" s="83" t="s">
        <v>45</v>
      </c>
      <c r="E51" s="93" t="s">
        <v>46</v>
      </c>
      <c r="F51" s="104" t="s">
        <v>14</v>
      </c>
      <c r="G51" s="19" t="s">
        <v>21</v>
      </c>
      <c r="H51" s="15">
        <f>H52+H53+H54</f>
        <v>756000</v>
      </c>
      <c r="I51" s="15">
        <f>I52+I53+I54</f>
        <v>780000</v>
      </c>
      <c r="J51" s="15">
        <f>J52+J53+J54</f>
        <v>803400</v>
      </c>
      <c r="K51" s="15">
        <f>K52+K53+K54</f>
        <v>2339400</v>
      </c>
      <c r="L51" s="119" t="s">
        <v>47</v>
      </c>
      <c r="O51" s="43"/>
    </row>
    <row r="52" spans="2:15" s="6" customFormat="1" ht="31.5" x14ac:dyDescent="0.25">
      <c r="B52" s="105"/>
      <c r="C52" s="94"/>
      <c r="D52" s="83"/>
      <c r="E52" s="94"/>
      <c r="F52" s="105"/>
      <c r="G52" s="18" t="s">
        <v>17</v>
      </c>
      <c r="H52" s="15">
        <v>0</v>
      </c>
      <c r="I52" s="15">
        <v>0</v>
      </c>
      <c r="J52" s="15">
        <v>0</v>
      </c>
      <c r="K52" s="15">
        <f>SUM(H52:J52)</f>
        <v>0</v>
      </c>
      <c r="L52" s="119"/>
    </row>
    <row r="53" spans="2:15" s="6" customFormat="1" ht="31.5" x14ac:dyDescent="0.25">
      <c r="B53" s="105"/>
      <c r="C53" s="94"/>
      <c r="D53" s="83"/>
      <c r="E53" s="94"/>
      <c r="F53" s="105"/>
      <c r="G53" s="18" t="s">
        <v>18</v>
      </c>
      <c r="H53" s="20">
        <v>0</v>
      </c>
      <c r="I53" s="20">
        <v>0</v>
      </c>
      <c r="J53" s="20">
        <v>0</v>
      </c>
      <c r="K53" s="15">
        <f>SUM(H53:J53)</f>
        <v>0</v>
      </c>
      <c r="L53" s="119"/>
    </row>
    <row r="54" spans="2:15" s="6" customFormat="1" ht="31.5" x14ac:dyDescent="0.25">
      <c r="B54" s="105"/>
      <c r="C54" s="117"/>
      <c r="D54" s="83"/>
      <c r="E54" s="117"/>
      <c r="F54" s="118"/>
      <c r="G54" s="12" t="s">
        <v>19</v>
      </c>
      <c r="H54" s="15">
        <v>756000</v>
      </c>
      <c r="I54" s="15">
        <v>780000</v>
      </c>
      <c r="J54" s="15">
        <v>803400</v>
      </c>
      <c r="K54" s="22">
        <f>H54+I54+J54</f>
        <v>2339400</v>
      </c>
      <c r="L54" s="119"/>
    </row>
    <row r="55" spans="2:15" s="6" customFormat="1" ht="19.5" customHeight="1" x14ac:dyDescent="0.25">
      <c r="B55" s="120" t="s">
        <v>35</v>
      </c>
      <c r="C55" s="120"/>
      <c r="D55" s="120"/>
      <c r="E55" s="120"/>
      <c r="F55" s="120"/>
      <c r="G55" s="120"/>
      <c r="H55" s="28">
        <f>SUM(H51)</f>
        <v>756000</v>
      </c>
      <c r="I55" s="28">
        <f>SUM(I51)</f>
        <v>780000</v>
      </c>
      <c r="J55" s="28">
        <f>SUM(J51)</f>
        <v>803400</v>
      </c>
      <c r="K55" s="33">
        <f>SUM(K51)</f>
        <v>2339400</v>
      </c>
      <c r="L55" s="119"/>
    </row>
    <row r="56" spans="2:15" s="6" customFormat="1" ht="19.5" customHeight="1" x14ac:dyDescent="0.25">
      <c r="B56" s="31"/>
      <c r="C56" s="31"/>
      <c r="D56" s="31"/>
      <c r="E56" s="31"/>
      <c r="F56" s="31"/>
      <c r="G56" s="31"/>
      <c r="H56" s="32"/>
      <c r="I56" s="32"/>
      <c r="J56" s="32"/>
      <c r="K56" s="32"/>
      <c r="L56" s="34"/>
    </row>
    <row r="57" spans="2:15" s="6" customFormat="1" ht="19.149999999999999" customHeight="1" x14ac:dyDescent="0.25">
      <c r="B57" s="121" t="s">
        <v>48</v>
      </c>
      <c r="C57" s="121"/>
      <c r="D57" s="121"/>
      <c r="E57" s="122" t="s">
        <v>49</v>
      </c>
      <c r="F57" s="122"/>
      <c r="G57" s="122"/>
      <c r="H57" s="28">
        <f>H10+H14+H18+H22+H26+H30+H36+H40+H44+H48+H51</f>
        <v>7417682</v>
      </c>
      <c r="I57" s="28">
        <f>I10+I14+I18+I22+I26+I30+I36+I40+I44+I48+I51</f>
        <v>6414197</v>
      </c>
      <c r="J57" s="28">
        <f>J10+J14+J18+J22+J26+J30+J36+J40+J44+J48+J51</f>
        <v>7308202</v>
      </c>
      <c r="K57" s="33">
        <f>K10+K14+K18+K22+K26+K30+K36+K40+K44+K48+K51</f>
        <v>21140081</v>
      </c>
      <c r="L57" s="123"/>
    </row>
    <row r="58" spans="2:15" s="6" customFormat="1" ht="21.95" customHeight="1" x14ac:dyDescent="0.25">
      <c r="B58" s="121"/>
      <c r="C58" s="121"/>
      <c r="D58" s="121"/>
      <c r="E58" s="120" t="s">
        <v>17</v>
      </c>
      <c r="F58" s="120"/>
      <c r="G58" s="120"/>
      <c r="H58" s="28">
        <f t="shared" ref="H58:K59" si="0">H11+H15+H19+H23+H27+H31+H37+H41+H45+H52</f>
        <v>1520000</v>
      </c>
      <c r="I58" s="28">
        <f t="shared" si="0"/>
        <v>520000</v>
      </c>
      <c r="J58" s="28">
        <f t="shared" si="0"/>
        <v>620000</v>
      </c>
      <c r="K58" s="33">
        <f t="shared" si="0"/>
        <v>2660000</v>
      </c>
      <c r="L58" s="124"/>
    </row>
    <row r="59" spans="2:15" s="6" customFormat="1" ht="19.149999999999999" customHeight="1" x14ac:dyDescent="0.25">
      <c r="B59" s="121"/>
      <c r="C59" s="121"/>
      <c r="D59" s="121"/>
      <c r="E59" s="120" t="s">
        <v>18</v>
      </c>
      <c r="F59" s="120"/>
      <c r="G59" s="120"/>
      <c r="H59" s="28">
        <f t="shared" si="0"/>
        <v>0</v>
      </c>
      <c r="I59" s="28">
        <f t="shared" si="0"/>
        <v>0</v>
      </c>
      <c r="J59" s="28">
        <f t="shared" si="0"/>
        <v>0</v>
      </c>
      <c r="K59" s="33">
        <f t="shared" si="0"/>
        <v>0</v>
      </c>
      <c r="L59" s="124"/>
    </row>
    <row r="60" spans="2:15" s="6" customFormat="1" x14ac:dyDescent="0.25">
      <c r="B60" s="121"/>
      <c r="C60" s="121"/>
      <c r="D60" s="121"/>
      <c r="E60" s="120" t="s">
        <v>19</v>
      </c>
      <c r="F60" s="120"/>
      <c r="G60" s="120"/>
      <c r="H60" s="28">
        <f>H13+H17+H21+H25+H29+H33+H39+H43+H47+H48+H54</f>
        <v>5897682</v>
      </c>
      <c r="I60" s="28">
        <f>I13+I17+I21+I25+I29+I33+I39+I43+I47+I48+I54</f>
        <v>5894197</v>
      </c>
      <c r="J60" s="28">
        <f>J13+J17+J21+J25+J29+J33+J39+J43+J47+J48+J54</f>
        <v>6688202</v>
      </c>
      <c r="K60" s="33">
        <f>K13+K17+K21+K25+K29+K33+K39+K43+K47+K48+K54</f>
        <v>18480081</v>
      </c>
      <c r="L60" s="125"/>
    </row>
    <row r="61" spans="2:15" s="6" customFormat="1" x14ac:dyDescent="0.25">
      <c r="B61" s="23"/>
      <c r="H61" s="24"/>
      <c r="I61" s="24"/>
      <c r="J61" s="24"/>
      <c r="K61" s="24"/>
      <c r="L61" s="5"/>
    </row>
    <row r="62" spans="2:15" x14ac:dyDescent="0.25">
      <c r="D62" s="25" t="s">
        <v>50</v>
      </c>
      <c r="E62" s="26"/>
      <c r="F62" s="26"/>
      <c r="G62" s="26"/>
      <c r="H62" s="26"/>
      <c r="I62" s="25" t="s">
        <v>51</v>
      </c>
    </row>
    <row r="64" spans="2:15" x14ac:dyDescent="0.25">
      <c r="H64" s="4"/>
      <c r="I64" s="4"/>
      <c r="J64" s="4"/>
      <c r="K64" s="4"/>
    </row>
  </sheetData>
  <mergeCells count="74">
    <mergeCell ref="L6:L7"/>
    <mergeCell ref="B10:B13"/>
    <mergeCell ref="C10:C29"/>
    <mergeCell ref="D10:D13"/>
    <mergeCell ref="E10:E13"/>
    <mergeCell ref="F10:F13"/>
    <mergeCell ref="L10:L13"/>
    <mergeCell ref="B14:B17"/>
    <mergeCell ref="D14:D17"/>
    <mergeCell ref="B6:B7"/>
    <mergeCell ref="C6:C7"/>
    <mergeCell ref="D6:D7"/>
    <mergeCell ref="E6:E7"/>
    <mergeCell ref="F6:F7"/>
    <mergeCell ref="G6:K6"/>
    <mergeCell ref="E14:E17"/>
    <mergeCell ref="F14:F17"/>
    <mergeCell ref="L14:L17"/>
    <mergeCell ref="B18:B21"/>
    <mergeCell ref="D18:D21"/>
    <mergeCell ref="E18:E21"/>
    <mergeCell ref="F18:F21"/>
    <mergeCell ref="L18:L21"/>
    <mergeCell ref="D22:D25"/>
    <mergeCell ref="E22:E25"/>
    <mergeCell ref="F22:F25"/>
    <mergeCell ref="L22:L25"/>
    <mergeCell ref="B26:B29"/>
    <mergeCell ref="D26:D29"/>
    <mergeCell ref="E26:E29"/>
    <mergeCell ref="F26:F29"/>
    <mergeCell ref="L26:L29"/>
    <mergeCell ref="B22:B25"/>
    <mergeCell ref="B9:L9"/>
    <mergeCell ref="B5:L5"/>
    <mergeCell ref="B55:G55"/>
    <mergeCell ref="B57:D60"/>
    <mergeCell ref="E57:G57"/>
    <mergeCell ref="E58:G58"/>
    <mergeCell ref="E59:G59"/>
    <mergeCell ref="E60:G60"/>
    <mergeCell ref="B49:G49"/>
    <mergeCell ref="B51:B54"/>
    <mergeCell ref="C51:C54"/>
    <mergeCell ref="D51:D54"/>
    <mergeCell ref="E51:E54"/>
    <mergeCell ref="F51:F54"/>
    <mergeCell ref="B40:B43"/>
    <mergeCell ref="D40:D43"/>
    <mergeCell ref="L51:L55"/>
    <mergeCell ref="L57:L60"/>
    <mergeCell ref="L36:L49"/>
    <mergeCell ref="B50:L50"/>
    <mergeCell ref="B35:L35"/>
    <mergeCell ref="L30:L34"/>
    <mergeCell ref="B44:B47"/>
    <mergeCell ref="D44:D47"/>
    <mergeCell ref="C48:F48"/>
    <mergeCell ref="B34:G34"/>
    <mergeCell ref="B36:B39"/>
    <mergeCell ref="C36:C47"/>
    <mergeCell ref="D36:D39"/>
    <mergeCell ref="E36:E47"/>
    <mergeCell ref="F36:F47"/>
    <mergeCell ref="B30:B33"/>
    <mergeCell ref="C30:C33"/>
    <mergeCell ref="D30:D33"/>
    <mergeCell ref="E30:E33"/>
    <mergeCell ref="F30:F33"/>
    <mergeCell ref="K1:L1"/>
    <mergeCell ref="B1:J1"/>
    <mergeCell ref="K2:L2"/>
    <mergeCell ref="K3:L3"/>
    <mergeCell ref="B4:L4"/>
  </mergeCells>
  <pageMargins left="0.19685039370078741" right="0.19685039370078741" top="0.23622047244094491" bottom="0.19685039370078741" header="0.15748031496062992" footer="0.15748031496062992"/>
  <pageSetup paperSize="9" scale="75"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6"/>
  <sheetViews>
    <sheetView tabSelected="1" topLeftCell="A64" zoomScale="75" zoomScaleNormal="75" zoomScaleSheetLayoutView="100" workbookViewId="0">
      <selection activeCell="N7" sqref="N7"/>
    </sheetView>
  </sheetViews>
  <sheetFormatPr defaultColWidth="13.28515625" defaultRowHeight="15.75" x14ac:dyDescent="0.25"/>
  <cols>
    <col min="1" max="1" width="1.5703125" style="1" customWidth="1"/>
    <col min="2" max="2" width="4.5703125" style="2" customWidth="1"/>
    <col min="3" max="3" width="16.28515625" style="1" customWidth="1"/>
    <col min="4" max="4" width="47.85546875" style="1" customWidth="1"/>
    <col min="5" max="7" width="13.28515625" style="1"/>
    <col min="8" max="8" width="16.85546875" style="3" customWidth="1"/>
    <col min="9" max="9" width="12" style="3" customWidth="1"/>
    <col min="10" max="10" width="12.7109375" style="3" customWidth="1"/>
    <col min="11" max="11" width="15.5703125" style="3" customWidth="1"/>
    <col min="12" max="12" width="25.5703125" style="5" customWidth="1"/>
    <col min="13" max="16384" width="13.28515625" style="1"/>
  </cols>
  <sheetData>
    <row r="1" spans="1:15" x14ac:dyDescent="0.25">
      <c r="A1" s="27"/>
      <c r="B1" s="27"/>
      <c r="C1" s="27"/>
      <c r="D1" s="27"/>
      <c r="E1" s="27"/>
      <c r="F1" s="27"/>
      <c r="G1" s="27"/>
      <c r="H1" s="27"/>
      <c r="I1" s="27"/>
      <c r="J1" s="72" t="s">
        <v>62</v>
      </c>
      <c r="K1" s="72"/>
      <c r="L1" s="72"/>
      <c r="M1" s="27"/>
    </row>
    <row r="2" spans="1:15" x14ac:dyDescent="0.25">
      <c r="A2" s="27"/>
      <c r="B2" s="27"/>
      <c r="C2" s="27"/>
      <c r="D2" s="27"/>
      <c r="E2" s="27"/>
      <c r="F2" s="27"/>
      <c r="G2" s="27"/>
      <c r="H2" s="27"/>
      <c r="I2" s="27"/>
      <c r="J2" s="72" t="s">
        <v>66</v>
      </c>
      <c r="K2" s="72"/>
      <c r="L2" s="72"/>
      <c r="M2" s="27"/>
    </row>
    <row r="3" spans="1:15" ht="18" customHeight="1" x14ac:dyDescent="0.25">
      <c r="A3" s="27"/>
      <c r="B3" s="27"/>
      <c r="C3" s="27"/>
      <c r="D3" s="27"/>
      <c r="E3" s="27"/>
      <c r="F3" s="27"/>
      <c r="G3" s="27"/>
      <c r="H3" s="27"/>
      <c r="I3" s="27"/>
      <c r="J3" s="72" t="s">
        <v>69</v>
      </c>
      <c r="K3" s="72"/>
      <c r="L3" s="72"/>
      <c r="M3" s="27"/>
    </row>
    <row r="4" spans="1:15" ht="33.75" customHeight="1" x14ac:dyDescent="0.25">
      <c r="A4" s="27"/>
      <c r="B4" s="156" t="s">
        <v>57</v>
      </c>
      <c r="C4" s="72"/>
      <c r="D4" s="72"/>
      <c r="E4" s="72"/>
      <c r="F4" s="72"/>
      <c r="G4" s="72"/>
      <c r="H4" s="72"/>
      <c r="I4" s="72"/>
      <c r="J4" s="72"/>
      <c r="K4" s="72"/>
      <c r="L4" s="72"/>
      <c r="M4" s="27"/>
    </row>
    <row r="5" spans="1:15" ht="12.95" customHeight="1" thickBot="1" x14ac:dyDescent="0.3">
      <c r="A5" s="35"/>
      <c r="B5" s="71"/>
      <c r="C5" s="71"/>
      <c r="D5" s="71"/>
      <c r="E5" s="71"/>
      <c r="F5" s="71"/>
      <c r="G5" s="71"/>
      <c r="H5" s="71"/>
      <c r="I5" s="71"/>
      <c r="J5" s="71"/>
      <c r="K5" s="71"/>
      <c r="L5" s="71"/>
    </row>
    <row r="6" spans="1:15" s="6" customFormat="1" ht="16.5" thickBot="1" x14ac:dyDescent="0.3">
      <c r="B6" s="88" t="s">
        <v>1</v>
      </c>
      <c r="C6" s="88" t="s">
        <v>2</v>
      </c>
      <c r="D6" s="88" t="s">
        <v>3</v>
      </c>
      <c r="E6" s="88" t="s">
        <v>4</v>
      </c>
      <c r="F6" s="89" t="s">
        <v>5</v>
      </c>
      <c r="G6" s="90" t="s">
        <v>6</v>
      </c>
      <c r="H6" s="91"/>
      <c r="I6" s="91"/>
      <c r="J6" s="91"/>
      <c r="K6" s="92"/>
      <c r="L6" s="75" t="s">
        <v>7</v>
      </c>
    </row>
    <row r="7" spans="1:15" s="6" customFormat="1" ht="16.5" thickBot="1" x14ac:dyDescent="0.3">
      <c r="B7" s="76"/>
      <c r="C7" s="76"/>
      <c r="D7" s="76"/>
      <c r="E7" s="76"/>
      <c r="F7" s="76"/>
      <c r="G7" s="7" t="s">
        <v>8</v>
      </c>
      <c r="H7" s="8">
        <v>2021</v>
      </c>
      <c r="I7" s="8">
        <v>2022</v>
      </c>
      <c r="J7" s="8">
        <v>2023</v>
      </c>
      <c r="K7" s="9" t="s">
        <v>9</v>
      </c>
      <c r="L7" s="76"/>
    </row>
    <row r="8" spans="1:15" s="6" customFormat="1" ht="16.5" thickBot="1" x14ac:dyDescent="0.3">
      <c r="B8" s="49">
        <v>1</v>
      </c>
      <c r="C8" s="7">
        <v>2</v>
      </c>
      <c r="D8" s="7">
        <v>3</v>
      </c>
      <c r="E8" s="7">
        <v>4</v>
      </c>
      <c r="F8" s="7">
        <v>5</v>
      </c>
      <c r="G8" s="7">
        <v>6</v>
      </c>
      <c r="H8" s="9">
        <v>7</v>
      </c>
      <c r="I8" s="9">
        <v>8</v>
      </c>
      <c r="J8" s="9">
        <v>9</v>
      </c>
      <c r="K8" s="9">
        <v>10</v>
      </c>
      <c r="L8" s="11">
        <v>11</v>
      </c>
    </row>
    <row r="9" spans="1:15" s="6" customFormat="1" ht="64.5" customHeight="1" x14ac:dyDescent="0.25">
      <c r="B9" s="77" t="s">
        <v>10</v>
      </c>
      <c r="C9" s="78"/>
      <c r="D9" s="78"/>
      <c r="E9" s="78"/>
      <c r="F9" s="78"/>
      <c r="G9" s="78"/>
      <c r="H9" s="78"/>
      <c r="I9" s="78"/>
      <c r="J9" s="78"/>
      <c r="K9" s="78"/>
      <c r="L9" s="79"/>
    </row>
    <row r="10" spans="1:15" s="6" customFormat="1" ht="36" customHeight="1" x14ac:dyDescent="0.25">
      <c r="B10" s="80">
        <v>1</v>
      </c>
      <c r="C10" s="137" t="s">
        <v>11</v>
      </c>
      <c r="D10" s="137" t="s">
        <v>12</v>
      </c>
      <c r="E10" s="83" t="s">
        <v>13</v>
      </c>
      <c r="F10" s="84" t="s">
        <v>14</v>
      </c>
      <c r="G10" s="45" t="s">
        <v>15</v>
      </c>
      <c r="H10" s="13">
        <f>H11+H12+H13</f>
        <v>0</v>
      </c>
      <c r="I10" s="13">
        <f>I11+I12+I13</f>
        <v>518000</v>
      </c>
      <c r="J10" s="13">
        <f>J11+J12+J13</f>
        <v>50000</v>
      </c>
      <c r="K10" s="13">
        <f>K11+K12+K13</f>
        <v>568000</v>
      </c>
      <c r="L10" s="157" t="s">
        <v>16</v>
      </c>
      <c r="O10" s="42">
        <v>-50000</v>
      </c>
    </row>
    <row r="11" spans="1:15" s="6" customFormat="1" ht="37.15" customHeight="1" x14ac:dyDescent="0.25">
      <c r="B11" s="81"/>
      <c r="C11" s="137"/>
      <c r="D11" s="137"/>
      <c r="E11" s="83"/>
      <c r="F11" s="84"/>
      <c r="G11" s="45" t="s">
        <v>17</v>
      </c>
      <c r="H11" s="13">
        <v>0</v>
      </c>
      <c r="I11" s="13">
        <v>0</v>
      </c>
      <c r="J11" s="13">
        <v>0</v>
      </c>
      <c r="K11" s="13">
        <f>H11+I11+J11</f>
        <v>0</v>
      </c>
      <c r="L11" s="158"/>
    </row>
    <row r="12" spans="1:15" s="6" customFormat="1" ht="32.450000000000003" customHeight="1" x14ac:dyDescent="0.25">
      <c r="B12" s="81"/>
      <c r="C12" s="137"/>
      <c r="D12" s="137"/>
      <c r="E12" s="83"/>
      <c r="F12" s="84"/>
      <c r="G12" s="45" t="s">
        <v>18</v>
      </c>
      <c r="H12" s="13">
        <v>0</v>
      </c>
      <c r="I12" s="13">
        <v>0</v>
      </c>
      <c r="J12" s="13">
        <v>0</v>
      </c>
      <c r="K12" s="13">
        <f>H12+I12+J12</f>
        <v>0</v>
      </c>
      <c r="L12" s="158"/>
    </row>
    <row r="13" spans="1:15" s="6" customFormat="1" ht="30.75" customHeight="1" x14ac:dyDescent="0.25">
      <c r="B13" s="82"/>
      <c r="C13" s="137"/>
      <c r="D13" s="137"/>
      <c r="E13" s="83"/>
      <c r="F13" s="84"/>
      <c r="G13" s="45" t="s">
        <v>19</v>
      </c>
      <c r="H13" s="13">
        <v>0</v>
      </c>
      <c r="I13" s="13">
        <v>518000</v>
      </c>
      <c r="J13" s="13">
        <v>50000</v>
      </c>
      <c r="K13" s="13">
        <f>H13+I13+J13</f>
        <v>568000</v>
      </c>
      <c r="L13" s="159"/>
    </row>
    <row r="14" spans="1:15" s="6" customFormat="1" ht="37.15" customHeight="1" x14ac:dyDescent="0.25">
      <c r="B14" s="80">
        <v>2</v>
      </c>
      <c r="C14" s="137"/>
      <c r="D14" s="137" t="s">
        <v>20</v>
      </c>
      <c r="E14" s="83" t="s">
        <v>13</v>
      </c>
      <c r="F14" s="84" t="s">
        <v>14</v>
      </c>
      <c r="G14" s="48" t="s">
        <v>21</v>
      </c>
      <c r="H14" s="13">
        <f>H15+H16+H17</f>
        <v>0</v>
      </c>
      <c r="I14" s="13">
        <f>I15+I16+I17</f>
        <v>0</v>
      </c>
      <c r="J14" s="13">
        <f>J15+J16+J17</f>
        <v>1668666</v>
      </c>
      <c r="K14" s="13">
        <f>K15+K16+K17</f>
        <v>1668666</v>
      </c>
      <c r="L14" s="137" t="s">
        <v>22</v>
      </c>
    </row>
    <row r="15" spans="1:15" s="6" customFormat="1" ht="35.1" customHeight="1" x14ac:dyDescent="0.25">
      <c r="B15" s="81"/>
      <c r="C15" s="137"/>
      <c r="D15" s="137"/>
      <c r="E15" s="83"/>
      <c r="F15" s="84"/>
      <c r="G15" s="45" t="s">
        <v>17</v>
      </c>
      <c r="H15" s="13">
        <v>0</v>
      </c>
      <c r="I15" s="13">
        <v>0</v>
      </c>
      <c r="J15" s="13">
        <v>0</v>
      </c>
      <c r="K15" s="13">
        <f>H15+I15+J15</f>
        <v>0</v>
      </c>
      <c r="L15" s="137"/>
    </row>
    <row r="16" spans="1:15" s="6" customFormat="1" ht="34.15" customHeight="1" x14ac:dyDescent="0.25">
      <c r="B16" s="81"/>
      <c r="C16" s="137"/>
      <c r="D16" s="137"/>
      <c r="E16" s="83"/>
      <c r="F16" s="84"/>
      <c r="G16" s="45" t="s">
        <v>18</v>
      </c>
      <c r="H16" s="13">
        <v>0</v>
      </c>
      <c r="I16" s="13">
        <v>0</v>
      </c>
      <c r="J16" s="13">
        <v>0</v>
      </c>
      <c r="K16" s="13">
        <f>H16+I16+J16</f>
        <v>0</v>
      </c>
      <c r="L16" s="137"/>
    </row>
    <row r="17" spans="2:26" s="6" customFormat="1" ht="31.5" customHeight="1" x14ac:dyDescent="0.25">
      <c r="B17" s="82"/>
      <c r="C17" s="137"/>
      <c r="D17" s="137"/>
      <c r="E17" s="83"/>
      <c r="F17" s="84"/>
      <c r="G17" s="45" t="s">
        <v>19</v>
      </c>
      <c r="H17" s="13">
        <v>0</v>
      </c>
      <c r="I17" s="13">
        <v>0</v>
      </c>
      <c r="J17" s="13">
        <v>1668666</v>
      </c>
      <c r="K17" s="13">
        <f>H17+I17+J17</f>
        <v>1668666</v>
      </c>
      <c r="L17" s="137"/>
    </row>
    <row r="18" spans="2:26" s="6" customFormat="1" ht="33" customHeight="1" x14ac:dyDescent="0.25">
      <c r="B18" s="80">
        <v>3</v>
      </c>
      <c r="C18" s="137"/>
      <c r="D18" s="137" t="s">
        <v>23</v>
      </c>
      <c r="E18" s="83" t="s">
        <v>24</v>
      </c>
      <c r="F18" s="84" t="s">
        <v>14</v>
      </c>
      <c r="G18" s="48" t="s">
        <v>21</v>
      </c>
      <c r="H18" s="13">
        <f>H19+H20+H21</f>
        <v>178344</v>
      </c>
      <c r="I18" s="13">
        <f>I19+I20+I21</f>
        <v>748699</v>
      </c>
      <c r="J18" s="13">
        <f>J19+J20+J21</f>
        <v>0</v>
      </c>
      <c r="K18" s="13">
        <f>K19+K20+K21</f>
        <v>927043</v>
      </c>
      <c r="L18" s="137" t="s">
        <v>25</v>
      </c>
    </row>
    <row r="19" spans="2:26" s="6" customFormat="1" ht="33.6" customHeight="1" x14ac:dyDescent="0.25">
      <c r="B19" s="81"/>
      <c r="C19" s="137"/>
      <c r="D19" s="137"/>
      <c r="E19" s="83"/>
      <c r="F19" s="84"/>
      <c r="G19" s="45" t="s">
        <v>17</v>
      </c>
      <c r="H19" s="13">
        <v>0</v>
      </c>
      <c r="I19" s="13">
        <v>0</v>
      </c>
      <c r="J19" s="13">
        <v>0</v>
      </c>
      <c r="K19" s="13">
        <f>H19+I19+J19</f>
        <v>0</v>
      </c>
      <c r="L19" s="137"/>
    </row>
    <row r="20" spans="2:26" s="6" customFormat="1" ht="33.6" customHeight="1" x14ac:dyDescent="0.25">
      <c r="B20" s="81"/>
      <c r="C20" s="137"/>
      <c r="D20" s="137"/>
      <c r="E20" s="83"/>
      <c r="F20" s="84"/>
      <c r="G20" s="45" t="s">
        <v>18</v>
      </c>
      <c r="H20" s="13">
        <v>0</v>
      </c>
      <c r="I20" s="13">
        <v>0</v>
      </c>
      <c r="J20" s="13">
        <v>0</v>
      </c>
      <c r="K20" s="13">
        <f>H20+I20+J20</f>
        <v>0</v>
      </c>
      <c r="L20" s="137"/>
    </row>
    <row r="21" spans="2:26" s="6" customFormat="1" ht="31.5" customHeight="1" x14ac:dyDescent="0.25">
      <c r="B21" s="82"/>
      <c r="C21" s="137"/>
      <c r="D21" s="137"/>
      <c r="E21" s="83"/>
      <c r="F21" s="84"/>
      <c r="G21" s="45" t="s">
        <v>19</v>
      </c>
      <c r="H21" s="13">
        <v>178344</v>
      </c>
      <c r="I21" s="13">
        <v>748699</v>
      </c>
      <c r="J21" s="13">
        <v>0</v>
      </c>
      <c r="K21" s="13">
        <f>H21+I21+J21</f>
        <v>927043</v>
      </c>
      <c r="L21" s="137"/>
    </row>
    <row r="22" spans="2:26" s="6" customFormat="1" ht="34.15" customHeight="1" x14ac:dyDescent="0.25">
      <c r="B22" s="80">
        <v>4</v>
      </c>
      <c r="C22" s="137"/>
      <c r="D22" s="137" t="s">
        <v>26</v>
      </c>
      <c r="E22" s="83" t="s">
        <v>27</v>
      </c>
      <c r="F22" s="84" t="s">
        <v>14</v>
      </c>
      <c r="G22" s="48" t="s">
        <v>21</v>
      </c>
      <c r="H22" s="13">
        <f>H23+H24+H25</f>
        <v>468570</v>
      </c>
      <c r="I22" s="13">
        <f>I23+I24+I25</f>
        <v>1619031</v>
      </c>
      <c r="J22" s="13">
        <f>J23+J24+J25</f>
        <v>0</v>
      </c>
      <c r="K22" s="13">
        <f>K23+K24+K25</f>
        <v>2087601</v>
      </c>
      <c r="L22" s="137" t="s">
        <v>28</v>
      </c>
    </row>
    <row r="23" spans="2:26" s="6" customFormat="1" ht="31.5" x14ac:dyDescent="0.25">
      <c r="B23" s="81"/>
      <c r="C23" s="137"/>
      <c r="D23" s="137"/>
      <c r="E23" s="83"/>
      <c r="F23" s="84"/>
      <c r="G23" s="45" t="s">
        <v>17</v>
      </c>
      <c r="H23" s="13">
        <v>0</v>
      </c>
      <c r="I23" s="13">
        <v>0</v>
      </c>
      <c r="J23" s="13">
        <v>0</v>
      </c>
      <c r="K23" s="13">
        <f>H23+I23+J23</f>
        <v>0</v>
      </c>
      <c r="L23" s="137"/>
    </row>
    <row r="24" spans="2:26" s="6" customFormat="1" ht="31.15" customHeight="1" x14ac:dyDescent="0.25">
      <c r="B24" s="81"/>
      <c r="C24" s="137"/>
      <c r="D24" s="137"/>
      <c r="E24" s="83"/>
      <c r="F24" s="84"/>
      <c r="G24" s="45" t="s">
        <v>18</v>
      </c>
      <c r="H24" s="13">
        <v>0</v>
      </c>
      <c r="I24" s="13">
        <v>0</v>
      </c>
      <c r="J24" s="13">
        <v>0</v>
      </c>
      <c r="K24" s="13">
        <f>H24+I24+J24</f>
        <v>0</v>
      </c>
      <c r="L24" s="137"/>
    </row>
    <row r="25" spans="2:26" s="6" customFormat="1" ht="31.15" customHeight="1" x14ac:dyDescent="0.25">
      <c r="B25" s="82"/>
      <c r="C25" s="137"/>
      <c r="D25" s="137"/>
      <c r="E25" s="83"/>
      <c r="F25" s="84"/>
      <c r="G25" s="45" t="s">
        <v>19</v>
      </c>
      <c r="H25" s="13">
        <v>468570</v>
      </c>
      <c r="I25" s="13">
        <v>1619031</v>
      </c>
      <c r="J25" s="13">
        <v>0</v>
      </c>
      <c r="K25" s="13">
        <f>H25+I25+J25</f>
        <v>2087601</v>
      </c>
      <c r="L25" s="137"/>
    </row>
    <row r="26" spans="2:26" s="6" customFormat="1" ht="47.1" customHeight="1" x14ac:dyDescent="0.25">
      <c r="B26" s="80">
        <v>5</v>
      </c>
      <c r="C26" s="137"/>
      <c r="D26" s="153" t="s">
        <v>65</v>
      </c>
      <c r="E26" s="103" t="s">
        <v>30</v>
      </c>
      <c r="F26" s="84" t="s">
        <v>14</v>
      </c>
      <c r="G26" s="48" t="s">
        <v>21</v>
      </c>
      <c r="H26" s="65">
        <f>H27+H28+H29</f>
        <v>9815346.5099999998</v>
      </c>
      <c r="I26" s="15">
        <f>I27+I28+I29</f>
        <v>5580447</v>
      </c>
      <c r="J26" s="15">
        <f>J27+J28+J29</f>
        <v>3113936</v>
      </c>
      <c r="K26" s="65">
        <f>K27+K28+K29</f>
        <v>18509729.509999998</v>
      </c>
      <c r="L26" s="160" t="s">
        <v>31</v>
      </c>
      <c r="U26" s="16"/>
      <c r="V26" s="16"/>
      <c r="W26" s="16"/>
      <c r="X26" s="16"/>
      <c r="Y26" s="16"/>
      <c r="Z26" s="16"/>
    </row>
    <row r="27" spans="2:26" s="6" customFormat="1" ht="48" customHeight="1" x14ac:dyDescent="0.25">
      <c r="B27" s="81"/>
      <c r="C27" s="137"/>
      <c r="D27" s="154"/>
      <c r="E27" s="103"/>
      <c r="F27" s="84"/>
      <c r="G27" s="45" t="s">
        <v>17</v>
      </c>
      <c r="H27" s="15">
        <v>0</v>
      </c>
      <c r="I27" s="15">
        <v>0</v>
      </c>
      <c r="J27" s="15">
        <v>0</v>
      </c>
      <c r="K27" s="13">
        <f>H27+I27+J27</f>
        <v>0</v>
      </c>
      <c r="L27" s="160"/>
      <c r="U27" s="16"/>
      <c r="V27" s="16"/>
      <c r="W27" s="16"/>
      <c r="X27" s="16"/>
      <c r="Y27" s="16"/>
      <c r="Z27" s="16"/>
    </row>
    <row r="28" spans="2:26" s="6" customFormat="1" ht="39.6" customHeight="1" x14ac:dyDescent="0.25">
      <c r="B28" s="81"/>
      <c r="C28" s="137"/>
      <c r="D28" s="154"/>
      <c r="E28" s="103"/>
      <c r="F28" s="84"/>
      <c r="G28" s="45" t="s">
        <v>18</v>
      </c>
      <c r="H28" s="15">
        <v>0</v>
      </c>
      <c r="I28" s="15">
        <v>0</v>
      </c>
      <c r="J28" s="15">
        <v>0</v>
      </c>
      <c r="K28" s="13">
        <f>H28+I28+J28</f>
        <v>0</v>
      </c>
      <c r="L28" s="160"/>
      <c r="U28" s="16"/>
      <c r="V28" s="16"/>
      <c r="W28" s="16"/>
      <c r="X28" s="16"/>
      <c r="Y28" s="16"/>
      <c r="Z28" s="16"/>
    </row>
    <row r="29" spans="2:26" s="6" customFormat="1" ht="196.15" customHeight="1" x14ac:dyDescent="0.25">
      <c r="B29" s="82"/>
      <c r="C29" s="137"/>
      <c r="D29" s="155"/>
      <c r="E29" s="103"/>
      <c r="F29" s="84"/>
      <c r="G29" s="45" t="s">
        <v>19</v>
      </c>
      <c r="H29" s="69">
        <v>9815346.5099999998</v>
      </c>
      <c r="I29" s="17">
        <v>5580447</v>
      </c>
      <c r="J29" s="17">
        <v>3113936</v>
      </c>
      <c r="K29" s="66">
        <f>H29+I29+J29</f>
        <v>18509729.509999998</v>
      </c>
      <c r="L29" s="160"/>
      <c r="U29" s="16"/>
      <c r="V29" s="16"/>
      <c r="W29" s="16"/>
      <c r="X29" s="16"/>
      <c r="Y29" s="16"/>
      <c r="Z29" s="16"/>
    </row>
    <row r="30" spans="2:26" s="6" customFormat="1" ht="65.25" customHeight="1" x14ac:dyDescent="0.25">
      <c r="B30" s="142">
        <v>6</v>
      </c>
      <c r="C30" s="83"/>
      <c r="D30" s="143" t="s">
        <v>60</v>
      </c>
      <c r="E30" s="103" t="s">
        <v>33</v>
      </c>
      <c r="F30" s="84" t="s">
        <v>14</v>
      </c>
      <c r="G30" s="52" t="s">
        <v>21</v>
      </c>
      <c r="H30" s="15">
        <f>H31+H32+H33</f>
        <v>251333</v>
      </c>
      <c r="I30" s="15">
        <f>I31+I32+I33</f>
        <v>0</v>
      </c>
      <c r="J30" s="15">
        <f>J31+J32+J33</f>
        <v>872000</v>
      </c>
      <c r="K30" s="15">
        <f>K31+K32+K33</f>
        <v>1123333</v>
      </c>
      <c r="L30" s="126" t="s">
        <v>34</v>
      </c>
      <c r="U30" s="16"/>
      <c r="V30" s="16"/>
      <c r="W30" s="16"/>
      <c r="X30" s="16"/>
      <c r="Y30" s="16"/>
      <c r="Z30" s="16"/>
    </row>
    <row r="31" spans="2:26" s="6" customFormat="1" ht="34.700000000000003" customHeight="1" x14ac:dyDescent="0.25">
      <c r="B31" s="142"/>
      <c r="C31" s="83"/>
      <c r="D31" s="144"/>
      <c r="E31" s="103"/>
      <c r="F31" s="84"/>
      <c r="G31" s="51" t="s">
        <v>17</v>
      </c>
      <c r="H31" s="15">
        <v>0</v>
      </c>
      <c r="I31" s="15">
        <v>0</v>
      </c>
      <c r="J31" s="15">
        <v>0</v>
      </c>
      <c r="K31" s="13">
        <v>0</v>
      </c>
      <c r="L31" s="127"/>
    </row>
    <row r="32" spans="2:26" s="6" customFormat="1" ht="35.450000000000003" customHeight="1" x14ac:dyDescent="0.25">
      <c r="B32" s="142"/>
      <c r="C32" s="83"/>
      <c r="D32" s="144"/>
      <c r="E32" s="103"/>
      <c r="F32" s="84"/>
      <c r="G32" s="51" t="s">
        <v>18</v>
      </c>
      <c r="H32" s="15">
        <v>0</v>
      </c>
      <c r="I32" s="15">
        <v>0</v>
      </c>
      <c r="J32" s="15">
        <v>0</v>
      </c>
      <c r="K32" s="13">
        <f>H32+I32+J32</f>
        <v>0</v>
      </c>
      <c r="L32" s="127"/>
    </row>
    <row r="33" spans="1:12" s="6" customFormat="1" ht="94.5" customHeight="1" x14ac:dyDescent="0.25">
      <c r="B33" s="142"/>
      <c r="C33" s="83"/>
      <c r="D33" s="144"/>
      <c r="E33" s="103"/>
      <c r="F33" s="84"/>
      <c r="G33" s="51" t="s">
        <v>19</v>
      </c>
      <c r="H33" s="15">
        <v>251333</v>
      </c>
      <c r="I33" s="15">
        <v>0</v>
      </c>
      <c r="J33" s="15">
        <v>872000</v>
      </c>
      <c r="K33" s="13">
        <f>H33+I33+J33</f>
        <v>1123333</v>
      </c>
      <c r="L33" s="128"/>
    </row>
    <row r="34" spans="1:12" s="6" customFormat="1" ht="33.75" customHeight="1" x14ac:dyDescent="0.25">
      <c r="B34" s="80">
        <v>7</v>
      </c>
      <c r="C34" s="104"/>
      <c r="D34" s="145" t="s">
        <v>64</v>
      </c>
      <c r="E34" s="148" t="s">
        <v>13</v>
      </c>
      <c r="F34" s="80" t="s">
        <v>14</v>
      </c>
      <c r="G34" s="62" t="s">
        <v>21</v>
      </c>
      <c r="H34" s="65">
        <f>SUM(H37)</f>
        <v>140065.29999999999</v>
      </c>
      <c r="I34" s="15">
        <f t="shared" ref="I34:J34" si="0">SUM(I37)</f>
        <v>0</v>
      </c>
      <c r="J34" s="15">
        <f t="shared" si="0"/>
        <v>0</v>
      </c>
      <c r="K34" s="63">
        <f>SUM(H34)</f>
        <v>140065.29999999999</v>
      </c>
      <c r="L34" s="126" t="s">
        <v>63</v>
      </c>
    </row>
    <row r="35" spans="1:12" s="6" customFormat="1" ht="34.700000000000003" customHeight="1" x14ac:dyDescent="0.25">
      <c r="B35" s="81"/>
      <c r="C35" s="105"/>
      <c r="D35" s="146"/>
      <c r="E35" s="149"/>
      <c r="F35" s="151"/>
      <c r="G35" s="61" t="s">
        <v>17</v>
      </c>
      <c r="H35" s="15">
        <v>0</v>
      </c>
      <c r="I35" s="15">
        <v>0</v>
      </c>
      <c r="J35" s="15">
        <v>0</v>
      </c>
      <c r="K35" s="63">
        <f t="shared" ref="K35:K37" si="1">SUM(H35)</f>
        <v>0</v>
      </c>
      <c r="L35" s="127"/>
    </row>
    <row r="36" spans="1:12" s="6" customFormat="1" ht="39" customHeight="1" x14ac:dyDescent="0.25">
      <c r="B36" s="81"/>
      <c r="C36" s="105"/>
      <c r="D36" s="146"/>
      <c r="E36" s="149"/>
      <c r="F36" s="151"/>
      <c r="G36" s="61" t="s">
        <v>18</v>
      </c>
      <c r="H36" s="15">
        <v>0</v>
      </c>
      <c r="I36" s="15">
        <v>0</v>
      </c>
      <c r="J36" s="15">
        <v>0</v>
      </c>
      <c r="K36" s="63">
        <f t="shared" si="1"/>
        <v>0</v>
      </c>
      <c r="L36" s="127"/>
    </row>
    <row r="37" spans="1:12" s="6" customFormat="1" ht="42.75" customHeight="1" x14ac:dyDescent="0.25">
      <c r="B37" s="82"/>
      <c r="C37" s="118"/>
      <c r="D37" s="147"/>
      <c r="E37" s="150"/>
      <c r="F37" s="152"/>
      <c r="G37" s="61" t="s">
        <v>19</v>
      </c>
      <c r="H37" s="65">
        <v>140065.29999999999</v>
      </c>
      <c r="I37" s="15">
        <v>0</v>
      </c>
      <c r="J37" s="15">
        <v>0</v>
      </c>
      <c r="K37" s="63">
        <f t="shared" si="1"/>
        <v>140065.29999999999</v>
      </c>
      <c r="L37" s="128"/>
    </row>
    <row r="38" spans="1:12" s="6" customFormat="1" ht="18" customHeight="1" x14ac:dyDescent="0.25">
      <c r="B38" s="121" t="s">
        <v>35</v>
      </c>
      <c r="C38" s="121"/>
      <c r="D38" s="121"/>
      <c r="E38" s="121"/>
      <c r="F38" s="121"/>
      <c r="G38" s="121"/>
      <c r="H38" s="67">
        <f>H10+H14+H18+H22+H26+H30+H34</f>
        <v>10853658.810000001</v>
      </c>
      <c r="I38" s="28">
        <f>I10+I14+I18+I22+I26+I30+I34</f>
        <v>8466177</v>
      </c>
      <c r="J38" s="28">
        <f>J10+J14+J18+J22+J26+J30+J34</f>
        <v>5704602</v>
      </c>
      <c r="K38" s="67">
        <f>K10+K14+K18+K22+K26+K30+K34</f>
        <v>25024437.809999999</v>
      </c>
      <c r="L38" s="64"/>
    </row>
    <row r="39" spans="1:12" s="6" customFormat="1" ht="18" customHeight="1" x14ac:dyDescent="0.25">
      <c r="B39" s="53"/>
      <c r="C39" s="53"/>
      <c r="D39" s="53"/>
      <c r="E39" s="53"/>
      <c r="F39" s="53"/>
      <c r="G39" s="53"/>
      <c r="H39" s="32"/>
      <c r="I39" s="32"/>
      <c r="J39" s="32"/>
      <c r="K39" s="54"/>
      <c r="L39" s="55"/>
    </row>
    <row r="40" spans="1:12" s="6" customFormat="1" ht="18" customHeight="1" x14ac:dyDescent="0.25">
      <c r="B40" s="53"/>
      <c r="C40" s="53"/>
      <c r="D40" s="53"/>
      <c r="E40" s="53"/>
      <c r="F40" s="53"/>
      <c r="G40" s="53"/>
      <c r="H40" s="32"/>
      <c r="I40" s="32"/>
      <c r="J40" s="32"/>
      <c r="K40" s="54"/>
      <c r="L40" s="55"/>
    </row>
    <row r="41" spans="1:12" s="6" customFormat="1" ht="18" customHeight="1" x14ac:dyDescent="0.25">
      <c r="B41" s="53"/>
      <c r="C41" s="53"/>
      <c r="D41" s="53"/>
      <c r="E41" s="53"/>
      <c r="F41" s="53"/>
      <c r="G41" s="53"/>
      <c r="H41" s="32"/>
      <c r="I41" s="32"/>
      <c r="J41" s="32"/>
      <c r="K41" s="54"/>
      <c r="L41" s="55"/>
    </row>
    <row r="42" spans="1:12" s="6" customFormat="1" ht="18" customHeight="1" x14ac:dyDescent="0.25">
      <c r="B42" s="53"/>
      <c r="C42" s="53"/>
      <c r="D42" s="53"/>
      <c r="E42" s="53"/>
      <c r="F42" s="53"/>
      <c r="G42" s="53"/>
      <c r="H42" s="32"/>
      <c r="I42" s="32"/>
      <c r="J42" s="32"/>
      <c r="K42" s="54"/>
      <c r="L42" s="55"/>
    </row>
    <row r="43" spans="1:12" s="6" customFormat="1" ht="18" customHeight="1" x14ac:dyDescent="0.25">
      <c r="B43" s="53"/>
      <c r="C43" s="53"/>
      <c r="D43" s="53"/>
      <c r="E43" s="53"/>
      <c r="F43" s="53"/>
      <c r="G43" s="53"/>
      <c r="H43" s="32"/>
      <c r="I43" s="32"/>
      <c r="J43" s="32"/>
      <c r="K43" s="54"/>
      <c r="L43" s="55"/>
    </row>
    <row r="44" spans="1:12" s="6" customFormat="1" ht="12" customHeight="1" x14ac:dyDescent="0.25">
      <c r="B44" s="53"/>
      <c r="C44" s="53"/>
      <c r="D44" s="53"/>
      <c r="E44" s="53"/>
      <c r="F44" s="53"/>
      <c r="G44" s="53"/>
      <c r="H44" s="32"/>
      <c r="I44" s="32"/>
      <c r="J44" s="32"/>
      <c r="K44" s="54"/>
      <c r="L44" s="55"/>
    </row>
    <row r="45" spans="1:12" s="6" customFormat="1" ht="72.75" customHeight="1" x14ac:dyDescent="0.25">
      <c r="A45" s="16"/>
      <c r="B45" s="106" t="s">
        <v>36</v>
      </c>
      <c r="C45" s="106"/>
      <c r="D45" s="106"/>
      <c r="E45" s="106"/>
      <c r="F45" s="106"/>
      <c r="G45" s="106"/>
      <c r="H45" s="106"/>
      <c r="I45" s="106"/>
      <c r="J45" s="106"/>
      <c r="K45" s="106"/>
      <c r="L45" s="106"/>
    </row>
    <row r="46" spans="1:12" s="6" customFormat="1" ht="31.15" customHeight="1" x14ac:dyDescent="0.25">
      <c r="B46" s="84">
        <v>1</v>
      </c>
      <c r="C46" s="137" t="s">
        <v>37</v>
      </c>
      <c r="D46" s="137" t="s">
        <v>68</v>
      </c>
      <c r="E46" s="83" t="s">
        <v>13</v>
      </c>
      <c r="F46" s="83" t="s">
        <v>14</v>
      </c>
      <c r="G46" s="48" t="s">
        <v>21</v>
      </c>
      <c r="H46" s="15">
        <f>-H47+H48+H49</f>
        <v>15000</v>
      </c>
      <c r="I46" s="15">
        <f>I47+I48+I49</f>
        <v>1030000</v>
      </c>
      <c r="J46" s="15">
        <f>J47+J48+J49</f>
        <v>30000</v>
      </c>
      <c r="K46" s="15">
        <f>K47+K48+K49</f>
        <v>1075000</v>
      </c>
      <c r="L46" s="126" t="s">
        <v>39</v>
      </c>
    </row>
    <row r="47" spans="1:12" s="6" customFormat="1" ht="36.6" customHeight="1" x14ac:dyDescent="0.25">
      <c r="B47" s="84"/>
      <c r="C47" s="137"/>
      <c r="D47" s="137"/>
      <c r="E47" s="83"/>
      <c r="F47" s="83"/>
      <c r="G47" s="45" t="s">
        <v>17</v>
      </c>
      <c r="H47" s="15">
        <v>0</v>
      </c>
      <c r="I47" s="15">
        <v>0</v>
      </c>
      <c r="J47" s="15">
        <v>0</v>
      </c>
      <c r="K47" s="15">
        <f>H47+I47+J47</f>
        <v>0</v>
      </c>
      <c r="L47" s="127"/>
    </row>
    <row r="48" spans="1:12" s="6" customFormat="1" ht="33" customHeight="1" x14ac:dyDescent="0.25">
      <c r="B48" s="84"/>
      <c r="C48" s="137"/>
      <c r="D48" s="137"/>
      <c r="E48" s="83"/>
      <c r="F48" s="83"/>
      <c r="G48" s="45" t="s">
        <v>18</v>
      </c>
      <c r="H48" s="15">
        <v>0</v>
      </c>
      <c r="I48" s="15">
        <v>0</v>
      </c>
      <c r="J48" s="15">
        <v>0</v>
      </c>
      <c r="K48" s="15">
        <f>H48+I48+J48</f>
        <v>0</v>
      </c>
      <c r="L48" s="127"/>
    </row>
    <row r="49" spans="2:14" s="6" customFormat="1" ht="36" customHeight="1" x14ac:dyDescent="0.25">
      <c r="B49" s="84"/>
      <c r="C49" s="137"/>
      <c r="D49" s="137"/>
      <c r="E49" s="83"/>
      <c r="F49" s="83"/>
      <c r="G49" s="45" t="s">
        <v>19</v>
      </c>
      <c r="H49" s="15">
        <v>15000</v>
      </c>
      <c r="I49" s="15">
        <v>1030000</v>
      </c>
      <c r="J49" s="15">
        <v>30000</v>
      </c>
      <c r="K49" s="15">
        <f>H49+I49+J49</f>
        <v>1075000</v>
      </c>
      <c r="L49" s="127"/>
    </row>
    <row r="50" spans="2:14" s="6" customFormat="1" ht="38.25" customHeight="1" x14ac:dyDescent="0.25">
      <c r="B50" s="84">
        <v>2</v>
      </c>
      <c r="C50" s="137"/>
      <c r="D50" s="137" t="s">
        <v>40</v>
      </c>
      <c r="E50" s="83"/>
      <c r="F50" s="83"/>
      <c r="G50" s="48" t="s">
        <v>21</v>
      </c>
      <c r="H50" s="15">
        <f>H51+H52+H53</f>
        <v>50000</v>
      </c>
      <c r="I50" s="15">
        <f>I51+I52+I53</f>
        <v>585000</v>
      </c>
      <c r="J50" s="15">
        <f>J51+J52+J53</f>
        <v>35000</v>
      </c>
      <c r="K50" s="15">
        <f>K51+K52+K53</f>
        <v>670000</v>
      </c>
      <c r="L50" s="127"/>
      <c r="N50" s="70">
        <v>85000</v>
      </c>
    </row>
    <row r="51" spans="2:14" s="6" customFormat="1" ht="34.700000000000003" customHeight="1" x14ac:dyDescent="0.25">
      <c r="B51" s="84"/>
      <c r="C51" s="137"/>
      <c r="D51" s="137"/>
      <c r="E51" s="83"/>
      <c r="F51" s="83"/>
      <c r="G51" s="45" t="s">
        <v>17</v>
      </c>
      <c r="H51" s="15">
        <v>0</v>
      </c>
      <c r="I51" s="15">
        <v>0</v>
      </c>
      <c r="J51" s="15">
        <v>0</v>
      </c>
      <c r="K51" s="15">
        <f>H51+I51+J51</f>
        <v>0</v>
      </c>
      <c r="L51" s="127"/>
    </row>
    <row r="52" spans="2:14" s="6" customFormat="1" ht="32.450000000000003" customHeight="1" x14ac:dyDescent="0.25">
      <c r="B52" s="84"/>
      <c r="C52" s="137"/>
      <c r="D52" s="137"/>
      <c r="E52" s="83"/>
      <c r="F52" s="83"/>
      <c r="G52" s="45" t="s">
        <v>18</v>
      </c>
      <c r="H52" s="15">
        <v>0</v>
      </c>
      <c r="I52" s="15">
        <v>0</v>
      </c>
      <c r="J52" s="15">
        <v>0</v>
      </c>
      <c r="K52" s="15">
        <f>H52+I52+J52</f>
        <v>0</v>
      </c>
      <c r="L52" s="127"/>
    </row>
    <row r="53" spans="2:14" s="6" customFormat="1" ht="31.5" x14ac:dyDescent="0.25">
      <c r="B53" s="84"/>
      <c r="C53" s="137"/>
      <c r="D53" s="137"/>
      <c r="E53" s="83"/>
      <c r="F53" s="83"/>
      <c r="G53" s="45" t="s">
        <v>19</v>
      </c>
      <c r="H53" s="15">
        <v>50000</v>
      </c>
      <c r="I53" s="15">
        <v>585000</v>
      </c>
      <c r="J53" s="15">
        <v>35000</v>
      </c>
      <c r="K53" s="15">
        <f>H53+I53+J53</f>
        <v>670000</v>
      </c>
      <c r="L53" s="127"/>
    </row>
    <row r="54" spans="2:14" s="6" customFormat="1" ht="36" customHeight="1" x14ac:dyDescent="0.25">
      <c r="B54" s="84">
        <v>3</v>
      </c>
      <c r="C54" s="137"/>
      <c r="D54" s="137" t="s">
        <v>41</v>
      </c>
      <c r="E54" s="83"/>
      <c r="F54" s="83"/>
      <c r="G54" s="48" t="s">
        <v>21</v>
      </c>
      <c r="H54" s="15">
        <f>H55+H56+H57</f>
        <v>0</v>
      </c>
      <c r="I54" s="15">
        <f>I55+I56+I57</f>
        <v>10000</v>
      </c>
      <c r="J54" s="15">
        <f>J55+J56+J57</f>
        <v>10000</v>
      </c>
      <c r="K54" s="15">
        <f>K55+K56+K57</f>
        <v>20000</v>
      </c>
      <c r="L54" s="127"/>
    </row>
    <row r="55" spans="2:14" s="6" customFormat="1" ht="35.1" customHeight="1" x14ac:dyDescent="0.25">
      <c r="B55" s="84"/>
      <c r="C55" s="137"/>
      <c r="D55" s="137"/>
      <c r="E55" s="83"/>
      <c r="F55" s="83"/>
      <c r="G55" s="45" t="s">
        <v>17</v>
      </c>
      <c r="H55" s="15">
        <v>0</v>
      </c>
      <c r="I55" s="15">
        <v>0</v>
      </c>
      <c r="J55" s="15">
        <v>0</v>
      </c>
      <c r="K55" s="15">
        <f>H55+I55+J55</f>
        <v>0</v>
      </c>
      <c r="L55" s="127"/>
    </row>
    <row r="56" spans="2:14" s="6" customFormat="1" ht="36.6" customHeight="1" x14ac:dyDescent="0.25">
      <c r="B56" s="84"/>
      <c r="C56" s="137"/>
      <c r="D56" s="137"/>
      <c r="E56" s="83"/>
      <c r="F56" s="83"/>
      <c r="G56" s="45" t="s">
        <v>18</v>
      </c>
      <c r="H56" s="15">
        <v>0</v>
      </c>
      <c r="I56" s="15">
        <v>0</v>
      </c>
      <c r="J56" s="15">
        <v>0</v>
      </c>
      <c r="K56" s="15">
        <f>H56+I56+J56</f>
        <v>0</v>
      </c>
      <c r="L56" s="127"/>
    </row>
    <row r="57" spans="2:14" s="6" customFormat="1" ht="31.5" x14ac:dyDescent="0.25">
      <c r="B57" s="84"/>
      <c r="C57" s="137"/>
      <c r="D57" s="137"/>
      <c r="E57" s="83"/>
      <c r="F57" s="83"/>
      <c r="G57" s="45" t="s">
        <v>19</v>
      </c>
      <c r="H57" s="15">
        <v>0</v>
      </c>
      <c r="I57" s="15">
        <v>10000</v>
      </c>
      <c r="J57" s="15">
        <v>10000</v>
      </c>
      <c r="K57" s="15">
        <f>H57+I57+J57</f>
        <v>20000</v>
      </c>
      <c r="L57" s="127"/>
    </row>
    <row r="58" spans="2:14" s="6" customFormat="1" ht="37.9" customHeight="1" x14ac:dyDescent="0.25">
      <c r="B58" s="47">
        <v>4</v>
      </c>
      <c r="C58" s="139" t="s">
        <v>42</v>
      </c>
      <c r="D58" s="140"/>
      <c r="E58" s="140"/>
      <c r="F58" s="141"/>
      <c r="G58" s="46" t="s">
        <v>19</v>
      </c>
      <c r="H58" s="13">
        <v>157800</v>
      </c>
      <c r="I58" s="13">
        <v>206146</v>
      </c>
      <c r="J58" s="13">
        <v>105200</v>
      </c>
      <c r="K58" s="22">
        <f>SUM(H58:J58)</f>
        <v>469146</v>
      </c>
      <c r="L58" s="127"/>
    </row>
    <row r="59" spans="2:14" s="23" customFormat="1" ht="21" customHeight="1" x14ac:dyDescent="0.25">
      <c r="B59" s="110" t="s">
        <v>35</v>
      </c>
      <c r="C59" s="111"/>
      <c r="D59" s="111"/>
      <c r="E59" s="111"/>
      <c r="F59" s="111"/>
      <c r="G59" s="112"/>
      <c r="H59" s="30">
        <f>H46+H50+H54+H58</f>
        <v>222800</v>
      </c>
      <c r="I59" s="30">
        <f>I46+I50+I54+I58</f>
        <v>1831146</v>
      </c>
      <c r="J59" s="30">
        <f>J46+J50+J54+J58</f>
        <v>180200</v>
      </c>
      <c r="K59" s="28">
        <f>K46+K50+K54+K58</f>
        <v>2234146</v>
      </c>
      <c r="L59" s="128"/>
    </row>
    <row r="60" spans="2:14" s="23" customFormat="1" ht="21" customHeight="1" x14ac:dyDescent="0.25">
      <c r="B60" s="56"/>
      <c r="C60" s="57"/>
      <c r="D60" s="57"/>
      <c r="E60" s="57"/>
      <c r="F60" s="57"/>
      <c r="G60" s="57"/>
      <c r="H60" s="32"/>
      <c r="I60" s="32"/>
      <c r="J60" s="32"/>
      <c r="K60" s="58"/>
      <c r="L60" s="59"/>
    </row>
    <row r="61" spans="2:14" s="23" customFormat="1" ht="21" customHeight="1" x14ac:dyDescent="0.25">
      <c r="B61" s="31"/>
      <c r="C61" s="31"/>
      <c r="D61" s="31"/>
      <c r="E61" s="31"/>
      <c r="F61" s="31"/>
      <c r="G61" s="31"/>
      <c r="H61" s="32"/>
      <c r="I61" s="32"/>
      <c r="J61" s="32"/>
      <c r="K61" s="32"/>
      <c r="L61" s="60"/>
    </row>
    <row r="62" spans="2:14" s="23" customFormat="1" ht="21" customHeight="1" x14ac:dyDescent="0.25">
      <c r="B62" s="31"/>
      <c r="C62" s="31"/>
      <c r="D62" s="31"/>
      <c r="E62" s="31"/>
      <c r="F62" s="31"/>
      <c r="G62" s="31"/>
      <c r="H62" s="32"/>
      <c r="I62" s="32"/>
      <c r="J62" s="32"/>
      <c r="K62" s="32"/>
      <c r="L62" s="60"/>
    </row>
    <row r="63" spans="2:14" s="23" customFormat="1" ht="21" customHeight="1" x14ac:dyDescent="0.25">
      <c r="B63" s="31"/>
      <c r="C63" s="31"/>
      <c r="D63" s="31"/>
      <c r="E63" s="31"/>
      <c r="F63" s="31"/>
      <c r="G63" s="31"/>
      <c r="H63" s="32"/>
      <c r="I63" s="32"/>
      <c r="J63" s="32"/>
      <c r="K63" s="32"/>
      <c r="L63" s="60"/>
    </row>
    <row r="64" spans="2:14" s="23" customFormat="1" ht="21" customHeight="1" x14ac:dyDescent="0.25">
      <c r="B64" s="31"/>
      <c r="C64" s="31"/>
      <c r="D64" s="31"/>
      <c r="E64" s="31"/>
      <c r="F64" s="31"/>
      <c r="G64" s="31"/>
      <c r="H64" s="32"/>
      <c r="I64" s="32"/>
      <c r="J64" s="32"/>
      <c r="K64" s="32"/>
      <c r="L64" s="60"/>
    </row>
    <row r="65" spans="2:15" s="23" customFormat="1" ht="21" customHeight="1" x14ac:dyDescent="0.25">
      <c r="B65" s="31"/>
      <c r="C65" s="31"/>
      <c r="D65" s="31"/>
      <c r="E65" s="31"/>
      <c r="F65" s="31"/>
      <c r="G65" s="31"/>
      <c r="H65" s="32"/>
      <c r="I65" s="32"/>
      <c r="J65" s="32"/>
      <c r="K65" s="32"/>
      <c r="L65" s="60"/>
    </row>
    <row r="66" spans="2:15" s="23" customFormat="1" ht="21" customHeight="1" x14ac:dyDescent="0.25">
      <c r="B66" s="31"/>
      <c r="C66" s="31"/>
      <c r="D66" s="31"/>
      <c r="E66" s="31"/>
      <c r="F66" s="31"/>
      <c r="G66" s="31"/>
      <c r="H66" s="32"/>
      <c r="I66" s="32"/>
      <c r="J66" s="32"/>
      <c r="K66" s="32"/>
      <c r="L66" s="60"/>
    </row>
    <row r="67" spans="2:15" s="23" customFormat="1" ht="21" customHeight="1" x14ac:dyDescent="0.25">
      <c r="B67" s="31"/>
      <c r="C67" s="31"/>
      <c r="D67" s="31"/>
      <c r="E67" s="31"/>
      <c r="F67" s="31"/>
      <c r="G67" s="31"/>
      <c r="H67" s="32"/>
      <c r="I67" s="32"/>
      <c r="J67" s="32"/>
      <c r="K67" s="32"/>
      <c r="L67" s="60"/>
    </row>
    <row r="68" spans="2:15" s="23" customFormat="1" ht="21" customHeight="1" x14ac:dyDescent="0.25">
      <c r="B68" s="31"/>
      <c r="C68" s="31"/>
      <c r="D68" s="31"/>
      <c r="E68" s="31"/>
      <c r="F68" s="31"/>
      <c r="G68" s="31"/>
      <c r="H68" s="32"/>
      <c r="I68" s="32"/>
      <c r="J68" s="32"/>
      <c r="K68" s="32"/>
      <c r="L68" s="60"/>
    </row>
    <row r="69" spans="2:15" s="23" customFormat="1" ht="52.7" customHeight="1" x14ac:dyDescent="0.25">
      <c r="B69" s="132" t="s">
        <v>43</v>
      </c>
      <c r="C69" s="106"/>
      <c r="D69" s="106"/>
      <c r="E69" s="106"/>
      <c r="F69" s="106"/>
      <c r="G69" s="106"/>
      <c r="H69" s="106"/>
      <c r="I69" s="106"/>
      <c r="J69" s="106"/>
      <c r="K69" s="106"/>
      <c r="L69" s="133"/>
    </row>
    <row r="70" spans="2:15" s="6" customFormat="1" ht="31.15" customHeight="1" x14ac:dyDescent="0.25">
      <c r="B70" s="104">
        <v>1</v>
      </c>
      <c r="C70" s="134" t="s">
        <v>44</v>
      </c>
      <c r="D70" s="137" t="s">
        <v>45</v>
      </c>
      <c r="E70" s="134" t="s">
        <v>46</v>
      </c>
      <c r="F70" s="104" t="s">
        <v>14</v>
      </c>
      <c r="G70" s="48" t="s">
        <v>21</v>
      </c>
      <c r="H70" s="15">
        <f>H71+H72+H73</f>
        <v>770453</v>
      </c>
      <c r="I70" s="15">
        <f>I71+I72+I73</f>
        <v>964418</v>
      </c>
      <c r="J70" s="15">
        <f>J71+J72+J73</f>
        <v>1027685</v>
      </c>
      <c r="K70" s="15">
        <f>K71+K72+K73</f>
        <v>2762556</v>
      </c>
      <c r="L70" s="138" t="s">
        <v>47</v>
      </c>
      <c r="O70" s="43"/>
    </row>
    <row r="71" spans="2:15" s="6" customFormat="1" ht="31.5" x14ac:dyDescent="0.25">
      <c r="B71" s="105"/>
      <c r="C71" s="135"/>
      <c r="D71" s="137"/>
      <c r="E71" s="135"/>
      <c r="F71" s="105"/>
      <c r="G71" s="45" t="s">
        <v>17</v>
      </c>
      <c r="H71" s="15">
        <v>0</v>
      </c>
      <c r="I71" s="15">
        <v>0</v>
      </c>
      <c r="J71" s="15">
        <v>0</v>
      </c>
      <c r="K71" s="15">
        <f>SUM(H71:J71)</f>
        <v>0</v>
      </c>
      <c r="L71" s="138"/>
    </row>
    <row r="72" spans="2:15" s="6" customFormat="1" ht="31.5" x14ac:dyDescent="0.25">
      <c r="B72" s="105"/>
      <c r="C72" s="135"/>
      <c r="D72" s="137"/>
      <c r="E72" s="135"/>
      <c r="F72" s="105"/>
      <c r="G72" s="45" t="s">
        <v>18</v>
      </c>
      <c r="H72" s="20">
        <v>0</v>
      </c>
      <c r="I72" s="20">
        <v>0</v>
      </c>
      <c r="J72" s="20">
        <v>0</v>
      </c>
      <c r="K72" s="15">
        <f>SUM(H72:J72)</f>
        <v>0</v>
      </c>
      <c r="L72" s="138"/>
    </row>
    <row r="73" spans="2:15" s="6" customFormat="1" ht="31.5" x14ac:dyDescent="0.25">
      <c r="B73" s="105"/>
      <c r="C73" s="136"/>
      <c r="D73" s="137"/>
      <c r="E73" s="136"/>
      <c r="F73" s="118"/>
      <c r="G73" s="46" t="s">
        <v>19</v>
      </c>
      <c r="H73" s="15">
        <v>770453</v>
      </c>
      <c r="I73" s="15">
        <v>964418</v>
      </c>
      <c r="J73" s="15">
        <v>1027685</v>
      </c>
      <c r="K73" s="22">
        <f>H73+I73+J73</f>
        <v>2762556</v>
      </c>
      <c r="L73" s="138"/>
    </row>
    <row r="74" spans="2:15" s="6" customFormat="1" ht="19.5" customHeight="1" x14ac:dyDescent="0.25">
      <c r="B74" s="120" t="s">
        <v>35</v>
      </c>
      <c r="C74" s="120"/>
      <c r="D74" s="120"/>
      <c r="E74" s="120"/>
      <c r="F74" s="120"/>
      <c r="G74" s="120"/>
      <c r="H74" s="28">
        <f>SUM(H70)</f>
        <v>770453</v>
      </c>
      <c r="I74" s="28">
        <f>SUM(I70)</f>
        <v>964418</v>
      </c>
      <c r="J74" s="28">
        <f>SUM(J70)</f>
        <v>1027685</v>
      </c>
      <c r="K74" s="33">
        <f>SUM(K70)</f>
        <v>2762556</v>
      </c>
      <c r="L74" s="138"/>
    </row>
    <row r="75" spans="2:15" s="6" customFormat="1" ht="19.5" customHeight="1" x14ac:dyDescent="0.25">
      <c r="B75" s="31"/>
      <c r="C75" s="31"/>
      <c r="D75" s="31"/>
      <c r="E75" s="31"/>
      <c r="F75" s="31"/>
      <c r="G75" s="31"/>
      <c r="H75" s="32"/>
      <c r="I75" s="32"/>
      <c r="J75" s="32"/>
      <c r="K75" s="32"/>
      <c r="L75" s="34"/>
    </row>
    <row r="76" spans="2:15" s="6" customFormat="1" ht="19.149999999999999" customHeight="1" x14ac:dyDescent="0.25">
      <c r="B76" s="121" t="s">
        <v>48</v>
      </c>
      <c r="C76" s="121"/>
      <c r="D76" s="121"/>
      <c r="E76" s="122" t="s">
        <v>49</v>
      </c>
      <c r="F76" s="122"/>
      <c r="G76" s="122"/>
      <c r="H76" s="67">
        <f>SUM(H70+H54+H58+H50+H46+H34+H26+H22+H18+H10+H14+H30)</f>
        <v>11846911.810000001</v>
      </c>
      <c r="I76" s="28">
        <f t="shared" ref="I76:J76" si="2">SUM(I70+I54+I58+I50+I46+I34+I26+I22+I18+I10+I14+I30)</f>
        <v>11261741</v>
      </c>
      <c r="J76" s="28">
        <f t="shared" si="2"/>
        <v>6912487</v>
      </c>
      <c r="K76" s="68">
        <f>SUM(H76:J76)</f>
        <v>30021139.810000002</v>
      </c>
      <c r="L76" s="123"/>
    </row>
    <row r="77" spans="2:15" s="6" customFormat="1" ht="21.95" customHeight="1" x14ac:dyDescent="0.25">
      <c r="B77" s="121"/>
      <c r="C77" s="121"/>
      <c r="D77" s="121"/>
      <c r="E77" s="120" t="s">
        <v>17</v>
      </c>
      <c r="F77" s="120"/>
      <c r="G77" s="120"/>
      <c r="H77" s="28">
        <f>SUM(H71+H55+H51+H47+H35+H31+H27+H23+H19+H15+H11)</f>
        <v>0</v>
      </c>
      <c r="I77" s="28">
        <f>SUM(I71+I55+I51+I47+I35+I31+I27+I23+I19+I15+I11)</f>
        <v>0</v>
      </c>
      <c r="J77" s="28">
        <f t="shared" ref="J77" si="3">SUM(J71+J55+J51+J47+J35+J31+J27+J23+J19+J15+J11)</f>
        <v>0</v>
      </c>
      <c r="K77" s="33">
        <f t="shared" ref="K77:K79" si="4">SUM(H77:J77)</f>
        <v>0</v>
      </c>
      <c r="L77" s="124"/>
    </row>
    <row r="78" spans="2:15" s="6" customFormat="1" ht="19.149999999999999" customHeight="1" x14ac:dyDescent="0.25">
      <c r="B78" s="121"/>
      <c r="C78" s="121"/>
      <c r="D78" s="121"/>
      <c r="E78" s="120" t="s">
        <v>18</v>
      </c>
      <c r="F78" s="120"/>
      <c r="G78" s="120"/>
      <c r="H78" s="28">
        <f t="shared" ref="H78:I78" si="5">SUM(H72+H56+H60+H52+H48+H36+H28+H24+H20+H12+H16+H32)</f>
        <v>0</v>
      </c>
      <c r="I78" s="28">
        <f t="shared" si="5"/>
        <v>0</v>
      </c>
      <c r="J78" s="28">
        <f>J12+J16+J20+J24+J28+J32+J48+J52+J56+J72</f>
        <v>0</v>
      </c>
      <c r="K78" s="33">
        <f t="shared" si="4"/>
        <v>0</v>
      </c>
      <c r="L78" s="124"/>
    </row>
    <row r="79" spans="2:15" s="6" customFormat="1" x14ac:dyDescent="0.25">
      <c r="B79" s="121"/>
      <c r="C79" s="121"/>
      <c r="D79" s="121"/>
      <c r="E79" s="120" t="s">
        <v>19</v>
      </c>
      <c r="F79" s="120"/>
      <c r="G79" s="120"/>
      <c r="H79" s="67">
        <f>SUM(H73+H57+H61+H53+H49+H37+H29+H25+H21+H13+H17+H33+H58)</f>
        <v>11846911.810000001</v>
      </c>
      <c r="I79" s="28">
        <f t="shared" ref="I79:J79" si="6">SUM(I73+I57+I61+I53+I49+I37+I29+I25+I21+I13+I17+I33+I58)</f>
        <v>11261741</v>
      </c>
      <c r="J79" s="28">
        <f t="shared" si="6"/>
        <v>6912487</v>
      </c>
      <c r="K79" s="68">
        <f t="shared" si="4"/>
        <v>30021139.810000002</v>
      </c>
      <c r="L79" s="125"/>
    </row>
    <row r="80" spans="2:15" s="6" customFormat="1" x14ac:dyDescent="0.25">
      <c r="B80" s="23"/>
      <c r="H80" s="24"/>
      <c r="I80" s="24"/>
      <c r="J80" s="24"/>
      <c r="K80" s="24"/>
      <c r="L80" s="5"/>
    </row>
    <row r="81" spans="3:12" x14ac:dyDescent="0.25">
      <c r="C81" s="131" t="s">
        <v>58</v>
      </c>
      <c r="D81" s="131"/>
      <c r="E81" s="131"/>
      <c r="F81" s="131"/>
      <c r="G81" s="131"/>
      <c r="H81" s="131"/>
      <c r="I81" s="131"/>
      <c r="J81" s="131"/>
      <c r="K81" s="131"/>
      <c r="L81" s="131"/>
    </row>
    <row r="82" spans="3:12" x14ac:dyDescent="0.25">
      <c r="C82" s="130" t="s">
        <v>59</v>
      </c>
      <c r="D82" s="130"/>
      <c r="E82" s="130"/>
      <c r="F82" s="130"/>
      <c r="G82" s="130"/>
      <c r="H82" s="130"/>
      <c r="I82" s="130"/>
      <c r="J82" s="130"/>
      <c r="K82" s="130"/>
      <c r="L82" s="130"/>
    </row>
    <row r="83" spans="3:12" x14ac:dyDescent="0.25">
      <c r="H83" s="44"/>
      <c r="I83" s="44"/>
      <c r="J83" s="44"/>
      <c r="K83" s="44"/>
    </row>
    <row r="86" spans="3:12" ht="18.75" x14ac:dyDescent="0.25">
      <c r="D86" s="50" t="s">
        <v>61</v>
      </c>
      <c r="J86" s="129" t="s">
        <v>67</v>
      </c>
      <c r="K86" s="129"/>
      <c r="L86" s="129"/>
    </row>
  </sheetData>
  <mergeCells count="82">
    <mergeCell ref="L10:L13"/>
    <mergeCell ref="B14:B17"/>
    <mergeCell ref="B10:B13"/>
    <mergeCell ref="C10:C29"/>
    <mergeCell ref="D10:D13"/>
    <mergeCell ref="E10:E13"/>
    <mergeCell ref="F10:F13"/>
    <mergeCell ref="F14:F17"/>
    <mergeCell ref="L26:L29"/>
    <mergeCell ref="B22:B25"/>
    <mergeCell ref="D22:D25"/>
    <mergeCell ref="E22:E25"/>
    <mergeCell ref="F22:F25"/>
    <mergeCell ref="L22:L25"/>
    <mergeCell ref="B5:L5"/>
    <mergeCell ref="B4:L4"/>
    <mergeCell ref="J1:L1"/>
    <mergeCell ref="J2:L2"/>
    <mergeCell ref="J3:L3"/>
    <mergeCell ref="F6:F7"/>
    <mergeCell ref="G6:K6"/>
    <mergeCell ref="L14:L17"/>
    <mergeCell ref="B18:B21"/>
    <mergeCell ref="D18:D21"/>
    <mergeCell ref="E18:E21"/>
    <mergeCell ref="F18:F21"/>
    <mergeCell ref="L18:L21"/>
    <mergeCell ref="E14:E17"/>
    <mergeCell ref="D14:D17"/>
    <mergeCell ref="B6:B7"/>
    <mergeCell ref="C6:C7"/>
    <mergeCell ref="D6:D7"/>
    <mergeCell ref="E6:E7"/>
    <mergeCell ref="L6:L7"/>
    <mergeCell ref="B9:L9"/>
    <mergeCell ref="B59:G59"/>
    <mergeCell ref="B38:G38"/>
    <mergeCell ref="F26:F29"/>
    <mergeCell ref="B30:B33"/>
    <mergeCell ref="C30:C33"/>
    <mergeCell ref="D30:D33"/>
    <mergeCell ref="E30:E33"/>
    <mergeCell ref="B34:B37"/>
    <mergeCell ref="C34:C37"/>
    <mergeCell ref="D34:D37"/>
    <mergeCell ref="E34:E37"/>
    <mergeCell ref="F34:F37"/>
    <mergeCell ref="B26:B29"/>
    <mergeCell ref="D26:D29"/>
    <mergeCell ref="E26:E29"/>
    <mergeCell ref="E70:E73"/>
    <mergeCell ref="F70:F73"/>
    <mergeCell ref="L70:L74"/>
    <mergeCell ref="F30:F33"/>
    <mergeCell ref="B45:L45"/>
    <mergeCell ref="B46:B49"/>
    <mergeCell ref="C46:C57"/>
    <mergeCell ref="D46:D49"/>
    <mergeCell ref="E46:E57"/>
    <mergeCell ref="F46:F57"/>
    <mergeCell ref="L46:L59"/>
    <mergeCell ref="B50:B53"/>
    <mergeCell ref="D50:D53"/>
    <mergeCell ref="B54:B57"/>
    <mergeCell ref="D54:D57"/>
    <mergeCell ref="C58:F58"/>
    <mergeCell ref="L30:L33"/>
    <mergeCell ref="L34:L37"/>
    <mergeCell ref="J86:L86"/>
    <mergeCell ref="B74:G74"/>
    <mergeCell ref="B76:D79"/>
    <mergeCell ref="E76:G76"/>
    <mergeCell ref="L76:L79"/>
    <mergeCell ref="E77:G77"/>
    <mergeCell ref="E78:G78"/>
    <mergeCell ref="E79:G79"/>
    <mergeCell ref="C82:L82"/>
    <mergeCell ref="C81:L81"/>
    <mergeCell ref="B69:L69"/>
    <mergeCell ref="B70:B73"/>
    <mergeCell ref="C70:C73"/>
    <mergeCell ref="D70:D73"/>
  </mergeCells>
  <pageMargins left="0.27559055118110237" right="0.19685039370078741" top="0.19685039370078741" bottom="0.23622047244094491" header="2.75" footer="0.23622047244094491"/>
  <pageSetup paperSize="9" scale="75" orientation="landscape"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Лист1 </vt:lpstr>
      <vt:lpstr>Лист1</vt:lpstr>
      <vt:lpstr>для Лєни</vt:lpstr>
      <vt:lpstr>Лист3</vt:lpstr>
      <vt:lpstr>'для Лєни'!Область_печати</vt:lpstr>
      <vt:lpstr>Лист1!Область_печати</vt:lpstr>
      <vt:lpstr>'Лист1 '!Область_печати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2022-03-09T13:05:19Z</dcterms:modified>
</cp:coreProperties>
</file>