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2018" sheetId="1" r:id="rId1"/>
  </sheets>
  <externalReferences>
    <externalReference r:id="rId2"/>
  </externalReferences>
  <calcPr calcId="144525"/>
</workbook>
</file>

<file path=xl/calcChain.xml><?xml version="1.0" encoding="utf-8"?>
<calcChain xmlns="http://schemas.openxmlformats.org/spreadsheetml/2006/main">
  <c r="X249" i="1" l="1"/>
  <c r="S249" i="1"/>
  <c r="N249" i="1"/>
  <c r="K249" i="1"/>
  <c r="J249" i="1"/>
  <c r="I249" i="1"/>
  <c r="H249" i="1"/>
  <c r="G249" i="1"/>
  <c r="AB248" i="1"/>
  <c r="X248" i="1"/>
  <c r="S248" i="1"/>
  <c r="W248" i="1" s="1"/>
  <c r="R248" i="1"/>
  <c r="N248" i="1"/>
  <c r="J248" i="1"/>
  <c r="I248" i="1"/>
  <c r="H248" i="1"/>
  <c r="G248" i="1"/>
  <c r="AB247" i="1"/>
  <c r="AA247" i="1"/>
  <c r="Z247" i="1"/>
  <c r="V247" i="1"/>
  <c r="W247" i="1" s="1"/>
  <c r="U247" i="1"/>
  <c r="Q247" i="1"/>
  <c r="R247" i="1" s="1"/>
  <c r="P247" i="1"/>
  <c r="AB246" i="1"/>
  <c r="AA246" i="1"/>
  <c r="Z246" i="1"/>
  <c r="W246" i="1"/>
  <c r="V246" i="1"/>
  <c r="U246" i="1"/>
  <c r="Q246" i="1"/>
  <c r="R246" i="1" s="1"/>
  <c r="P246" i="1"/>
  <c r="AA245" i="1"/>
  <c r="AB245" i="1" s="1"/>
  <c r="Z245" i="1"/>
  <c r="W245" i="1"/>
  <c r="V245" i="1"/>
  <c r="U245" i="1"/>
  <c r="R245" i="1"/>
  <c r="Q245" i="1"/>
  <c r="P245" i="1"/>
  <c r="AA244" i="1"/>
  <c r="AB244" i="1" s="1"/>
  <c r="Z244" i="1"/>
  <c r="V244" i="1"/>
  <c r="W244" i="1" s="1"/>
  <c r="U244" i="1"/>
  <c r="R244" i="1"/>
  <c r="Q244" i="1"/>
  <c r="P244" i="1"/>
  <c r="AB243" i="1"/>
  <c r="AA243" i="1"/>
  <c r="Z243" i="1"/>
  <c r="V243" i="1"/>
  <c r="W243" i="1" s="1"/>
  <c r="U243" i="1"/>
  <c r="Q243" i="1"/>
  <c r="R243" i="1" s="1"/>
  <c r="P243" i="1"/>
  <c r="AB242" i="1"/>
  <c r="AA242" i="1"/>
  <c r="Z242" i="1"/>
  <c r="W242" i="1"/>
  <c r="V242" i="1"/>
  <c r="U242" i="1"/>
  <c r="Q242" i="1"/>
  <c r="R242" i="1" s="1"/>
  <c r="P242" i="1"/>
  <c r="AA241" i="1"/>
  <c r="AB241" i="1" s="1"/>
  <c r="Z241" i="1"/>
  <c r="W241" i="1"/>
  <c r="V241" i="1"/>
  <c r="U241" i="1"/>
  <c r="R241" i="1"/>
  <c r="Q241" i="1"/>
  <c r="P241" i="1"/>
  <c r="AA240" i="1"/>
  <c r="AB240" i="1" s="1"/>
  <c r="Z240" i="1"/>
  <c r="V240" i="1"/>
  <c r="W240" i="1" s="1"/>
  <c r="U240" i="1"/>
  <c r="R240" i="1"/>
  <c r="Q240" i="1"/>
  <c r="P240" i="1"/>
  <c r="AB239" i="1"/>
  <c r="AA239" i="1"/>
  <c r="Z239" i="1"/>
  <c r="V239" i="1"/>
  <c r="W239" i="1" s="1"/>
  <c r="U239" i="1"/>
  <c r="Q239" i="1"/>
  <c r="R239" i="1" s="1"/>
  <c r="P239" i="1"/>
  <c r="AB238" i="1"/>
  <c r="AA238" i="1"/>
  <c r="Z238" i="1"/>
  <c r="W238" i="1"/>
  <c r="V238" i="1"/>
  <c r="U238" i="1"/>
  <c r="Q238" i="1"/>
  <c r="R238" i="1" s="1"/>
  <c r="P238" i="1"/>
  <c r="AA237" i="1"/>
  <c r="AB237" i="1" s="1"/>
  <c r="Z237" i="1"/>
  <c r="W237" i="1"/>
  <c r="V237" i="1"/>
  <c r="U237" i="1"/>
  <c r="R237" i="1"/>
  <c r="Q237" i="1"/>
  <c r="P237" i="1"/>
  <c r="AA236" i="1"/>
  <c r="AB236" i="1" s="1"/>
  <c r="Z236" i="1"/>
  <c r="V236" i="1"/>
  <c r="W236" i="1" s="1"/>
  <c r="U236" i="1"/>
  <c r="R236" i="1"/>
  <c r="Q236" i="1"/>
  <c r="P236" i="1"/>
  <c r="AB235" i="1"/>
  <c r="AA235" i="1"/>
  <c r="Z235" i="1"/>
  <c r="V235" i="1"/>
  <c r="W235" i="1" s="1"/>
  <c r="U235" i="1"/>
  <c r="Q235" i="1"/>
  <c r="R235" i="1" s="1"/>
  <c r="P235" i="1"/>
  <c r="AB234" i="1"/>
  <c r="AA234" i="1"/>
  <c r="Z234" i="1"/>
  <c r="W234" i="1"/>
  <c r="V234" i="1"/>
  <c r="U234" i="1"/>
  <c r="Q234" i="1"/>
  <c r="R234" i="1" s="1"/>
  <c r="P234" i="1"/>
  <c r="AA233" i="1"/>
  <c r="AB233" i="1" s="1"/>
  <c r="Z233" i="1"/>
  <c r="W233" i="1"/>
  <c r="V233" i="1"/>
  <c r="U233" i="1"/>
  <c r="R233" i="1"/>
  <c r="Q233" i="1"/>
  <c r="P233" i="1"/>
  <c r="AA232" i="1"/>
  <c r="AB232" i="1" s="1"/>
  <c r="Z232" i="1"/>
  <c r="V232" i="1"/>
  <c r="W232" i="1" s="1"/>
  <c r="U232" i="1"/>
  <c r="R232" i="1"/>
  <c r="Q232" i="1"/>
  <c r="P232" i="1"/>
  <c r="AB231" i="1"/>
  <c r="AA231" i="1"/>
  <c r="Z231" i="1"/>
  <c r="V231" i="1"/>
  <c r="W231" i="1" s="1"/>
  <c r="U231" i="1"/>
  <c r="Q231" i="1"/>
  <c r="R231" i="1" s="1"/>
  <c r="P231" i="1"/>
  <c r="AB230" i="1"/>
  <c r="AA230" i="1"/>
  <c r="Z230" i="1"/>
  <c r="W230" i="1"/>
  <c r="V230" i="1"/>
  <c r="U230" i="1"/>
  <c r="Q230" i="1"/>
  <c r="R230" i="1" s="1"/>
  <c r="P230" i="1"/>
  <c r="AA229" i="1"/>
  <c r="AB229" i="1" s="1"/>
  <c r="Z229" i="1"/>
  <c r="W229" i="1"/>
  <c r="V229" i="1"/>
  <c r="U229" i="1"/>
  <c r="R229" i="1"/>
  <c r="Q229" i="1"/>
  <c r="P229" i="1"/>
  <c r="AA228" i="1"/>
  <c r="AB228" i="1" s="1"/>
  <c r="Z228" i="1"/>
  <c r="V228" i="1"/>
  <c r="W228" i="1" s="1"/>
  <c r="U228" i="1"/>
  <c r="R228" i="1"/>
  <c r="Q228" i="1"/>
  <c r="P228" i="1"/>
  <c r="AB227" i="1"/>
  <c r="AA227" i="1"/>
  <c r="Z227" i="1"/>
  <c r="V227" i="1"/>
  <c r="W227" i="1" s="1"/>
  <c r="U227" i="1"/>
  <c r="Q227" i="1"/>
  <c r="R227" i="1" s="1"/>
  <c r="P227" i="1"/>
  <c r="AB226" i="1"/>
  <c r="AA226" i="1"/>
  <c r="Z226" i="1"/>
  <c r="W226" i="1"/>
  <c r="V226" i="1"/>
  <c r="U226" i="1"/>
  <c r="Q226" i="1"/>
  <c r="R226" i="1" s="1"/>
  <c r="P226" i="1"/>
  <c r="AA225" i="1"/>
  <c r="AB225" i="1" s="1"/>
  <c r="Z225" i="1"/>
  <c r="W225" i="1"/>
  <c r="V225" i="1"/>
  <c r="U225" i="1"/>
  <c r="R225" i="1"/>
  <c r="Q225" i="1"/>
  <c r="P225" i="1"/>
  <c r="AA224" i="1"/>
  <c r="AB224" i="1" s="1"/>
  <c r="Z224" i="1"/>
  <c r="V224" i="1"/>
  <c r="W224" i="1" s="1"/>
  <c r="U224" i="1"/>
  <c r="R224" i="1"/>
  <c r="Q224" i="1"/>
  <c r="P224" i="1"/>
  <c r="AB223" i="1"/>
  <c r="AA223" i="1"/>
  <c r="Z223" i="1"/>
  <c r="V223" i="1"/>
  <c r="W223" i="1" s="1"/>
  <c r="U223" i="1"/>
  <c r="Q223" i="1"/>
  <c r="R223" i="1" s="1"/>
  <c r="P223" i="1"/>
  <c r="AB222" i="1"/>
  <c r="AA222" i="1"/>
  <c r="Z222" i="1"/>
  <c r="W222" i="1"/>
  <c r="V222" i="1"/>
  <c r="U222" i="1"/>
  <c r="Q222" i="1"/>
  <c r="R222" i="1" s="1"/>
  <c r="P222" i="1"/>
  <c r="AA221" i="1"/>
  <c r="AB221" i="1" s="1"/>
  <c r="Z221" i="1"/>
  <c r="W221" i="1"/>
  <c r="V221" i="1"/>
  <c r="U221" i="1"/>
  <c r="R221" i="1"/>
  <c r="Q221" i="1"/>
  <c r="P221" i="1"/>
  <c r="AA220" i="1"/>
  <c r="AB220" i="1" s="1"/>
  <c r="Z220" i="1"/>
  <c r="V220" i="1"/>
  <c r="W220" i="1" s="1"/>
  <c r="U220" i="1"/>
  <c r="R220" i="1"/>
  <c r="Q220" i="1"/>
  <c r="P220" i="1"/>
  <c r="AB219" i="1"/>
  <c r="AA219" i="1"/>
  <c r="Z219" i="1"/>
  <c r="V219" i="1"/>
  <c r="W219" i="1" s="1"/>
  <c r="U219" i="1"/>
  <c r="Q219" i="1"/>
  <c r="R219" i="1" s="1"/>
  <c r="P219" i="1"/>
  <c r="AB218" i="1"/>
  <c r="AA218" i="1"/>
  <c r="Z218" i="1"/>
  <c r="W218" i="1"/>
  <c r="V218" i="1"/>
  <c r="U218" i="1"/>
  <c r="Q218" i="1"/>
  <c r="R218" i="1" s="1"/>
  <c r="P218" i="1"/>
  <c r="AA217" i="1"/>
  <c r="AB217" i="1" s="1"/>
  <c r="Z217" i="1"/>
  <c r="W217" i="1"/>
  <c r="V217" i="1"/>
  <c r="U217" i="1"/>
  <c r="R217" i="1"/>
  <c r="Q217" i="1"/>
  <c r="P217" i="1"/>
  <c r="AA216" i="1"/>
  <c r="AB216" i="1" s="1"/>
  <c r="Z216" i="1"/>
  <c r="V216" i="1"/>
  <c r="W216" i="1" s="1"/>
  <c r="U216" i="1"/>
  <c r="R216" i="1"/>
  <c r="Q216" i="1"/>
  <c r="P216" i="1"/>
  <c r="AB215" i="1"/>
  <c r="AA215" i="1"/>
  <c r="Z215" i="1"/>
  <c r="V215" i="1"/>
  <c r="W215" i="1" s="1"/>
  <c r="U215" i="1"/>
  <c r="Q215" i="1"/>
  <c r="R215" i="1" s="1"/>
  <c r="P215" i="1"/>
  <c r="AB214" i="1"/>
  <c r="AA214" i="1"/>
  <c r="Z214" i="1"/>
  <c r="W214" i="1"/>
  <c r="V214" i="1"/>
  <c r="U214" i="1"/>
  <c r="Q214" i="1"/>
  <c r="R214" i="1" s="1"/>
  <c r="P214" i="1"/>
  <c r="AA213" i="1"/>
  <c r="AB213" i="1" s="1"/>
  <c r="Z213" i="1"/>
  <c r="W213" i="1"/>
  <c r="V213" i="1"/>
  <c r="U213" i="1"/>
  <c r="R213" i="1"/>
  <c r="Q213" i="1"/>
  <c r="P213" i="1"/>
  <c r="AA212" i="1"/>
  <c r="AB212" i="1" s="1"/>
  <c r="Z212" i="1"/>
  <c r="V212" i="1"/>
  <c r="W212" i="1" s="1"/>
  <c r="U212" i="1"/>
  <c r="R212" i="1"/>
  <c r="Q212" i="1"/>
  <c r="P212" i="1"/>
  <c r="AB211" i="1"/>
  <c r="AA211" i="1"/>
  <c r="Z211" i="1"/>
  <c r="V211" i="1"/>
  <c r="W211" i="1" s="1"/>
  <c r="U211" i="1"/>
  <c r="Q211" i="1"/>
  <c r="R211" i="1" s="1"/>
  <c r="P211" i="1"/>
  <c r="AB210" i="1"/>
  <c r="AA210" i="1"/>
  <c r="Z210" i="1"/>
  <c r="W210" i="1"/>
  <c r="V210" i="1"/>
  <c r="U210" i="1"/>
  <c r="Q210" i="1"/>
  <c r="R210" i="1" s="1"/>
  <c r="P210" i="1"/>
  <c r="AA209" i="1"/>
  <c r="AB209" i="1" s="1"/>
  <c r="Z209" i="1"/>
  <c r="W209" i="1"/>
  <c r="V209" i="1"/>
  <c r="U209" i="1"/>
  <c r="R209" i="1"/>
  <c r="Q209" i="1"/>
  <c r="P209" i="1"/>
  <c r="AA208" i="1"/>
  <c r="AB208" i="1" s="1"/>
  <c r="Z208" i="1"/>
  <c r="V208" i="1"/>
  <c r="W208" i="1" s="1"/>
  <c r="U208" i="1"/>
  <c r="R208" i="1"/>
  <c r="Q208" i="1"/>
  <c r="P208" i="1"/>
  <c r="AB207" i="1"/>
  <c r="AA207" i="1"/>
  <c r="Z207" i="1"/>
  <c r="V207" i="1"/>
  <c r="W207" i="1" s="1"/>
  <c r="U207" i="1"/>
  <c r="Q207" i="1"/>
  <c r="R207" i="1" s="1"/>
  <c r="P207" i="1"/>
  <c r="AB206" i="1"/>
  <c r="AA206" i="1"/>
  <c r="Z206" i="1"/>
  <c r="W206" i="1"/>
  <c r="V206" i="1"/>
  <c r="U206" i="1"/>
  <c r="Q206" i="1"/>
  <c r="R206" i="1" s="1"/>
  <c r="P206" i="1"/>
  <c r="AA205" i="1"/>
  <c r="AB205" i="1" s="1"/>
  <c r="Z205" i="1"/>
  <c r="W205" i="1"/>
  <c r="V205" i="1"/>
  <c r="U205" i="1"/>
  <c r="R205" i="1"/>
  <c r="Q205" i="1"/>
  <c r="P205" i="1"/>
  <c r="AA204" i="1"/>
  <c r="AB204" i="1" s="1"/>
  <c r="Z204" i="1"/>
  <c r="V204" i="1"/>
  <c r="W204" i="1" s="1"/>
  <c r="U204" i="1"/>
  <c r="R204" i="1"/>
  <c r="Q204" i="1"/>
  <c r="P204" i="1"/>
  <c r="AB203" i="1"/>
  <c r="AA203" i="1"/>
  <c r="Z203" i="1"/>
  <c r="V203" i="1"/>
  <c r="W203" i="1" s="1"/>
  <c r="U203" i="1"/>
  <c r="Q203" i="1"/>
  <c r="R203" i="1" s="1"/>
  <c r="P203" i="1"/>
  <c r="AB202" i="1"/>
  <c r="AA202" i="1"/>
  <c r="Z202" i="1"/>
  <c r="W202" i="1"/>
  <c r="V202" i="1"/>
  <c r="U202" i="1"/>
  <c r="Q202" i="1"/>
  <c r="R202" i="1" s="1"/>
  <c r="P202" i="1"/>
  <c r="AA201" i="1"/>
  <c r="AB201" i="1" s="1"/>
  <c r="Z201" i="1"/>
  <c r="W201" i="1"/>
  <c r="V201" i="1"/>
  <c r="U201" i="1"/>
  <c r="R201" i="1"/>
  <c r="Q201" i="1"/>
  <c r="P201" i="1"/>
  <c r="AA200" i="1"/>
  <c r="AB200" i="1" s="1"/>
  <c r="Z200" i="1"/>
  <c r="V200" i="1"/>
  <c r="W200" i="1" s="1"/>
  <c r="U200" i="1"/>
  <c r="R200" i="1"/>
  <c r="Q200" i="1"/>
  <c r="P200" i="1"/>
  <c r="AB199" i="1"/>
  <c r="AA199" i="1"/>
  <c r="Z199" i="1"/>
  <c r="V199" i="1"/>
  <c r="W199" i="1" s="1"/>
  <c r="U199" i="1"/>
  <c r="Q199" i="1"/>
  <c r="R199" i="1" s="1"/>
  <c r="P199" i="1"/>
  <c r="AB198" i="1"/>
  <c r="AA198" i="1"/>
  <c r="Z198" i="1"/>
  <c r="W198" i="1"/>
  <c r="V198" i="1"/>
  <c r="U198" i="1"/>
  <c r="Q198" i="1"/>
  <c r="R198" i="1" s="1"/>
  <c r="P198" i="1"/>
  <c r="AA197" i="1"/>
  <c r="AB197" i="1" s="1"/>
  <c r="Z197" i="1"/>
  <c r="W197" i="1"/>
  <c r="V197" i="1"/>
  <c r="U197" i="1"/>
  <c r="R197" i="1"/>
  <c r="Q197" i="1"/>
  <c r="P197" i="1"/>
  <c r="AA196" i="1"/>
  <c r="AB196" i="1" s="1"/>
  <c r="Z196" i="1"/>
  <c r="V196" i="1"/>
  <c r="W196" i="1" s="1"/>
  <c r="U196" i="1"/>
  <c r="R196" i="1"/>
  <c r="Q196" i="1"/>
  <c r="P196" i="1"/>
  <c r="AB195" i="1"/>
  <c r="AA195" i="1"/>
  <c r="Z195" i="1"/>
  <c r="V195" i="1"/>
  <c r="W195" i="1" s="1"/>
  <c r="U195" i="1"/>
  <c r="Q195" i="1"/>
  <c r="R195" i="1" s="1"/>
  <c r="P195" i="1"/>
  <c r="AB194" i="1"/>
  <c r="AA194" i="1"/>
  <c r="Z194" i="1"/>
  <c r="W194" i="1"/>
  <c r="V194" i="1"/>
  <c r="U194" i="1"/>
  <c r="Q194" i="1"/>
  <c r="R194" i="1" s="1"/>
  <c r="P194" i="1"/>
  <c r="AA193" i="1"/>
  <c r="AB193" i="1" s="1"/>
  <c r="Z193" i="1"/>
  <c r="W193" i="1"/>
  <c r="V193" i="1"/>
  <c r="U193" i="1"/>
  <c r="R193" i="1"/>
  <c r="Q193" i="1"/>
  <c r="P193" i="1"/>
  <c r="AA192" i="1"/>
  <c r="AB192" i="1" s="1"/>
  <c r="Z192" i="1"/>
  <c r="V192" i="1"/>
  <c r="W192" i="1" s="1"/>
  <c r="U192" i="1"/>
  <c r="R192" i="1"/>
  <c r="Q192" i="1"/>
  <c r="P192" i="1"/>
  <c r="AB191" i="1"/>
  <c r="AA191" i="1"/>
  <c r="Z191" i="1"/>
  <c r="V191" i="1"/>
  <c r="W191" i="1" s="1"/>
  <c r="U191" i="1"/>
  <c r="Q191" i="1"/>
  <c r="R191" i="1" s="1"/>
  <c r="P191" i="1"/>
  <c r="AB190" i="1"/>
  <c r="AA190" i="1"/>
  <c r="Z190" i="1"/>
  <c r="W190" i="1"/>
  <c r="V190" i="1"/>
  <c r="U190" i="1"/>
  <c r="Q190" i="1"/>
  <c r="R190" i="1" s="1"/>
  <c r="P190" i="1"/>
  <c r="AA189" i="1"/>
  <c r="AB189" i="1" s="1"/>
  <c r="Z189" i="1"/>
  <c r="W189" i="1"/>
  <c r="V189" i="1"/>
  <c r="U189" i="1"/>
  <c r="R189" i="1"/>
  <c r="Q189" i="1"/>
  <c r="P189" i="1"/>
  <c r="AA188" i="1"/>
  <c r="AB188" i="1" s="1"/>
  <c r="Z188" i="1"/>
  <c r="V188" i="1"/>
  <c r="W188" i="1" s="1"/>
  <c r="U188" i="1"/>
  <c r="R188" i="1"/>
  <c r="Q188" i="1"/>
  <c r="P188" i="1"/>
  <c r="AB187" i="1"/>
  <c r="AA187" i="1"/>
  <c r="Z187" i="1"/>
  <c r="V187" i="1"/>
  <c r="W187" i="1" s="1"/>
  <c r="U187" i="1"/>
  <c r="Q187" i="1"/>
  <c r="R187" i="1" s="1"/>
  <c r="P187" i="1"/>
  <c r="AB186" i="1"/>
  <c r="AA186" i="1"/>
  <c r="Z186" i="1"/>
  <c r="W186" i="1"/>
  <c r="V186" i="1"/>
  <c r="U186" i="1"/>
  <c r="Q186" i="1"/>
  <c r="R186" i="1" s="1"/>
  <c r="P186" i="1"/>
  <c r="AA185" i="1"/>
  <c r="AB185" i="1" s="1"/>
  <c r="Z185" i="1"/>
  <c r="W185" i="1"/>
  <c r="V185" i="1"/>
  <c r="U185" i="1"/>
  <c r="R185" i="1"/>
  <c r="Q185" i="1"/>
  <c r="P185" i="1"/>
  <c r="AA184" i="1"/>
  <c r="AB184" i="1" s="1"/>
  <c r="Z184" i="1"/>
  <c r="V184" i="1"/>
  <c r="W184" i="1" s="1"/>
  <c r="U184" i="1"/>
  <c r="R184" i="1"/>
  <c r="Q184" i="1"/>
  <c r="P184" i="1"/>
  <c r="AB183" i="1"/>
  <c r="AA183" i="1"/>
  <c r="Z183" i="1"/>
  <c r="V183" i="1"/>
  <c r="W183" i="1" s="1"/>
  <c r="U183" i="1"/>
  <c r="Q183" i="1"/>
  <c r="R183" i="1" s="1"/>
  <c r="P183" i="1"/>
  <c r="AB182" i="1"/>
  <c r="AA182" i="1"/>
  <c r="Z182" i="1"/>
  <c r="W182" i="1"/>
  <c r="V182" i="1"/>
  <c r="U182" i="1"/>
  <c r="Q182" i="1"/>
  <c r="R182" i="1" s="1"/>
  <c r="P182" i="1"/>
  <c r="AA181" i="1"/>
  <c r="AB181" i="1" s="1"/>
  <c r="Z181" i="1"/>
  <c r="W181" i="1"/>
  <c r="V181" i="1"/>
  <c r="U181" i="1"/>
  <c r="R181" i="1"/>
  <c r="Q181" i="1"/>
  <c r="P181" i="1"/>
  <c r="AA180" i="1"/>
  <c r="AB180" i="1" s="1"/>
  <c r="Z180" i="1"/>
  <c r="V180" i="1"/>
  <c r="W180" i="1" s="1"/>
  <c r="U180" i="1"/>
  <c r="R180" i="1"/>
  <c r="Q180" i="1"/>
  <c r="P180" i="1"/>
  <c r="AB179" i="1"/>
  <c r="AA179" i="1"/>
  <c r="Z179" i="1"/>
  <c r="V179" i="1"/>
  <c r="W179" i="1" s="1"/>
  <c r="U179" i="1"/>
  <c r="Q179" i="1"/>
  <c r="R179" i="1" s="1"/>
  <c r="P179" i="1"/>
  <c r="AB178" i="1"/>
  <c r="AA178" i="1"/>
  <c r="Z178" i="1"/>
  <c r="W178" i="1"/>
  <c r="V178" i="1"/>
  <c r="U178" i="1"/>
  <c r="Q178" i="1"/>
  <c r="R178" i="1" s="1"/>
  <c r="P178" i="1"/>
  <c r="AA177" i="1"/>
  <c r="AB177" i="1" s="1"/>
  <c r="Z177" i="1"/>
  <c r="W177" i="1"/>
  <c r="V177" i="1"/>
  <c r="U177" i="1"/>
  <c r="R177" i="1"/>
  <c r="Q177" i="1"/>
  <c r="P177" i="1"/>
  <c r="AA176" i="1"/>
  <c r="AB176" i="1" s="1"/>
  <c r="Z176" i="1"/>
  <c r="V176" i="1"/>
  <c r="W176" i="1" s="1"/>
  <c r="U176" i="1"/>
  <c r="R176" i="1"/>
  <c r="Q176" i="1"/>
  <c r="P176" i="1"/>
  <c r="AB175" i="1"/>
  <c r="AA175" i="1"/>
  <c r="Z175" i="1"/>
  <c r="V175" i="1"/>
  <c r="W175" i="1" s="1"/>
  <c r="U175" i="1"/>
  <c r="Q175" i="1"/>
  <c r="R175" i="1" s="1"/>
  <c r="P175" i="1"/>
  <c r="AB174" i="1"/>
  <c r="AA174" i="1"/>
  <c r="Z174" i="1"/>
  <c r="W174" i="1"/>
  <c r="V174" i="1"/>
  <c r="U174" i="1"/>
  <c r="Q174" i="1"/>
  <c r="R174" i="1" s="1"/>
  <c r="P174" i="1"/>
  <c r="AA173" i="1"/>
  <c r="AB173" i="1" s="1"/>
  <c r="Z173" i="1"/>
  <c r="W173" i="1"/>
  <c r="V173" i="1"/>
  <c r="U173" i="1"/>
  <c r="R173" i="1"/>
  <c r="Q173" i="1"/>
  <c r="P173" i="1"/>
  <c r="AA172" i="1"/>
  <c r="AB172" i="1" s="1"/>
  <c r="Z172" i="1"/>
  <c r="V172" i="1"/>
  <c r="W172" i="1" s="1"/>
  <c r="U172" i="1"/>
  <c r="R172" i="1"/>
  <c r="Q172" i="1"/>
  <c r="P172" i="1"/>
  <c r="AB171" i="1"/>
  <c r="AA171" i="1"/>
  <c r="Z171" i="1"/>
  <c r="V171" i="1"/>
  <c r="W171" i="1" s="1"/>
  <c r="U171" i="1"/>
  <c r="Q171" i="1"/>
  <c r="R171" i="1" s="1"/>
  <c r="P171" i="1"/>
  <c r="AB170" i="1"/>
  <c r="AA170" i="1"/>
  <c r="Z170" i="1"/>
  <c r="W170" i="1"/>
  <c r="V170" i="1"/>
  <c r="U170" i="1"/>
  <c r="Q170" i="1"/>
  <c r="R170" i="1" s="1"/>
  <c r="P170" i="1"/>
  <c r="AA169" i="1"/>
  <c r="AB169" i="1" s="1"/>
  <c r="Z169" i="1"/>
  <c r="W169" i="1"/>
  <c r="V169" i="1"/>
  <c r="U169" i="1"/>
  <c r="R169" i="1"/>
  <c r="Q169" i="1"/>
  <c r="P169" i="1"/>
  <c r="AA168" i="1"/>
  <c r="AB168" i="1" s="1"/>
  <c r="Z168" i="1"/>
  <c r="V168" i="1"/>
  <c r="W168" i="1" s="1"/>
  <c r="U168" i="1"/>
  <c r="R168" i="1"/>
  <c r="Q168" i="1"/>
  <c r="P168" i="1"/>
  <c r="AB167" i="1"/>
  <c r="AA167" i="1"/>
  <c r="Z167" i="1"/>
  <c r="V167" i="1"/>
  <c r="W167" i="1" s="1"/>
  <c r="U167" i="1"/>
  <c r="Q167" i="1"/>
  <c r="R167" i="1" s="1"/>
  <c r="P167" i="1"/>
  <c r="AB166" i="1"/>
  <c r="AA166" i="1"/>
  <c r="Z166" i="1"/>
  <c r="W166" i="1"/>
  <c r="V166" i="1"/>
  <c r="U166" i="1"/>
  <c r="Q166" i="1"/>
  <c r="R166" i="1" s="1"/>
  <c r="P166" i="1"/>
  <c r="AA165" i="1"/>
  <c r="AB165" i="1" s="1"/>
  <c r="Z165" i="1"/>
  <c r="W165" i="1"/>
  <c r="V165" i="1"/>
  <c r="U165" i="1"/>
  <c r="R165" i="1"/>
  <c r="Q165" i="1"/>
  <c r="P165" i="1"/>
  <c r="AA164" i="1"/>
  <c r="AB164" i="1" s="1"/>
  <c r="Z164" i="1"/>
  <c r="V164" i="1"/>
  <c r="W164" i="1" s="1"/>
  <c r="U164" i="1"/>
  <c r="R164" i="1"/>
  <c r="Q164" i="1"/>
  <c r="P164" i="1"/>
  <c r="AB163" i="1"/>
  <c r="AA163" i="1"/>
  <c r="Z163" i="1"/>
  <c r="V163" i="1"/>
  <c r="W163" i="1" s="1"/>
  <c r="U163" i="1"/>
  <c r="Q163" i="1"/>
  <c r="R163" i="1" s="1"/>
  <c r="P163" i="1"/>
  <c r="AB162" i="1"/>
  <c r="AA162" i="1"/>
  <c r="Z162" i="1"/>
  <c r="V162" i="1"/>
  <c r="W162" i="1" s="1"/>
  <c r="U162" i="1"/>
  <c r="Q162" i="1"/>
  <c r="R162" i="1" s="1"/>
  <c r="P162" i="1"/>
  <c r="AA161" i="1"/>
  <c r="AB161" i="1" s="1"/>
  <c r="Z161" i="1"/>
  <c r="W161" i="1"/>
  <c r="V161" i="1"/>
  <c r="U161" i="1"/>
  <c r="R161" i="1"/>
  <c r="Q161" i="1"/>
  <c r="P161" i="1"/>
  <c r="AA160" i="1"/>
  <c r="AB160" i="1" s="1"/>
  <c r="Z160" i="1"/>
  <c r="V160" i="1"/>
  <c r="W160" i="1" s="1"/>
  <c r="U160" i="1"/>
  <c r="R160" i="1"/>
  <c r="Q160" i="1"/>
  <c r="P160" i="1"/>
  <c r="AA159" i="1"/>
  <c r="AB159" i="1" s="1"/>
  <c r="Z159" i="1"/>
  <c r="V159" i="1"/>
  <c r="W159" i="1" s="1"/>
  <c r="U159" i="1"/>
  <c r="Q159" i="1"/>
  <c r="R159" i="1" s="1"/>
  <c r="P159" i="1"/>
  <c r="AB158" i="1"/>
  <c r="AA158" i="1"/>
  <c r="Z158" i="1"/>
  <c r="W158" i="1"/>
  <c r="V158" i="1"/>
  <c r="U158" i="1"/>
  <c r="Q158" i="1"/>
  <c r="R158" i="1" s="1"/>
  <c r="P158" i="1"/>
  <c r="AA157" i="1"/>
  <c r="AB157" i="1" s="1"/>
  <c r="Z157" i="1"/>
  <c r="W157" i="1"/>
  <c r="V157" i="1"/>
  <c r="U157" i="1"/>
  <c r="Q157" i="1"/>
  <c r="R157" i="1" s="1"/>
  <c r="P157" i="1"/>
  <c r="AA156" i="1"/>
  <c r="AB156" i="1" s="1"/>
  <c r="Z156" i="1"/>
  <c r="V156" i="1"/>
  <c r="W156" i="1" s="1"/>
  <c r="U156" i="1"/>
  <c r="R156" i="1"/>
  <c r="Q156" i="1"/>
  <c r="P156" i="1"/>
  <c r="AA155" i="1"/>
  <c r="AB155" i="1" s="1"/>
  <c r="Z155" i="1"/>
  <c r="W155" i="1"/>
  <c r="V155" i="1"/>
  <c r="U155" i="1"/>
  <c r="Q155" i="1"/>
  <c r="R155" i="1" s="1"/>
  <c r="P155" i="1"/>
  <c r="AB154" i="1"/>
  <c r="AA154" i="1"/>
  <c r="Z154" i="1"/>
  <c r="W154" i="1"/>
  <c r="V154" i="1"/>
  <c r="U154" i="1"/>
  <c r="R154" i="1"/>
  <c r="Q154" i="1"/>
  <c r="P154" i="1"/>
  <c r="AA153" i="1"/>
  <c r="AB153" i="1" s="1"/>
  <c r="Z153" i="1"/>
  <c r="W153" i="1"/>
  <c r="V153" i="1"/>
  <c r="U153" i="1"/>
  <c r="R153" i="1"/>
  <c r="Q153" i="1"/>
  <c r="P153" i="1"/>
  <c r="AA152" i="1"/>
  <c r="AB152" i="1" s="1"/>
  <c r="Z152" i="1"/>
  <c r="V152" i="1"/>
  <c r="W152" i="1" s="1"/>
  <c r="U152" i="1"/>
  <c r="R152" i="1"/>
  <c r="Q152" i="1"/>
  <c r="P152" i="1"/>
  <c r="AA151" i="1"/>
  <c r="AB151" i="1" s="1"/>
  <c r="Z151" i="1"/>
  <c r="V151" i="1"/>
  <c r="W151" i="1" s="1"/>
  <c r="U151" i="1"/>
  <c r="Q151" i="1"/>
  <c r="R151" i="1" s="1"/>
  <c r="P151" i="1"/>
  <c r="AB150" i="1"/>
  <c r="AA150" i="1"/>
  <c r="Z150" i="1"/>
  <c r="V150" i="1"/>
  <c r="W150" i="1" s="1"/>
  <c r="U150" i="1"/>
  <c r="R150" i="1"/>
  <c r="Q150" i="1"/>
  <c r="P150" i="1"/>
  <c r="AA149" i="1"/>
  <c r="AB149" i="1" s="1"/>
  <c r="Z149" i="1"/>
  <c r="W149" i="1"/>
  <c r="V149" i="1"/>
  <c r="U149" i="1"/>
  <c r="R149" i="1"/>
  <c r="Q149" i="1"/>
  <c r="P149" i="1"/>
  <c r="AB148" i="1"/>
  <c r="AA148" i="1"/>
  <c r="Z148" i="1"/>
  <c r="V148" i="1"/>
  <c r="W148" i="1" s="1"/>
  <c r="U148" i="1"/>
  <c r="R148" i="1"/>
  <c r="Q148" i="1"/>
  <c r="P148" i="1"/>
  <c r="AB147" i="1"/>
  <c r="AA147" i="1"/>
  <c r="Z147" i="1"/>
  <c r="V147" i="1"/>
  <c r="W147" i="1" s="1"/>
  <c r="U147" i="1"/>
  <c r="Q147" i="1"/>
  <c r="R147" i="1" s="1"/>
  <c r="P147" i="1"/>
  <c r="AB146" i="1"/>
  <c r="AA146" i="1"/>
  <c r="Z146" i="1"/>
  <c r="V146" i="1"/>
  <c r="W146" i="1" s="1"/>
  <c r="U146" i="1"/>
  <c r="Q146" i="1"/>
  <c r="R146" i="1" s="1"/>
  <c r="P146" i="1"/>
  <c r="AA145" i="1"/>
  <c r="AB145" i="1" s="1"/>
  <c r="Z145" i="1"/>
  <c r="W145" i="1"/>
  <c r="V145" i="1"/>
  <c r="U145" i="1"/>
  <c r="Q145" i="1"/>
  <c r="R145" i="1" s="1"/>
  <c r="P145" i="1"/>
  <c r="AB144" i="1"/>
  <c r="AA144" i="1"/>
  <c r="Z144" i="1"/>
  <c r="V144" i="1"/>
  <c r="W144" i="1" s="1"/>
  <c r="U144" i="1"/>
  <c r="R144" i="1"/>
  <c r="Q144" i="1"/>
  <c r="P144" i="1"/>
  <c r="AB143" i="1"/>
  <c r="AA143" i="1"/>
  <c r="Z143" i="1"/>
  <c r="W143" i="1"/>
  <c r="V143" i="1"/>
  <c r="U143" i="1"/>
  <c r="Q143" i="1"/>
  <c r="R143" i="1" s="1"/>
  <c r="P143" i="1"/>
  <c r="AB142" i="1"/>
  <c r="AA142" i="1"/>
  <c r="Z142" i="1"/>
  <c r="W142" i="1"/>
  <c r="V142" i="1"/>
  <c r="U142" i="1"/>
  <c r="Q142" i="1"/>
  <c r="R142" i="1" s="1"/>
  <c r="P142" i="1"/>
  <c r="AA141" i="1"/>
  <c r="AB141" i="1" s="1"/>
  <c r="Z141" i="1"/>
  <c r="W141" i="1"/>
  <c r="V141" i="1"/>
  <c r="U141" i="1"/>
  <c r="Q141" i="1"/>
  <c r="R141" i="1" s="1"/>
  <c r="P141" i="1"/>
  <c r="K141" i="1"/>
  <c r="AA140" i="1"/>
  <c r="AB140" i="1" s="1"/>
  <c r="Z140" i="1"/>
  <c r="V140" i="1"/>
  <c r="W140" i="1" s="1"/>
  <c r="U140" i="1"/>
  <c r="Q140" i="1"/>
  <c r="R140" i="1" s="1"/>
  <c r="P140" i="1"/>
  <c r="AB139" i="1"/>
  <c r="AA139" i="1"/>
  <c r="Z139" i="1"/>
  <c r="V139" i="1"/>
  <c r="W139" i="1" s="1"/>
  <c r="U139" i="1"/>
  <c r="R139" i="1"/>
  <c r="Q139" i="1"/>
  <c r="P139" i="1"/>
  <c r="AA138" i="1"/>
  <c r="AB138" i="1" s="1"/>
  <c r="Z138" i="1"/>
  <c r="W138" i="1"/>
  <c r="V138" i="1"/>
  <c r="U138" i="1"/>
  <c r="R138" i="1"/>
  <c r="Q138" i="1"/>
  <c r="P138" i="1"/>
  <c r="AB137" i="1"/>
  <c r="AA137" i="1"/>
  <c r="Z137" i="1"/>
  <c r="V137" i="1"/>
  <c r="W137" i="1" s="1"/>
  <c r="U137" i="1"/>
  <c r="R137" i="1"/>
  <c r="Q137" i="1"/>
  <c r="P137" i="1"/>
  <c r="K137" i="1"/>
  <c r="AB136" i="1"/>
  <c r="AA136" i="1"/>
  <c r="Z136" i="1"/>
  <c r="W136" i="1"/>
  <c r="V136" i="1"/>
  <c r="U136" i="1"/>
  <c r="Q136" i="1"/>
  <c r="R136" i="1" s="1"/>
  <c r="P136" i="1"/>
  <c r="K136" i="1"/>
  <c r="AA135" i="1"/>
  <c r="AB135" i="1" s="1"/>
  <c r="Z135" i="1"/>
  <c r="V135" i="1"/>
  <c r="W135" i="1" s="1"/>
  <c r="U135" i="1"/>
  <c r="R135" i="1"/>
  <c r="Q135" i="1"/>
  <c r="P135" i="1"/>
  <c r="K135" i="1"/>
  <c r="AB134" i="1"/>
  <c r="AA134" i="1"/>
  <c r="Z134" i="1"/>
  <c r="W134" i="1"/>
  <c r="V134" i="1"/>
  <c r="U134" i="1"/>
  <c r="Q134" i="1"/>
  <c r="R134" i="1" s="1"/>
  <c r="P134" i="1"/>
  <c r="AA133" i="1"/>
  <c r="AB133" i="1" s="1"/>
  <c r="Z133" i="1"/>
  <c r="W133" i="1"/>
  <c r="V133" i="1"/>
  <c r="U133" i="1"/>
  <c r="R133" i="1"/>
  <c r="Q133" i="1"/>
  <c r="P133" i="1"/>
  <c r="AA132" i="1"/>
  <c r="AB132" i="1" s="1"/>
  <c r="Z132" i="1"/>
  <c r="V132" i="1"/>
  <c r="W132" i="1" s="1"/>
  <c r="U132" i="1"/>
  <c r="R132" i="1"/>
  <c r="Q132" i="1"/>
  <c r="P132" i="1"/>
  <c r="AB131" i="1"/>
  <c r="AA131" i="1"/>
  <c r="Z131" i="1"/>
  <c r="V131" i="1"/>
  <c r="W131" i="1" s="1"/>
  <c r="U131" i="1"/>
  <c r="Q131" i="1"/>
  <c r="R131" i="1" s="1"/>
  <c r="P131" i="1"/>
  <c r="AB130" i="1"/>
  <c r="AA130" i="1"/>
  <c r="Z130" i="1"/>
  <c r="W130" i="1"/>
  <c r="V130" i="1"/>
  <c r="U130" i="1"/>
  <c r="Q130" i="1"/>
  <c r="R130" i="1" s="1"/>
  <c r="P130" i="1"/>
  <c r="AA129" i="1"/>
  <c r="AB129" i="1" s="1"/>
  <c r="Z129" i="1"/>
  <c r="W129" i="1"/>
  <c r="V129" i="1"/>
  <c r="U129" i="1"/>
  <c r="R129" i="1"/>
  <c r="Q129" i="1"/>
  <c r="P129" i="1"/>
  <c r="AA128" i="1"/>
  <c r="AB128" i="1" s="1"/>
  <c r="Z128" i="1"/>
  <c r="V128" i="1"/>
  <c r="W128" i="1" s="1"/>
  <c r="U128" i="1"/>
  <c r="R128" i="1"/>
  <c r="Q128" i="1"/>
  <c r="P128" i="1"/>
  <c r="AB127" i="1"/>
  <c r="AA127" i="1"/>
  <c r="Z127" i="1"/>
  <c r="V127" i="1"/>
  <c r="W127" i="1" s="1"/>
  <c r="U127" i="1"/>
  <c r="Q127" i="1"/>
  <c r="R127" i="1" s="1"/>
  <c r="P127" i="1"/>
  <c r="AB126" i="1"/>
  <c r="AA126" i="1"/>
  <c r="Z126" i="1"/>
  <c r="W126" i="1"/>
  <c r="V126" i="1"/>
  <c r="U126" i="1"/>
  <c r="Q126" i="1"/>
  <c r="R126" i="1" s="1"/>
  <c r="P126" i="1"/>
  <c r="K126" i="1"/>
  <c r="AA125" i="1"/>
  <c r="AB125" i="1" s="1"/>
  <c r="Z125" i="1"/>
  <c r="V125" i="1"/>
  <c r="W125" i="1" s="1"/>
  <c r="U125" i="1"/>
  <c r="R125" i="1"/>
  <c r="Q125" i="1"/>
  <c r="P125" i="1"/>
  <c r="AB124" i="1"/>
  <c r="AA124" i="1"/>
  <c r="Z124" i="1"/>
  <c r="V124" i="1"/>
  <c r="W124" i="1" s="1"/>
  <c r="U124" i="1"/>
  <c r="Q124" i="1"/>
  <c r="R124" i="1" s="1"/>
  <c r="P124" i="1"/>
  <c r="AB123" i="1"/>
  <c r="AA123" i="1"/>
  <c r="Z123" i="1"/>
  <c r="W123" i="1"/>
  <c r="V123" i="1"/>
  <c r="U123" i="1"/>
  <c r="Q123" i="1"/>
  <c r="R123" i="1" s="1"/>
  <c r="P123" i="1"/>
  <c r="AA122" i="1"/>
  <c r="AB122" i="1" s="1"/>
  <c r="Z122" i="1"/>
  <c r="W122" i="1"/>
  <c r="V122" i="1"/>
  <c r="U122" i="1"/>
  <c r="R122" i="1"/>
  <c r="Q122" i="1"/>
  <c r="P122" i="1"/>
  <c r="AA121" i="1"/>
  <c r="AB121" i="1" s="1"/>
  <c r="Z121" i="1"/>
  <c r="V121" i="1"/>
  <c r="W121" i="1" s="1"/>
  <c r="U121" i="1"/>
  <c r="R121" i="1"/>
  <c r="Q121" i="1"/>
  <c r="P121" i="1"/>
  <c r="AB120" i="1"/>
  <c r="AA120" i="1"/>
  <c r="Z120" i="1"/>
  <c r="V120" i="1"/>
  <c r="W120" i="1" s="1"/>
  <c r="U120" i="1"/>
  <c r="Q120" i="1"/>
  <c r="R120" i="1" s="1"/>
  <c r="P120" i="1"/>
  <c r="AB119" i="1"/>
  <c r="AA119" i="1"/>
  <c r="Z119" i="1"/>
  <c r="W119" i="1"/>
  <c r="V119" i="1"/>
  <c r="U119" i="1"/>
  <c r="Q119" i="1"/>
  <c r="R119" i="1" s="1"/>
  <c r="P119" i="1"/>
  <c r="AA118" i="1"/>
  <c r="AB118" i="1" s="1"/>
  <c r="Z118" i="1"/>
  <c r="W118" i="1"/>
  <c r="V118" i="1"/>
  <c r="U118" i="1"/>
  <c r="R118" i="1"/>
  <c r="Q118" i="1"/>
  <c r="P118" i="1"/>
  <c r="AA117" i="1"/>
  <c r="AB117" i="1" s="1"/>
  <c r="Z117" i="1"/>
  <c r="V117" i="1"/>
  <c r="W117" i="1" s="1"/>
  <c r="U117" i="1"/>
  <c r="R117" i="1"/>
  <c r="Q117" i="1"/>
  <c r="P117" i="1"/>
  <c r="AB116" i="1"/>
  <c r="AA116" i="1"/>
  <c r="Z116" i="1"/>
  <c r="V116" i="1"/>
  <c r="W116" i="1" s="1"/>
  <c r="U116" i="1"/>
  <c r="Q116" i="1"/>
  <c r="R116" i="1" s="1"/>
  <c r="P116" i="1"/>
  <c r="AB115" i="1"/>
  <c r="Z115" i="1"/>
  <c r="W115" i="1"/>
  <c r="U115" i="1"/>
  <c r="P115" i="1"/>
  <c r="AA114" i="1"/>
  <c r="AB114" i="1" s="1"/>
  <c r="Z114" i="1"/>
  <c r="W114" i="1"/>
  <c r="V114" i="1"/>
  <c r="U114" i="1"/>
  <c r="R114" i="1"/>
  <c r="Q114" i="1"/>
  <c r="P114" i="1"/>
  <c r="AA113" i="1"/>
  <c r="AB113" i="1" s="1"/>
  <c r="Z113" i="1"/>
  <c r="V113" i="1"/>
  <c r="W113" i="1" s="1"/>
  <c r="U113" i="1"/>
  <c r="R113" i="1"/>
  <c r="Q113" i="1"/>
  <c r="P113" i="1"/>
  <c r="AB112" i="1"/>
  <c r="AA112" i="1"/>
  <c r="Z112" i="1"/>
  <c r="V112" i="1"/>
  <c r="W112" i="1" s="1"/>
  <c r="U112" i="1"/>
  <c r="Q112" i="1"/>
  <c r="R112" i="1" s="1"/>
  <c r="P112" i="1"/>
  <c r="AB111" i="1"/>
  <c r="AA111" i="1"/>
  <c r="Z111" i="1"/>
  <c r="W111" i="1"/>
  <c r="V111" i="1"/>
  <c r="U111" i="1"/>
  <c r="Q111" i="1"/>
  <c r="R111" i="1" s="1"/>
  <c r="P111" i="1"/>
  <c r="AA110" i="1"/>
  <c r="AB110" i="1" s="1"/>
  <c r="Z110" i="1"/>
  <c r="W110" i="1"/>
  <c r="V110" i="1"/>
  <c r="U110" i="1"/>
  <c r="R110" i="1"/>
  <c r="Q110" i="1"/>
  <c r="P110" i="1"/>
  <c r="AA109" i="1"/>
  <c r="AB109" i="1" s="1"/>
  <c r="Z109" i="1"/>
  <c r="V109" i="1"/>
  <c r="W109" i="1" s="1"/>
  <c r="U109" i="1"/>
  <c r="R109" i="1"/>
  <c r="Q109" i="1"/>
  <c r="P109" i="1"/>
  <c r="AB108" i="1"/>
  <c r="AA108" i="1"/>
  <c r="Z108" i="1"/>
  <c r="V108" i="1"/>
  <c r="W108" i="1" s="1"/>
  <c r="U108" i="1"/>
  <c r="Q108" i="1"/>
  <c r="R108" i="1" s="1"/>
  <c r="P108" i="1"/>
  <c r="AB107" i="1"/>
  <c r="AA107" i="1"/>
  <c r="Z107" i="1"/>
  <c r="W107" i="1"/>
  <c r="V107" i="1"/>
  <c r="U107" i="1"/>
  <c r="Q107" i="1"/>
  <c r="R107" i="1" s="1"/>
  <c r="P107" i="1"/>
  <c r="AA106" i="1"/>
  <c r="AB106" i="1" s="1"/>
  <c r="Z106" i="1"/>
  <c r="W106" i="1"/>
  <c r="V106" i="1"/>
  <c r="U106" i="1"/>
  <c r="R106" i="1"/>
  <c r="Q106" i="1"/>
  <c r="P106" i="1"/>
  <c r="AA105" i="1"/>
  <c r="AB105" i="1" s="1"/>
  <c r="Z105" i="1"/>
  <c r="V105" i="1"/>
  <c r="W105" i="1" s="1"/>
  <c r="U105" i="1"/>
  <c r="R105" i="1"/>
  <c r="Q105" i="1"/>
  <c r="P105" i="1"/>
  <c r="AB104" i="1"/>
  <c r="AA104" i="1"/>
  <c r="Z104" i="1"/>
  <c r="V104" i="1"/>
  <c r="W104" i="1" s="1"/>
  <c r="U104" i="1"/>
  <c r="Q104" i="1"/>
  <c r="R104" i="1" s="1"/>
  <c r="P104" i="1"/>
  <c r="AB103" i="1"/>
  <c r="AA103" i="1"/>
  <c r="Z103" i="1"/>
  <c r="W103" i="1"/>
  <c r="V103" i="1"/>
  <c r="U103" i="1"/>
  <c r="Q103" i="1"/>
  <c r="R103" i="1" s="1"/>
  <c r="P103" i="1"/>
  <c r="AA102" i="1"/>
  <c r="AB102" i="1" s="1"/>
  <c r="Z102" i="1"/>
  <c r="W102" i="1"/>
  <c r="V102" i="1"/>
  <c r="U102" i="1"/>
  <c r="R102" i="1"/>
  <c r="Q102" i="1"/>
  <c r="P102" i="1"/>
  <c r="AA101" i="1"/>
  <c r="AB101" i="1" s="1"/>
  <c r="Z101" i="1"/>
  <c r="V101" i="1"/>
  <c r="W101" i="1" s="1"/>
  <c r="U101" i="1"/>
  <c r="R101" i="1"/>
  <c r="Q101" i="1"/>
  <c r="P101" i="1"/>
  <c r="AB100" i="1"/>
  <c r="AA100" i="1"/>
  <c r="Z100" i="1"/>
  <c r="V100" i="1"/>
  <c r="W100" i="1" s="1"/>
  <c r="U100" i="1"/>
  <c r="Q100" i="1"/>
  <c r="R100" i="1" s="1"/>
  <c r="P100" i="1"/>
  <c r="AB99" i="1"/>
  <c r="AA99" i="1"/>
  <c r="Z99" i="1"/>
  <c r="W99" i="1"/>
  <c r="V99" i="1"/>
  <c r="U99" i="1"/>
  <c r="Q99" i="1"/>
  <c r="R99" i="1" s="1"/>
  <c r="P99" i="1"/>
  <c r="AA98" i="1"/>
  <c r="AB98" i="1" s="1"/>
  <c r="Z98" i="1"/>
  <c r="W98" i="1"/>
  <c r="V98" i="1"/>
  <c r="U98" i="1"/>
  <c r="R98" i="1"/>
  <c r="Q98" i="1"/>
  <c r="P98" i="1"/>
  <c r="AA97" i="1"/>
  <c r="AB97" i="1" s="1"/>
  <c r="Z97" i="1"/>
  <c r="V97" i="1"/>
  <c r="W97" i="1" s="1"/>
  <c r="U97" i="1"/>
  <c r="R97" i="1"/>
  <c r="Q97" i="1"/>
  <c r="P97" i="1"/>
  <c r="AB96" i="1"/>
  <c r="AA96" i="1"/>
  <c r="Z96" i="1"/>
  <c r="V96" i="1"/>
  <c r="W96" i="1" s="1"/>
  <c r="U96" i="1"/>
  <c r="Q96" i="1"/>
  <c r="R96" i="1" s="1"/>
  <c r="P96" i="1"/>
  <c r="AB95" i="1"/>
  <c r="AA95" i="1"/>
  <c r="Z95" i="1"/>
  <c r="W95" i="1"/>
  <c r="V95" i="1"/>
  <c r="U95" i="1"/>
  <c r="Q95" i="1"/>
  <c r="R95" i="1" s="1"/>
  <c r="P95" i="1"/>
  <c r="AA94" i="1"/>
  <c r="AB94" i="1" s="1"/>
  <c r="Z94" i="1"/>
  <c r="W94" i="1"/>
  <c r="V94" i="1"/>
  <c r="U94" i="1"/>
  <c r="R94" i="1"/>
  <c r="Q94" i="1"/>
  <c r="P94" i="1"/>
  <c r="AA93" i="1"/>
  <c r="AB93" i="1" s="1"/>
  <c r="Z93" i="1"/>
  <c r="V93" i="1"/>
  <c r="W93" i="1" s="1"/>
  <c r="U93" i="1"/>
  <c r="R93" i="1"/>
  <c r="Q93" i="1"/>
  <c r="P93" i="1"/>
  <c r="AA92" i="1"/>
  <c r="AB92" i="1" s="1"/>
  <c r="Z92" i="1"/>
  <c r="V92" i="1"/>
  <c r="W92" i="1" s="1"/>
  <c r="U92" i="1"/>
  <c r="Q92" i="1"/>
  <c r="R92" i="1" s="1"/>
  <c r="P92" i="1"/>
  <c r="AB91" i="1"/>
  <c r="AA91" i="1"/>
  <c r="Z91" i="1"/>
  <c r="V91" i="1"/>
  <c r="W91" i="1" s="1"/>
  <c r="U91" i="1"/>
  <c r="Q91" i="1"/>
  <c r="R91" i="1" s="1"/>
  <c r="P91" i="1"/>
  <c r="AA90" i="1"/>
  <c r="AB90" i="1" s="1"/>
  <c r="Z90" i="1"/>
  <c r="W90" i="1"/>
  <c r="V90" i="1"/>
  <c r="U90" i="1"/>
  <c r="Q90" i="1"/>
  <c r="R90" i="1" s="1"/>
  <c r="P90" i="1"/>
  <c r="AA89" i="1"/>
  <c r="AB89" i="1" s="1"/>
  <c r="Z89" i="1"/>
  <c r="V89" i="1"/>
  <c r="W89" i="1" s="1"/>
  <c r="U89" i="1"/>
  <c r="R89" i="1"/>
  <c r="Q89" i="1"/>
  <c r="P89" i="1"/>
  <c r="AA88" i="1"/>
  <c r="AB88" i="1" s="1"/>
  <c r="Z88" i="1"/>
  <c r="V88" i="1"/>
  <c r="W88" i="1" s="1"/>
  <c r="U88" i="1"/>
  <c r="Q88" i="1"/>
  <c r="R88" i="1" s="1"/>
  <c r="P88" i="1"/>
  <c r="AB87" i="1"/>
  <c r="AA87" i="1"/>
  <c r="Z87" i="1"/>
  <c r="V87" i="1"/>
  <c r="W87" i="1" s="1"/>
  <c r="U87" i="1"/>
  <c r="Q87" i="1"/>
  <c r="R87" i="1" s="1"/>
  <c r="P87" i="1"/>
  <c r="AA86" i="1"/>
  <c r="AB86" i="1" s="1"/>
  <c r="Z86" i="1"/>
  <c r="W86" i="1"/>
  <c r="V86" i="1"/>
  <c r="U86" i="1"/>
  <c r="Q86" i="1"/>
  <c r="R86" i="1" s="1"/>
  <c r="P86" i="1"/>
  <c r="AA85" i="1"/>
  <c r="AB85" i="1" s="1"/>
  <c r="Z85" i="1"/>
  <c r="V85" i="1"/>
  <c r="W85" i="1" s="1"/>
  <c r="U85" i="1"/>
  <c r="R85" i="1"/>
  <c r="Q85" i="1"/>
  <c r="P85" i="1"/>
  <c r="AA84" i="1"/>
  <c r="AB84" i="1" s="1"/>
  <c r="Z84" i="1"/>
  <c r="V84" i="1"/>
  <c r="W84" i="1" s="1"/>
  <c r="U84" i="1"/>
  <c r="Q84" i="1"/>
  <c r="R84" i="1" s="1"/>
  <c r="P84" i="1"/>
  <c r="AB83" i="1"/>
  <c r="AA83" i="1"/>
  <c r="Z83" i="1"/>
  <c r="V83" i="1"/>
  <c r="W83" i="1" s="1"/>
  <c r="U83" i="1"/>
  <c r="Q83" i="1"/>
  <c r="R83" i="1" s="1"/>
  <c r="P83" i="1"/>
  <c r="AA82" i="1"/>
  <c r="AB82" i="1" s="1"/>
  <c r="Z82" i="1"/>
  <c r="W82" i="1"/>
  <c r="V82" i="1"/>
  <c r="U82" i="1"/>
  <c r="Q82" i="1"/>
  <c r="R82" i="1" s="1"/>
  <c r="P82" i="1"/>
  <c r="AA81" i="1"/>
  <c r="AB81" i="1" s="1"/>
  <c r="Z81" i="1"/>
  <c r="V81" i="1"/>
  <c r="W81" i="1" s="1"/>
  <c r="U81" i="1"/>
  <c r="R81" i="1"/>
  <c r="Q81" i="1"/>
  <c r="P81" i="1"/>
  <c r="AA80" i="1"/>
  <c r="AB80" i="1" s="1"/>
  <c r="Z80" i="1"/>
  <c r="V80" i="1"/>
  <c r="W80" i="1" s="1"/>
  <c r="U80" i="1"/>
  <c r="Q80" i="1"/>
  <c r="R80" i="1" s="1"/>
  <c r="P80" i="1"/>
  <c r="AB79" i="1"/>
  <c r="AA79" i="1"/>
  <c r="Z79" i="1"/>
  <c r="V79" i="1"/>
  <c r="W79" i="1" s="1"/>
  <c r="U79" i="1"/>
  <c r="Q79" i="1"/>
  <c r="R79" i="1" s="1"/>
  <c r="P79" i="1"/>
  <c r="AA78" i="1"/>
  <c r="AB78" i="1" s="1"/>
  <c r="Z78" i="1"/>
  <c r="W78" i="1"/>
  <c r="V78" i="1"/>
  <c r="U78" i="1"/>
  <c r="Q78" i="1"/>
  <c r="R78" i="1" s="1"/>
  <c r="P78" i="1"/>
  <c r="AA77" i="1"/>
  <c r="AB77" i="1" s="1"/>
  <c r="Z77" i="1"/>
  <c r="V77" i="1"/>
  <c r="W77" i="1" s="1"/>
  <c r="U77" i="1"/>
  <c r="R77" i="1"/>
  <c r="Q77" i="1"/>
  <c r="P77" i="1"/>
  <c r="AA76" i="1"/>
  <c r="AB76" i="1" s="1"/>
  <c r="Z76" i="1"/>
  <c r="V76" i="1"/>
  <c r="W76" i="1" s="1"/>
  <c r="U76" i="1"/>
  <c r="Q76" i="1"/>
  <c r="R76" i="1" s="1"/>
  <c r="P76" i="1"/>
  <c r="AB75" i="1"/>
  <c r="AA75" i="1"/>
  <c r="Z75" i="1"/>
  <c r="V75" i="1"/>
  <c r="W75" i="1" s="1"/>
  <c r="U75" i="1"/>
  <c r="Q75" i="1"/>
  <c r="R75" i="1" s="1"/>
  <c r="P75" i="1"/>
  <c r="AA74" i="1"/>
  <c r="AB74" i="1" s="1"/>
  <c r="Z74" i="1"/>
  <c r="W74" i="1"/>
  <c r="V74" i="1"/>
  <c r="U74" i="1"/>
  <c r="Q74" i="1"/>
  <c r="R74" i="1" s="1"/>
  <c r="P74" i="1"/>
  <c r="AA73" i="1"/>
  <c r="AB73" i="1" s="1"/>
  <c r="Z73" i="1"/>
  <c r="V73" i="1"/>
  <c r="W73" i="1" s="1"/>
  <c r="U73" i="1"/>
  <c r="R73" i="1"/>
  <c r="Q73" i="1"/>
  <c r="P73" i="1"/>
  <c r="AA72" i="1"/>
  <c r="AB72" i="1" s="1"/>
  <c r="Z72" i="1"/>
  <c r="V72" i="1"/>
  <c r="W72" i="1" s="1"/>
  <c r="U72" i="1"/>
  <c r="Q72" i="1"/>
  <c r="R72" i="1" s="1"/>
  <c r="P72" i="1"/>
  <c r="AB71" i="1"/>
  <c r="AA71" i="1"/>
  <c r="Z71" i="1"/>
  <c r="V71" i="1"/>
  <c r="W71" i="1" s="1"/>
  <c r="U71" i="1"/>
  <c r="Q71" i="1"/>
  <c r="R71" i="1" s="1"/>
  <c r="P71" i="1"/>
  <c r="AA70" i="1"/>
  <c r="AB70" i="1" s="1"/>
  <c r="Z70" i="1"/>
  <c r="W70" i="1"/>
  <c r="V70" i="1"/>
  <c r="U70" i="1"/>
  <c r="Q70" i="1"/>
  <c r="R70" i="1" s="1"/>
  <c r="P70" i="1"/>
  <c r="AA69" i="1"/>
  <c r="AB69" i="1" s="1"/>
  <c r="Z69" i="1"/>
  <c r="V69" i="1"/>
  <c r="W69" i="1" s="1"/>
  <c r="U69" i="1"/>
  <c r="R69" i="1"/>
  <c r="Q69" i="1"/>
  <c r="P69" i="1"/>
  <c r="AA68" i="1"/>
  <c r="AB68" i="1" s="1"/>
  <c r="Z68" i="1"/>
  <c r="V68" i="1"/>
  <c r="W68" i="1" s="1"/>
  <c r="U68" i="1"/>
  <c r="Q68" i="1"/>
  <c r="R68" i="1" s="1"/>
  <c r="P68" i="1"/>
  <c r="AB67" i="1"/>
  <c r="AA67" i="1"/>
  <c r="Z67" i="1"/>
  <c r="V67" i="1"/>
  <c r="W67" i="1" s="1"/>
  <c r="U67" i="1"/>
  <c r="Q67" i="1"/>
  <c r="R67" i="1" s="1"/>
  <c r="P67" i="1"/>
  <c r="AA66" i="1"/>
  <c r="AB66" i="1" s="1"/>
  <c r="Z66" i="1"/>
  <c r="W66" i="1"/>
  <c r="V66" i="1"/>
  <c r="U66" i="1"/>
  <c r="Q66" i="1"/>
  <c r="R66" i="1" s="1"/>
  <c r="P66" i="1"/>
  <c r="AB65" i="1"/>
  <c r="AA65" i="1"/>
  <c r="Z65" i="1"/>
  <c r="V65" i="1"/>
  <c r="W65" i="1" s="1"/>
  <c r="U65" i="1"/>
  <c r="R65" i="1"/>
  <c r="Q65" i="1"/>
  <c r="P65" i="1"/>
  <c r="AB64" i="1"/>
  <c r="AA64" i="1"/>
  <c r="Z64" i="1"/>
  <c r="V64" i="1"/>
  <c r="W64" i="1" s="1"/>
  <c r="U64" i="1"/>
  <c r="Q64" i="1"/>
  <c r="R64" i="1" s="1"/>
  <c r="P64" i="1"/>
  <c r="AB63" i="1"/>
  <c r="AA63" i="1"/>
  <c r="Z63" i="1"/>
  <c r="V63" i="1"/>
  <c r="W63" i="1" s="1"/>
  <c r="U63" i="1"/>
  <c r="R63" i="1"/>
  <c r="Q63" i="1"/>
  <c r="P63" i="1"/>
  <c r="AA62" i="1"/>
  <c r="AB62" i="1" s="1"/>
  <c r="Z62" i="1"/>
  <c r="W62" i="1"/>
  <c r="V62" i="1"/>
  <c r="U62" i="1"/>
  <c r="R62" i="1"/>
  <c r="Q62" i="1"/>
  <c r="P62" i="1"/>
  <c r="AA61" i="1"/>
  <c r="AB61" i="1" s="1"/>
  <c r="Z61" i="1"/>
  <c r="V61" i="1"/>
  <c r="W61" i="1" s="1"/>
  <c r="U61" i="1"/>
  <c r="R61" i="1"/>
  <c r="Q61" i="1"/>
  <c r="P61" i="1"/>
  <c r="AA60" i="1"/>
  <c r="AB60" i="1" s="1"/>
  <c r="Z60" i="1"/>
  <c r="W60" i="1"/>
  <c r="V60" i="1"/>
  <c r="U60" i="1"/>
  <c r="Q60" i="1"/>
  <c r="R60" i="1" s="1"/>
  <c r="P60" i="1"/>
  <c r="AB59" i="1"/>
  <c r="AA59" i="1"/>
  <c r="Z59" i="1"/>
  <c r="W59" i="1"/>
  <c r="V59" i="1"/>
  <c r="U59" i="1"/>
  <c r="Q59" i="1"/>
  <c r="R59" i="1" s="1"/>
  <c r="P59" i="1"/>
  <c r="AA58" i="1"/>
  <c r="AB58" i="1" s="1"/>
  <c r="Z58" i="1"/>
  <c r="W58" i="1"/>
  <c r="V58" i="1"/>
  <c r="U58" i="1"/>
  <c r="Q58" i="1"/>
  <c r="R58" i="1" s="1"/>
  <c r="P58" i="1"/>
  <c r="AB57" i="1"/>
  <c r="AA57" i="1"/>
  <c r="Z57" i="1"/>
  <c r="V57" i="1"/>
  <c r="W57" i="1" s="1"/>
  <c r="U57" i="1"/>
  <c r="R57" i="1"/>
  <c r="Q57" i="1"/>
  <c r="P57" i="1"/>
  <c r="AB56" i="1"/>
  <c r="AA56" i="1"/>
  <c r="Z56" i="1"/>
  <c r="V56" i="1"/>
  <c r="W56" i="1" s="1"/>
  <c r="U56" i="1"/>
  <c r="Q56" i="1"/>
  <c r="R56" i="1" s="1"/>
  <c r="P56" i="1"/>
  <c r="AB55" i="1"/>
  <c r="AA55" i="1"/>
  <c r="Z55" i="1"/>
  <c r="V55" i="1"/>
  <c r="W55" i="1" s="1"/>
  <c r="U55" i="1"/>
  <c r="R55" i="1"/>
  <c r="Q55" i="1"/>
  <c r="P55" i="1"/>
  <c r="AA54" i="1"/>
  <c r="AB54" i="1" s="1"/>
  <c r="Z54" i="1"/>
  <c r="W54" i="1"/>
  <c r="V54" i="1"/>
  <c r="U54" i="1"/>
  <c r="R54" i="1"/>
  <c r="Q54" i="1"/>
  <c r="P54" i="1"/>
  <c r="AA53" i="1"/>
  <c r="AB53" i="1" s="1"/>
  <c r="Z53" i="1"/>
  <c r="V53" i="1"/>
  <c r="W53" i="1" s="1"/>
  <c r="U53" i="1"/>
  <c r="R53" i="1"/>
  <c r="Q53" i="1"/>
  <c r="P53" i="1"/>
  <c r="AA52" i="1"/>
  <c r="AB52" i="1" s="1"/>
  <c r="Z52" i="1"/>
  <c r="W52" i="1"/>
  <c r="V52" i="1"/>
  <c r="U52" i="1"/>
  <c r="Q52" i="1"/>
  <c r="R52" i="1" s="1"/>
  <c r="P52" i="1"/>
  <c r="AB51" i="1"/>
  <c r="AA51" i="1"/>
  <c r="Z51" i="1"/>
  <c r="W51" i="1"/>
  <c r="V51" i="1"/>
  <c r="U51" i="1"/>
  <c r="Q51" i="1"/>
  <c r="R51" i="1" s="1"/>
  <c r="P51" i="1"/>
  <c r="AA50" i="1"/>
  <c r="AB50" i="1" s="1"/>
  <c r="Z50" i="1"/>
  <c r="W50" i="1"/>
  <c r="V50" i="1"/>
  <c r="U50" i="1"/>
  <c r="Q50" i="1"/>
  <c r="R50" i="1" s="1"/>
  <c r="P50" i="1"/>
  <c r="AB49" i="1"/>
  <c r="AA49" i="1"/>
  <c r="Z49" i="1"/>
  <c r="V49" i="1"/>
  <c r="W49" i="1" s="1"/>
  <c r="U49" i="1"/>
  <c r="R49" i="1"/>
  <c r="Q49" i="1"/>
  <c r="P49" i="1"/>
  <c r="AB48" i="1"/>
  <c r="AA48" i="1"/>
  <c r="Z48" i="1"/>
  <c r="V48" i="1"/>
  <c r="W48" i="1" s="1"/>
  <c r="U48" i="1"/>
  <c r="Q48" i="1"/>
  <c r="R48" i="1" s="1"/>
  <c r="P48" i="1"/>
  <c r="AB47" i="1"/>
  <c r="AA47" i="1"/>
  <c r="Z47" i="1"/>
  <c r="V47" i="1"/>
  <c r="W47" i="1" s="1"/>
  <c r="U47" i="1"/>
  <c r="R47" i="1"/>
  <c r="Q47" i="1"/>
  <c r="P47" i="1"/>
  <c r="AA46" i="1"/>
  <c r="AB46" i="1" s="1"/>
  <c r="Z46" i="1"/>
  <c r="W46" i="1"/>
  <c r="V46" i="1"/>
  <c r="U46" i="1"/>
  <c r="R46" i="1"/>
  <c r="Q46" i="1"/>
  <c r="P46" i="1"/>
  <c r="AA45" i="1"/>
  <c r="AB45" i="1" s="1"/>
  <c r="Z45" i="1"/>
  <c r="V45" i="1"/>
  <c r="W45" i="1" s="1"/>
  <c r="U45" i="1"/>
  <c r="R45" i="1"/>
  <c r="Q45" i="1"/>
  <c r="P45" i="1"/>
  <c r="AA44" i="1"/>
  <c r="AB44" i="1" s="1"/>
  <c r="Z44" i="1"/>
  <c r="W44" i="1"/>
  <c r="V44" i="1"/>
  <c r="U44" i="1"/>
  <c r="Q44" i="1"/>
  <c r="R44" i="1" s="1"/>
  <c r="P44" i="1"/>
  <c r="AB43" i="1"/>
  <c r="AA43" i="1"/>
  <c r="Z43" i="1"/>
  <c r="W43" i="1"/>
  <c r="V43" i="1"/>
  <c r="U43" i="1"/>
  <c r="Q43" i="1"/>
  <c r="R43" i="1" s="1"/>
  <c r="P43" i="1"/>
  <c r="AA42" i="1"/>
  <c r="Z42" i="1"/>
  <c r="W42" i="1"/>
  <c r="V42" i="1"/>
  <c r="U42" i="1"/>
  <c r="Q42" i="1"/>
  <c r="R42" i="1" s="1"/>
  <c r="P42" i="1"/>
  <c r="AA41" i="1"/>
  <c r="Z41" i="1"/>
  <c r="AB41" i="1" s="1"/>
  <c r="V41" i="1"/>
  <c r="U41" i="1"/>
  <c r="W41" i="1" s="1"/>
  <c r="R41" i="1"/>
  <c r="Q41" i="1"/>
  <c r="P41" i="1"/>
  <c r="AB40" i="1"/>
  <c r="AA40" i="1"/>
  <c r="Z40" i="1"/>
  <c r="V40" i="1"/>
  <c r="W40" i="1" s="1"/>
  <c r="U40" i="1"/>
  <c r="Q40" i="1"/>
  <c r="R40" i="1" s="1"/>
  <c r="P40" i="1"/>
  <c r="AB39" i="1"/>
  <c r="AA39" i="1"/>
  <c r="Z39" i="1"/>
  <c r="V39" i="1"/>
  <c r="W39" i="1" s="1"/>
  <c r="U39" i="1"/>
  <c r="R39" i="1"/>
  <c r="Q39" i="1"/>
  <c r="P39" i="1"/>
  <c r="AA38" i="1"/>
  <c r="AB38" i="1" s="1"/>
  <c r="Z38" i="1"/>
  <c r="V38" i="1"/>
  <c r="W38" i="1" s="1"/>
  <c r="U38" i="1"/>
  <c r="R38" i="1"/>
  <c r="Q38" i="1"/>
  <c r="P38" i="1"/>
  <c r="AA37" i="1"/>
  <c r="AB37" i="1" s="1"/>
  <c r="Z37" i="1"/>
  <c r="W37" i="1"/>
  <c r="V37" i="1"/>
  <c r="U37" i="1"/>
  <c r="Q37" i="1"/>
  <c r="R37" i="1" s="1"/>
  <c r="P37" i="1"/>
  <c r="AB36" i="1"/>
  <c r="AA36" i="1"/>
  <c r="Z36" i="1"/>
  <c r="V36" i="1"/>
  <c r="W36" i="1" s="1"/>
  <c r="U36" i="1"/>
  <c r="Q36" i="1"/>
  <c r="P36" i="1"/>
  <c r="R36" i="1" s="1"/>
  <c r="AA35" i="1"/>
  <c r="AB35" i="1" s="1"/>
  <c r="Z35" i="1"/>
  <c r="W35" i="1"/>
  <c r="V35" i="1"/>
  <c r="U35" i="1"/>
  <c r="Q35" i="1"/>
  <c r="R35" i="1" s="1"/>
  <c r="P35" i="1"/>
  <c r="AB34" i="1"/>
  <c r="AA34" i="1"/>
  <c r="Z34" i="1"/>
  <c r="V34" i="1"/>
  <c r="W34" i="1" s="1"/>
  <c r="U34" i="1"/>
  <c r="R34" i="1"/>
  <c r="Q34" i="1"/>
  <c r="P34" i="1"/>
  <c r="AA33" i="1"/>
  <c r="AB33" i="1" s="1"/>
  <c r="Z33" i="1"/>
  <c r="W33" i="1"/>
  <c r="V33" i="1"/>
  <c r="U33" i="1"/>
  <c r="Q33" i="1"/>
  <c r="R33" i="1" s="1"/>
  <c r="P33" i="1"/>
  <c r="AB32" i="1"/>
  <c r="AA32" i="1"/>
  <c r="Z32" i="1"/>
  <c r="V32" i="1"/>
  <c r="W32" i="1" s="1"/>
  <c r="U32" i="1"/>
  <c r="R32" i="1"/>
  <c r="Q32" i="1"/>
  <c r="P32" i="1"/>
  <c r="AA31" i="1"/>
  <c r="AB31" i="1" s="1"/>
  <c r="Z31" i="1"/>
  <c r="W31" i="1"/>
  <c r="V31" i="1"/>
  <c r="U31" i="1"/>
  <c r="Q31" i="1"/>
  <c r="R31" i="1" s="1"/>
  <c r="P31" i="1"/>
  <c r="AB30" i="1"/>
  <c r="AA30" i="1"/>
  <c r="Z30" i="1"/>
  <c r="V30" i="1"/>
  <c r="W30" i="1" s="1"/>
  <c r="U30" i="1"/>
  <c r="R30" i="1"/>
  <c r="Q30" i="1"/>
  <c r="P30" i="1"/>
  <c r="AA29" i="1"/>
  <c r="AB29" i="1" s="1"/>
  <c r="Z29" i="1"/>
  <c r="W29" i="1"/>
  <c r="V29" i="1"/>
  <c r="U29" i="1"/>
  <c r="Q29" i="1"/>
  <c r="R29" i="1" s="1"/>
  <c r="P29" i="1"/>
  <c r="AA28" i="1"/>
  <c r="Z28" i="1"/>
  <c r="AB28" i="1" s="1"/>
  <c r="V28" i="1"/>
  <c r="W28" i="1" s="1"/>
  <c r="U28" i="1"/>
  <c r="Q28" i="1"/>
  <c r="P28" i="1"/>
  <c r="R28" i="1" s="1"/>
  <c r="AA27" i="1"/>
  <c r="AB27" i="1" s="1"/>
  <c r="Z27" i="1"/>
  <c r="W27" i="1"/>
  <c r="V27" i="1"/>
  <c r="U27" i="1"/>
  <c r="Q27" i="1"/>
  <c r="R27" i="1" s="1"/>
  <c r="P27" i="1"/>
  <c r="AB26" i="1"/>
  <c r="AA26" i="1"/>
  <c r="Z26" i="1"/>
  <c r="V26" i="1"/>
  <c r="U26" i="1"/>
  <c r="W26" i="1" s="1"/>
  <c r="R26" i="1"/>
  <c r="Q26" i="1"/>
  <c r="P26" i="1"/>
  <c r="AA25" i="1"/>
  <c r="AB25" i="1" s="1"/>
  <c r="Z25" i="1"/>
  <c r="W25" i="1"/>
  <c r="V25" i="1"/>
  <c r="U25" i="1"/>
  <c r="Q25" i="1"/>
  <c r="P25" i="1"/>
  <c r="R25" i="1" s="1"/>
  <c r="AB24" i="1"/>
  <c r="AA24" i="1"/>
  <c r="Z24" i="1"/>
  <c r="V24" i="1"/>
  <c r="W24" i="1" s="1"/>
  <c r="U24" i="1"/>
  <c r="R24" i="1"/>
  <c r="Q24" i="1"/>
  <c r="P24" i="1"/>
  <c r="AA23" i="1"/>
  <c r="Z23" i="1"/>
  <c r="AB23" i="1" s="1"/>
  <c r="W23" i="1"/>
  <c r="V23" i="1"/>
  <c r="U23" i="1"/>
  <c r="Q23" i="1"/>
  <c r="R23" i="1" s="1"/>
  <c r="P23" i="1"/>
  <c r="AA22" i="1"/>
  <c r="Z22" i="1"/>
  <c r="AB22" i="1" s="1"/>
  <c r="V22" i="1"/>
  <c r="U22" i="1"/>
  <c r="W22" i="1" s="1"/>
  <c r="R22" i="1"/>
  <c r="Q22" i="1"/>
  <c r="P22" i="1"/>
  <c r="AA21" i="1"/>
  <c r="AB21" i="1" s="1"/>
  <c r="Z21" i="1"/>
  <c r="V21" i="1"/>
  <c r="U21" i="1"/>
  <c r="W21" i="1" s="1"/>
  <c r="Q21" i="1"/>
  <c r="R21" i="1" s="1"/>
  <c r="P21" i="1"/>
  <c r="AB20" i="1"/>
  <c r="AA20" i="1"/>
  <c r="Z20" i="1"/>
  <c r="V20" i="1"/>
  <c r="W20" i="1" s="1"/>
  <c r="U20" i="1"/>
  <c r="R20" i="1"/>
  <c r="Q20" i="1"/>
  <c r="P20" i="1"/>
  <c r="AA19" i="1"/>
  <c r="AB19" i="1" s="1"/>
  <c r="Z19" i="1"/>
  <c r="W19" i="1"/>
  <c r="V19" i="1"/>
  <c r="U19" i="1"/>
  <c r="Q19" i="1"/>
  <c r="R19" i="1" s="1"/>
  <c r="P19" i="1"/>
  <c r="AB18" i="1"/>
  <c r="AA18" i="1"/>
  <c r="Z18" i="1"/>
  <c r="V18" i="1"/>
  <c r="W18" i="1" s="1"/>
  <c r="U18" i="1"/>
  <c r="R18" i="1"/>
  <c r="Q18" i="1"/>
  <c r="P18" i="1"/>
  <c r="AA17" i="1"/>
  <c r="AB17" i="1" s="1"/>
  <c r="Z17" i="1"/>
  <c r="W17" i="1"/>
  <c r="V17" i="1"/>
  <c r="U17" i="1"/>
  <c r="Q17" i="1"/>
  <c r="R17" i="1" s="1"/>
  <c r="P17" i="1"/>
  <c r="AB16" i="1"/>
  <c r="AA16" i="1"/>
  <c r="Z16" i="1"/>
  <c r="V16" i="1"/>
  <c r="W16" i="1" s="1"/>
  <c r="U16" i="1"/>
  <c r="R16" i="1"/>
  <c r="Q16" i="1"/>
  <c r="P16" i="1"/>
  <c r="AA15" i="1"/>
  <c r="Z15" i="1"/>
  <c r="AB15" i="1" s="1"/>
  <c r="W15" i="1"/>
  <c r="V15" i="1"/>
  <c r="U15" i="1"/>
  <c r="Q15" i="1"/>
  <c r="R15" i="1" s="1"/>
  <c r="P15" i="1"/>
  <c r="AB14" i="1"/>
  <c r="AA14" i="1"/>
  <c r="Z14" i="1"/>
  <c r="V14" i="1"/>
  <c r="U14" i="1"/>
  <c r="W14" i="1" s="1"/>
  <c r="R14" i="1"/>
  <c r="Q14" i="1"/>
  <c r="P14" i="1"/>
  <c r="AA13" i="1"/>
  <c r="AB13" i="1" s="1"/>
  <c r="Z13" i="1"/>
  <c r="W13" i="1"/>
  <c r="V13" i="1"/>
  <c r="U13" i="1"/>
  <c r="Q13" i="1"/>
  <c r="R13" i="1" s="1"/>
  <c r="P13" i="1"/>
  <c r="AB12" i="1"/>
  <c r="AA12" i="1"/>
  <c r="Z12" i="1"/>
  <c r="V12" i="1"/>
  <c r="W12" i="1" s="1"/>
  <c r="U12" i="1"/>
  <c r="R12" i="1"/>
  <c r="Q12" i="1"/>
  <c r="P12" i="1"/>
  <c r="AA11" i="1"/>
  <c r="Z11" i="1"/>
  <c r="AB11" i="1" s="1"/>
  <c r="W11" i="1"/>
  <c r="V11" i="1"/>
  <c r="U11" i="1"/>
  <c r="Q11" i="1"/>
  <c r="R11" i="1" s="1"/>
  <c r="P11" i="1"/>
  <c r="AB10" i="1"/>
  <c r="AA10" i="1"/>
  <c r="Z10" i="1"/>
  <c r="V10" i="1"/>
  <c r="W10" i="1" s="1"/>
  <c r="U10" i="1"/>
  <c r="R10" i="1"/>
  <c r="Q10" i="1"/>
  <c r="P10" i="1"/>
  <c r="AA9" i="1"/>
  <c r="AB9" i="1" s="1"/>
  <c r="Z9" i="1"/>
  <c r="W9" i="1"/>
  <c r="V9" i="1"/>
  <c r="U9" i="1"/>
  <c r="Q9" i="1"/>
  <c r="P9" i="1"/>
  <c r="R9" i="1" s="1"/>
  <c r="AB8" i="1"/>
  <c r="AA8" i="1"/>
  <c r="Z8" i="1"/>
  <c r="V8" i="1"/>
  <c r="W8" i="1" s="1"/>
  <c r="U8" i="1"/>
  <c r="Q8" i="1"/>
  <c r="P8" i="1"/>
  <c r="R8" i="1" s="1"/>
  <c r="AA7" i="1"/>
  <c r="AA249" i="1" s="1"/>
  <c r="Z7" i="1"/>
  <c r="AB7" i="1" s="1"/>
  <c r="W7" i="1"/>
  <c r="V7" i="1"/>
  <c r="U7" i="1"/>
  <c r="Q7" i="1"/>
  <c r="Q249" i="1" s="1"/>
  <c r="P7" i="1"/>
  <c r="AB6" i="1"/>
  <c r="AA6" i="1"/>
  <c r="Z6" i="1"/>
  <c r="V6" i="1"/>
  <c r="W6" i="1" s="1"/>
  <c r="U6" i="1"/>
  <c r="R6" i="1"/>
  <c r="Q6" i="1"/>
  <c r="P6" i="1"/>
  <c r="V249" i="1" l="1"/>
  <c r="W249" i="1" s="1"/>
  <c r="R7" i="1"/>
  <c r="AB42" i="1"/>
  <c r="R249" i="1"/>
  <c r="K248" i="1"/>
  <c r="AB249" i="1"/>
</calcChain>
</file>

<file path=xl/sharedStrings.xml><?xml version="1.0" encoding="utf-8"?>
<sst xmlns="http://schemas.openxmlformats.org/spreadsheetml/2006/main" count="1643" uniqueCount="456">
  <si>
    <t>Звіт України щодо виконання Національного плану скорочення викидів від великих спалювальних установок за 2018 рік</t>
  </si>
  <si>
    <t>Ідентифікатор установки</t>
  </si>
  <si>
    <t>Назва установки</t>
  </si>
  <si>
    <t>Регіон розташування установки</t>
  </si>
  <si>
    <t>Населений пункт розташування установки</t>
  </si>
  <si>
    <t>Оператор установки</t>
  </si>
  <si>
    <t>Статус установки</t>
  </si>
  <si>
    <t>Загальна номінальна теплова потужність 
на 31 грудня 2012 р. (МВт)</t>
  </si>
  <si>
    <t>Використання енергії палива (ТДж)</t>
  </si>
  <si>
    <t>Встановлена вимога до установки згідно з НПСВ</t>
  </si>
  <si>
    <t>Кількість годин експлуатації установки</t>
  </si>
  <si>
    <t>Обсяги викидів в атмосферне повітря (т)</t>
  </si>
  <si>
    <t>Вугілля</t>
  </si>
  <si>
    <t>Рідкі палива</t>
  </si>
  <si>
    <t>Природний газ</t>
  </si>
  <si>
    <t>Інші гази (доменні, коксові)</t>
  </si>
  <si>
    <t>Пил</t>
  </si>
  <si>
    <t>Діоксид сірки</t>
  </si>
  <si>
    <t>Оксиди азоту</t>
  </si>
  <si>
    <t>Факт</t>
  </si>
  <si>
    <t>Обмін</t>
  </si>
  <si>
    <t>Факт після обміну</t>
  </si>
  <si>
    <t>НПСВ</t>
  </si>
  <si>
    <t>Відхилення</t>
  </si>
  <si>
    <t>*Зуївська ТЕС, енергоблоки 1-4</t>
  </si>
  <si>
    <t>Донецька обл.</t>
  </si>
  <si>
    <t>м. Зугрес</t>
  </si>
  <si>
    <t>ТОВ "ДТЕК Східенерго"</t>
  </si>
  <si>
    <t>невідомо</t>
  </si>
  <si>
    <t>X</t>
  </si>
  <si>
    <t>скорочення викидів (Додаток 2)</t>
  </si>
  <si>
    <t>Луганська ТЕС, енергоблоки 9-11</t>
  </si>
  <si>
    <t>Луганська обл.</t>
  </si>
  <si>
    <t>м. Щастя</t>
  </si>
  <si>
    <t>працює</t>
  </si>
  <si>
    <t>Луганська ТЕС, енергоблоки 13-15</t>
  </si>
  <si>
    <t>4.1</t>
  </si>
  <si>
    <t>Курахівська ТЕС, енергоблоки 3, 4</t>
  </si>
  <si>
    <t>м. Курахове</t>
  </si>
  <si>
    <t>4.2</t>
  </si>
  <si>
    <t>Курахівська ТЕС, енергоблок 5</t>
  </si>
  <si>
    <t>обмеження часу роботи - 40 тис. год. (Додаток 4)</t>
  </si>
  <si>
    <t>5.1</t>
  </si>
  <si>
    <t>Курахівська ТЕС, енергоблоки 8, 9</t>
  </si>
  <si>
    <t>5.2.1</t>
  </si>
  <si>
    <t>Курахівська ТЕС, енергоблок 6</t>
  </si>
  <si>
    <t>5.2.2</t>
  </si>
  <si>
    <t>Курахівська ТЕС, енергоблок 7</t>
  </si>
  <si>
    <t>Миронівська ТЕЦ</t>
  </si>
  <si>
    <t>смт Миронівський</t>
  </si>
  <si>
    <t>ТОВ "ДТЕК Миронівська ТЕЦ"</t>
  </si>
  <si>
    <t>Запорізька ТЕС, енергоблоки 1-4</t>
  </si>
  <si>
    <t>Запорізька обл.</t>
  </si>
  <si>
    <t>м. Енергодар</t>
  </si>
  <si>
    <t>АТ "ДТЕК Дніпроенерго"</t>
  </si>
  <si>
    <t>Запорізька ТЕС, енергоблоки 5-7</t>
  </si>
  <si>
    <t>не працює</t>
  </si>
  <si>
    <t>Придніпровська ТЕС, енергоблок 7</t>
  </si>
  <si>
    <t>Дніпропетровська обл.</t>
  </si>
  <si>
    <t>м. Дніпро</t>
  </si>
  <si>
    <t>10.1</t>
  </si>
  <si>
    <t>Придніпровська ТЕС, енергоблок 8</t>
  </si>
  <si>
    <t>10.2</t>
  </si>
  <si>
    <t>Придніпровська ТЕС, енергоблок 9</t>
  </si>
  <si>
    <t>10.3</t>
  </si>
  <si>
    <t>Придніпровська ТЕС, енергоблок 10</t>
  </si>
  <si>
    <t>Придніпровська ТЕС, енергоблоки 11, 12</t>
  </si>
  <si>
    <t>Придніпровська ТЕС, енергоблоки 13, 14</t>
  </si>
  <si>
    <t>13.1</t>
  </si>
  <si>
    <t>Криворізька ТЕС, енергоблок 1</t>
  </si>
  <si>
    <t>м. Зеленодольськ</t>
  </si>
  <si>
    <t>13.2</t>
  </si>
  <si>
    <t>Криворізька ТЕС, енергоблок 2</t>
  </si>
  <si>
    <t>Криворізька ТЕС, енергоблоки 3, 4</t>
  </si>
  <si>
    <t>15.1</t>
  </si>
  <si>
    <t>Криворізька ТЕС, енергоблок 6</t>
  </si>
  <si>
    <t>15.2</t>
  </si>
  <si>
    <t>Криворізька ТЕС, енергоблок 5</t>
  </si>
  <si>
    <t>16.1</t>
  </si>
  <si>
    <t>Криворізька ТЕС, енергоблок 10</t>
  </si>
  <si>
    <t>16.2.1</t>
  </si>
  <si>
    <t>Криворізька ТЕС, енергоблок 8</t>
  </si>
  <si>
    <t>16.2.2</t>
  </si>
  <si>
    <t>Криворізька ТЕС, енергоблок 9</t>
  </si>
  <si>
    <t>17.1</t>
  </si>
  <si>
    <t>Бурштинська ТЕС, енергоблоки 9-12</t>
  </si>
  <si>
    <t>Івано-Франківська обл.</t>
  </si>
  <si>
    <t>м. Бурштин</t>
  </si>
  <si>
    <t>АТ "ДТЕК Західенерго"</t>
  </si>
  <si>
    <t>17.2.1</t>
  </si>
  <si>
    <t>Бурштинська ТЕС, енергоблок 1</t>
  </si>
  <si>
    <t>обмеження часу роботи - 20 тис. год. (Додаток 4)</t>
  </si>
  <si>
    <t>17.2.2</t>
  </si>
  <si>
    <t>Бурштинська ТЕС, енергоблок 4</t>
  </si>
  <si>
    <t>18.1</t>
  </si>
  <si>
    <t>Бурштинська ТЕС, енергоблок 2</t>
  </si>
  <si>
    <t>18.2</t>
  </si>
  <si>
    <t>Бурштинська ТЕС, енергоблок 3</t>
  </si>
  <si>
    <t>19.1</t>
  </si>
  <si>
    <t>Бурштинська ТЕС, енергоблок 8</t>
  </si>
  <si>
    <t>19.2.1</t>
  </si>
  <si>
    <t>Бурштинська ТЕС, енергоблок 5</t>
  </si>
  <si>
    <t>19.2.2</t>
  </si>
  <si>
    <t>Бурштинська ТЕС, енергоблок 6</t>
  </si>
  <si>
    <t>19.2.3</t>
  </si>
  <si>
    <t>Бурштинська ТЕС, енергоблок 7</t>
  </si>
  <si>
    <t>Добротвірська ТЕС, котли 5-10</t>
  </si>
  <si>
    <t>Львівська обл.</t>
  </si>
  <si>
    <t>смт Добротвір</t>
  </si>
  <si>
    <t>Добротвірська ТЕС, енергоблоки 7, 8, котли 11, 12</t>
  </si>
  <si>
    <t>Ладижинська ТЕС, енергоблоки 1-3</t>
  </si>
  <si>
    <t>Вінницька обл.</t>
  </si>
  <si>
    <t>м. Ладижин</t>
  </si>
  <si>
    <t>Ладижинська ТЕС, енергоблоки 4-6</t>
  </si>
  <si>
    <t>Вуглегірська ТЕС, енергоблоки 1-4</t>
  </si>
  <si>
    <t>м. Світлодарськ</t>
  </si>
  <si>
    <t>ПАТ "Центренерго"</t>
  </si>
  <si>
    <t>Вуглегірська ТЕС, енергоблоки 5-7</t>
  </si>
  <si>
    <t>Зміївська ТЕС, енергоблоки 1, 2</t>
  </si>
  <si>
    <t>Харківська обл.</t>
  </si>
  <si>
    <t>смт Слобожанське</t>
  </si>
  <si>
    <t>Зміївська ТЕС, енергоблоки 3, 4</t>
  </si>
  <si>
    <t>Зміївська ТЕС, енергоблоки 5, 6</t>
  </si>
  <si>
    <t>Зміївська ТЕС, енергоблоки 7, 8</t>
  </si>
  <si>
    <t>Зміївська ТЕС, енергоблоки 9, 10</t>
  </si>
  <si>
    <t>Трипільська ТЕС, енергоблоки 1-4</t>
  </si>
  <si>
    <t>Київська обл.</t>
  </si>
  <si>
    <t>м. Українка</t>
  </si>
  <si>
    <t>Трипільська ТЕС, енергоблоки 5, 6</t>
  </si>
  <si>
    <t>Слов’янська ТЕС, енергоблок 7</t>
  </si>
  <si>
    <t>м. Миколаївка</t>
  </si>
  <si>
    <t>ПАТ "Донбасенерго"</t>
  </si>
  <si>
    <t>Слов’янська ТЕС, котли 6, 7</t>
  </si>
  <si>
    <t>35.1</t>
  </si>
  <si>
    <t>*Старобешівська ТЕС, енергоблок 4</t>
  </si>
  <si>
    <t>смт Новий Світ</t>
  </si>
  <si>
    <t>35.2</t>
  </si>
  <si>
    <t>*Старобешівська ТЕС, енергоблок 5</t>
  </si>
  <si>
    <t>*Старобешівська ТЕС, енергоблоки 6, 7</t>
  </si>
  <si>
    <t>*Старобешівська ТЕС, енергоблоки 8-10</t>
  </si>
  <si>
    <t>*Старобешівська ТЕС, енергоблоки 11-13</t>
  </si>
  <si>
    <t>39.1</t>
  </si>
  <si>
    <t>Білоцерківська ТЕЦ (1)</t>
  </si>
  <si>
    <t>м. Біла Церква</t>
  </si>
  <si>
    <t>ПрАТ "Білоцерківська ТЕЦ"</t>
  </si>
  <si>
    <t>39.2</t>
  </si>
  <si>
    <t>Білоцерківська ТЕЦ (2)</t>
  </si>
  <si>
    <t>Дарницька ТЕЦ, ВК-1, ВК-2, к-4</t>
  </si>
  <si>
    <t>м. Київ, вул. Гната Хоткевича, 20</t>
  </si>
  <si>
    <t>ТОВ "Євро-Реконструкція"</t>
  </si>
  <si>
    <t>Дарницька ТЕЦ, котли 5-8</t>
  </si>
  <si>
    <t>42.1</t>
  </si>
  <si>
    <t>Дарницька ТЕЦ, котли 9, 10</t>
  </si>
  <si>
    <t>42.2</t>
  </si>
  <si>
    <t>Дарницька ТЕЦ, ПТВМ-100 № 1-4</t>
  </si>
  <si>
    <t>Дніпровська ТЕЦ, котел 3</t>
  </si>
  <si>
    <t>м. Кам’янське</t>
  </si>
  <si>
    <t>АТ "Дніпровська ТЕЦ"</t>
  </si>
  <si>
    <t>Дніпровська ТЕЦ, котел 4</t>
  </si>
  <si>
    <t>Дніпровська ТЕЦ, котел 5</t>
  </si>
  <si>
    <t>Дніпровська ТЕЦ, котел 6</t>
  </si>
  <si>
    <t>Дніпровська ТЕЦ, котел 7</t>
  </si>
  <si>
    <t>Дніпровська ТЕЦ, котел 8</t>
  </si>
  <si>
    <t>Дніпровська ТЕЦ, котел 9</t>
  </si>
  <si>
    <t>Дніпровська ТЕЦ, котел 10</t>
  </si>
  <si>
    <t>Калуська ТЕЦ</t>
  </si>
  <si>
    <t>м. Калуш</t>
  </si>
  <si>
    <t>ДП "Калуська ТЕЦ-Нова"</t>
  </si>
  <si>
    <t>Київська ТЕЦ-5 (1)</t>
  </si>
  <si>
    <t>м. Київ, вул. Промислова, 4</t>
  </si>
  <si>
    <t>КП "Київтеплоенерго"</t>
  </si>
  <si>
    <t>Київська ТЕЦ-5 (2)</t>
  </si>
  <si>
    <t>Київська ТЕЦ-6 (1)</t>
  </si>
  <si>
    <t>м. Київ, вул. Пухівська, 1-А</t>
  </si>
  <si>
    <t>Київська ТЕЦ-6 (2)</t>
  </si>
  <si>
    <t>Краматорська ТЕЦ</t>
  </si>
  <si>
    <t>м. Краматорськ</t>
  </si>
  <si>
    <t>ТОВ "Краматорськтеплоенерго"</t>
  </si>
  <si>
    <t>57.1</t>
  </si>
  <si>
    <t>Кременчуцька ТЕЦ, котли 1-5</t>
  </si>
  <si>
    <t>Полтавська обл.</t>
  </si>
  <si>
    <t>м. Кременчук</t>
  </si>
  <si>
    <t>ТОВ "Кременчуцька ТЕЦ"</t>
  </si>
  <si>
    <t>57.2</t>
  </si>
  <si>
    <t>Кременчуцька ТЕЦ, котел 6</t>
  </si>
  <si>
    <t>КТЦ, котлотурбінний цех, котли 1, 3, 5</t>
  </si>
  <si>
    <t>м. Кривий Ріг</t>
  </si>
  <si>
    <t>АТ "КТЦ"</t>
  </si>
  <si>
    <t>КТЦ, котлотурбінний цех, котли 2, 4, 6</t>
  </si>
  <si>
    <t>КТЦ, котлотурбінний цех, котел 7</t>
  </si>
  <si>
    <t>КТЦ, котлотурбінний цех, котел 8</t>
  </si>
  <si>
    <t>КТЦ, районна котельня № 2, котли 1-6, 10</t>
  </si>
  <si>
    <t>КТЦ, районна котельня № 2, котли 7-9</t>
  </si>
  <si>
    <t>КТЦ, районна котельня № 3, котли 1-4</t>
  </si>
  <si>
    <t>КТЦ, районна котельня № 4, котли 1-3</t>
  </si>
  <si>
    <t>КТЦ, районна котельня № 5, котли 1-4</t>
  </si>
  <si>
    <t>КТЦ, районна котельня № 6, котел 1</t>
  </si>
  <si>
    <t>КТЦ, районна котельня № 6, котел 2</t>
  </si>
  <si>
    <t>Львівська ТЕЦ-1</t>
  </si>
  <si>
    <t>м. Львів</t>
  </si>
  <si>
    <t>ЛМКП "Львівтеплоенерго"</t>
  </si>
  <si>
    <t>ТЦ Північна</t>
  </si>
  <si>
    <t>ТЦ Південна</t>
  </si>
  <si>
    <t>Миколаївська ТЕЦ</t>
  </si>
  <si>
    <t>Миколаївська обл.</t>
  </si>
  <si>
    <t>м. Миколаїв</t>
  </si>
  <si>
    <t>ПрАТ "Миколаївська ТЕЦ"</t>
  </si>
  <si>
    <t>Одеська ТЕЦ (1)</t>
  </si>
  <si>
    <t>Одеська обл.</t>
  </si>
  <si>
    <t>м. Одеса</t>
  </si>
  <si>
    <t>АТ "Одеська ТЕЦ"</t>
  </si>
  <si>
    <t>Одеська ТЕЦ (2)</t>
  </si>
  <si>
    <t>Охтирська ТЕЦ</t>
  </si>
  <si>
    <t>Сумська обл.</t>
  </si>
  <si>
    <t>м. Охтирка</t>
  </si>
  <si>
    <t>ТОВ "БрокЕнергія"</t>
  </si>
  <si>
    <t>Сєвєродонецька ТЕЦ, котел 16</t>
  </si>
  <si>
    <t>м. Сєвєродонецьк</t>
  </si>
  <si>
    <t>ДП "Сєвєродонецька ТЕЦ"</t>
  </si>
  <si>
    <t>Сєвєродонецька ТЕЦ, котел 20</t>
  </si>
  <si>
    <t>Сумська ТЕЦ</t>
  </si>
  <si>
    <t>м. Суми</t>
  </si>
  <si>
    <t>ТОВ "Сумитеплоенерго"</t>
  </si>
  <si>
    <t>Харківська ТЕЦ-5</t>
  </si>
  <si>
    <t>с. Подвірки</t>
  </si>
  <si>
    <t>ПрАТ "Харківська ТЕЦ-5"</t>
  </si>
  <si>
    <t>ХТМ, ТЕЦ-3, котел 1</t>
  </si>
  <si>
    <t>м. Харків, вул. Енергетична, 3</t>
  </si>
  <si>
    <t>КП "Харківські теплові мережі"</t>
  </si>
  <si>
    <t>не встановлено</t>
  </si>
  <si>
    <t>ХТМ, ТЕЦ-3, котел 2</t>
  </si>
  <si>
    <t>ХТМ, ТЕЦ-3, котел 3</t>
  </si>
  <si>
    <t>ХТМ, ТЕЦ-3, котел 4</t>
  </si>
  <si>
    <t>ХТМ, ТЕЦ-3, котел 5</t>
  </si>
  <si>
    <t>ХТМ, ТЕЦ-3, котел 6</t>
  </si>
  <si>
    <t>ХТМ, ТЕЦ-3, котел 7</t>
  </si>
  <si>
    <t>ХТМ, ТЕЦ-3, котел 9</t>
  </si>
  <si>
    <t>Харківська ТЕЦ-2</t>
  </si>
  <si>
    <t>смт Есхар</t>
  </si>
  <si>
    <t>ТОВ "ДВ Нафтогазовидобувна компанія"</t>
  </si>
  <si>
    <t>Херсонська ТЕЦ</t>
  </si>
  <si>
    <t>Херсонська обл.</t>
  </si>
  <si>
    <t>м. Херсон</t>
  </si>
  <si>
    <t>АТ "Херсонська ТЕЦ"</t>
  </si>
  <si>
    <t>Черкаська ТЕЦ, котли 1-4</t>
  </si>
  <si>
    <t>Черкаська обл.</t>
  </si>
  <si>
    <t>м. Черкаси</t>
  </si>
  <si>
    <t>ПрАТ "Черкаське хімволокно"</t>
  </si>
  <si>
    <t>Черкаська ТЕЦ, котли 5-9</t>
  </si>
  <si>
    <t>Черкаська ТЕЦ, ВК-1</t>
  </si>
  <si>
    <t>Черкаська ТЕЦ, ВК-2</t>
  </si>
  <si>
    <t>Черкаська ТЕЦ, ВК-3</t>
  </si>
  <si>
    <t>Черкаська ТЕЦ, КПР, котли 1-3</t>
  </si>
  <si>
    <t>Чернігівська ТЕЦ, котли 1-4</t>
  </si>
  <si>
    <t>Чернігівська обл.</t>
  </si>
  <si>
    <t>м. Чернігів</t>
  </si>
  <si>
    <t>ТОВ Фірма "ТехНова"</t>
  </si>
  <si>
    <t>Шосткинська ТЕЦ</t>
  </si>
  <si>
    <t>м. Шостка</t>
  </si>
  <si>
    <t>ТОВ "ШП "Харківенергоремонт"</t>
  </si>
  <si>
    <t>ТЕЦ Лисичанського НПЗ</t>
  </si>
  <si>
    <t>м. Лисичанськ</t>
  </si>
  <si>
    <t>ПрАТ "ЛИНІК"</t>
  </si>
  <si>
    <t>*ТЕЦ Алчевського МК</t>
  </si>
  <si>
    <t>м. Алчевськ</t>
  </si>
  <si>
    <t>ПАТ "Алчевський металургійний комбінат"</t>
  </si>
  <si>
    <t>*ЦЕВС Макіївського МЗ</t>
  </si>
  <si>
    <t>м. Макіївка</t>
  </si>
  <si>
    <t>ПрАТ "Макіївський металургійний завод"</t>
  </si>
  <si>
    <t>ТЕЦ АКХЗ</t>
  </si>
  <si>
    <t>м. Авдіївка</t>
  </si>
  <si>
    <t>ПрАТ "АКХЗ"</t>
  </si>
  <si>
    <t>ТЕЦ ММК ім. Ілліча</t>
  </si>
  <si>
    <t>м. Маріуполь</t>
  </si>
  <si>
    <t>ПрАТ "ММК ім. Ілліча"</t>
  </si>
  <si>
    <t>Маріупольська ТЕЦ-2</t>
  </si>
  <si>
    <t>Маріупольська ТЕЦ -2</t>
  </si>
  <si>
    <t>виведено з експлуатації</t>
  </si>
  <si>
    <t>Маріупольська ТЕЦ-3</t>
  </si>
  <si>
    <t>Маріупольська ТЕЦ -3</t>
  </si>
  <si>
    <t>ТЕЦ Сумське НВО</t>
  </si>
  <si>
    <t>АТ "Сумське НВО"</t>
  </si>
  <si>
    <t>ТЕЦ Первомайського Енергохімпром</t>
  </si>
  <si>
    <t>м. Первомайський</t>
  </si>
  <si>
    <t>ДП "Енергохімпром"</t>
  </si>
  <si>
    <t>*Сімферопольська ТЕЦ</t>
  </si>
  <si>
    <t>АР Крим</t>
  </si>
  <si>
    <t>м. Сімферополь</t>
  </si>
  <si>
    <t>ДП "КГС"</t>
  </si>
  <si>
    <t>*Севастопольська ТЕЦ</t>
  </si>
  <si>
    <t>м. Севастополь</t>
  </si>
  <si>
    <t>*Сакська ТЕЦ</t>
  </si>
  <si>
    <t>м. Саки</t>
  </si>
  <si>
    <t>*Комиш-Бурунська ТЕЦ</t>
  </si>
  <si>
    <t>м. Керч</t>
  </si>
  <si>
    <t>ТЕЦ-1 Криворіжсталь</t>
  </si>
  <si>
    <t>ПАТ "АрселорМіттал Кривий Ріг"</t>
  </si>
  <si>
    <t>ТЕЦ-2 Криворіжсталь</t>
  </si>
  <si>
    <t>ТЕЦ-3 Криворіжсталь</t>
  </si>
  <si>
    <t>ТЕЦ Запоріжсталь</t>
  </si>
  <si>
    <t>м. Запоріжжя</t>
  </si>
  <si>
    <t>ПАТ "Запоріжсталь"</t>
  </si>
  <si>
    <t>ТЕЦ ДніпроАзот</t>
  </si>
  <si>
    <t>АТ "ДніпроАзот"</t>
  </si>
  <si>
    <t>ТЕЦ Південмаш</t>
  </si>
  <si>
    <t>ДП "ВО ПМЗ ім. О.М. Макарова"</t>
  </si>
  <si>
    <t>ТЕЦ Азовсталь</t>
  </si>
  <si>
    <t>ПрАТ "МК "Азовсталь"</t>
  </si>
  <si>
    <t>СТ1 (ТЕЦ-3), котел 1</t>
  </si>
  <si>
    <t>м. Київ, вул. Жилянська, 85</t>
  </si>
  <si>
    <t>СТ1 (ТЕЦ-3), котел 2</t>
  </si>
  <si>
    <t>СТ1 (ТЕЦ-3), котел 3</t>
  </si>
  <si>
    <t>СТ1 (ТЕЦ-3), котел 4</t>
  </si>
  <si>
    <t>СТ1 (ТЕЦ-3), котел 5</t>
  </si>
  <si>
    <t>СТ1 (ТЕЦ-3), котел 6</t>
  </si>
  <si>
    <t>СТ1 (ТЕЦ-3), котел 7</t>
  </si>
  <si>
    <t>СТ2 (ТЕЦ-2), котли 1, 2, 3</t>
  </si>
  <si>
    <t>м. Київ, пров. Електриків, 17</t>
  </si>
  <si>
    <t>СТ2 (ТЕЦ-2), котел 7</t>
  </si>
  <si>
    <t>СТ2 (ТЕЦ-2), котел 8</t>
  </si>
  <si>
    <t>СТ2 (ТЕЦ-2), котел 9</t>
  </si>
  <si>
    <t>СТ2 (ТЕЦ-2), котел 10</t>
  </si>
  <si>
    <t>Котельня Нивки, котел 1</t>
  </si>
  <si>
    <t>м. Київ, вул. Салютна, 23-Б</t>
  </si>
  <si>
    <t>Котельня Нивки, котел 2</t>
  </si>
  <si>
    <t>Котельня Нивки, котел 3</t>
  </si>
  <si>
    <t>Котельня Відрадний, котел 1</t>
  </si>
  <si>
    <t>м. Київ, пр-т Любомира Гузара, 5</t>
  </si>
  <si>
    <t>Котельня Відрадний, котел 2</t>
  </si>
  <si>
    <t>Котельня Відрадний, котел 3</t>
  </si>
  <si>
    <t>Котельня Відрадний, котел 4</t>
  </si>
  <si>
    <t>Котельня Микільська Борщагівка</t>
  </si>
  <si>
    <t>м. Київ, вул. Жмеринська, 14</t>
  </si>
  <si>
    <t>Котельня Виноградар</t>
  </si>
  <si>
    <t>м. Київ, вул. Світлицького, 34</t>
  </si>
  <si>
    <t>СТ Біличі</t>
  </si>
  <si>
    <t>м. Київ, вул. Робітнича, 1</t>
  </si>
  <si>
    <t>Котельня Молодь</t>
  </si>
  <si>
    <t>м. Київ, вул. Дегтярівська, 46</t>
  </si>
  <si>
    <t>Котельня Воскресенка</t>
  </si>
  <si>
    <t>м. Київ, вул. Крайня, 1</t>
  </si>
  <si>
    <t>Котельня Позняки</t>
  </si>
  <si>
    <t>м. Київ, вул. Ревуцького, 41</t>
  </si>
  <si>
    <t>Котельня Веркон</t>
  </si>
  <si>
    <t>м. Київ, пр-т Перемоги, 67</t>
  </si>
  <si>
    <t>Котельня ПАР, котли 4-9</t>
  </si>
  <si>
    <t>м. Київ, вул. Резервна, 8</t>
  </si>
  <si>
    <t>Котельня Теремки, котли 7, 8</t>
  </si>
  <si>
    <t>м. Київ, пр-т Академіка Глушкова, 38-Б</t>
  </si>
  <si>
    <t>Котельня Центральна</t>
  </si>
  <si>
    <t>м. Київ, б-р Академіка Вернадського, 36-Б</t>
  </si>
  <si>
    <t>Котельня Мінська</t>
  </si>
  <si>
    <t>м. Київ, пр-т Маршала Рокосовського, 8-Б</t>
  </si>
  <si>
    <t>Ромни-2 (1), GPA-25S</t>
  </si>
  <si>
    <t>с. Над’ярне</t>
  </si>
  <si>
    <t>АТ "Укртрансгаз"</t>
  </si>
  <si>
    <t>Ромни-2 (2), GPA-25S</t>
  </si>
  <si>
    <t>планується виведення з експлуатації після 40 тис. год. роботи до 31.12.2033</t>
  </si>
  <si>
    <t>Ромни-2 (3), GPA-25S</t>
  </si>
  <si>
    <t>Гребінківська (1), GPA-25S</t>
  </si>
  <si>
    <t>с. Веселе</t>
  </si>
  <si>
    <t>Гребінківська (2), GPA-25S</t>
  </si>
  <si>
    <t>Гребінківська (3), GPA-25S</t>
  </si>
  <si>
    <t>Софіївка-2 (1), GPA-25S</t>
  </si>
  <si>
    <t>с. Скориківка</t>
  </si>
  <si>
    <t>Софіївка-2 (2), GPA-25S</t>
  </si>
  <si>
    <t>Софіївка-2 (3), GPA-25S</t>
  </si>
  <si>
    <t>Бар-2 (1), GTK-25I</t>
  </si>
  <si>
    <t>с. Митки</t>
  </si>
  <si>
    <t>Бар-2 (2), GTK-25I</t>
  </si>
  <si>
    <t>Бар-2 (3), GTK-25I</t>
  </si>
  <si>
    <t>Ромни (1), GTK-25I</t>
  </si>
  <si>
    <t>Ромни (2), GTK-25I</t>
  </si>
  <si>
    <t>Ромни (3), GTK-25I</t>
  </si>
  <si>
    <t>Софіївка (1), GTK-25I</t>
  </si>
  <si>
    <t>Софіївка (2), GTK-25I</t>
  </si>
  <si>
    <t>Софіївка (3), GTK-25I</t>
  </si>
  <si>
    <t>Ставище (1), GTK-25I</t>
  </si>
  <si>
    <t>с. Дибенці</t>
  </si>
  <si>
    <t>Ставище (2), GTK-25I</t>
  </si>
  <si>
    <t>Ставище (3), GTK-25I</t>
  </si>
  <si>
    <t>Іллінці (1), GTK-25I</t>
  </si>
  <si>
    <t>с. Тягун</t>
  </si>
  <si>
    <t>Іллінці (2), GTK-25I</t>
  </si>
  <si>
    <t>Іллінці (3), GTK-25I</t>
  </si>
  <si>
    <t>Гусятин-2 (1), GTK-25I</t>
  </si>
  <si>
    <t>Тернопільська обл.</t>
  </si>
  <si>
    <t>с. Сидорів</t>
  </si>
  <si>
    <t>Гусятин-2 (2), GTK-25I</t>
  </si>
  <si>
    <t>Гусятин-2 (3), GTK-25I</t>
  </si>
  <si>
    <t>Богородчани-2 (1), GTK-25I</t>
  </si>
  <si>
    <t>с. Похівка, ур. У гаю</t>
  </si>
  <si>
    <t>Богородчани-2 (2), GTK-25I</t>
  </si>
  <si>
    <t>Богородчани-2 (3), GTK-25I</t>
  </si>
  <si>
    <t>Воловець (1), GTK-25I</t>
  </si>
  <si>
    <t>Закарпатська обл.</t>
  </si>
  <si>
    <t>смт Воловець, ур. Минчів 1</t>
  </si>
  <si>
    <t>Воловець (2), GTK-25I</t>
  </si>
  <si>
    <t>Воловець (3), GTK-25I</t>
  </si>
  <si>
    <t>*Луганська, GPA-C-16</t>
  </si>
  <si>
    <t>с. Велика Вергунка</t>
  </si>
  <si>
    <t>Більче-Волиця (СПСГ)-2 (9), GPA-C-16</t>
  </si>
  <si>
    <t>с. П’ятничани</t>
  </si>
  <si>
    <t>Більче-Волиця (СПСГ)-2 (10), GPA-C-16</t>
  </si>
  <si>
    <t>Більче-Волиця (СПСГ)-2 (11), GPA-C-16</t>
  </si>
  <si>
    <t>Більче-Волиця (СПСГ)-2 (12), GPA-C-16</t>
  </si>
  <si>
    <t>Більче-Волиця (СПСГ)-2 (13), GPA-C-16</t>
  </si>
  <si>
    <t>Більче-Волиця (СПСГ)-2 (14), GPA-C-16</t>
  </si>
  <si>
    <t>Більче-Волиця (СПСГ)-3 (15), GPA-C-16</t>
  </si>
  <si>
    <t>Більче-Волиця (СПСГ)-3 (16), GPA-C-16</t>
  </si>
  <si>
    <t>Більче-Волиця (СПСГ)-3 (17), GPA-C-16</t>
  </si>
  <si>
    <t>Більче-Волиця (СПСГ)-3 (18), GPA-C-16</t>
  </si>
  <si>
    <t>Більче-Волиця (СПСГ)-3 (19), GPA-C-16</t>
  </si>
  <si>
    <t>Більче-Волиця (СПСГ)-5 (20), GPA-C-16</t>
  </si>
  <si>
    <t>Більче-Волиця (СПСГ)-5 (21), GPA-C-16</t>
  </si>
  <si>
    <t>Більче-Волиця (СПСГ)-5 (22), GPA-C-16</t>
  </si>
  <si>
    <t>Більче-Волиця (СПСГ)-5 (23), GPA-C-16</t>
  </si>
  <si>
    <t>Ананьїв (1), GTN-16</t>
  </si>
  <si>
    <t>с. Новоселівка</t>
  </si>
  <si>
    <t>Ананьїв (2), GTN-16</t>
  </si>
  <si>
    <t>Ананьїв (3), GTN-16</t>
  </si>
  <si>
    <t>Ананьїв (4), GTN-16</t>
  </si>
  <si>
    <t>Гребінківська-2 (1), GPU-16</t>
  </si>
  <si>
    <t>Гребінківська-2 (2), GPU-16</t>
  </si>
  <si>
    <t>Гребінківська-2 (3), GPU-16</t>
  </si>
  <si>
    <t>Гребінківська-2 (4), GPU-16</t>
  </si>
  <si>
    <t>Ставище-2 (1), GPU-16</t>
  </si>
  <si>
    <t>Ставище-2 (2), GPU-16</t>
  </si>
  <si>
    <t>Ставище-2 (3), GPU-16</t>
  </si>
  <si>
    <t>Ставище-2 (4), GPU-16</t>
  </si>
  <si>
    <t>Котельня ХТМ, вул. Шекспіра, 17, котел 5</t>
  </si>
  <si>
    <t>м. Харків, вул. Шекспіра, 17</t>
  </si>
  <si>
    <t>Котельня ХТМ, вул. Веделя, 4, котел 4</t>
  </si>
  <si>
    <t>м. Харків, вул. А. Веделя, 4</t>
  </si>
  <si>
    <t>Котельня ХТМ, вул. Веделя, 4, котел 5</t>
  </si>
  <si>
    <t>Котельня ХТМ, вул. Веделя, 4, котли 6, 7</t>
  </si>
  <si>
    <t>Котельня ХТМ, пр-т Московський, 275, котел 1</t>
  </si>
  <si>
    <t>м. Харків, пр-т Московський, 275</t>
  </si>
  <si>
    <t>Котельня ХТМ, пр-т Московський, 275, котел 2</t>
  </si>
  <si>
    <t>Котельня ХТМ, пр-т Московський, 275, котел 3</t>
  </si>
  <si>
    <t>Котельня ХТМ, пр-т Московський, 275, котел 4</t>
  </si>
  <si>
    <t>Котельня ХТМ, пр-т Московський, 275, котел 5</t>
  </si>
  <si>
    <t>Котельня ХТМ, вул. Енергетична, 3, котел 1</t>
  </si>
  <si>
    <t>Котельня ХТМ, вул. Енергетична, 3, котел 2</t>
  </si>
  <si>
    <t>Котельня ХТМ, вул. Енергетична, 3, котел 3</t>
  </si>
  <si>
    <t>Котельня ХТМ, вул. Енергетична, 3, котел 4</t>
  </si>
  <si>
    <t>Котельня ХТМ, вул. Енергетична, 3, котел 5</t>
  </si>
  <si>
    <t>Котельня ОПЗ</t>
  </si>
  <si>
    <t>м. Южне</t>
  </si>
  <si>
    <t>АТ "ОПЗ"</t>
  </si>
  <si>
    <t>РАЗОМ</t>
  </si>
  <si>
    <t>у т. ч. за установками із Додатку 2 
на підконтрольній території України</t>
  </si>
  <si>
    <t>Примітка:</t>
  </si>
  <si>
    <t>* об'єкт розташовується на території, де органи державної влади України тимчасово не здійснюють свої повноваження, звітні дані не надаються</t>
  </si>
  <si>
    <t>звітні дані не надано оператором</t>
  </si>
  <si>
    <t>розрахунок здійснено для двох установок сумарно у зв'язку з технологічними особливостями забезпечення паливом котлів 1-4 та 5-9 Черкаської ТЕЦ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</si>
</sst>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#,##0.0"/>
    <numFmt numFmtId="165" formatCode="\+#,##0.0;\-#,##0.0"/>
    <numFmt numFmtId="166" formatCode="#,##0%\ "/>
    <numFmt numFmtId="167" formatCode="#,##0.00_ ;[Red]\-#,##0.00\ "/>
    <numFmt numFmtId="168" formatCode="#,##0.0_ ;[Red]\-#,##0.0\ "/>
    <numFmt numFmtId="169" formatCode="[Red]#,##0.0%_ ;[Black]\-#,##0.0%\ "/>
    <numFmt numFmtId="170" formatCode="0.00000"/>
  </numFmts>
  <fonts count="7" x14ac:knownFonts="1">
    <font>
      <sz val="11"/>
      <color theme="1"/>
      <name val="Calibri"/>
      <family val="2"/>
      <scheme val="minor"/>
    </font>
    <font>
      <b/>
      <sz val="14"/>
      <color rgb="FF000000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 wrapText="1"/>
    </xf>
    <xf numFmtId="0" fontId="0" fillId="0" borderId="0" xfId="0" applyAlignment="1">
      <alignment horizontal="center" vertical="center" wrapText="1"/>
    </xf>
    <xf numFmtId="3" fontId="0" fillId="0" borderId="0" xfId="0" applyNumberFormat="1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164" fontId="0" fillId="0" borderId="0" xfId="0" applyNumberFormat="1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/>
    </xf>
    <xf numFmtId="49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49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165" fontId="4" fillId="0" borderId="1" xfId="0" applyNumberFormat="1" applyFont="1" applyBorder="1" applyAlignment="1">
      <alignment horizontal="center" vertical="center" wrapText="1"/>
    </xf>
    <xf numFmtId="166" fontId="4" fillId="0" borderId="1" xfId="0" applyNumberFormat="1" applyFont="1" applyBorder="1" applyAlignment="1">
      <alignment horizontal="right" vertical="center" wrapText="1"/>
    </xf>
    <xf numFmtId="49" fontId="0" fillId="3" borderId="1" xfId="0" applyNumberFormat="1" applyFill="1" applyBorder="1" applyAlignment="1">
      <alignment horizontal="left" vertical="center"/>
    </xf>
    <xf numFmtId="49" fontId="0" fillId="0" borderId="1" xfId="0" applyNumberFormat="1" applyBorder="1" applyAlignment="1">
      <alignment vertical="center"/>
    </xf>
    <xf numFmtId="164" fontId="4" fillId="0" borderId="1" xfId="0" applyNumberFormat="1" applyFont="1" applyFill="1" applyBorder="1" applyAlignment="1">
      <alignment horizontal="center" vertical="center" wrapText="1"/>
    </xf>
    <xf numFmtId="164" fontId="0" fillId="4" borderId="1" xfId="0" applyNumberFormat="1" applyFill="1" applyBorder="1" applyAlignment="1">
      <alignment horizontal="center" vertical="center" wrapText="1"/>
    </xf>
    <xf numFmtId="3" fontId="0" fillId="4" borderId="1" xfId="0" applyNumberFormat="1" applyFill="1" applyBorder="1" applyAlignment="1">
      <alignment horizontal="center" vertical="center" wrapText="1"/>
    </xf>
    <xf numFmtId="164" fontId="4" fillId="4" borderId="1" xfId="0" applyNumberFormat="1" applyFont="1" applyFill="1" applyBorder="1" applyAlignment="1">
      <alignment horizontal="center" vertical="center" wrapText="1"/>
    </xf>
    <xf numFmtId="164" fontId="0" fillId="0" borderId="1" xfId="0" applyNumberFormat="1" applyFill="1" applyBorder="1" applyAlignment="1">
      <alignment horizontal="center" vertical="center" wrapText="1"/>
    </xf>
    <xf numFmtId="164" fontId="4" fillId="5" borderId="5" xfId="0" applyNumberFormat="1" applyFont="1" applyFill="1" applyBorder="1" applyAlignment="1">
      <alignment horizontal="center" vertical="center" wrapText="1"/>
    </xf>
    <xf numFmtId="3" fontId="0" fillId="5" borderId="5" xfId="0" applyNumberFormat="1" applyFill="1" applyBorder="1" applyAlignment="1">
      <alignment horizontal="center" vertical="center" wrapText="1"/>
    </xf>
    <xf numFmtId="166" fontId="4" fillId="5" borderId="5" xfId="0" applyNumberFormat="1" applyFont="1" applyFill="1" applyBorder="1" applyAlignment="1">
      <alignment horizontal="right" vertical="center" wrapText="1"/>
    </xf>
    <xf numFmtId="164" fontId="4" fillId="5" borderId="6" xfId="0" applyNumberFormat="1" applyFont="1" applyFill="1" applyBorder="1" applyAlignment="1">
      <alignment horizontal="center" vertical="center" wrapText="1"/>
    </xf>
    <xf numFmtId="3" fontId="0" fillId="5" borderId="6" xfId="0" applyNumberFormat="1" applyFill="1" applyBorder="1" applyAlignment="1">
      <alignment horizontal="center" vertical="center" wrapText="1"/>
    </xf>
    <xf numFmtId="166" fontId="4" fillId="5" borderId="6" xfId="0" applyNumberFormat="1" applyFont="1" applyFill="1" applyBorder="1" applyAlignment="1">
      <alignment horizontal="right" vertical="center" wrapText="1"/>
    </xf>
    <xf numFmtId="0" fontId="5" fillId="3" borderId="1" xfId="0" applyFont="1" applyFill="1" applyBorder="1" applyAlignment="1">
      <alignment horizontal="left" vertical="center" wrapText="1"/>
    </xf>
    <xf numFmtId="167" fontId="5" fillId="3" borderId="1" xfId="0" applyNumberFormat="1" applyFont="1" applyFill="1" applyBorder="1" applyAlignment="1">
      <alignment horizontal="center" vertical="center" wrapText="1"/>
    </xf>
    <xf numFmtId="164" fontId="5" fillId="3" borderId="1" xfId="0" applyNumberFormat="1" applyFont="1" applyFill="1" applyBorder="1" applyAlignment="1">
      <alignment horizontal="center" vertical="center" wrapText="1"/>
    </xf>
    <xf numFmtId="168" fontId="5" fillId="3" borderId="1" xfId="0" applyNumberFormat="1" applyFont="1" applyFill="1" applyBorder="1" applyAlignment="1">
      <alignment horizontal="center" vertical="center" wrapText="1"/>
    </xf>
    <xf numFmtId="167" fontId="5" fillId="3" borderId="1" xfId="0" applyNumberFormat="1" applyFont="1" applyFill="1" applyBorder="1" applyAlignment="1">
      <alignment horizontal="left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169" fontId="3" fillId="3" borderId="1" xfId="0" applyNumberFormat="1" applyFont="1" applyFill="1" applyBorder="1" applyAlignment="1">
      <alignment horizontal="right" vertical="center" wrapText="1"/>
    </xf>
    <xf numFmtId="164" fontId="4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 vertical="center" wrapText="1" indent="1"/>
    </xf>
    <xf numFmtId="168" fontId="3" fillId="3" borderId="1" xfId="0" applyNumberFormat="1" applyFont="1" applyFill="1" applyBorder="1" applyAlignment="1">
      <alignment horizontal="center" vertical="center" wrapText="1"/>
    </xf>
    <xf numFmtId="49" fontId="0" fillId="0" borderId="0" xfId="0" applyNumberFormat="1" applyAlignment="1">
      <alignment vertical="center" wrapText="1"/>
    </xf>
    <xf numFmtId="49" fontId="0" fillId="0" borderId="0" xfId="0" applyNumberFormat="1" applyAlignment="1">
      <alignment horizontal="center" vertical="center" wrapText="1"/>
    </xf>
    <xf numFmtId="49" fontId="6" fillId="0" borderId="0" xfId="0" applyNumberFormat="1" applyFont="1" applyAlignment="1">
      <alignment horizontal="left" vertical="center"/>
    </xf>
    <xf numFmtId="49" fontId="4" fillId="0" borderId="0" xfId="0" applyNumberFormat="1" applyFont="1" applyAlignment="1">
      <alignment horizontal="center" vertical="center" wrapText="1"/>
    </xf>
    <xf numFmtId="167" fontId="4" fillId="0" borderId="0" xfId="0" applyNumberFormat="1" applyFont="1" applyAlignment="1">
      <alignment vertical="center" wrapText="1"/>
    </xf>
    <xf numFmtId="0" fontId="4" fillId="0" borderId="0" xfId="0" applyFont="1" applyAlignment="1">
      <alignment vertical="center" wrapText="1"/>
    </xf>
    <xf numFmtId="3" fontId="4" fillId="0" borderId="0" xfId="0" applyNumberFormat="1" applyFont="1" applyAlignment="1">
      <alignment horizontal="center" vertical="center" wrapText="1"/>
    </xf>
    <xf numFmtId="164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49" fontId="0" fillId="0" borderId="0" xfId="0" applyNumberFormat="1" applyAlignment="1">
      <alignment horizontal="left" vertical="center"/>
    </xf>
    <xf numFmtId="170" fontId="4" fillId="0" borderId="0" xfId="0" applyNumberFormat="1" applyFont="1" applyAlignment="1">
      <alignment horizontal="center" vertical="center" wrapText="1"/>
    </xf>
    <xf numFmtId="49" fontId="0" fillId="4" borderId="0" xfId="0" applyNumberFormat="1" applyFill="1" applyAlignment="1">
      <alignment horizontal="left" vertical="center"/>
    </xf>
    <xf numFmtId="49" fontId="0" fillId="5" borderId="0" xfId="0" applyNumberFormat="1" applyFill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!&#1053;&#1055;&#1057;&#1042;_&#1047;&#1074;&#1110;&#1090;&#1085;&#1110;%20&#1076;&#1072;&#1085;&#1110;_2018-2019-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0"/>
      <sheetName val="2019"/>
      <sheetName val="2018"/>
      <sheetName val="Д2-PM"/>
      <sheetName val="Д2-SO2"/>
      <sheetName val="Д2-NOx"/>
    </sheetNames>
    <sheetDataSet>
      <sheetData sheetId="0"/>
      <sheetData sheetId="1"/>
      <sheetData sheetId="2"/>
      <sheetData sheetId="3">
        <row r="3">
          <cell r="B3" t="str">
            <v>Назва установки</v>
          </cell>
          <cell r="C3" t="str">
            <v>2018 р.</v>
          </cell>
          <cell r="D3" t="str">
            <v>2019 р.</v>
          </cell>
          <cell r="E3" t="str">
            <v>2020 р.</v>
          </cell>
          <cell r="F3" t="str">
            <v>2021 р.</v>
          </cell>
          <cell r="G3" t="str">
            <v>2022 р.</v>
          </cell>
          <cell r="H3" t="str">
            <v>2023 р.</v>
          </cell>
          <cell r="I3" t="str">
            <v>2024 р.</v>
          </cell>
          <cell r="J3" t="str">
            <v>2025 р.</v>
          </cell>
          <cell r="K3" t="str">
            <v>2026 р.</v>
          </cell>
          <cell r="L3" t="str">
            <v>2027 р.</v>
          </cell>
          <cell r="M3" t="str">
            <v>2028 р.</v>
          </cell>
        </row>
        <row r="4">
          <cell r="B4" t="str">
            <v>*Зуївська ТЕС, енергоблоки 1-4</v>
          </cell>
          <cell r="C4">
            <v>4316</v>
          </cell>
          <cell r="D4">
            <v>3923.5</v>
          </cell>
          <cell r="E4">
            <v>3531.1</v>
          </cell>
          <cell r="F4">
            <v>3138.6</v>
          </cell>
          <cell r="G4">
            <v>2746.2</v>
          </cell>
          <cell r="H4">
            <v>2353.6999999999998</v>
          </cell>
          <cell r="I4">
            <v>1961.3</v>
          </cell>
          <cell r="J4">
            <v>1568.8</v>
          </cell>
          <cell r="K4">
            <v>1176.4000000000001</v>
          </cell>
          <cell r="L4">
            <v>783.9</v>
          </cell>
          <cell r="M4">
            <v>391.5</v>
          </cell>
        </row>
        <row r="5">
          <cell r="B5" t="str">
            <v>Луганська ТЕС, енергоблоки 9-11</v>
          </cell>
          <cell r="C5">
            <v>16091</v>
          </cell>
          <cell r="D5">
            <v>14503.8</v>
          </cell>
          <cell r="E5">
            <v>12916.6</v>
          </cell>
          <cell r="F5">
            <v>11329.4</v>
          </cell>
          <cell r="G5">
            <v>9742.2000000000007</v>
          </cell>
          <cell r="H5">
            <v>8154.9</v>
          </cell>
          <cell r="I5">
            <v>6567.7</v>
          </cell>
          <cell r="J5">
            <v>4980.5</v>
          </cell>
          <cell r="K5">
            <v>3393.3</v>
          </cell>
          <cell r="L5">
            <v>1806.1</v>
          </cell>
          <cell r="M5">
            <v>218.9</v>
          </cell>
        </row>
        <row r="6">
          <cell r="B6" t="str">
            <v>Луганська ТЕС, енергоблоки 13-15</v>
          </cell>
          <cell r="C6">
            <v>16045</v>
          </cell>
          <cell r="D6">
            <v>14466.3</v>
          </cell>
          <cell r="E6">
            <v>12887.5</v>
          </cell>
          <cell r="F6">
            <v>11308.8</v>
          </cell>
          <cell r="G6">
            <v>9730.1</v>
          </cell>
          <cell r="H6">
            <v>8151.3</v>
          </cell>
          <cell r="I6">
            <v>6572.6</v>
          </cell>
          <cell r="J6">
            <v>4993.8999999999996</v>
          </cell>
          <cell r="K6">
            <v>3415.1</v>
          </cell>
          <cell r="L6">
            <v>1836.4</v>
          </cell>
          <cell r="M6">
            <v>257.7</v>
          </cell>
        </row>
        <row r="7">
          <cell r="B7" t="str">
            <v>Курахівська ТЕС, енергоблоки 3, 4</v>
          </cell>
          <cell r="C7">
            <v>14709</v>
          </cell>
          <cell r="D7">
            <v>13252.3</v>
          </cell>
          <cell r="E7">
            <v>11795.5</v>
          </cell>
          <cell r="F7">
            <v>10338.799999999999</v>
          </cell>
          <cell r="G7">
            <v>8882.1</v>
          </cell>
          <cell r="H7">
            <v>7425.3</v>
          </cell>
          <cell r="I7">
            <v>5968.6</v>
          </cell>
          <cell r="J7">
            <v>4511.8999999999996</v>
          </cell>
          <cell r="K7">
            <v>3055.2</v>
          </cell>
          <cell r="L7">
            <v>1598.4</v>
          </cell>
          <cell r="M7">
            <v>141.69999999999999</v>
          </cell>
        </row>
        <row r="8">
          <cell r="B8" t="str">
            <v>Курахівська ТЕС, енергоблоки 8, 9</v>
          </cell>
          <cell r="C8">
            <v>6227.2</v>
          </cell>
          <cell r="D8">
            <v>5616.4</v>
          </cell>
          <cell r="E8">
            <v>5005.5</v>
          </cell>
          <cell r="F8">
            <v>4394.6000000000004</v>
          </cell>
          <cell r="G8">
            <v>3783.8</v>
          </cell>
          <cell r="H8">
            <v>3172.9</v>
          </cell>
          <cell r="I8">
            <v>2562</v>
          </cell>
          <cell r="J8">
            <v>1951.2</v>
          </cell>
          <cell r="K8">
            <v>1340.3</v>
          </cell>
          <cell r="L8">
            <v>729.5</v>
          </cell>
          <cell r="M8">
            <v>118.6</v>
          </cell>
        </row>
        <row r="9">
          <cell r="B9" t="str">
            <v>Миронівська ТЕЦ</v>
          </cell>
          <cell r="C9">
            <v>418.6</v>
          </cell>
          <cell r="D9">
            <v>381.5</v>
          </cell>
          <cell r="E9">
            <v>344.4</v>
          </cell>
          <cell r="F9">
            <v>307.39999999999998</v>
          </cell>
          <cell r="G9">
            <v>270.3</v>
          </cell>
          <cell r="H9">
            <v>233.2</v>
          </cell>
          <cell r="I9">
            <v>196.2</v>
          </cell>
          <cell r="J9">
            <v>159.1</v>
          </cell>
          <cell r="K9">
            <v>122</v>
          </cell>
          <cell r="L9">
            <v>85</v>
          </cell>
          <cell r="M9">
            <v>47.9</v>
          </cell>
        </row>
        <row r="10">
          <cell r="B10" t="str">
            <v>Запорізька ТЕС, енергоблоки 1-4</v>
          </cell>
          <cell r="C10">
            <v>6315</v>
          </cell>
          <cell r="D10">
            <v>5718.1</v>
          </cell>
          <cell r="E10">
            <v>5121.3</v>
          </cell>
          <cell r="F10">
            <v>4524.3999999999996</v>
          </cell>
          <cell r="G10">
            <v>3927.6</v>
          </cell>
          <cell r="H10">
            <v>3330.7</v>
          </cell>
          <cell r="I10">
            <v>2733.8</v>
          </cell>
          <cell r="J10">
            <v>2137</v>
          </cell>
          <cell r="K10">
            <v>1540.1</v>
          </cell>
          <cell r="L10">
            <v>943.3</v>
          </cell>
          <cell r="M10">
            <v>346.4</v>
          </cell>
        </row>
        <row r="11">
          <cell r="B11" t="str">
            <v>Придніпровська ТЕС, енергоблоки 11, 12</v>
          </cell>
          <cell r="C11">
            <v>4941.3</v>
          </cell>
          <cell r="D11">
            <v>4456.2</v>
          </cell>
          <cell r="E11">
            <v>3971.1</v>
          </cell>
          <cell r="F11">
            <v>3486</v>
          </cell>
          <cell r="G11">
            <v>3001</v>
          </cell>
          <cell r="H11">
            <v>2515.9</v>
          </cell>
          <cell r="I11">
            <v>2030.8</v>
          </cell>
          <cell r="J11">
            <v>1545.8</v>
          </cell>
          <cell r="K11">
            <v>1060.7</v>
          </cell>
          <cell r="L11">
            <v>575.6</v>
          </cell>
          <cell r="M11">
            <v>90.5</v>
          </cell>
        </row>
        <row r="12">
          <cell r="B12" t="str">
            <v>Придніпровська ТЕС, енергоблоки 13, 14</v>
          </cell>
          <cell r="C12">
            <v>4033.9</v>
          </cell>
          <cell r="D12">
            <v>3636.6</v>
          </cell>
          <cell r="E12">
            <v>3239.4</v>
          </cell>
          <cell r="F12">
            <v>2842.1</v>
          </cell>
          <cell r="G12">
            <v>2444.9</v>
          </cell>
          <cell r="H12">
            <v>2047.6</v>
          </cell>
          <cell r="I12">
            <v>1650.4</v>
          </cell>
          <cell r="J12">
            <v>1253.0999999999999</v>
          </cell>
          <cell r="K12">
            <v>855.9</v>
          </cell>
          <cell r="L12">
            <v>458.6</v>
          </cell>
          <cell r="M12">
            <v>61.4</v>
          </cell>
        </row>
        <row r="13">
          <cell r="B13" t="str">
            <v>Криворізька ТЕС, енергоблок 1</v>
          </cell>
          <cell r="C13">
            <v>231.9</v>
          </cell>
          <cell r="D13">
            <v>218</v>
          </cell>
          <cell r="E13">
            <v>204</v>
          </cell>
          <cell r="F13">
            <v>190.1</v>
          </cell>
          <cell r="G13">
            <v>176.2</v>
          </cell>
          <cell r="H13">
            <v>162.30000000000001</v>
          </cell>
          <cell r="I13">
            <v>148.4</v>
          </cell>
          <cell r="J13">
            <v>134.5</v>
          </cell>
          <cell r="K13">
            <v>120.6</v>
          </cell>
          <cell r="L13">
            <v>106.7</v>
          </cell>
          <cell r="M13">
            <v>92.7</v>
          </cell>
        </row>
        <row r="14">
          <cell r="B14" t="str">
            <v>Криворізька ТЕС, енергоблоки 3, 4</v>
          </cell>
          <cell r="C14">
            <v>1131.2</v>
          </cell>
          <cell r="D14">
            <v>1029.4000000000001</v>
          </cell>
          <cell r="E14">
            <v>927.6</v>
          </cell>
          <cell r="F14">
            <v>825.8</v>
          </cell>
          <cell r="G14">
            <v>724</v>
          </cell>
          <cell r="H14">
            <v>622.20000000000005</v>
          </cell>
          <cell r="I14">
            <v>520.29999999999995</v>
          </cell>
          <cell r="J14">
            <v>418.5</v>
          </cell>
          <cell r="K14">
            <v>316.7</v>
          </cell>
          <cell r="L14">
            <v>214.9</v>
          </cell>
          <cell r="M14">
            <v>113.1</v>
          </cell>
        </row>
        <row r="15">
          <cell r="B15" t="str">
            <v>Криворізька ТЕС, енергоблок 6</v>
          </cell>
          <cell r="C15">
            <v>3033.3</v>
          </cell>
          <cell r="D15">
            <v>2736.1</v>
          </cell>
          <cell r="E15">
            <v>2439</v>
          </cell>
          <cell r="F15">
            <v>2141.8000000000002</v>
          </cell>
          <cell r="G15">
            <v>1844.7</v>
          </cell>
          <cell r="H15">
            <v>1547.6</v>
          </cell>
          <cell r="I15">
            <v>1250.4000000000001</v>
          </cell>
          <cell r="J15">
            <v>953.3</v>
          </cell>
          <cell r="K15">
            <v>656.2</v>
          </cell>
          <cell r="L15">
            <v>359</v>
          </cell>
          <cell r="M15">
            <v>61.9</v>
          </cell>
        </row>
        <row r="16">
          <cell r="B16" t="str">
            <v>Криворізька ТЕС, енергоблок 10</v>
          </cell>
          <cell r="C16">
            <v>7663.2</v>
          </cell>
          <cell r="D16">
            <v>6901.2</v>
          </cell>
          <cell r="E16">
            <v>6139.3</v>
          </cell>
          <cell r="F16">
            <v>5377.3</v>
          </cell>
          <cell r="G16">
            <v>4615.3</v>
          </cell>
          <cell r="H16">
            <v>3853.3</v>
          </cell>
          <cell r="I16">
            <v>3091.4</v>
          </cell>
          <cell r="J16">
            <v>2329.4</v>
          </cell>
          <cell r="K16">
            <v>1567.4</v>
          </cell>
          <cell r="L16">
            <v>805.5</v>
          </cell>
          <cell r="M16">
            <v>43.5</v>
          </cell>
        </row>
        <row r="17">
          <cell r="B17" t="str">
            <v>Бурштинська ТЕС, енергоблоки 9-12</v>
          </cell>
          <cell r="C17">
            <v>5002.7</v>
          </cell>
          <cell r="D17">
            <v>4527.6000000000004</v>
          </cell>
          <cell r="E17">
            <v>4052.5</v>
          </cell>
          <cell r="F17">
            <v>3577.4</v>
          </cell>
          <cell r="G17">
            <v>3102.4</v>
          </cell>
          <cell r="H17">
            <v>2627.3</v>
          </cell>
          <cell r="I17">
            <v>2152.1999999999998</v>
          </cell>
          <cell r="J17">
            <v>1677.1</v>
          </cell>
          <cell r="K17">
            <v>1202.0999999999999</v>
          </cell>
          <cell r="L17">
            <v>727</v>
          </cell>
          <cell r="M17">
            <v>251.9</v>
          </cell>
        </row>
        <row r="18">
          <cell r="B18" t="str">
            <v>Бурштинська ТЕС, енергоблок 8</v>
          </cell>
          <cell r="C18">
            <v>1677.8</v>
          </cell>
          <cell r="D18">
            <v>1515.1</v>
          </cell>
          <cell r="E18">
            <v>1352.4</v>
          </cell>
          <cell r="F18">
            <v>1189.7</v>
          </cell>
          <cell r="G18">
            <v>1027</v>
          </cell>
          <cell r="H18">
            <v>864.2</v>
          </cell>
          <cell r="I18">
            <v>701.5</v>
          </cell>
          <cell r="J18">
            <v>538.79999999999995</v>
          </cell>
          <cell r="K18">
            <v>376.1</v>
          </cell>
          <cell r="L18">
            <v>213.4</v>
          </cell>
          <cell r="M18">
            <v>50.7</v>
          </cell>
        </row>
        <row r="19">
          <cell r="B19" t="str">
            <v>Добротвірська ТЕС, енергоблоки 7, 8, котли 11, 12</v>
          </cell>
          <cell r="C19">
            <v>3534.4</v>
          </cell>
          <cell r="D19">
            <v>3190.2</v>
          </cell>
          <cell r="E19">
            <v>2846</v>
          </cell>
          <cell r="F19">
            <v>2501.8000000000002</v>
          </cell>
          <cell r="G19">
            <v>2157.6</v>
          </cell>
          <cell r="H19">
            <v>1813.4</v>
          </cell>
          <cell r="I19">
            <v>1469.2</v>
          </cell>
          <cell r="J19">
            <v>1125</v>
          </cell>
          <cell r="K19">
            <v>780.7</v>
          </cell>
          <cell r="L19">
            <v>436.5</v>
          </cell>
          <cell r="M19">
            <v>92.3</v>
          </cell>
        </row>
        <row r="20">
          <cell r="B20" t="str">
            <v>Ладижинська ТЕС, енергоблоки 1-3</v>
          </cell>
          <cell r="C20">
            <v>2702.6</v>
          </cell>
          <cell r="D20">
            <v>2447.4</v>
          </cell>
          <cell r="E20">
            <v>2192.1999999999998</v>
          </cell>
          <cell r="F20">
            <v>1937</v>
          </cell>
          <cell r="G20">
            <v>1681.8</v>
          </cell>
          <cell r="H20">
            <v>1426.6</v>
          </cell>
          <cell r="I20">
            <v>1171.4000000000001</v>
          </cell>
          <cell r="J20">
            <v>916.2</v>
          </cell>
          <cell r="K20">
            <v>661</v>
          </cell>
          <cell r="L20">
            <v>405.9</v>
          </cell>
          <cell r="M20">
            <v>150.69999999999999</v>
          </cell>
        </row>
        <row r="21">
          <cell r="B21" t="str">
            <v>Ладижинська ТЕС, енергоблоки 4-6</v>
          </cell>
          <cell r="C21">
            <v>5085.7</v>
          </cell>
          <cell r="D21">
            <v>4590.8</v>
          </cell>
          <cell r="E21">
            <v>4095.8</v>
          </cell>
          <cell r="F21">
            <v>3600.9</v>
          </cell>
          <cell r="G21">
            <v>3106</v>
          </cell>
          <cell r="H21">
            <v>2611</v>
          </cell>
          <cell r="I21">
            <v>2116.1</v>
          </cell>
          <cell r="J21">
            <v>1621.2</v>
          </cell>
          <cell r="K21">
            <v>1126.2</v>
          </cell>
          <cell r="L21">
            <v>631.29999999999995</v>
          </cell>
          <cell r="M21">
            <v>136.4</v>
          </cell>
        </row>
        <row r="22">
          <cell r="B22" t="str">
            <v>Вуглегірська ТЕС, енергоблоки 1-4</v>
          </cell>
          <cell r="C22">
            <v>7062.6</v>
          </cell>
          <cell r="D22">
            <v>6399</v>
          </cell>
          <cell r="E22">
            <v>5735.3</v>
          </cell>
          <cell r="F22">
            <v>5071.6000000000004</v>
          </cell>
          <cell r="G22">
            <v>4407.8999999999996</v>
          </cell>
          <cell r="H22">
            <v>3744.3</v>
          </cell>
          <cell r="I22">
            <v>3080.6</v>
          </cell>
          <cell r="J22">
            <v>2416.9</v>
          </cell>
          <cell r="K22">
            <v>1753.2</v>
          </cell>
          <cell r="L22">
            <v>1089.5999999999999</v>
          </cell>
          <cell r="M22">
            <v>425.9</v>
          </cell>
        </row>
        <row r="23">
          <cell r="B23" t="str">
            <v>Зміївська ТЕС, енергоблоки 1, 2</v>
          </cell>
          <cell r="C23">
            <v>7959</v>
          </cell>
          <cell r="D23">
            <v>7172</v>
          </cell>
          <cell r="E23">
            <v>6384.9</v>
          </cell>
          <cell r="F23">
            <v>5597.9</v>
          </cell>
          <cell r="G23">
            <v>4810.8999999999996</v>
          </cell>
          <cell r="H23">
            <v>4023.8</v>
          </cell>
          <cell r="I23">
            <v>3236.8</v>
          </cell>
          <cell r="J23">
            <v>2449.6999999999998</v>
          </cell>
          <cell r="K23">
            <v>1662.7</v>
          </cell>
          <cell r="L23">
            <v>875.7</v>
          </cell>
          <cell r="M23">
            <v>88.6</v>
          </cell>
        </row>
        <row r="24">
          <cell r="B24" t="str">
            <v>Зміївська ТЕС, енергоблоки 7, 8</v>
          </cell>
          <cell r="C24">
            <v>6978</v>
          </cell>
          <cell r="D24">
            <v>6298.3</v>
          </cell>
          <cell r="E24">
            <v>5618.7</v>
          </cell>
          <cell r="F24">
            <v>4939</v>
          </cell>
          <cell r="G24">
            <v>4259.3</v>
          </cell>
          <cell r="H24">
            <v>3579.7</v>
          </cell>
          <cell r="I24">
            <v>2900</v>
          </cell>
          <cell r="J24">
            <v>2220.3000000000002</v>
          </cell>
          <cell r="K24">
            <v>1540.7</v>
          </cell>
          <cell r="L24">
            <v>861</v>
          </cell>
          <cell r="M24">
            <v>181.3</v>
          </cell>
        </row>
        <row r="25">
          <cell r="B25" t="str">
            <v>Зміївська ТЕС, енергоблоки 9, 10</v>
          </cell>
          <cell r="C25">
            <v>9966</v>
          </cell>
          <cell r="D25">
            <v>8982.2999999999993</v>
          </cell>
          <cell r="E25">
            <v>7998.6</v>
          </cell>
          <cell r="F25">
            <v>7014.9</v>
          </cell>
          <cell r="G25">
            <v>6031.3</v>
          </cell>
          <cell r="H25">
            <v>5047.6000000000004</v>
          </cell>
          <cell r="I25">
            <v>4063.9</v>
          </cell>
          <cell r="J25">
            <v>3080.2</v>
          </cell>
          <cell r="K25">
            <v>2096.5</v>
          </cell>
          <cell r="L25">
            <v>1112.8</v>
          </cell>
          <cell r="M25">
            <v>129.1</v>
          </cell>
        </row>
        <row r="26">
          <cell r="B26" t="str">
            <v>Трипільська ТЕС, енергоблоки 1-4</v>
          </cell>
          <cell r="C26">
            <v>22458</v>
          </cell>
          <cell r="D26">
            <v>20248.400000000001</v>
          </cell>
          <cell r="E26">
            <v>18038.7</v>
          </cell>
          <cell r="F26">
            <v>15829.1</v>
          </cell>
          <cell r="G26">
            <v>13619.4</v>
          </cell>
          <cell r="H26">
            <v>11409.8</v>
          </cell>
          <cell r="I26">
            <v>9200.1</v>
          </cell>
          <cell r="J26">
            <v>6990.5</v>
          </cell>
          <cell r="K26">
            <v>4780.8</v>
          </cell>
          <cell r="L26">
            <v>2571.1999999999998</v>
          </cell>
          <cell r="M26">
            <v>361.5</v>
          </cell>
        </row>
        <row r="27">
          <cell r="B27" t="str">
            <v>Слов’янська ТЕС, енергоблок 7</v>
          </cell>
          <cell r="C27">
            <v>287.7</v>
          </cell>
          <cell r="D27">
            <v>270.39999999999998</v>
          </cell>
          <cell r="E27">
            <v>253.2</v>
          </cell>
          <cell r="F27">
            <v>235.9</v>
          </cell>
          <cell r="G27">
            <v>218.6</v>
          </cell>
          <cell r="H27">
            <v>201.4</v>
          </cell>
          <cell r="I27">
            <v>184.1</v>
          </cell>
          <cell r="J27">
            <v>166.9</v>
          </cell>
          <cell r="K27">
            <v>149.6</v>
          </cell>
          <cell r="L27">
            <v>132.30000000000001</v>
          </cell>
          <cell r="M27">
            <v>115.1</v>
          </cell>
        </row>
        <row r="28">
          <cell r="B28" t="str">
            <v>*Старобешівська ТЕС, енергоблок 4</v>
          </cell>
          <cell r="C28">
            <v>108.9</v>
          </cell>
          <cell r="D28">
            <v>103.4</v>
          </cell>
          <cell r="E28">
            <v>98</v>
          </cell>
          <cell r="F28">
            <v>92.5</v>
          </cell>
          <cell r="G28">
            <v>87</v>
          </cell>
          <cell r="H28">
            <v>81.599999999999994</v>
          </cell>
          <cell r="I28">
            <v>76.099999999999994</v>
          </cell>
          <cell r="J28">
            <v>70.599999999999994</v>
          </cell>
          <cell r="K28">
            <v>65.2</v>
          </cell>
          <cell r="L28">
            <v>59.7</v>
          </cell>
          <cell r="M28">
            <v>54.2</v>
          </cell>
        </row>
        <row r="29">
          <cell r="B29" t="str">
            <v>*Старобешівська ТЕС, енергоблок 5</v>
          </cell>
          <cell r="C29">
            <v>9546.2999999999993</v>
          </cell>
          <cell r="D29">
            <v>8594.2999999999993</v>
          </cell>
          <cell r="E29">
            <v>7642.3</v>
          </cell>
          <cell r="F29">
            <v>6690.2</v>
          </cell>
          <cell r="G29">
            <v>5738.2</v>
          </cell>
          <cell r="H29">
            <v>4786.2</v>
          </cell>
          <cell r="I29">
            <v>3834.1</v>
          </cell>
          <cell r="J29">
            <v>2882.1</v>
          </cell>
          <cell r="K29">
            <v>1930.1</v>
          </cell>
          <cell r="L29">
            <v>978</v>
          </cell>
          <cell r="M29">
            <v>26</v>
          </cell>
        </row>
        <row r="30">
          <cell r="B30" t="str">
            <v>*Старобешівська ТЕС, енергоблоки 8-10</v>
          </cell>
          <cell r="C30">
            <v>15730</v>
          </cell>
          <cell r="D30">
            <v>14171.3</v>
          </cell>
          <cell r="E30">
            <v>12612.6</v>
          </cell>
          <cell r="F30">
            <v>11053.9</v>
          </cell>
          <cell r="G30">
            <v>9495.2000000000007</v>
          </cell>
          <cell r="H30">
            <v>7936.5</v>
          </cell>
          <cell r="I30">
            <v>6377.8</v>
          </cell>
          <cell r="J30">
            <v>4819.1000000000004</v>
          </cell>
          <cell r="K30">
            <v>3260.4</v>
          </cell>
          <cell r="L30">
            <v>1701.7</v>
          </cell>
          <cell r="M30">
            <v>143</v>
          </cell>
        </row>
        <row r="31">
          <cell r="B31" t="str">
            <v>*Старобешівська ТЕС, енергоблоки 11-13</v>
          </cell>
          <cell r="C31">
            <v>6054.8</v>
          </cell>
          <cell r="D31">
            <v>5469.2</v>
          </cell>
          <cell r="E31">
            <v>4883.6000000000004</v>
          </cell>
          <cell r="F31">
            <v>4298</v>
          </cell>
          <cell r="G31">
            <v>3712.4</v>
          </cell>
          <cell r="H31">
            <v>3126.8</v>
          </cell>
          <cell r="I31">
            <v>2541.1999999999998</v>
          </cell>
          <cell r="J31">
            <v>1955.6</v>
          </cell>
          <cell r="K31">
            <v>1370</v>
          </cell>
          <cell r="L31">
            <v>784.4</v>
          </cell>
          <cell r="M31">
            <v>198.8</v>
          </cell>
        </row>
        <row r="32">
          <cell r="B32" t="str">
            <v>Білоцерківська ТЕЦ (1)</v>
          </cell>
          <cell r="C32">
            <v>12.2</v>
          </cell>
          <cell r="D32">
            <v>12.2</v>
          </cell>
          <cell r="E32">
            <v>12.2</v>
          </cell>
          <cell r="F32">
            <v>12.2</v>
          </cell>
          <cell r="G32">
            <v>12.2</v>
          </cell>
          <cell r="H32">
            <v>12.2</v>
          </cell>
          <cell r="I32">
            <v>12.2</v>
          </cell>
          <cell r="J32">
            <v>12.2</v>
          </cell>
          <cell r="K32">
            <v>12.2</v>
          </cell>
          <cell r="L32">
            <v>12.2</v>
          </cell>
          <cell r="M32">
            <v>12.2</v>
          </cell>
        </row>
        <row r="33">
          <cell r="B33" t="str">
            <v>Дарницька ТЕЦ, котли 5-8</v>
          </cell>
          <cell r="C33">
            <v>3150</v>
          </cell>
          <cell r="D33">
            <v>2844.8</v>
          </cell>
          <cell r="E33">
            <v>2539.6</v>
          </cell>
          <cell r="F33">
            <v>2234.4</v>
          </cell>
          <cell r="G33">
            <v>1929.1</v>
          </cell>
          <cell r="H33">
            <v>1623.9</v>
          </cell>
          <cell r="I33">
            <v>1318.7</v>
          </cell>
          <cell r="J33">
            <v>1013.5</v>
          </cell>
          <cell r="K33">
            <v>708.3</v>
          </cell>
          <cell r="L33">
            <v>403.1</v>
          </cell>
          <cell r="M33">
            <v>97.9</v>
          </cell>
        </row>
        <row r="34">
          <cell r="B34" t="str">
            <v>Дарницька ТЕЦ, котли 9, 10</v>
          </cell>
          <cell r="C34">
            <v>1050</v>
          </cell>
          <cell r="D34">
            <v>949.6</v>
          </cell>
          <cell r="E34">
            <v>849.1</v>
          </cell>
          <cell r="F34">
            <v>748.7</v>
          </cell>
          <cell r="G34">
            <v>648.20000000000005</v>
          </cell>
          <cell r="H34">
            <v>547.79999999999995</v>
          </cell>
          <cell r="I34">
            <v>447.3</v>
          </cell>
          <cell r="J34">
            <v>346.9</v>
          </cell>
          <cell r="K34">
            <v>246.4</v>
          </cell>
          <cell r="L34">
            <v>146</v>
          </cell>
          <cell r="M34">
            <v>45.5</v>
          </cell>
        </row>
        <row r="35">
          <cell r="B35" t="str">
            <v>Калуська ТЕЦ</v>
          </cell>
          <cell r="C35">
            <v>279.10000000000002</v>
          </cell>
          <cell r="D35">
            <v>253.9</v>
          </cell>
          <cell r="E35">
            <v>228.7</v>
          </cell>
          <cell r="F35">
            <v>203.4</v>
          </cell>
          <cell r="G35">
            <v>178.2</v>
          </cell>
          <cell r="H35">
            <v>153</v>
          </cell>
          <cell r="I35">
            <v>127.7</v>
          </cell>
          <cell r="J35">
            <v>102.5</v>
          </cell>
          <cell r="K35">
            <v>77.3</v>
          </cell>
          <cell r="L35">
            <v>52</v>
          </cell>
          <cell r="M35">
            <v>26.8</v>
          </cell>
        </row>
        <row r="36">
          <cell r="B36" t="str">
            <v>Київська ТЕЦ-5 (1)</v>
          </cell>
          <cell r="C36">
            <v>32.200000000000003</v>
          </cell>
          <cell r="D36">
            <v>32.200000000000003</v>
          </cell>
          <cell r="E36">
            <v>32.200000000000003</v>
          </cell>
          <cell r="F36">
            <v>32.200000000000003</v>
          </cell>
          <cell r="G36">
            <v>32.200000000000003</v>
          </cell>
          <cell r="H36">
            <v>32.200000000000003</v>
          </cell>
          <cell r="I36">
            <v>32.200000000000003</v>
          </cell>
          <cell r="J36">
            <v>32.200000000000003</v>
          </cell>
          <cell r="K36">
            <v>32.200000000000003</v>
          </cell>
          <cell r="L36">
            <v>32.200000000000003</v>
          </cell>
          <cell r="M36">
            <v>32.200000000000003</v>
          </cell>
        </row>
        <row r="37">
          <cell r="B37" t="str">
            <v>Київська ТЕЦ-5 (2)</v>
          </cell>
          <cell r="C37">
            <v>81.8</v>
          </cell>
          <cell r="D37">
            <v>81.8</v>
          </cell>
          <cell r="E37">
            <v>81.8</v>
          </cell>
          <cell r="F37">
            <v>81.8</v>
          </cell>
          <cell r="G37">
            <v>81.8</v>
          </cell>
          <cell r="H37">
            <v>81.8</v>
          </cell>
          <cell r="I37">
            <v>81.8</v>
          </cell>
          <cell r="J37">
            <v>81.8</v>
          </cell>
          <cell r="K37">
            <v>81.8</v>
          </cell>
          <cell r="L37">
            <v>81.8</v>
          </cell>
          <cell r="M37">
            <v>81.8</v>
          </cell>
        </row>
        <row r="38">
          <cell r="B38" t="str">
            <v>Київська ТЕЦ-6 (1)</v>
          </cell>
          <cell r="C38">
            <v>0.6</v>
          </cell>
          <cell r="D38">
            <v>0.6</v>
          </cell>
          <cell r="E38">
            <v>0.6</v>
          </cell>
          <cell r="F38">
            <v>0.6</v>
          </cell>
          <cell r="G38">
            <v>0.6</v>
          </cell>
          <cell r="H38">
            <v>0.6</v>
          </cell>
          <cell r="I38">
            <v>0.6</v>
          </cell>
          <cell r="J38">
            <v>0.6</v>
          </cell>
          <cell r="K38">
            <v>0.6</v>
          </cell>
          <cell r="L38">
            <v>0.6</v>
          </cell>
          <cell r="M38">
            <v>0.6</v>
          </cell>
        </row>
        <row r="39">
          <cell r="B39" t="str">
            <v>Київська ТЕЦ-6 (2)</v>
          </cell>
          <cell r="C39">
            <v>100.8</v>
          </cell>
          <cell r="D39">
            <v>100.8</v>
          </cell>
          <cell r="E39">
            <v>100.8</v>
          </cell>
          <cell r="F39">
            <v>100.8</v>
          </cell>
          <cell r="G39">
            <v>100.8</v>
          </cell>
          <cell r="H39">
            <v>100.8</v>
          </cell>
          <cell r="I39">
            <v>100.8</v>
          </cell>
          <cell r="J39">
            <v>100.8</v>
          </cell>
          <cell r="K39">
            <v>100.8</v>
          </cell>
          <cell r="L39">
            <v>100.8</v>
          </cell>
          <cell r="M39">
            <v>100.8</v>
          </cell>
        </row>
        <row r="40">
          <cell r="B40" t="str">
            <v>Краматорська ТЕЦ</v>
          </cell>
          <cell r="C40">
            <v>1690.4</v>
          </cell>
          <cell r="D40">
            <v>1525.4</v>
          </cell>
          <cell r="E40">
            <v>1360.4</v>
          </cell>
          <cell r="F40">
            <v>1195.5</v>
          </cell>
          <cell r="G40">
            <v>1030.5</v>
          </cell>
          <cell r="H40">
            <v>865.5</v>
          </cell>
          <cell r="I40">
            <v>700.5</v>
          </cell>
          <cell r="J40">
            <v>535.5</v>
          </cell>
          <cell r="K40">
            <v>370.5</v>
          </cell>
          <cell r="L40">
            <v>205.6</v>
          </cell>
          <cell r="M40">
            <v>40.6</v>
          </cell>
        </row>
        <row r="41">
          <cell r="B41" t="str">
            <v>Кременчуцька ТЕЦ, котли 1-5</v>
          </cell>
          <cell r="C41">
            <v>135.4</v>
          </cell>
          <cell r="D41">
            <v>125.5</v>
          </cell>
          <cell r="E41">
            <v>115.5</v>
          </cell>
          <cell r="F41">
            <v>105.6</v>
          </cell>
          <cell r="G41">
            <v>95.6</v>
          </cell>
          <cell r="H41">
            <v>85.7</v>
          </cell>
          <cell r="I41">
            <v>75.7</v>
          </cell>
          <cell r="J41">
            <v>65.7</v>
          </cell>
          <cell r="K41">
            <v>55.8</v>
          </cell>
          <cell r="L41">
            <v>45.8</v>
          </cell>
          <cell r="M41">
            <v>35.9</v>
          </cell>
        </row>
        <row r="42">
          <cell r="B42" t="str">
            <v>Одеська ТЕЦ (1)</v>
          </cell>
          <cell r="C42">
            <v>3.8</v>
          </cell>
          <cell r="D42">
            <v>3.8</v>
          </cell>
          <cell r="E42">
            <v>3.8</v>
          </cell>
          <cell r="F42">
            <v>3.8</v>
          </cell>
          <cell r="G42">
            <v>3.8</v>
          </cell>
          <cell r="H42">
            <v>3.8</v>
          </cell>
          <cell r="I42">
            <v>3.8</v>
          </cell>
          <cell r="J42">
            <v>3.8</v>
          </cell>
          <cell r="K42">
            <v>3.8</v>
          </cell>
          <cell r="L42">
            <v>3.8</v>
          </cell>
          <cell r="M42">
            <v>3.8</v>
          </cell>
        </row>
        <row r="43">
          <cell r="B43" t="str">
            <v>Одеська ТЕЦ (2)</v>
          </cell>
          <cell r="C43">
            <v>0.3</v>
          </cell>
          <cell r="D43">
            <v>0.3</v>
          </cell>
          <cell r="E43">
            <v>0.3</v>
          </cell>
          <cell r="F43">
            <v>0.3</v>
          </cell>
          <cell r="G43">
            <v>0.3</v>
          </cell>
          <cell r="H43">
            <v>0.3</v>
          </cell>
          <cell r="I43">
            <v>0.3</v>
          </cell>
          <cell r="J43">
            <v>0.3</v>
          </cell>
          <cell r="K43">
            <v>0.3</v>
          </cell>
          <cell r="L43">
            <v>0.3</v>
          </cell>
          <cell r="M43">
            <v>0.3</v>
          </cell>
        </row>
        <row r="44">
          <cell r="B44" t="str">
            <v>Сумська ТЕЦ</v>
          </cell>
          <cell r="C44">
            <v>2441</v>
          </cell>
          <cell r="D44">
            <v>2199.6999999999998</v>
          </cell>
          <cell r="E44">
            <v>1958.3</v>
          </cell>
          <cell r="F44">
            <v>1717</v>
          </cell>
          <cell r="G44">
            <v>1475.6</v>
          </cell>
          <cell r="H44">
            <v>1234.3</v>
          </cell>
          <cell r="I44">
            <v>992.9</v>
          </cell>
          <cell r="J44">
            <v>751.6</v>
          </cell>
          <cell r="K44">
            <v>510.2</v>
          </cell>
          <cell r="L44">
            <v>268.89999999999998</v>
          </cell>
          <cell r="M44">
            <v>27.6</v>
          </cell>
        </row>
        <row r="45">
          <cell r="B45" t="str">
            <v>Харківська ТЕЦ-5</v>
          </cell>
          <cell r="C45">
            <v>29.8</v>
          </cell>
          <cell r="D45">
            <v>29.8</v>
          </cell>
          <cell r="E45">
            <v>29.8</v>
          </cell>
          <cell r="F45">
            <v>29.8</v>
          </cell>
          <cell r="G45">
            <v>29.8</v>
          </cell>
          <cell r="H45">
            <v>29.8</v>
          </cell>
          <cell r="I45">
            <v>29.8</v>
          </cell>
          <cell r="J45">
            <v>29.8</v>
          </cell>
          <cell r="K45">
            <v>29.8</v>
          </cell>
          <cell r="L45">
            <v>29.8</v>
          </cell>
          <cell r="M45">
            <v>29.8</v>
          </cell>
        </row>
        <row r="46">
          <cell r="B46" t="str">
            <v>Черкаська ТЕЦ, котли 1-4</v>
          </cell>
          <cell r="C46">
            <v>4.9000000000000004</v>
          </cell>
          <cell r="D46">
            <v>4.9000000000000004</v>
          </cell>
          <cell r="E46">
            <v>4.9000000000000004</v>
          </cell>
          <cell r="F46">
            <v>4.9000000000000004</v>
          </cell>
          <cell r="G46">
            <v>4.9000000000000004</v>
          </cell>
          <cell r="H46">
            <v>4.9000000000000004</v>
          </cell>
          <cell r="I46">
            <v>4.9000000000000004</v>
          </cell>
          <cell r="J46">
            <v>4.9000000000000004</v>
          </cell>
          <cell r="K46">
            <v>4.9000000000000004</v>
          </cell>
          <cell r="L46">
            <v>4.9000000000000004</v>
          </cell>
          <cell r="M46">
            <v>4.9000000000000004</v>
          </cell>
        </row>
        <row r="47">
          <cell r="B47" t="str">
            <v>Черкаська ТЕЦ, котли 5-9</v>
          </cell>
          <cell r="C47">
            <v>3502</v>
          </cell>
          <cell r="D47">
            <v>3158.5</v>
          </cell>
          <cell r="E47">
            <v>2815</v>
          </cell>
          <cell r="F47">
            <v>2471.5</v>
          </cell>
          <cell r="G47">
            <v>2127.9</v>
          </cell>
          <cell r="H47">
            <v>1784.4</v>
          </cell>
          <cell r="I47">
            <v>1440.9</v>
          </cell>
          <cell r="J47">
            <v>1097.4000000000001</v>
          </cell>
          <cell r="K47">
            <v>753.9</v>
          </cell>
          <cell r="L47">
            <v>410.4</v>
          </cell>
          <cell r="M47">
            <v>66.900000000000006</v>
          </cell>
        </row>
        <row r="48">
          <cell r="B48" t="str">
            <v>Черкаська ТЕЦ, КПР, котли 1-3</v>
          </cell>
          <cell r="C48">
            <v>1.5</v>
          </cell>
          <cell r="D48">
            <v>1.5</v>
          </cell>
          <cell r="E48">
            <v>1.5</v>
          </cell>
          <cell r="F48">
            <v>1.5</v>
          </cell>
          <cell r="G48">
            <v>1.5</v>
          </cell>
          <cell r="H48">
            <v>1.5</v>
          </cell>
          <cell r="I48">
            <v>1.5</v>
          </cell>
          <cell r="J48">
            <v>1.5</v>
          </cell>
          <cell r="K48">
            <v>1.5</v>
          </cell>
          <cell r="L48">
            <v>1.5</v>
          </cell>
          <cell r="M48">
            <v>1.5</v>
          </cell>
        </row>
        <row r="49">
          <cell r="B49" t="str">
            <v>Чернігівська ТЕЦ, котли 1-4</v>
          </cell>
          <cell r="C49">
            <v>3991.1</v>
          </cell>
          <cell r="D49">
            <v>3603.1</v>
          </cell>
          <cell r="E49">
            <v>3215.2</v>
          </cell>
          <cell r="F49">
            <v>2827.2</v>
          </cell>
          <cell r="G49">
            <v>2439.3000000000002</v>
          </cell>
          <cell r="H49">
            <v>2051.3000000000002</v>
          </cell>
          <cell r="I49">
            <v>1663.3</v>
          </cell>
          <cell r="J49">
            <v>1275.4000000000001</v>
          </cell>
          <cell r="K49">
            <v>887.4</v>
          </cell>
          <cell r="L49">
            <v>499.5</v>
          </cell>
          <cell r="M49">
            <v>111.5</v>
          </cell>
        </row>
        <row r="50">
          <cell r="B50" t="str">
            <v>СТ1 (ТЕЦ-3), котел 1</v>
          </cell>
          <cell r="C50">
            <v>1.5</v>
          </cell>
          <cell r="D50">
            <v>1.5</v>
          </cell>
          <cell r="E50">
            <v>1.5</v>
          </cell>
          <cell r="F50">
            <v>1.5</v>
          </cell>
          <cell r="G50">
            <v>1.5</v>
          </cell>
          <cell r="H50">
            <v>1.5</v>
          </cell>
          <cell r="I50">
            <v>1.5</v>
          </cell>
          <cell r="J50">
            <v>1.5</v>
          </cell>
          <cell r="K50">
            <v>1.5</v>
          </cell>
          <cell r="L50">
            <v>1.5</v>
          </cell>
          <cell r="M50">
            <v>1.5</v>
          </cell>
        </row>
        <row r="51">
          <cell r="B51" t="str">
            <v>СТ1 (ТЕЦ-3), котел 2</v>
          </cell>
          <cell r="C51">
            <v>1.2</v>
          </cell>
          <cell r="D51">
            <v>1.2</v>
          </cell>
          <cell r="E51">
            <v>1.2</v>
          </cell>
          <cell r="F51">
            <v>1.2</v>
          </cell>
          <cell r="G51">
            <v>1.2</v>
          </cell>
          <cell r="H51">
            <v>1.2</v>
          </cell>
          <cell r="I51">
            <v>1.2</v>
          </cell>
          <cell r="J51">
            <v>1.2</v>
          </cell>
          <cell r="K51">
            <v>1.2</v>
          </cell>
          <cell r="L51">
            <v>1.2</v>
          </cell>
          <cell r="M51">
            <v>1.2</v>
          </cell>
        </row>
        <row r="52">
          <cell r="B52" t="str">
            <v>СТ1 (ТЕЦ-3), котел 3</v>
          </cell>
          <cell r="C52">
            <v>0.8</v>
          </cell>
          <cell r="D52">
            <v>0.8</v>
          </cell>
          <cell r="E52">
            <v>0.8</v>
          </cell>
          <cell r="F52">
            <v>0.8</v>
          </cell>
          <cell r="G52">
            <v>0.8</v>
          </cell>
          <cell r="H52">
            <v>0.8</v>
          </cell>
          <cell r="I52">
            <v>0.8</v>
          </cell>
          <cell r="J52">
            <v>0.8</v>
          </cell>
          <cell r="K52">
            <v>0.8</v>
          </cell>
          <cell r="L52">
            <v>0.8</v>
          </cell>
          <cell r="M52">
            <v>0.8</v>
          </cell>
        </row>
        <row r="53">
          <cell r="B53" t="str">
            <v>СТ1 (ТЕЦ-3), котел 4</v>
          </cell>
          <cell r="C53">
            <v>1.4</v>
          </cell>
          <cell r="D53">
            <v>1.4</v>
          </cell>
          <cell r="E53">
            <v>1.4</v>
          </cell>
          <cell r="F53">
            <v>1.4</v>
          </cell>
          <cell r="G53">
            <v>1.4</v>
          </cell>
          <cell r="H53">
            <v>1.4</v>
          </cell>
          <cell r="I53">
            <v>1.4</v>
          </cell>
          <cell r="J53">
            <v>1.4</v>
          </cell>
          <cell r="K53">
            <v>1.4</v>
          </cell>
          <cell r="L53">
            <v>1.4</v>
          </cell>
          <cell r="M53">
            <v>1.4</v>
          </cell>
        </row>
        <row r="54">
          <cell r="B54" t="str">
            <v>СТ1 (ТЕЦ-3), котел 5</v>
          </cell>
          <cell r="C54">
            <v>0.1</v>
          </cell>
          <cell r="D54">
            <v>0.1</v>
          </cell>
          <cell r="E54">
            <v>0.1</v>
          </cell>
          <cell r="F54">
            <v>0.1</v>
          </cell>
          <cell r="G54">
            <v>0.1</v>
          </cell>
          <cell r="H54">
            <v>0.1</v>
          </cell>
          <cell r="I54">
            <v>0.1</v>
          </cell>
          <cell r="J54">
            <v>0.1</v>
          </cell>
          <cell r="K54">
            <v>0.1</v>
          </cell>
          <cell r="L54">
            <v>0.1</v>
          </cell>
          <cell r="M54">
            <v>0.1</v>
          </cell>
        </row>
        <row r="55">
          <cell r="B55" t="str">
            <v>СТ1 (ТЕЦ-3), котел 6</v>
          </cell>
          <cell r="C55">
            <v>1</v>
          </cell>
          <cell r="D55">
            <v>1</v>
          </cell>
          <cell r="E55">
            <v>1</v>
          </cell>
          <cell r="F55">
            <v>1</v>
          </cell>
          <cell r="G55">
            <v>1</v>
          </cell>
          <cell r="H55">
            <v>1</v>
          </cell>
          <cell r="I55">
            <v>1</v>
          </cell>
          <cell r="J55">
            <v>1</v>
          </cell>
          <cell r="K55">
            <v>1</v>
          </cell>
          <cell r="L55">
            <v>1</v>
          </cell>
          <cell r="M55">
            <v>1</v>
          </cell>
        </row>
        <row r="56">
          <cell r="B56" t="str">
            <v>СТ1 (ТЕЦ-3), котел 7</v>
          </cell>
          <cell r="C56">
            <v>1.4</v>
          </cell>
          <cell r="D56">
            <v>1.4</v>
          </cell>
          <cell r="E56">
            <v>1.4</v>
          </cell>
          <cell r="F56">
            <v>1.4</v>
          </cell>
          <cell r="G56">
            <v>1.4</v>
          </cell>
          <cell r="H56">
            <v>1.4</v>
          </cell>
          <cell r="I56">
            <v>1.4</v>
          </cell>
          <cell r="J56">
            <v>1.4</v>
          </cell>
          <cell r="K56">
            <v>1.4</v>
          </cell>
          <cell r="L56">
            <v>1.4</v>
          </cell>
          <cell r="M56">
            <v>1.4</v>
          </cell>
        </row>
        <row r="57">
          <cell r="B57" t="str">
            <v>СТ2 (ТЕЦ-2), котли 1, 2, 3</v>
          </cell>
          <cell r="C57">
            <v>1.6</v>
          </cell>
          <cell r="D57">
            <v>1.6</v>
          </cell>
          <cell r="E57">
            <v>1.6</v>
          </cell>
          <cell r="F57">
            <v>1.6</v>
          </cell>
          <cell r="G57">
            <v>1.6</v>
          </cell>
          <cell r="H57">
            <v>1.6</v>
          </cell>
          <cell r="I57">
            <v>1.6</v>
          </cell>
          <cell r="J57">
            <v>1.6</v>
          </cell>
          <cell r="K57">
            <v>1.6</v>
          </cell>
          <cell r="L57">
            <v>1.6</v>
          </cell>
          <cell r="M57">
            <v>1.6</v>
          </cell>
        </row>
        <row r="58">
          <cell r="B58" t="str">
            <v>СТ2 (ТЕЦ-2), котел 7</v>
          </cell>
          <cell r="C58">
            <v>1.5</v>
          </cell>
          <cell r="D58">
            <v>1.5</v>
          </cell>
          <cell r="E58">
            <v>1.5</v>
          </cell>
          <cell r="F58">
            <v>1.5</v>
          </cell>
          <cell r="G58">
            <v>1.5</v>
          </cell>
          <cell r="H58">
            <v>1.5</v>
          </cell>
          <cell r="I58">
            <v>1.5</v>
          </cell>
          <cell r="J58">
            <v>1.5</v>
          </cell>
          <cell r="K58">
            <v>1.5</v>
          </cell>
          <cell r="L58">
            <v>1.5</v>
          </cell>
          <cell r="M58">
            <v>1.5</v>
          </cell>
        </row>
        <row r="59">
          <cell r="B59" t="str">
            <v>СТ2 (ТЕЦ-2), котел 8</v>
          </cell>
          <cell r="C59">
            <v>1.2</v>
          </cell>
          <cell r="D59">
            <v>1.2</v>
          </cell>
          <cell r="E59">
            <v>1.2</v>
          </cell>
          <cell r="F59">
            <v>1.2</v>
          </cell>
          <cell r="G59">
            <v>1.2</v>
          </cell>
          <cell r="H59">
            <v>1.2</v>
          </cell>
          <cell r="I59">
            <v>1.2</v>
          </cell>
          <cell r="J59">
            <v>1.2</v>
          </cell>
          <cell r="K59">
            <v>1.2</v>
          </cell>
          <cell r="L59">
            <v>1.2</v>
          </cell>
          <cell r="M59">
            <v>1.2</v>
          </cell>
        </row>
        <row r="60">
          <cell r="B60" t="str">
            <v>СТ2 (ТЕЦ-2), котел 9</v>
          </cell>
          <cell r="C60">
            <v>0.8</v>
          </cell>
          <cell r="D60">
            <v>0.8</v>
          </cell>
          <cell r="E60">
            <v>0.8</v>
          </cell>
          <cell r="F60">
            <v>0.8</v>
          </cell>
          <cell r="G60">
            <v>0.8</v>
          </cell>
          <cell r="H60">
            <v>0.8</v>
          </cell>
          <cell r="I60">
            <v>0.8</v>
          </cell>
          <cell r="J60">
            <v>0.8</v>
          </cell>
          <cell r="K60">
            <v>0.8</v>
          </cell>
          <cell r="L60">
            <v>0.8</v>
          </cell>
          <cell r="M60">
            <v>0.8</v>
          </cell>
        </row>
        <row r="61">
          <cell r="B61" t="str">
            <v>СТ2 (ТЕЦ-2), котел 10</v>
          </cell>
          <cell r="C61">
            <v>0.9</v>
          </cell>
          <cell r="D61">
            <v>0.9</v>
          </cell>
          <cell r="E61">
            <v>0.9</v>
          </cell>
          <cell r="F61">
            <v>0.9</v>
          </cell>
          <cell r="G61">
            <v>0.9</v>
          </cell>
          <cell r="H61">
            <v>0.9</v>
          </cell>
          <cell r="I61">
            <v>0.9</v>
          </cell>
          <cell r="J61">
            <v>0.9</v>
          </cell>
          <cell r="K61">
            <v>0.9</v>
          </cell>
          <cell r="L61">
            <v>0.9</v>
          </cell>
          <cell r="M61">
            <v>0.9</v>
          </cell>
        </row>
        <row r="62">
          <cell r="B62" t="str">
            <v>Котельня Нивки, котел 1</v>
          </cell>
          <cell r="C62">
            <v>0.8</v>
          </cell>
          <cell r="D62">
            <v>0.8</v>
          </cell>
          <cell r="E62">
            <v>0.8</v>
          </cell>
          <cell r="F62">
            <v>0.8</v>
          </cell>
          <cell r="G62">
            <v>0.8</v>
          </cell>
          <cell r="H62">
            <v>0.8</v>
          </cell>
          <cell r="I62">
            <v>0.8</v>
          </cell>
          <cell r="J62">
            <v>0.8</v>
          </cell>
          <cell r="K62">
            <v>0.8</v>
          </cell>
          <cell r="L62">
            <v>0.8</v>
          </cell>
          <cell r="M62">
            <v>0.8</v>
          </cell>
        </row>
        <row r="63">
          <cell r="B63" t="str">
            <v>Котельня Нивки, котел 2</v>
          </cell>
          <cell r="C63">
            <v>0.7</v>
          </cell>
          <cell r="D63">
            <v>0.7</v>
          </cell>
          <cell r="E63">
            <v>0.7</v>
          </cell>
          <cell r="F63">
            <v>0.7</v>
          </cell>
          <cell r="G63">
            <v>0.7</v>
          </cell>
          <cell r="H63">
            <v>0.7</v>
          </cell>
          <cell r="I63">
            <v>0.7</v>
          </cell>
          <cell r="J63">
            <v>0.7</v>
          </cell>
          <cell r="K63">
            <v>0.7</v>
          </cell>
          <cell r="L63">
            <v>0.7</v>
          </cell>
          <cell r="M63">
            <v>0.7</v>
          </cell>
        </row>
        <row r="64">
          <cell r="B64" t="str">
            <v>Котельня Нивки, котел 3</v>
          </cell>
          <cell r="C64">
            <v>1.1000000000000001</v>
          </cell>
          <cell r="D64">
            <v>1.1000000000000001</v>
          </cell>
          <cell r="E64">
            <v>1.1000000000000001</v>
          </cell>
          <cell r="F64">
            <v>1.1000000000000001</v>
          </cell>
          <cell r="G64">
            <v>1.1000000000000001</v>
          </cell>
          <cell r="H64">
            <v>1.1000000000000001</v>
          </cell>
          <cell r="I64">
            <v>1.1000000000000001</v>
          </cell>
          <cell r="J64">
            <v>1.1000000000000001</v>
          </cell>
          <cell r="K64">
            <v>1.1000000000000001</v>
          </cell>
          <cell r="L64">
            <v>1.1000000000000001</v>
          </cell>
          <cell r="M64">
            <v>1.1000000000000001</v>
          </cell>
        </row>
        <row r="65">
          <cell r="B65" t="str">
            <v>Котельня Відрадний, котел 1</v>
          </cell>
          <cell r="C65">
            <v>0.7</v>
          </cell>
          <cell r="D65">
            <v>0.7</v>
          </cell>
          <cell r="E65">
            <v>0.7</v>
          </cell>
          <cell r="F65">
            <v>0.7</v>
          </cell>
          <cell r="G65">
            <v>0.7</v>
          </cell>
          <cell r="H65">
            <v>0.7</v>
          </cell>
          <cell r="I65">
            <v>0.7</v>
          </cell>
          <cell r="J65">
            <v>0.7</v>
          </cell>
          <cell r="K65">
            <v>0.7</v>
          </cell>
          <cell r="L65">
            <v>0.7</v>
          </cell>
          <cell r="M65">
            <v>0.7</v>
          </cell>
        </row>
        <row r="66">
          <cell r="B66" t="str">
            <v>Котельня Відрадний, котел 2</v>
          </cell>
          <cell r="C66">
            <v>0.6</v>
          </cell>
          <cell r="D66">
            <v>0.6</v>
          </cell>
          <cell r="E66">
            <v>0.6</v>
          </cell>
          <cell r="F66">
            <v>0.6</v>
          </cell>
          <cell r="G66">
            <v>0.6</v>
          </cell>
          <cell r="H66">
            <v>0.6</v>
          </cell>
          <cell r="I66">
            <v>0.6</v>
          </cell>
          <cell r="J66">
            <v>0.6</v>
          </cell>
          <cell r="K66">
            <v>0.6</v>
          </cell>
          <cell r="L66">
            <v>0.6</v>
          </cell>
          <cell r="M66">
            <v>0.6</v>
          </cell>
        </row>
        <row r="67">
          <cell r="B67" t="str">
            <v>Котельня Відрадний, котел 3</v>
          </cell>
          <cell r="C67">
            <v>0.9</v>
          </cell>
          <cell r="D67">
            <v>0.9</v>
          </cell>
          <cell r="E67">
            <v>0.9</v>
          </cell>
          <cell r="F67">
            <v>0.9</v>
          </cell>
          <cell r="G67">
            <v>0.9</v>
          </cell>
          <cell r="H67">
            <v>0.9</v>
          </cell>
          <cell r="I67">
            <v>0.9</v>
          </cell>
          <cell r="J67">
            <v>0.9</v>
          </cell>
          <cell r="K67">
            <v>0.9</v>
          </cell>
          <cell r="L67">
            <v>0.9</v>
          </cell>
          <cell r="M67">
            <v>0.9</v>
          </cell>
        </row>
        <row r="68">
          <cell r="B68" t="str">
            <v>Котельня Відрадний, котел 4</v>
          </cell>
          <cell r="C68">
            <v>1</v>
          </cell>
          <cell r="D68">
            <v>1</v>
          </cell>
          <cell r="E68">
            <v>1</v>
          </cell>
          <cell r="F68">
            <v>1</v>
          </cell>
          <cell r="G68">
            <v>1</v>
          </cell>
          <cell r="H68">
            <v>1</v>
          </cell>
          <cell r="I68">
            <v>1</v>
          </cell>
          <cell r="J68">
            <v>1</v>
          </cell>
          <cell r="K68">
            <v>1</v>
          </cell>
          <cell r="L68">
            <v>1</v>
          </cell>
          <cell r="M68">
            <v>1</v>
          </cell>
        </row>
        <row r="69">
          <cell r="B69" t="str">
            <v>Котельня Микільська Борщагівка</v>
          </cell>
          <cell r="C69">
            <v>6.1</v>
          </cell>
          <cell r="D69">
            <v>6.1</v>
          </cell>
          <cell r="E69">
            <v>6.1</v>
          </cell>
          <cell r="F69">
            <v>6.1</v>
          </cell>
          <cell r="G69">
            <v>6.1</v>
          </cell>
          <cell r="H69">
            <v>6.1</v>
          </cell>
          <cell r="I69">
            <v>6.1</v>
          </cell>
          <cell r="J69">
            <v>6.1</v>
          </cell>
          <cell r="K69">
            <v>6.1</v>
          </cell>
          <cell r="L69">
            <v>6.1</v>
          </cell>
          <cell r="M69">
            <v>6.1</v>
          </cell>
        </row>
        <row r="70">
          <cell r="B70" t="str">
            <v>Котельня Виноградар</v>
          </cell>
          <cell r="C70">
            <v>2.9</v>
          </cell>
          <cell r="D70">
            <v>2.9</v>
          </cell>
          <cell r="E70">
            <v>2.9</v>
          </cell>
          <cell r="F70">
            <v>2.9</v>
          </cell>
          <cell r="G70">
            <v>2.9</v>
          </cell>
          <cell r="H70">
            <v>2.9</v>
          </cell>
          <cell r="I70">
            <v>2.9</v>
          </cell>
          <cell r="J70">
            <v>2.9</v>
          </cell>
          <cell r="K70">
            <v>2.9</v>
          </cell>
          <cell r="L70">
            <v>2.9</v>
          </cell>
          <cell r="M70">
            <v>2.9</v>
          </cell>
        </row>
        <row r="71">
          <cell r="B71" t="str">
            <v>СТ Біличі</v>
          </cell>
          <cell r="C71">
            <v>3</v>
          </cell>
          <cell r="D71">
            <v>3</v>
          </cell>
          <cell r="E71">
            <v>3</v>
          </cell>
          <cell r="F71">
            <v>3</v>
          </cell>
          <cell r="G71">
            <v>3</v>
          </cell>
          <cell r="H71">
            <v>3</v>
          </cell>
          <cell r="I71">
            <v>3</v>
          </cell>
          <cell r="J71">
            <v>3</v>
          </cell>
          <cell r="K71">
            <v>3</v>
          </cell>
          <cell r="L71">
            <v>3</v>
          </cell>
          <cell r="M71">
            <v>3</v>
          </cell>
        </row>
        <row r="72">
          <cell r="B72" t="str">
            <v>Котельня Молодь</v>
          </cell>
          <cell r="C72">
            <v>0.7</v>
          </cell>
          <cell r="D72">
            <v>0.7</v>
          </cell>
          <cell r="E72">
            <v>0.7</v>
          </cell>
          <cell r="F72">
            <v>0.7</v>
          </cell>
          <cell r="G72">
            <v>0.7</v>
          </cell>
          <cell r="H72">
            <v>0.7</v>
          </cell>
          <cell r="I72">
            <v>0.7</v>
          </cell>
          <cell r="J72">
            <v>0.7</v>
          </cell>
          <cell r="K72">
            <v>0.7</v>
          </cell>
          <cell r="L72">
            <v>0.7</v>
          </cell>
          <cell r="M72">
            <v>0.7</v>
          </cell>
        </row>
        <row r="73">
          <cell r="B73" t="str">
            <v>Котельня Воскресенка</v>
          </cell>
          <cell r="C73">
            <v>1.5</v>
          </cell>
          <cell r="D73">
            <v>1.5</v>
          </cell>
          <cell r="E73">
            <v>1.5</v>
          </cell>
          <cell r="F73">
            <v>1.5</v>
          </cell>
          <cell r="G73">
            <v>1.5</v>
          </cell>
          <cell r="H73">
            <v>1.5</v>
          </cell>
          <cell r="I73">
            <v>1.5</v>
          </cell>
          <cell r="J73">
            <v>1.5</v>
          </cell>
          <cell r="K73">
            <v>1.5</v>
          </cell>
          <cell r="L73">
            <v>1.5</v>
          </cell>
          <cell r="M73">
            <v>1.5</v>
          </cell>
        </row>
        <row r="74">
          <cell r="B74" t="str">
            <v>Котельня Веркон</v>
          </cell>
          <cell r="C74">
            <v>0.3</v>
          </cell>
          <cell r="D74">
            <v>0.3</v>
          </cell>
          <cell r="E74">
            <v>0.3</v>
          </cell>
          <cell r="F74">
            <v>0.3</v>
          </cell>
          <cell r="G74">
            <v>0.3</v>
          </cell>
          <cell r="H74">
            <v>0.3</v>
          </cell>
          <cell r="I74">
            <v>0.3</v>
          </cell>
          <cell r="J74">
            <v>0.3</v>
          </cell>
          <cell r="K74">
            <v>0.3</v>
          </cell>
          <cell r="L74">
            <v>0.3</v>
          </cell>
          <cell r="M74">
            <v>0.3</v>
          </cell>
        </row>
        <row r="75">
          <cell r="B75" t="str">
            <v>Котельня ПАР, котли 4-9</v>
          </cell>
          <cell r="C75">
            <v>0.1</v>
          </cell>
          <cell r="D75">
            <v>0.1</v>
          </cell>
          <cell r="E75">
            <v>0.1</v>
          </cell>
          <cell r="F75">
            <v>0.1</v>
          </cell>
          <cell r="G75">
            <v>0.1</v>
          </cell>
          <cell r="H75">
            <v>0.1</v>
          </cell>
          <cell r="I75">
            <v>0.1</v>
          </cell>
          <cell r="J75">
            <v>0.1</v>
          </cell>
          <cell r="K75">
            <v>0.1</v>
          </cell>
          <cell r="L75">
            <v>0.1</v>
          </cell>
          <cell r="M75">
            <v>0.1</v>
          </cell>
        </row>
        <row r="76">
          <cell r="B76" t="str">
            <v>Котельня Теремки, котли 7, 8</v>
          </cell>
          <cell r="C76">
            <v>0.4</v>
          </cell>
          <cell r="D76">
            <v>0.4</v>
          </cell>
          <cell r="E76">
            <v>0.4</v>
          </cell>
          <cell r="F76">
            <v>0.4</v>
          </cell>
          <cell r="G76">
            <v>0.4</v>
          </cell>
          <cell r="H76">
            <v>0.4</v>
          </cell>
          <cell r="I76">
            <v>0.4</v>
          </cell>
          <cell r="J76">
            <v>0.4</v>
          </cell>
          <cell r="K76">
            <v>0.4</v>
          </cell>
          <cell r="L76">
            <v>0.4</v>
          </cell>
          <cell r="M76">
            <v>0.4</v>
          </cell>
        </row>
        <row r="77">
          <cell r="B77" t="str">
            <v>Котельня Центральна</v>
          </cell>
          <cell r="C77">
            <v>0.8</v>
          </cell>
          <cell r="D77">
            <v>0.8</v>
          </cell>
          <cell r="E77">
            <v>0.8</v>
          </cell>
          <cell r="F77">
            <v>0.8</v>
          </cell>
          <cell r="G77">
            <v>0.8</v>
          </cell>
          <cell r="H77">
            <v>0.8</v>
          </cell>
          <cell r="I77">
            <v>0.8</v>
          </cell>
          <cell r="J77">
            <v>0.8</v>
          </cell>
          <cell r="K77">
            <v>0.8</v>
          </cell>
          <cell r="L77">
            <v>0.8</v>
          </cell>
          <cell r="M77">
            <v>0.8</v>
          </cell>
        </row>
        <row r="78">
          <cell r="B78" t="str">
            <v>Котельня Мінська</v>
          </cell>
          <cell r="C78">
            <v>1.2</v>
          </cell>
          <cell r="D78">
            <v>1.2</v>
          </cell>
          <cell r="E78">
            <v>1.2</v>
          </cell>
          <cell r="F78">
            <v>1.2</v>
          </cell>
          <cell r="G78">
            <v>1.2</v>
          </cell>
          <cell r="H78">
            <v>1.2</v>
          </cell>
          <cell r="I78">
            <v>1.2</v>
          </cell>
          <cell r="J78">
            <v>1.2</v>
          </cell>
          <cell r="K78">
            <v>1.2</v>
          </cell>
          <cell r="L78">
            <v>1.2</v>
          </cell>
          <cell r="M78">
            <v>1.2</v>
          </cell>
        </row>
        <row r="79">
          <cell r="B79" t="str">
            <v>Котельня ХТМ, вул. Шекспіра, 17, котел 5</v>
          </cell>
          <cell r="C79">
            <v>1.8</v>
          </cell>
          <cell r="D79">
            <v>1.8</v>
          </cell>
          <cell r="E79">
            <v>1.8</v>
          </cell>
          <cell r="F79">
            <v>1.8</v>
          </cell>
          <cell r="G79">
            <v>1.8</v>
          </cell>
          <cell r="H79">
            <v>1.8</v>
          </cell>
          <cell r="I79">
            <v>1.8</v>
          </cell>
          <cell r="J79">
            <v>1.8</v>
          </cell>
          <cell r="K79">
            <v>1.8</v>
          </cell>
          <cell r="L79">
            <v>1.8</v>
          </cell>
          <cell r="M79">
            <v>1.8</v>
          </cell>
        </row>
        <row r="80">
          <cell r="B80" t="str">
            <v>Котельня ХТМ, вул. Веделя, 4, котел 4</v>
          </cell>
          <cell r="C80">
            <v>1.4</v>
          </cell>
          <cell r="D80">
            <v>1.4</v>
          </cell>
          <cell r="E80">
            <v>1.4</v>
          </cell>
          <cell r="F80">
            <v>1.4</v>
          </cell>
          <cell r="G80">
            <v>1.4</v>
          </cell>
          <cell r="H80">
            <v>1.4</v>
          </cell>
          <cell r="I80">
            <v>1.4</v>
          </cell>
          <cell r="J80">
            <v>1.4</v>
          </cell>
          <cell r="K80">
            <v>1.4</v>
          </cell>
          <cell r="L80">
            <v>1.4</v>
          </cell>
          <cell r="M80">
            <v>1.4</v>
          </cell>
        </row>
        <row r="81">
          <cell r="B81" t="str">
            <v>Котельня ХТМ, вул. Веделя, 4, котел 5</v>
          </cell>
          <cell r="C81">
            <v>1.5</v>
          </cell>
          <cell r="D81">
            <v>1.5</v>
          </cell>
          <cell r="E81">
            <v>1.5</v>
          </cell>
          <cell r="F81">
            <v>1.5</v>
          </cell>
          <cell r="G81">
            <v>1.5</v>
          </cell>
          <cell r="H81">
            <v>1.5</v>
          </cell>
          <cell r="I81">
            <v>1.5</v>
          </cell>
          <cell r="J81">
            <v>1.5</v>
          </cell>
          <cell r="K81">
            <v>1.5</v>
          </cell>
          <cell r="L81">
            <v>1.5</v>
          </cell>
          <cell r="M81">
            <v>1.5</v>
          </cell>
        </row>
        <row r="82">
          <cell r="B82" t="str">
            <v>Котельня ХТМ, вул. Веделя, 4, котли 6, 7</v>
          </cell>
          <cell r="C82">
            <v>5</v>
          </cell>
          <cell r="D82">
            <v>5</v>
          </cell>
          <cell r="E82">
            <v>5</v>
          </cell>
          <cell r="F82">
            <v>5</v>
          </cell>
          <cell r="G82">
            <v>5</v>
          </cell>
          <cell r="H82">
            <v>5</v>
          </cell>
          <cell r="I82">
            <v>5</v>
          </cell>
          <cell r="J82">
            <v>5</v>
          </cell>
          <cell r="K82">
            <v>5</v>
          </cell>
          <cell r="L82">
            <v>5</v>
          </cell>
          <cell r="M82">
            <v>5</v>
          </cell>
        </row>
        <row r="83">
          <cell r="B83" t="str">
            <v>Котельня ХТМ, пр-т Московський, 275, котел 1</v>
          </cell>
          <cell r="C83">
            <v>1.8</v>
          </cell>
          <cell r="D83">
            <v>1.8</v>
          </cell>
          <cell r="E83">
            <v>1.8</v>
          </cell>
          <cell r="F83">
            <v>1.8</v>
          </cell>
          <cell r="G83">
            <v>1.8</v>
          </cell>
          <cell r="H83">
            <v>1.8</v>
          </cell>
          <cell r="I83">
            <v>1.8</v>
          </cell>
          <cell r="J83">
            <v>1.8</v>
          </cell>
          <cell r="K83">
            <v>1.8</v>
          </cell>
          <cell r="L83">
            <v>1.8</v>
          </cell>
          <cell r="M83">
            <v>1.8</v>
          </cell>
        </row>
        <row r="84">
          <cell r="B84" t="str">
            <v>Котельня ХТМ, пр-т Московський, 275, котел 2</v>
          </cell>
          <cell r="C84">
            <v>1.1000000000000001</v>
          </cell>
          <cell r="D84">
            <v>1.1000000000000001</v>
          </cell>
          <cell r="E84">
            <v>1.1000000000000001</v>
          </cell>
          <cell r="F84">
            <v>1.1000000000000001</v>
          </cell>
          <cell r="G84">
            <v>1.1000000000000001</v>
          </cell>
          <cell r="H84">
            <v>1.1000000000000001</v>
          </cell>
          <cell r="I84">
            <v>1.1000000000000001</v>
          </cell>
          <cell r="J84">
            <v>1.1000000000000001</v>
          </cell>
          <cell r="K84">
            <v>1.1000000000000001</v>
          </cell>
          <cell r="L84">
            <v>1.1000000000000001</v>
          </cell>
          <cell r="M84">
            <v>1.1000000000000001</v>
          </cell>
        </row>
        <row r="85">
          <cell r="B85" t="str">
            <v>Котельня ХТМ, пр-т Московський, 275, котел 3</v>
          </cell>
          <cell r="C85">
            <v>0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</row>
        <row r="86">
          <cell r="B86" t="str">
            <v>Котельня ХТМ, пр-т Московський, 275, котел 4</v>
          </cell>
          <cell r="C86">
            <v>3.2</v>
          </cell>
          <cell r="D86">
            <v>3.2</v>
          </cell>
          <cell r="E86">
            <v>3.2</v>
          </cell>
          <cell r="F86">
            <v>3.2</v>
          </cell>
          <cell r="G86">
            <v>3.2</v>
          </cell>
          <cell r="H86">
            <v>3.2</v>
          </cell>
          <cell r="I86">
            <v>3.2</v>
          </cell>
          <cell r="J86">
            <v>3.2</v>
          </cell>
          <cell r="K86">
            <v>3.2</v>
          </cell>
          <cell r="L86">
            <v>3.2</v>
          </cell>
          <cell r="M86">
            <v>3.2</v>
          </cell>
        </row>
        <row r="87">
          <cell r="B87" t="str">
            <v>Котельня ХТМ, пр-т Московський, 275, котел 5</v>
          </cell>
          <cell r="C87">
            <v>0.3</v>
          </cell>
          <cell r="D87">
            <v>0.3</v>
          </cell>
          <cell r="E87">
            <v>0.3</v>
          </cell>
          <cell r="F87">
            <v>0.3</v>
          </cell>
          <cell r="G87">
            <v>0.3</v>
          </cell>
          <cell r="H87">
            <v>0.3</v>
          </cell>
          <cell r="I87">
            <v>0.3</v>
          </cell>
          <cell r="J87">
            <v>0.3</v>
          </cell>
          <cell r="K87">
            <v>0.3</v>
          </cell>
          <cell r="L87">
            <v>0.3</v>
          </cell>
          <cell r="M87">
            <v>0.3</v>
          </cell>
        </row>
        <row r="88">
          <cell r="B88" t="str">
            <v>Котельня ХТМ, вул. Енергетична, 3, котел 1</v>
          </cell>
          <cell r="C88">
            <v>1.6</v>
          </cell>
          <cell r="D88">
            <v>1.6</v>
          </cell>
          <cell r="E88">
            <v>1.6</v>
          </cell>
          <cell r="F88">
            <v>1.6</v>
          </cell>
          <cell r="G88">
            <v>1.6</v>
          </cell>
          <cell r="H88">
            <v>1.6</v>
          </cell>
          <cell r="I88">
            <v>1.6</v>
          </cell>
          <cell r="J88">
            <v>1.6</v>
          </cell>
          <cell r="K88">
            <v>1.6</v>
          </cell>
          <cell r="L88">
            <v>1.6</v>
          </cell>
          <cell r="M88">
            <v>1.6</v>
          </cell>
        </row>
        <row r="89">
          <cell r="B89" t="str">
            <v>Котельня ХТМ, вул. Енергетична, 3, котел 2</v>
          </cell>
          <cell r="C89">
            <v>0.4</v>
          </cell>
          <cell r="D89">
            <v>0.4</v>
          </cell>
          <cell r="E89">
            <v>0.4</v>
          </cell>
          <cell r="F89">
            <v>0.4</v>
          </cell>
          <cell r="G89">
            <v>0.4</v>
          </cell>
          <cell r="H89">
            <v>0.4</v>
          </cell>
          <cell r="I89">
            <v>0.4</v>
          </cell>
          <cell r="J89">
            <v>0.4</v>
          </cell>
          <cell r="K89">
            <v>0.4</v>
          </cell>
          <cell r="L89">
            <v>0.4</v>
          </cell>
          <cell r="M89">
            <v>0.4</v>
          </cell>
        </row>
        <row r="90">
          <cell r="B90" t="str">
            <v>Котельня ХТМ, вул. Енергетична, 3, котел 3</v>
          </cell>
          <cell r="C90">
            <v>0.8</v>
          </cell>
          <cell r="D90">
            <v>0.8</v>
          </cell>
          <cell r="E90">
            <v>0.8</v>
          </cell>
          <cell r="F90">
            <v>0.8</v>
          </cell>
          <cell r="G90">
            <v>0.8</v>
          </cell>
          <cell r="H90">
            <v>0.8</v>
          </cell>
          <cell r="I90">
            <v>0.8</v>
          </cell>
          <cell r="J90">
            <v>0.8</v>
          </cell>
          <cell r="K90">
            <v>0.8</v>
          </cell>
          <cell r="L90">
            <v>0.8</v>
          </cell>
          <cell r="M90">
            <v>0.8</v>
          </cell>
        </row>
        <row r="91">
          <cell r="B91" t="str">
            <v>Котельня ХТМ, вул. Енергетична, 3, котел 4</v>
          </cell>
          <cell r="C91">
            <v>0.9</v>
          </cell>
          <cell r="D91">
            <v>0.9</v>
          </cell>
          <cell r="E91">
            <v>0.9</v>
          </cell>
          <cell r="F91">
            <v>0.9</v>
          </cell>
          <cell r="G91">
            <v>0.9</v>
          </cell>
          <cell r="H91">
            <v>0.9</v>
          </cell>
          <cell r="I91">
            <v>0.9</v>
          </cell>
          <cell r="J91">
            <v>0.9</v>
          </cell>
          <cell r="K91">
            <v>0.9</v>
          </cell>
          <cell r="L91">
            <v>0.9</v>
          </cell>
          <cell r="M91">
            <v>0.9</v>
          </cell>
        </row>
        <row r="92">
          <cell r="B92" t="str">
            <v>Котельня ХТМ, вул. Енергетична, 3, котел 5</v>
          </cell>
          <cell r="C92">
            <v>0.2</v>
          </cell>
          <cell r="D92">
            <v>0.2</v>
          </cell>
          <cell r="E92">
            <v>0.2</v>
          </cell>
          <cell r="F92">
            <v>0.2</v>
          </cell>
          <cell r="G92">
            <v>0.2</v>
          </cell>
          <cell r="H92">
            <v>0.2</v>
          </cell>
          <cell r="I92">
            <v>0.2</v>
          </cell>
          <cell r="J92">
            <v>0.2</v>
          </cell>
          <cell r="K92">
            <v>0.2</v>
          </cell>
          <cell r="L92">
            <v>0.2</v>
          </cell>
          <cell r="M92">
            <v>0.2</v>
          </cell>
        </row>
        <row r="93">
          <cell r="B93" t="str">
            <v>Котельня ОПЗ</v>
          </cell>
          <cell r="C93">
            <v>3.7</v>
          </cell>
          <cell r="D93">
            <v>3.7</v>
          </cell>
          <cell r="E93">
            <v>3.7</v>
          </cell>
          <cell r="F93">
            <v>3.7</v>
          </cell>
          <cell r="G93">
            <v>3.7</v>
          </cell>
          <cell r="H93">
            <v>3.7</v>
          </cell>
          <cell r="I93">
            <v>3.7</v>
          </cell>
          <cell r="J93">
            <v>3.7</v>
          </cell>
          <cell r="K93">
            <v>3.7</v>
          </cell>
          <cell r="L93">
            <v>3.7</v>
          </cell>
          <cell r="M93">
            <v>3.7</v>
          </cell>
        </row>
      </sheetData>
      <sheetData sheetId="4">
        <row r="3">
          <cell r="B3" t="str">
            <v>Назва установки</v>
          </cell>
          <cell r="C3" t="str">
            <v>2018 р.</v>
          </cell>
          <cell r="D3" t="str">
            <v>2019 р.</v>
          </cell>
          <cell r="E3" t="str">
            <v>2020 р.</v>
          </cell>
          <cell r="F3" t="str">
            <v>2021 р.</v>
          </cell>
          <cell r="G3" t="str">
            <v>2022 р.</v>
          </cell>
          <cell r="H3" t="str">
            <v>2023 р.</v>
          </cell>
          <cell r="I3" t="str">
            <v>2024 р.</v>
          </cell>
          <cell r="J3" t="str">
            <v>2025 р.</v>
          </cell>
          <cell r="K3" t="str">
            <v>2026 р.</v>
          </cell>
          <cell r="L3" t="str">
            <v>2027 р.</v>
          </cell>
          <cell r="M3" t="str">
            <v>2028 р.</v>
          </cell>
        </row>
        <row r="4">
          <cell r="B4" t="str">
            <v>*Зуївська ТЕС, енергоблоки 1-4</v>
          </cell>
          <cell r="C4">
            <v>85439</v>
          </cell>
          <cell r="D4">
            <v>77286.600000000006</v>
          </cell>
          <cell r="E4">
            <v>69134.100000000006</v>
          </cell>
          <cell r="F4">
            <v>60981.7</v>
          </cell>
          <cell r="G4">
            <v>52829.2</v>
          </cell>
          <cell r="H4">
            <v>44676.800000000003</v>
          </cell>
          <cell r="I4">
            <v>36524.400000000001</v>
          </cell>
          <cell r="J4">
            <v>28371.9</v>
          </cell>
          <cell r="K4">
            <v>20219.5</v>
          </cell>
          <cell r="L4">
            <v>12067.1</v>
          </cell>
          <cell r="M4">
            <v>3914.6</v>
          </cell>
        </row>
        <row r="5">
          <cell r="B5" t="str">
            <v>Луганська ТЕС, енергоблоки 9-11</v>
          </cell>
          <cell r="C5">
            <v>30380</v>
          </cell>
          <cell r="D5">
            <v>27560.9</v>
          </cell>
          <cell r="E5">
            <v>24741.8</v>
          </cell>
          <cell r="F5">
            <v>21922.6</v>
          </cell>
          <cell r="G5">
            <v>19103.5</v>
          </cell>
          <cell r="H5">
            <v>16284.4</v>
          </cell>
          <cell r="I5">
            <v>13465.3</v>
          </cell>
          <cell r="J5">
            <v>10646.2</v>
          </cell>
          <cell r="K5">
            <v>7827.1</v>
          </cell>
          <cell r="L5">
            <v>5007.8999999999996</v>
          </cell>
          <cell r="M5">
            <v>2188.8000000000002</v>
          </cell>
        </row>
        <row r="6">
          <cell r="B6" t="str">
            <v>Луганська ТЕС, енергоблоки 13-15</v>
          </cell>
          <cell r="C6">
            <v>36030</v>
          </cell>
          <cell r="D6">
            <v>32684.7</v>
          </cell>
          <cell r="E6">
            <v>29339.3</v>
          </cell>
          <cell r="F6">
            <v>25994</v>
          </cell>
          <cell r="G6">
            <v>22648.7</v>
          </cell>
          <cell r="H6">
            <v>19303.400000000001</v>
          </cell>
          <cell r="I6">
            <v>15958</v>
          </cell>
          <cell r="J6">
            <v>12612.7</v>
          </cell>
          <cell r="K6">
            <v>9267.4</v>
          </cell>
          <cell r="L6">
            <v>5922.1</v>
          </cell>
          <cell r="M6">
            <v>2576.6999999999998</v>
          </cell>
        </row>
        <row r="7">
          <cell r="B7" t="str">
            <v>Курахівська ТЕС, енергоблоки 3, 4</v>
          </cell>
          <cell r="C7">
            <v>29909</v>
          </cell>
          <cell r="D7">
            <v>27059.8</v>
          </cell>
          <cell r="E7">
            <v>24210.6</v>
          </cell>
          <cell r="F7">
            <v>21361.4</v>
          </cell>
          <cell r="G7">
            <v>18512.2</v>
          </cell>
          <cell r="H7">
            <v>15663</v>
          </cell>
          <cell r="I7">
            <v>12813.8</v>
          </cell>
          <cell r="J7">
            <v>9964.6</v>
          </cell>
          <cell r="K7">
            <v>7115.4</v>
          </cell>
          <cell r="L7">
            <v>4266.2</v>
          </cell>
          <cell r="M7">
            <v>1416.9</v>
          </cell>
        </row>
        <row r="8">
          <cell r="B8" t="str">
            <v>Курахівська ТЕС, енергоблоки 8, 9</v>
          </cell>
          <cell r="C8">
            <v>23322</v>
          </cell>
          <cell r="D8">
            <v>21108.400000000001</v>
          </cell>
          <cell r="E8">
            <v>18894.8</v>
          </cell>
          <cell r="F8">
            <v>16681.2</v>
          </cell>
          <cell r="G8">
            <v>14467.6</v>
          </cell>
          <cell r="H8">
            <v>12253.9</v>
          </cell>
          <cell r="I8">
            <v>10040.299999999999</v>
          </cell>
          <cell r="J8">
            <v>7826.7</v>
          </cell>
          <cell r="K8">
            <v>5613.1</v>
          </cell>
          <cell r="L8">
            <v>3399.5</v>
          </cell>
          <cell r="M8">
            <v>1185.9000000000001</v>
          </cell>
        </row>
        <row r="9">
          <cell r="B9" t="str">
            <v>Миронівська ТЕЦ</v>
          </cell>
          <cell r="C9">
            <v>3693.3</v>
          </cell>
          <cell r="D9">
            <v>3371.9</v>
          </cell>
          <cell r="E9">
            <v>3050.4</v>
          </cell>
          <cell r="F9">
            <v>2729</v>
          </cell>
          <cell r="G9">
            <v>2407.5</v>
          </cell>
          <cell r="H9">
            <v>2086.1</v>
          </cell>
          <cell r="I9">
            <v>1764.6</v>
          </cell>
          <cell r="J9">
            <v>1443.2</v>
          </cell>
          <cell r="K9">
            <v>1121.8</v>
          </cell>
          <cell r="L9">
            <v>800.3</v>
          </cell>
          <cell r="M9">
            <v>478.9</v>
          </cell>
        </row>
        <row r="10">
          <cell r="B10" t="str">
            <v>Запорізька ТЕС, енергоблоки 1-4</v>
          </cell>
          <cell r="C10">
            <v>76087</v>
          </cell>
          <cell r="D10">
            <v>68824.7</v>
          </cell>
          <cell r="E10">
            <v>61562.400000000001</v>
          </cell>
          <cell r="F10">
            <v>54300.1</v>
          </cell>
          <cell r="G10">
            <v>47037.8</v>
          </cell>
          <cell r="H10">
            <v>39775.5</v>
          </cell>
          <cell r="I10">
            <v>32513.3</v>
          </cell>
          <cell r="J10">
            <v>25251</v>
          </cell>
          <cell r="K10">
            <v>17988.7</v>
          </cell>
          <cell r="L10">
            <v>10726.4</v>
          </cell>
          <cell r="M10">
            <v>3464.1</v>
          </cell>
        </row>
        <row r="11">
          <cell r="B11" t="str">
            <v>Придніпровська ТЕС, енергоблоки 11, 12</v>
          </cell>
          <cell r="C11">
            <v>15451.5</v>
          </cell>
          <cell r="D11">
            <v>13996.9</v>
          </cell>
          <cell r="E11">
            <v>12542.3</v>
          </cell>
          <cell r="F11">
            <v>11087.7</v>
          </cell>
          <cell r="G11">
            <v>9633.1</v>
          </cell>
          <cell r="H11">
            <v>8178.5</v>
          </cell>
          <cell r="I11">
            <v>6723.9</v>
          </cell>
          <cell r="J11">
            <v>5269.3</v>
          </cell>
          <cell r="K11">
            <v>3814.7</v>
          </cell>
          <cell r="L11">
            <v>2360.1</v>
          </cell>
          <cell r="M11">
            <v>905.5</v>
          </cell>
        </row>
        <row r="12">
          <cell r="B12" t="str">
            <v>Придніпровська ТЕС, енергоблоки 13, 14</v>
          </cell>
          <cell r="C12">
            <v>11707.8</v>
          </cell>
          <cell r="D12">
            <v>10598.4</v>
          </cell>
          <cell r="E12">
            <v>9489</v>
          </cell>
          <cell r="F12">
            <v>8379.6</v>
          </cell>
          <cell r="G12">
            <v>7270.3</v>
          </cell>
          <cell r="H12">
            <v>6160.9</v>
          </cell>
          <cell r="I12">
            <v>5051.5</v>
          </cell>
          <cell r="J12">
            <v>3942.1</v>
          </cell>
          <cell r="K12">
            <v>2832.7</v>
          </cell>
          <cell r="L12">
            <v>1723.3</v>
          </cell>
          <cell r="M12">
            <v>613.9</v>
          </cell>
        </row>
        <row r="13">
          <cell r="B13" t="str">
            <v>Криворізька ТЕС, енергоблок 1</v>
          </cell>
          <cell r="C13">
            <v>27614.6</v>
          </cell>
          <cell r="D13">
            <v>24945.9</v>
          </cell>
          <cell r="E13">
            <v>22277.200000000001</v>
          </cell>
          <cell r="F13">
            <v>19608.5</v>
          </cell>
          <cell r="G13">
            <v>16939.8</v>
          </cell>
          <cell r="H13">
            <v>14271</v>
          </cell>
          <cell r="I13">
            <v>11602.3</v>
          </cell>
          <cell r="J13">
            <v>8933.6</v>
          </cell>
          <cell r="K13">
            <v>6264.9</v>
          </cell>
          <cell r="L13">
            <v>3596.2</v>
          </cell>
          <cell r="M13">
            <v>927.5</v>
          </cell>
        </row>
        <row r="14">
          <cell r="B14" t="str">
            <v>Криворізька ТЕС, енергоблоки 3, 4</v>
          </cell>
          <cell r="C14">
            <v>34682.699999999997</v>
          </cell>
          <cell r="D14">
            <v>31327.5</v>
          </cell>
          <cell r="E14">
            <v>27972.400000000001</v>
          </cell>
          <cell r="F14">
            <v>24617.200000000001</v>
          </cell>
          <cell r="G14">
            <v>21262</v>
          </cell>
          <cell r="H14">
            <v>17906.900000000001</v>
          </cell>
          <cell r="I14">
            <v>14551.7</v>
          </cell>
          <cell r="J14">
            <v>11196.5</v>
          </cell>
          <cell r="K14">
            <v>7841.4</v>
          </cell>
          <cell r="L14">
            <v>4486.2</v>
          </cell>
          <cell r="M14">
            <v>1131</v>
          </cell>
        </row>
        <row r="15">
          <cell r="B15" t="str">
            <v>Криворізька ТЕС, енергоблок 6</v>
          </cell>
          <cell r="C15">
            <v>19503.099999999999</v>
          </cell>
          <cell r="D15">
            <v>17614.7</v>
          </cell>
          <cell r="E15">
            <v>15726.3</v>
          </cell>
          <cell r="F15">
            <v>13837.9</v>
          </cell>
          <cell r="G15">
            <v>11949.4</v>
          </cell>
          <cell r="H15">
            <v>10061</v>
          </cell>
          <cell r="I15">
            <v>8172.6</v>
          </cell>
          <cell r="J15">
            <v>6284.2</v>
          </cell>
          <cell r="K15">
            <v>4395.8</v>
          </cell>
          <cell r="L15">
            <v>2507.4</v>
          </cell>
          <cell r="M15">
            <v>618.9</v>
          </cell>
        </row>
        <row r="16">
          <cell r="B16" t="str">
            <v>Криворізька ТЕС, енергоблок 10</v>
          </cell>
          <cell r="C16">
            <v>46557.9</v>
          </cell>
          <cell r="D16">
            <v>41945.599999999999</v>
          </cell>
          <cell r="E16">
            <v>37333.300000000003</v>
          </cell>
          <cell r="F16">
            <v>32721</v>
          </cell>
          <cell r="G16">
            <v>28108.7</v>
          </cell>
          <cell r="H16">
            <v>23496.400000000001</v>
          </cell>
          <cell r="I16">
            <v>18884.099999999999</v>
          </cell>
          <cell r="J16">
            <v>14271.8</v>
          </cell>
          <cell r="K16">
            <v>9659.6</v>
          </cell>
          <cell r="L16">
            <v>5047.3</v>
          </cell>
          <cell r="M16">
            <v>435</v>
          </cell>
        </row>
        <row r="17">
          <cell r="B17" t="str">
            <v>Бурштинська ТЕС, енергоблоки 9-12</v>
          </cell>
          <cell r="C17">
            <v>55557.9</v>
          </cell>
          <cell r="D17">
            <v>50254</v>
          </cell>
          <cell r="E17">
            <v>44950.1</v>
          </cell>
          <cell r="F17">
            <v>39646.199999999997</v>
          </cell>
          <cell r="G17">
            <v>34342.300000000003</v>
          </cell>
          <cell r="H17">
            <v>29038.400000000001</v>
          </cell>
          <cell r="I17">
            <v>23734.6</v>
          </cell>
          <cell r="J17">
            <v>18430.7</v>
          </cell>
          <cell r="K17">
            <v>13126.8</v>
          </cell>
          <cell r="L17">
            <v>7822.9</v>
          </cell>
          <cell r="M17">
            <v>2519</v>
          </cell>
        </row>
        <row r="18">
          <cell r="B18" t="str">
            <v>Бурштинська ТЕС, енергоблок 8</v>
          </cell>
          <cell r="C18">
            <v>9446.1</v>
          </cell>
          <cell r="D18">
            <v>8552.2000000000007</v>
          </cell>
          <cell r="E18">
            <v>7658.3</v>
          </cell>
          <cell r="F18">
            <v>6764.3</v>
          </cell>
          <cell r="G18">
            <v>5870.4</v>
          </cell>
          <cell r="H18">
            <v>4976.5</v>
          </cell>
          <cell r="I18">
            <v>4082.6</v>
          </cell>
          <cell r="J18">
            <v>3188.6</v>
          </cell>
          <cell r="K18">
            <v>2294.6999999999998</v>
          </cell>
          <cell r="L18">
            <v>1400.8</v>
          </cell>
          <cell r="M18">
            <v>506.9</v>
          </cell>
        </row>
        <row r="19">
          <cell r="B19" t="str">
            <v>Добротвірська ТЕС, енергоблоки 7, 8, котли 11, 12</v>
          </cell>
          <cell r="C19">
            <v>21493.7</v>
          </cell>
          <cell r="D19">
            <v>19436.599999999999</v>
          </cell>
          <cell r="E19">
            <v>17379.599999999999</v>
          </cell>
          <cell r="F19">
            <v>15322.5</v>
          </cell>
          <cell r="G19">
            <v>13265.5</v>
          </cell>
          <cell r="H19">
            <v>11208.4</v>
          </cell>
          <cell r="I19">
            <v>9151.4</v>
          </cell>
          <cell r="J19">
            <v>7094.3</v>
          </cell>
          <cell r="K19">
            <v>5037.3</v>
          </cell>
          <cell r="L19">
            <v>2980.2</v>
          </cell>
          <cell r="M19">
            <v>923.2</v>
          </cell>
        </row>
        <row r="20">
          <cell r="B20" t="str">
            <v>Ладижинська ТЕС, енергоблоки 1-3</v>
          </cell>
          <cell r="C20">
            <v>36164.199999999997</v>
          </cell>
          <cell r="D20">
            <v>32698.400000000001</v>
          </cell>
          <cell r="E20">
            <v>29232.7</v>
          </cell>
          <cell r="F20">
            <v>25766.9</v>
          </cell>
          <cell r="G20">
            <v>22301.1</v>
          </cell>
          <cell r="H20">
            <v>18835.400000000001</v>
          </cell>
          <cell r="I20">
            <v>15369.6</v>
          </cell>
          <cell r="J20">
            <v>11903.9</v>
          </cell>
          <cell r="K20">
            <v>8438.1</v>
          </cell>
          <cell r="L20">
            <v>4972.3</v>
          </cell>
          <cell r="M20">
            <v>1506.6</v>
          </cell>
        </row>
        <row r="21">
          <cell r="B21" t="str">
            <v>Ладижинська ТЕС, енергоблоки 4-6</v>
          </cell>
          <cell r="C21">
            <v>22270.400000000001</v>
          </cell>
          <cell r="D21">
            <v>20179.7</v>
          </cell>
          <cell r="E21">
            <v>18089.099999999999</v>
          </cell>
          <cell r="F21">
            <v>15998.4</v>
          </cell>
          <cell r="G21">
            <v>13907.7</v>
          </cell>
          <cell r="H21">
            <v>11817</v>
          </cell>
          <cell r="I21">
            <v>9726.4</v>
          </cell>
          <cell r="J21">
            <v>7635.7</v>
          </cell>
          <cell r="K21">
            <v>5545</v>
          </cell>
          <cell r="L21">
            <v>3454.3</v>
          </cell>
          <cell r="M21">
            <v>1363.7</v>
          </cell>
        </row>
        <row r="22">
          <cell r="B22" t="str">
            <v>Вуглегірська ТЕС, енергоблоки 1-4</v>
          </cell>
          <cell r="C22">
            <v>143208.4</v>
          </cell>
          <cell r="D22">
            <v>129313.4</v>
          </cell>
          <cell r="E22">
            <v>115418.5</v>
          </cell>
          <cell r="F22">
            <v>101523.5</v>
          </cell>
          <cell r="G22">
            <v>87628.6</v>
          </cell>
          <cell r="H22">
            <v>73733.600000000006</v>
          </cell>
          <cell r="I22">
            <v>59838.7</v>
          </cell>
          <cell r="J22">
            <v>45943.7</v>
          </cell>
          <cell r="K22">
            <v>32048.799999999999</v>
          </cell>
          <cell r="L22">
            <v>18153.8</v>
          </cell>
          <cell r="M22">
            <v>4258.8999999999996</v>
          </cell>
        </row>
        <row r="23">
          <cell r="B23" t="str">
            <v>Зміївська ТЕС, енергоблоки 1, 2</v>
          </cell>
          <cell r="C23">
            <v>15604</v>
          </cell>
          <cell r="D23">
            <v>14132.2</v>
          </cell>
          <cell r="E23">
            <v>12660.5</v>
          </cell>
          <cell r="F23">
            <v>11188.7</v>
          </cell>
          <cell r="G23">
            <v>9717</v>
          </cell>
          <cell r="H23">
            <v>8245.2000000000007</v>
          </cell>
          <cell r="I23">
            <v>6773.4</v>
          </cell>
          <cell r="J23">
            <v>5301.7</v>
          </cell>
          <cell r="K23">
            <v>3829.9</v>
          </cell>
          <cell r="L23">
            <v>2358.1999999999998</v>
          </cell>
          <cell r="M23">
            <v>886.4</v>
          </cell>
        </row>
        <row r="24">
          <cell r="B24" t="str">
            <v>Зміївська ТЕС, енергоблоки 7, 8</v>
          </cell>
          <cell r="C24">
            <v>31844</v>
          </cell>
          <cell r="D24">
            <v>28840.9</v>
          </cell>
          <cell r="E24">
            <v>25837.9</v>
          </cell>
          <cell r="F24">
            <v>22834.799999999999</v>
          </cell>
          <cell r="G24">
            <v>19831.8</v>
          </cell>
          <cell r="H24">
            <v>16828.7</v>
          </cell>
          <cell r="I24">
            <v>13825.7</v>
          </cell>
          <cell r="J24">
            <v>10822.6</v>
          </cell>
          <cell r="K24">
            <v>7819.6</v>
          </cell>
          <cell r="L24">
            <v>4816.5</v>
          </cell>
          <cell r="M24">
            <v>1813.5</v>
          </cell>
        </row>
        <row r="25">
          <cell r="B25" t="str">
            <v>Зміївська ТЕС, енергоблоки 9, 10</v>
          </cell>
          <cell r="C25">
            <v>20276</v>
          </cell>
          <cell r="D25">
            <v>18377.5</v>
          </cell>
          <cell r="E25">
            <v>16479.099999999999</v>
          </cell>
          <cell r="F25">
            <v>14580.6</v>
          </cell>
          <cell r="G25">
            <v>12682.1</v>
          </cell>
          <cell r="H25">
            <v>10783.7</v>
          </cell>
          <cell r="I25">
            <v>8885.2000000000007</v>
          </cell>
          <cell r="J25">
            <v>6986.7</v>
          </cell>
          <cell r="K25">
            <v>5088.3</v>
          </cell>
          <cell r="L25">
            <v>3189.8</v>
          </cell>
          <cell r="M25">
            <v>1291.3</v>
          </cell>
        </row>
        <row r="26">
          <cell r="B26" t="str">
            <v>Трипільська ТЕС, енергоблоки 1-4</v>
          </cell>
          <cell r="C26">
            <v>68155</v>
          </cell>
          <cell r="D26">
            <v>61701</v>
          </cell>
          <cell r="E26">
            <v>55247</v>
          </cell>
          <cell r="F26">
            <v>48793</v>
          </cell>
          <cell r="G26">
            <v>42339</v>
          </cell>
          <cell r="H26">
            <v>35885</v>
          </cell>
          <cell r="I26">
            <v>29431</v>
          </cell>
          <cell r="J26">
            <v>22977</v>
          </cell>
          <cell r="K26">
            <v>16523.099999999999</v>
          </cell>
          <cell r="L26">
            <v>10069.1</v>
          </cell>
          <cell r="M26">
            <v>3615.1</v>
          </cell>
        </row>
        <row r="27">
          <cell r="B27" t="str">
            <v>Слов’янська ТЕС, енергоблок 7</v>
          </cell>
          <cell r="C27">
            <v>35247</v>
          </cell>
          <cell r="D27">
            <v>31837.4</v>
          </cell>
          <cell r="E27">
            <v>28427.8</v>
          </cell>
          <cell r="F27">
            <v>25018.1</v>
          </cell>
          <cell r="G27">
            <v>21608.5</v>
          </cell>
          <cell r="H27">
            <v>18198.900000000001</v>
          </cell>
          <cell r="I27">
            <v>14789.3</v>
          </cell>
          <cell r="J27">
            <v>11379.6</v>
          </cell>
          <cell r="K27">
            <v>7970</v>
          </cell>
          <cell r="L27">
            <v>4560.3999999999996</v>
          </cell>
          <cell r="M27">
            <v>1150.8</v>
          </cell>
        </row>
        <row r="28">
          <cell r="B28" t="str">
            <v>*Старобешівська ТЕС, енергоблок 4</v>
          </cell>
          <cell r="C28">
            <v>1103.4000000000001</v>
          </cell>
          <cell r="D28">
            <v>1047.3</v>
          </cell>
          <cell r="E28">
            <v>991.2</v>
          </cell>
          <cell r="F28">
            <v>935</v>
          </cell>
          <cell r="G28">
            <v>878.9</v>
          </cell>
          <cell r="H28">
            <v>822.8</v>
          </cell>
          <cell r="I28">
            <v>766.7</v>
          </cell>
          <cell r="J28">
            <v>710.6</v>
          </cell>
          <cell r="K28">
            <v>654.4</v>
          </cell>
          <cell r="L28">
            <v>598.29999999999995</v>
          </cell>
          <cell r="M28">
            <v>542.20000000000005</v>
          </cell>
        </row>
        <row r="29">
          <cell r="B29" t="str">
            <v>*Старобешівська ТЕС, енергоблок 5</v>
          </cell>
          <cell r="C29">
            <v>12594.9</v>
          </cell>
          <cell r="D29">
            <v>11361.4</v>
          </cell>
          <cell r="E29">
            <v>10127.9</v>
          </cell>
          <cell r="F29">
            <v>8894.4</v>
          </cell>
          <cell r="G29">
            <v>7661</v>
          </cell>
          <cell r="H29">
            <v>6427.5</v>
          </cell>
          <cell r="I29">
            <v>5194</v>
          </cell>
          <cell r="J29">
            <v>3960.6</v>
          </cell>
          <cell r="K29">
            <v>2727.1</v>
          </cell>
          <cell r="L29">
            <v>1493.6</v>
          </cell>
          <cell r="M29">
            <v>260.2</v>
          </cell>
        </row>
        <row r="30">
          <cell r="B30" t="str">
            <v>*Старобешівська ТЕС, енергоблоки 8-10</v>
          </cell>
          <cell r="C30">
            <v>19385</v>
          </cell>
          <cell r="D30">
            <v>17589.5</v>
          </cell>
          <cell r="E30">
            <v>15794</v>
          </cell>
          <cell r="F30">
            <v>13998.5</v>
          </cell>
          <cell r="G30">
            <v>12203.1</v>
          </cell>
          <cell r="H30">
            <v>10407.6</v>
          </cell>
          <cell r="I30">
            <v>8612.1</v>
          </cell>
          <cell r="J30">
            <v>6816.6</v>
          </cell>
          <cell r="K30">
            <v>5021.1000000000004</v>
          </cell>
          <cell r="L30">
            <v>3225.6</v>
          </cell>
          <cell r="M30">
            <v>1430.1</v>
          </cell>
        </row>
        <row r="31">
          <cell r="B31" t="str">
            <v>*Старобешівська ТЕС, енергоблоки 11-13</v>
          </cell>
          <cell r="C31">
            <v>30133.8</v>
          </cell>
          <cell r="D31">
            <v>27319.200000000001</v>
          </cell>
          <cell r="E31">
            <v>24504.6</v>
          </cell>
          <cell r="F31">
            <v>21689.9</v>
          </cell>
          <cell r="G31">
            <v>18875.3</v>
          </cell>
          <cell r="H31">
            <v>16060.7</v>
          </cell>
          <cell r="I31">
            <v>13246.1</v>
          </cell>
          <cell r="J31">
            <v>10431.5</v>
          </cell>
          <cell r="K31">
            <v>7616.9</v>
          </cell>
          <cell r="L31">
            <v>4802.3</v>
          </cell>
          <cell r="M31">
            <v>1987.7</v>
          </cell>
        </row>
        <row r="32">
          <cell r="B32" t="str">
            <v>Білоцерківська ТЕЦ (1)</v>
          </cell>
          <cell r="C32">
            <v>92</v>
          </cell>
          <cell r="D32">
            <v>92</v>
          </cell>
          <cell r="E32">
            <v>92</v>
          </cell>
          <cell r="F32">
            <v>92</v>
          </cell>
          <cell r="G32">
            <v>92</v>
          </cell>
          <cell r="H32">
            <v>92</v>
          </cell>
          <cell r="I32">
            <v>92</v>
          </cell>
          <cell r="J32">
            <v>92</v>
          </cell>
          <cell r="K32">
            <v>92</v>
          </cell>
          <cell r="L32">
            <v>92</v>
          </cell>
          <cell r="M32">
            <v>92</v>
          </cell>
        </row>
        <row r="33">
          <cell r="B33" t="str">
            <v>Дарницька ТЕЦ, котли 5-8</v>
          </cell>
          <cell r="C33">
            <v>7315</v>
          </cell>
          <cell r="D33">
            <v>6681.4</v>
          </cell>
          <cell r="E33">
            <v>6047.7</v>
          </cell>
          <cell r="F33">
            <v>5414.1</v>
          </cell>
          <cell r="G33">
            <v>4780.3999999999996</v>
          </cell>
          <cell r="H33">
            <v>4146.8</v>
          </cell>
          <cell r="I33">
            <v>3513.1</v>
          </cell>
          <cell r="J33">
            <v>2879.5</v>
          </cell>
          <cell r="K33">
            <v>2245.9</v>
          </cell>
          <cell r="L33">
            <v>1612.2</v>
          </cell>
          <cell r="M33">
            <v>978.6</v>
          </cell>
        </row>
        <row r="34">
          <cell r="B34" t="str">
            <v>Дарницька ТЕЦ, котли 9, 10</v>
          </cell>
          <cell r="C34">
            <v>2438</v>
          </cell>
          <cell r="D34">
            <v>2239.6999999999998</v>
          </cell>
          <cell r="E34">
            <v>2041.5</v>
          </cell>
          <cell r="F34">
            <v>1843.2</v>
          </cell>
          <cell r="G34">
            <v>1645</v>
          </cell>
          <cell r="H34">
            <v>1446.7</v>
          </cell>
          <cell r="I34">
            <v>1248.4000000000001</v>
          </cell>
          <cell r="J34">
            <v>1050.2</v>
          </cell>
          <cell r="K34">
            <v>851.9</v>
          </cell>
          <cell r="L34">
            <v>653.6</v>
          </cell>
          <cell r="M34">
            <v>455.4</v>
          </cell>
        </row>
        <row r="35">
          <cell r="B35" t="str">
            <v>Калуська ТЕЦ</v>
          </cell>
          <cell r="C35">
            <v>1373.1</v>
          </cell>
          <cell r="D35">
            <v>1262.5999999999999</v>
          </cell>
          <cell r="E35">
            <v>1152.0999999999999</v>
          </cell>
          <cell r="F35">
            <v>1041.5</v>
          </cell>
          <cell r="G35">
            <v>931</v>
          </cell>
          <cell r="H35">
            <v>820.5</v>
          </cell>
          <cell r="I35">
            <v>710</v>
          </cell>
          <cell r="J35">
            <v>599.4</v>
          </cell>
          <cell r="K35">
            <v>488.9</v>
          </cell>
          <cell r="L35">
            <v>378.4</v>
          </cell>
          <cell r="M35">
            <v>267.89999999999998</v>
          </cell>
        </row>
        <row r="36">
          <cell r="B36" t="str">
            <v>Київська ТЕЦ-5 (1)</v>
          </cell>
          <cell r="C36">
            <v>248.1</v>
          </cell>
          <cell r="D36">
            <v>248.1</v>
          </cell>
          <cell r="E36">
            <v>248.1</v>
          </cell>
          <cell r="F36">
            <v>248.1</v>
          </cell>
          <cell r="G36">
            <v>248.1</v>
          </cell>
          <cell r="H36">
            <v>248.1</v>
          </cell>
          <cell r="I36">
            <v>248.1</v>
          </cell>
          <cell r="J36">
            <v>248.1</v>
          </cell>
          <cell r="K36">
            <v>248.1</v>
          </cell>
          <cell r="L36">
            <v>248.1</v>
          </cell>
          <cell r="M36">
            <v>248.1</v>
          </cell>
        </row>
        <row r="37">
          <cell r="B37" t="str">
            <v>Київська ТЕЦ-5 (2)</v>
          </cell>
          <cell r="C37">
            <v>713.1</v>
          </cell>
          <cell r="D37">
            <v>713.1</v>
          </cell>
          <cell r="E37">
            <v>713.1</v>
          </cell>
          <cell r="F37">
            <v>713.1</v>
          </cell>
          <cell r="G37">
            <v>713.1</v>
          </cell>
          <cell r="H37">
            <v>713.1</v>
          </cell>
          <cell r="I37">
            <v>713.1</v>
          </cell>
          <cell r="J37">
            <v>713.1</v>
          </cell>
          <cell r="K37">
            <v>713.1</v>
          </cell>
          <cell r="L37">
            <v>713.1</v>
          </cell>
          <cell r="M37">
            <v>713.1</v>
          </cell>
        </row>
        <row r="38">
          <cell r="B38" t="str">
            <v>Київська ТЕЦ-6 (1)</v>
          </cell>
          <cell r="C38">
            <v>4</v>
          </cell>
          <cell r="D38">
            <v>4</v>
          </cell>
          <cell r="E38">
            <v>4</v>
          </cell>
          <cell r="F38">
            <v>4</v>
          </cell>
          <cell r="G38">
            <v>4</v>
          </cell>
          <cell r="H38">
            <v>4</v>
          </cell>
          <cell r="I38">
            <v>4</v>
          </cell>
          <cell r="J38">
            <v>4</v>
          </cell>
          <cell r="K38">
            <v>4</v>
          </cell>
          <cell r="L38">
            <v>4</v>
          </cell>
          <cell r="M38">
            <v>4</v>
          </cell>
        </row>
        <row r="39">
          <cell r="B39" t="str">
            <v>Київська ТЕЦ-6 (2)</v>
          </cell>
          <cell r="C39">
            <v>857.1</v>
          </cell>
          <cell r="D39">
            <v>857.1</v>
          </cell>
          <cell r="E39">
            <v>857.1</v>
          </cell>
          <cell r="F39">
            <v>857.1</v>
          </cell>
          <cell r="G39">
            <v>857.1</v>
          </cell>
          <cell r="H39">
            <v>857.1</v>
          </cell>
          <cell r="I39">
            <v>857.1</v>
          </cell>
          <cell r="J39">
            <v>857.1</v>
          </cell>
          <cell r="K39">
            <v>857.1</v>
          </cell>
          <cell r="L39">
            <v>857.1</v>
          </cell>
          <cell r="M39">
            <v>857.1</v>
          </cell>
        </row>
        <row r="40">
          <cell r="B40" t="str">
            <v>Краматорська ТЕЦ</v>
          </cell>
          <cell r="C40">
            <v>3134.1</v>
          </cell>
          <cell r="D40">
            <v>2861.3</v>
          </cell>
          <cell r="E40">
            <v>2588.4</v>
          </cell>
          <cell r="F40">
            <v>2315.6</v>
          </cell>
          <cell r="G40">
            <v>2042.8</v>
          </cell>
          <cell r="H40">
            <v>1770</v>
          </cell>
          <cell r="I40">
            <v>1497.1</v>
          </cell>
          <cell r="J40">
            <v>1224.3</v>
          </cell>
          <cell r="K40">
            <v>951.5</v>
          </cell>
          <cell r="L40">
            <v>678.6</v>
          </cell>
          <cell r="M40">
            <v>405.8</v>
          </cell>
        </row>
        <row r="41">
          <cell r="B41" t="str">
            <v>Кременчуцька ТЕЦ, котли 1-5</v>
          </cell>
          <cell r="C41">
            <v>4019.6</v>
          </cell>
          <cell r="D41">
            <v>3646</v>
          </cell>
          <cell r="E41">
            <v>3272.5</v>
          </cell>
          <cell r="F41">
            <v>2899</v>
          </cell>
          <cell r="G41">
            <v>2525.4</v>
          </cell>
          <cell r="H41">
            <v>2151.9</v>
          </cell>
          <cell r="I41">
            <v>1778.4</v>
          </cell>
          <cell r="J41">
            <v>1404.8</v>
          </cell>
          <cell r="K41">
            <v>1031.3</v>
          </cell>
          <cell r="L41">
            <v>657.8</v>
          </cell>
          <cell r="M41">
            <v>284.2</v>
          </cell>
        </row>
        <row r="42">
          <cell r="B42" t="str">
            <v>Одеська ТЕЦ (1)</v>
          </cell>
          <cell r="C42">
            <v>26.7</v>
          </cell>
          <cell r="D42">
            <v>26.7</v>
          </cell>
          <cell r="E42">
            <v>26.7</v>
          </cell>
          <cell r="F42">
            <v>26.7</v>
          </cell>
          <cell r="G42">
            <v>26.7</v>
          </cell>
          <cell r="H42">
            <v>26.7</v>
          </cell>
          <cell r="I42">
            <v>26.7</v>
          </cell>
          <cell r="J42">
            <v>26.7</v>
          </cell>
          <cell r="K42">
            <v>26.7</v>
          </cell>
          <cell r="L42">
            <v>26.7</v>
          </cell>
          <cell r="M42">
            <v>26.7</v>
          </cell>
        </row>
        <row r="43">
          <cell r="B43" t="str">
            <v>Одеська ТЕЦ (2)</v>
          </cell>
          <cell r="C43">
            <v>2</v>
          </cell>
          <cell r="D43">
            <v>2</v>
          </cell>
          <cell r="E43">
            <v>2</v>
          </cell>
          <cell r="F43">
            <v>2</v>
          </cell>
          <cell r="G43">
            <v>2</v>
          </cell>
          <cell r="H43">
            <v>2</v>
          </cell>
          <cell r="I43">
            <v>2</v>
          </cell>
          <cell r="J43">
            <v>2</v>
          </cell>
          <cell r="K43">
            <v>2</v>
          </cell>
          <cell r="L43">
            <v>2</v>
          </cell>
          <cell r="M43">
            <v>2</v>
          </cell>
        </row>
        <row r="44">
          <cell r="B44" t="str">
            <v>Сумська ТЕЦ</v>
          </cell>
          <cell r="C44">
            <v>2219</v>
          </cell>
          <cell r="D44">
            <v>2024.7</v>
          </cell>
          <cell r="E44">
            <v>1830.3</v>
          </cell>
          <cell r="F44">
            <v>1636</v>
          </cell>
          <cell r="G44">
            <v>1441.6</v>
          </cell>
          <cell r="H44">
            <v>1247.3</v>
          </cell>
          <cell r="I44">
            <v>1053</v>
          </cell>
          <cell r="J44">
            <v>858.6</v>
          </cell>
          <cell r="K44">
            <v>664.3</v>
          </cell>
          <cell r="L44">
            <v>469.9</v>
          </cell>
          <cell r="M44">
            <v>275.60000000000002</v>
          </cell>
        </row>
        <row r="45">
          <cell r="B45" t="str">
            <v>Харківська ТЕЦ-5</v>
          </cell>
          <cell r="C45">
            <v>168.4</v>
          </cell>
          <cell r="D45">
            <v>174.7</v>
          </cell>
          <cell r="E45">
            <v>181.1</v>
          </cell>
          <cell r="F45">
            <v>187.4</v>
          </cell>
          <cell r="G45">
            <v>193.8</v>
          </cell>
          <cell r="H45">
            <v>200.1</v>
          </cell>
          <cell r="I45">
            <v>206.5</v>
          </cell>
          <cell r="J45">
            <v>212.8</v>
          </cell>
          <cell r="K45">
            <v>219.2</v>
          </cell>
          <cell r="L45">
            <v>225.5</v>
          </cell>
          <cell r="M45">
            <v>231.9</v>
          </cell>
        </row>
        <row r="46">
          <cell r="B46" t="str">
            <v>Черкаська ТЕЦ, котли 1-4</v>
          </cell>
          <cell r="C46">
            <v>34.4</v>
          </cell>
          <cell r="D46">
            <v>34.4</v>
          </cell>
          <cell r="E46">
            <v>34.4</v>
          </cell>
          <cell r="F46">
            <v>34.4</v>
          </cell>
          <cell r="G46">
            <v>34.4</v>
          </cell>
          <cell r="H46">
            <v>34.4</v>
          </cell>
          <cell r="I46">
            <v>34.4</v>
          </cell>
          <cell r="J46">
            <v>34.4</v>
          </cell>
          <cell r="K46">
            <v>34.4</v>
          </cell>
          <cell r="L46">
            <v>34.4</v>
          </cell>
          <cell r="M46">
            <v>34.4</v>
          </cell>
        </row>
        <row r="47">
          <cell r="B47" t="str">
            <v>Черкаська ТЕЦ, котли 5-9</v>
          </cell>
          <cell r="C47">
            <v>18838</v>
          </cell>
          <cell r="D47">
            <v>17021.099999999999</v>
          </cell>
          <cell r="E47">
            <v>15204.1</v>
          </cell>
          <cell r="F47">
            <v>13387.2</v>
          </cell>
          <cell r="G47">
            <v>11570.2</v>
          </cell>
          <cell r="H47">
            <v>9753.2999999999993</v>
          </cell>
          <cell r="I47">
            <v>7936.3</v>
          </cell>
          <cell r="J47">
            <v>6119.4</v>
          </cell>
          <cell r="K47">
            <v>4302.3999999999996</v>
          </cell>
          <cell r="L47">
            <v>2485.5</v>
          </cell>
          <cell r="M47">
            <v>668.5</v>
          </cell>
        </row>
        <row r="48">
          <cell r="B48" t="str">
            <v>Черкаська ТЕЦ, КПР, котли 1-3</v>
          </cell>
          <cell r="C48">
            <v>10.6</v>
          </cell>
          <cell r="D48">
            <v>10.6</v>
          </cell>
          <cell r="E48">
            <v>10.6</v>
          </cell>
          <cell r="F48">
            <v>10.6</v>
          </cell>
          <cell r="G48">
            <v>10.6</v>
          </cell>
          <cell r="H48">
            <v>10.6</v>
          </cell>
          <cell r="I48">
            <v>10.6</v>
          </cell>
          <cell r="J48">
            <v>10.6</v>
          </cell>
          <cell r="K48">
            <v>10.6</v>
          </cell>
          <cell r="L48">
            <v>10.6</v>
          </cell>
          <cell r="M48">
            <v>10.6</v>
          </cell>
        </row>
        <row r="49">
          <cell r="B49" t="str">
            <v>Чернігівська ТЕЦ, котли 1-4</v>
          </cell>
          <cell r="C49">
            <v>12259.2</v>
          </cell>
          <cell r="D49">
            <v>11144.8</v>
          </cell>
          <cell r="E49">
            <v>10030.299999999999</v>
          </cell>
          <cell r="F49">
            <v>8915.9</v>
          </cell>
          <cell r="G49">
            <v>7801.5</v>
          </cell>
          <cell r="H49">
            <v>6687.1</v>
          </cell>
          <cell r="I49">
            <v>5572.6</v>
          </cell>
          <cell r="J49">
            <v>4458.2</v>
          </cell>
          <cell r="K49">
            <v>3343.8</v>
          </cell>
          <cell r="L49">
            <v>2229.4</v>
          </cell>
          <cell r="M49">
            <v>1114.9000000000001</v>
          </cell>
        </row>
        <row r="50">
          <cell r="B50" t="str">
            <v>СТ1 (ТЕЦ-3), котел 1</v>
          </cell>
          <cell r="C50">
            <v>10.3</v>
          </cell>
          <cell r="D50">
            <v>10.3</v>
          </cell>
          <cell r="E50">
            <v>10.3</v>
          </cell>
          <cell r="F50">
            <v>10.3</v>
          </cell>
          <cell r="G50">
            <v>10.3</v>
          </cell>
          <cell r="H50">
            <v>10.3</v>
          </cell>
          <cell r="I50">
            <v>10.3</v>
          </cell>
          <cell r="J50">
            <v>10.3</v>
          </cell>
          <cell r="K50">
            <v>10.3</v>
          </cell>
          <cell r="L50">
            <v>10.3</v>
          </cell>
          <cell r="M50">
            <v>10.3</v>
          </cell>
        </row>
        <row r="51">
          <cell r="B51" t="str">
            <v>СТ1 (ТЕЦ-3), котел 2</v>
          </cell>
          <cell r="C51">
            <v>8.1999999999999993</v>
          </cell>
          <cell r="D51">
            <v>8.1999999999999993</v>
          </cell>
          <cell r="E51">
            <v>8.1999999999999993</v>
          </cell>
          <cell r="F51">
            <v>8.1999999999999993</v>
          </cell>
          <cell r="G51">
            <v>8.1999999999999993</v>
          </cell>
          <cell r="H51">
            <v>8.1999999999999993</v>
          </cell>
          <cell r="I51">
            <v>8.1999999999999993</v>
          </cell>
          <cell r="J51">
            <v>8.1999999999999993</v>
          </cell>
          <cell r="K51">
            <v>8.1999999999999993</v>
          </cell>
          <cell r="L51">
            <v>8.1999999999999993</v>
          </cell>
          <cell r="M51">
            <v>8.1999999999999993</v>
          </cell>
        </row>
        <row r="52">
          <cell r="B52" t="str">
            <v>СТ1 (ТЕЦ-3), котел 3</v>
          </cell>
          <cell r="C52">
            <v>5.5</v>
          </cell>
          <cell r="D52">
            <v>5.5</v>
          </cell>
          <cell r="E52">
            <v>5.5</v>
          </cell>
          <cell r="F52">
            <v>5.5</v>
          </cell>
          <cell r="G52">
            <v>5.5</v>
          </cell>
          <cell r="H52">
            <v>5.5</v>
          </cell>
          <cell r="I52">
            <v>5.5</v>
          </cell>
          <cell r="J52">
            <v>5.5</v>
          </cell>
          <cell r="K52">
            <v>5.5</v>
          </cell>
          <cell r="L52">
            <v>5.5</v>
          </cell>
          <cell r="M52">
            <v>5.5</v>
          </cell>
        </row>
        <row r="53">
          <cell r="B53" t="str">
            <v>СТ1 (ТЕЦ-3), котел 4</v>
          </cell>
          <cell r="C53">
            <v>9.9</v>
          </cell>
          <cell r="D53">
            <v>9.9</v>
          </cell>
          <cell r="E53">
            <v>9.9</v>
          </cell>
          <cell r="F53">
            <v>9.9</v>
          </cell>
          <cell r="G53">
            <v>9.9</v>
          </cell>
          <cell r="H53">
            <v>9.9</v>
          </cell>
          <cell r="I53">
            <v>9.9</v>
          </cell>
          <cell r="J53">
            <v>9.9</v>
          </cell>
          <cell r="K53">
            <v>9.9</v>
          </cell>
          <cell r="L53">
            <v>9.9</v>
          </cell>
          <cell r="M53">
            <v>9.9</v>
          </cell>
        </row>
        <row r="54">
          <cell r="B54" t="str">
            <v>СТ1 (ТЕЦ-3), котел 5</v>
          </cell>
          <cell r="C54">
            <v>1</v>
          </cell>
          <cell r="D54">
            <v>1</v>
          </cell>
          <cell r="E54">
            <v>1</v>
          </cell>
          <cell r="F54">
            <v>1</v>
          </cell>
          <cell r="G54">
            <v>1</v>
          </cell>
          <cell r="H54">
            <v>1</v>
          </cell>
          <cell r="I54">
            <v>1</v>
          </cell>
          <cell r="J54">
            <v>1</v>
          </cell>
          <cell r="K54">
            <v>1</v>
          </cell>
          <cell r="L54">
            <v>1</v>
          </cell>
          <cell r="M54">
            <v>1</v>
          </cell>
        </row>
        <row r="55">
          <cell r="B55" t="str">
            <v>СТ1 (ТЕЦ-3), котел 6</v>
          </cell>
          <cell r="C55">
            <v>7</v>
          </cell>
          <cell r="D55">
            <v>7</v>
          </cell>
          <cell r="E55">
            <v>7</v>
          </cell>
          <cell r="F55">
            <v>7</v>
          </cell>
          <cell r="G55">
            <v>7</v>
          </cell>
          <cell r="H55">
            <v>7</v>
          </cell>
          <cell r="I55">
            <v>7</v>
          </cell>
          <cell r="J55">
            <v>7</v>
          </cell>
          <cell r="K55">
            <v>7</v>
          </cell>
          <cell r="L55">
            <v>7</v>
          </cell>
          <cell r="M55">
            <v>7</v>
          </cell>
        </row>
        <row r="56">
          <cell r="B56" t="str">
            <v>СТ1 (ТЕЦ-3), котел 7</v>
          </cell>
          <cell r="C56">
            <v>9.8000000000000007</v>
          </cell>
          <cell r="D56">
            <v>9.8000000000000007</v>
          </cell>
          <cell r="E56">
            <v>9.8000000000000007</v>
          </cell>
          <cell r="F56">
            <v>9.8000000000000007</v>
          </cell>
          <cell r="G56">
            <v>9.8000000000000007</v>
          </cell>
          <cell r="H56">
            <v>9.8000000000000007</v>
          </cell>
          <cell r="I56">
            <v>9.8000000000000007</v>
          </cell>
          <cell r="J56">
            <v>9.8000000000000007</v>
          </cell>
          <cell r="K56">
            <v>9.8000000000000007</v>
          </cell>
          <cell r="L56">
            <v>9.8000000000000007</v>
          </cell>
          <cell r="M56">
            <v>9.8000000000000007</v>
          </cell>
        </row>
        <row r="57">
          <cell r="B57" t="str">
            <v>СТ2 (ТЕЦ-2), котли 1, 2, 3</v>
          </cell>
          <cell r="C57">
            <v>11.5</v>
          </cell>
          <cell r="D57">
            <v>11.5</v>
          </cell>
          <cell r="E57">
            <v>11.5</v>
          </cell>
          <cell r="F57">
            <v>11.5</v>
          </cell>
          <cell r="G57">
            <v>11.5</v>
          </cell>
          <cell r="H57">
            <v>11.5</v>
          </cell>
          <cell r="I57">
            <v>11.5</v>
          </cell>
          <cell r="J57">
            <v>11.5</v>
          </cell>
          <cell r="K57">
            <v>11.5</v>
          </cell>
          <cell r="L57">
            <v>11.5</v>
          </cell>
          <cell r="M57">
            <v>11.5</v>
          </cell>
        </row>
        <row r="58">
          <cell r="B58" t="str">
            <v>СТ2 (ТЕЦ-2), котел 7</v>
          </cell>
          <cell r="C58">
            <v>10.5</v>
          </cell>
          <cell r="D58">
            <v>10.5</v>
          </cell>
          <cell r="E58">
            <v>10.5</v>
          </cell>
          <cell r="F58">
            <v>10.5</v>
          </cell>
          <cell r="G58">
            <v>10.5</v>
          </cell>
          <cell r="H58">
            <v>10.5</v>
          </cell>
          <cell r="I58">
            <v>10.5</v>
          </cell>
          <cell r="J58">
            <v>10.5</v>
          </cell>
          <cell r="K58">
            <v>10.5</v>
          </cell>
          <cell r="L58">
            <v>10.5</v>
          </cell>
          <cell r="M58">
            <v>10.5</v>
          </cell>
        </row>
        <row r="59">
          <cell r="B59" t="str">
            <v>СТ2 (ТЕЦ-2), котел 8</v>
          </cell>
          <cell r="C59">
            <v>8.6999999999999993</v>
          </cell>
          <cell r="D59">
            <v>8.6999999999999993</v>
          </cell>
          <cell r="E59">
            <v>8.6999999999999993</v>
          </cell>
          <cell r="F59">
            <v>8.6999999999999993</v>
          </cell>
          <cell r="G59">
            <v>8.6999999999999993</v>
          </cell>
          <cell r="H59">
            <v>8.6999999999999993</v>
          </cell>
          <cell r="I59">
            <v>8.6999999999999993</v>
          </cell>
          <cell r="J59">
            <v>8.6999999999999993</v>
          </cell>
          <cell r="K59">
            <v>8.6999999999999993</v>
          </cell>
          <cell r="L59">
            <v>8.6999999999999993</v>
          </cell>
          <cell r="M59">
            <v>8.6999999999999993</v>
          </cell>
        </row>
        <row r="60">
          <cell r="B60" t="str">
            <v>СТ2 (ТЕЦ-2), котел 9</v>
          </cell>
          <cell r="C60">
            <v>5.7</v>
          </cell>
          <cell r="D60">
            <v>5.7</v>
          </cell>
          <cell r="E60">
            <v>5.7</v>
          </cell>
          <cell r="F60">
            <v>5.7</v>
          </cell>
          <cell r="G60">
            <v>5.7</v>
          </cell>
          <cell r="H60">
            <v>5.7</v>
          </cell>
          <cell r="I60">
            <v>5.7</v>
          </cell>
          <cell r="J60">
            <v>5.7</v>
          </cell>
          <cell r="K60">
            <v>5.7</v>
          </cell>
          <cell r="L60">
            <v>5.7</v>
          </cell>
          <cell r="M60">
            <v>5.7</v>
          </cell>
        </row>
        <row r="61">
          <cell r="B61" t="str">
            <v>СТ2 (ТЕЦ-2), котел 10</v>
          </cell>
          <cell r="C61">
            <v>6.6</v>
          </cell>
          <cell r="D61">
            <v>6.6</v>
          </cell>
          <cell r="E61">
            <v>6.6</v>
          </cell>
          <cell r="F61">
            <v>6.6</v>
          </cell>
          <cell r="G61">
            <v>6.6</v>
          </cell>
          <cell r="H61">
            <v>6.6</v>
          </cell>
          <cell r="I61">
            <v>6.6</v>
          </cell>
          <cell r="J61">
            <v>6.6</v>
          </cell>
          <cell r="K61">
            <v>6.6</v>
          </cell>
          <cell r="L61">
            <v>6.6</v>
          </cell>
          <cell r="M61">
            <v>6.6</v>
          </cell>
        </row>
        <row r="62">
          <cell r="B62" t="str">
            <v>Котельня Нивки, котел 1</v>
          </cell>
          <cell r="C62">
            <v>5.6</v>
          </cell>
          <cell r="D62">
            <v>5.6</v>
          </cell>
          <cell r="E62">
            <v>5.6</v>
          </cell>
          <cell r="F62">
            <v>5.6</v>
          </cell>
          <cell r="G62">
            <v>5.6</v>
          </cell>
          <cell r="H62">
            <v>5.6</v>
          </cell>
          <cell r="I62">
            <v>5.6</v>
          </cell>
          <cell r="J62">
            <v>5.6</v>
          </cell>
          <cell r="K62">
            <v>5.6</v>
          </cell>
          <cell r="L62">
            <v>5.6</v>
          </cell>
          <cell r="M62">
            <v>5.6</v>
          </cell>
        </row>
        <row r="63">
          <cell r="B63" t="str">
            <v>Котельня Нивки, котел 2</v>
          </cell>
          <cell r="C63">
            <v>4.5999999999999996</v>
          </cell>
          <cell r="D63">
            <v>4.5999999999999996</v>
          </cell>
          <cell r="E63">
            <v>4.5999999999999996</v>
          </cell>
          <cell r="F63">
            <v>4.5999999999999996</v>
          </cell>
          <cell r="G63">
            <v>4.5999999999999996</v>
          </cell>
          <cell r="H63">
            <v>4.5999999999999996</v>
          </cell>
          <cell r="I63">
            <v>4.5999999999999996</v>
          </cell>
          <cell r="J63">
            <v>4.5999999999999996</v>
          </cell>
          <cell r="K63">
            <v>4.5999999999999996</v>
          </cell>
          <cell r="L63">
            <v>4.5999999999999996</v>
          </cell>
          <cell r="M63">
            <v>4.5999999999999996</v>
          </cell>
        </row>
        <row r="64">
          <cell r="B64" t="str">
            <v>Котельня Нивки, котел 3</v>
          </cell>
          <cell r="C64">
            <v>7.5</v>
          </cell>
          <cell r="D64">
            <v>7.5</v>
          </cell>
          <cell r="E64">
            <v>7.5</v>
          </cell>
          <cell r="F64">
            <v>7.5</v>
          </cell>
          <cell r="G64">
            <v>7.5</v>
          </cell>
          <cell r="H64">
            <v>7.5</v>
          </cell>
          <cell r="I64">
            <v>7.5</v>
          </cell>
          <cell r="J64">
            <v>7.5</v>
          </cell>
          <cell r="K64">
            <v>7.5</v>
          </cell>
          <cell r="L64">
            <v>7.5</v>
          </cell>
          <cell r="M64">
            <v>7.5</v>
          </cell>
        </row>
        <row r="65">
          <cell r="B65" t="str">
            <v>Котельня Відрадний, котел 1</v>
          </cell>
          <cell r="C65">
            <v>5.0999999999999996</v>
          </cell>
          <cell r="D65">
            <v>5.0999999999999996</v>
          </cell>
          <cell r="E65">
            <v>5.0999999999999996</v>
          </cell>
          <cell r="F65">
            <v>5.0999999999999996</v>
          </cell>
          <cell r="G65">
            <v>5.0999999999999996</v>
          </cell>
          <cell r="H65">
            <v>5.0999999999999996</v>
          </cell>
          <cell r="I65">
            <v>5.0999999999999996</v>
          </cell>
          <cell r="J65">
            <v>5.0999999999999996</v>
          </cell>
          <cell r="K65">
            <v>5.0999999999999996</v>
          </cell>
          <cell r="L65">
            <v>5.0999999999999996</v>
          </cell>
          <cell r="M65">
            <v>5.0999999999999996</v>
          </cell>
        </row>
        <row r="66">
          <cell r="B66" t="str">
            <v>Котельня Відрадний, котел 2</v>
          </cell>
          <cell r="C66">
            <v>4.5</v>
          </cell>
          <cell r="D66">
            <v>4.5</v>
          </cell>
          <cell r="E66">
            <v>4.5</v>
          </cell>
          <cell r="F66">
            <v>4.5</v>
          </cell>
          <cell r="G66">
            <v>4.5</v>
          </cell>
          <cell r="H66">
            <v>4.5</v>
          </cell>
          <cell r="I66">
            <v>4.5</v>
          </cell>
          <cell r="J66">
            <v>4.5</v>
          </cell>
          <cell r="K66">
            <v>4.5</v>
          </cell>
          <cell r="L66">
            <v>4.5</v>
          </cell>
          <cell r="M66">
            <v>4.5</v>
          </cell>
        </row>
        <row r="67">
          <cell r="B67" t="str">
            <v>Котельня Відрадний, котел 3</v>
          </cell>
          <cell r="C67">
            <v>6.2</v>
          </cell>
          <cell r="D67">
            <v>6.2</v>
          </cell>
          <cell r="E67">
            <v>6.2</v>
          </cell>
          <cell r="F67">
            <v>6.2</v>
          </cell>
          <cell r="G67">
            <v>6.2</v>
          </cell>
          <cell r="H67">
            <v>6.2</v>
          </cell>
          <cell r="I67">
            <v>6.2</v>
          </cell>
          <cell r="J67">
            <v>6.2</v>
          </cell>
          <cell r="K67">
            <v>6.2</v>
          </cell>
          <cell r="L67">
            <v>6.2</v>
          </cell>
          <cell r="M67">
            <v>6.2</v>
          </cell>
        </row>
        <row r="68">
          <cell r="B68" t="str">
            <v>Котельня Відрадний, котел 4</v>
          </cell>
          <cell r="C68">
            <v>6.9</v>
          </cell>
          <cell r="D68">
            <v>6.9</v>
          </cell>
          <cell r="E68">
            <v>6.9</v>
          </cell>
          <cell r="F68">
            <v>6.9</v>
          </cell>
          <cell r="G68">
            <v>6.9</v>
          </cell>
          <cell r="H68">
            <v>6.9</v>
          </cell>
          <cell r="I68">
            <v>6.9</v>
          </cell>
          <cell r="J68">
            <v>6.9</v>
          </cell>
          <cell r="K68">
            <v>6.9</v>
          </cell>
          <cell r="L68">
            <v>6.9</v>
          </cell>
          <cell r="M68">
            <v>6.9</v>
          </cell>
        </row>
        <row r="69">
          <cell r="B69" t="str">
            <v>Котельня Микільська Борщагівка</v>
          </cell>
          <cell r="C69">
            <v>43</v>
          </cell>
          <cell r="D69">
            <v>43</v>
          </cell>
          <cell r="E69">
            <v>43</v>
          </cell>
          <cell r="F69">
            <v>43</v>
          </cell>
          <cell r="G69">
            <v>43</v>
          </cell>
          <cell r="H69">
            <v>43</v>
          </cell>
          <cell r="I69">
            <v>43</v>
          </cell>
          <cell r="J69">
            <v>43</v>
          </cell>
          <cell r="K69">
            <v>43</v>
          </cell>
          <cell r="L69">
            <v>43</v>
          </cell>
          <cell r="M69">
            <v>43</v>
          </cell>
        </row>
        <row r="70">
          <cell r="B70" t="str">
            <v>Котельня Виноградар</v>
          </cell>
          <cell r="C70">
            <v>20.3</v>
          </cell>
          <cell r="D70">
            <v>20.3</v>
          </cell>
          <cell r="E70">
            <v>20.3</v>
          </cell>
          <cell r="F70">
            <v>20.3</v>
          </cell>
          <cell r="G70">
            <v>20.3</v>
          </cell>
          <cell r="H70">
            <v>20.3</v>
          </cell>
          <cell r="I70">
            <v>20.3</v>
          </cell>
          <cell r="J70">
            <v>20.3</v>
          </cell>
          <cell r="K70">
            <v>20.3</v>
          </cell>
          <cell r="L70">
            <v>20.3</v>
          </cell>
          <cell r="M70">
            <v>20.3</v>
          </cell>
        </row>
        <row r="71">
          <cell r="B71" t="str">
            <v>СТ Біличі</v>
          </cell>
          <cell r="C71">
            <v>20.7</v>
          </cell>
          <cell r="D71">
            <v>20.7</v>
          </cell>
          <cell r="E71">
            <v>20.7</v>
          </cell>
          <cell r="F71">
            <v>20.7</v>
          </cell>
          <cell r="G71">
            <v>20.7</v>
          </cell>
          <cell r="H71">
            <v>20.7</v>
          </cell>
          <cell r="I71">
            <v>20.7</v>
          </cell>
          <cell r="J71">
            <v>20.7</v>
          </cell>
          <cell r="K71">
            <v>20.7</v>
          </cell>
          <cell r="L71">
            <v>20.7</v>
          </cell>
          <cell r="M71">
            <v>20.7</v>
          </cell>
        </row>
        <row r="72">
          <cell r="B72" t="str">
            <v>Котельня Молодь</v>
          </cell>
          <cell r="C72">
            <v>5.2</v>
          </cell>
          <cell r="D72">
            <v>5.2</v>
          </cell>
          <cell r="E72">
            <v>5.2</v>
          </cell>
          <cell r="F72">
            <v>5.2</v>
          </cell>
          <cell r="G72">
            <v>5.2</v>
          </cell>
          <cell r="H72">
            <v>5.2</v>
          </cell>
          <cell r="I72">
            <v>5.2</v>
          </cell>
          <cell r="J72">
            <v>5.2</v>
          </cell>
          <cell r="K72">
            <v>5.2</v>
          </cell>
          <cell r="L72">
            <v>5.2</v>
          </cell>
          <cell r="M72">
            <v>5.2</v>
          </cell>
        </row>
        <row r="73">
          <cell r="B73" t="str">
            <v>Котельня Воскресенка</v>
          </cell>
          <cell r="C73">
            <v>10.7</v>
          </cell>
          <cell r="D73">
            <v>10.7</v>
          </cell>
          <cell r="E73">
            <v>10.7</v>
          </cell>
          <cell r="F73">
            <v>10.7</v>
          </cell>
          <cell r="G73">
            <v>10.7</v>
          </cell>
          <cell r="H73">
            <v>10.7</v>
          </cell>
          <cell r="I73">
            <v>10.7</v>
          </cell>
          <cell r="J73">
            <v>10.7</v>
          </cell>
          <cell r="K73">
            <v>10.7</v>
          </cell>
          <cell r="L73">
            <v>10.7</v>
          </cell>
          <cell r="M73">
            <v>10.7</v>
          </cell>
        </row>
        <row r="74">
          <cell r="B74" t="str">
            <v>Котельня Веркон</v>
          </cell>
          <cell r="C74">
            <v>2.4</v>
          </cell>
          <cell r="D74">
            <v>2.4</v>
          </cell>
          <cell r="E74">
            <v>2.4</v>
          </cell>
          <cell r="F74">
            <v>2.4</v>
          </cell>
          <cell r="G74">
            <v>2.4</v>
          </cell>
          <cell r="H74">
            <v>2.4</v>
          </cell>
          <cell r="I74">
            <v>2.4</v>
          </cell>
          <cell r="J74">
            <v>2.4</v>
          </cell>
          <cell r="K74">
            <v>2.4</v>
          </cell>
          <cell r="L74">
            <v>2.4</v>
          </cell>
          <cell r="M74">
            <v>2.4</v>
          </cell>
        </row>
        <row r="75">
          <cell r="B75" t="str">
            <v>Котельня ПАР, котли 4-9</v>
          </cell>
          <cell r="C75">
            <v>0.7</v>
          </cell>
          <cell r="D75">
            <v>0.7</v>
          </cell>
          <cell r="E75">
            <v>0.7</v>
          </cell>
          <cell r="F75">
            <v>0.7</v>
          </cell>
          <cell r="G75">
            <v>0.7</v>
          </cell>
          <cell r="H75">
            <v>0.7</v>
          </cell>
          <cell r="I75">
            <v>0.7</v>
          </cell>
          <cell r="J75">
            <v>0.7</v>
          </cell>
          <cell r="K75">
            <v>0.7</v>
          </cell>
          <cell r="L75">
            <v>0.7</v>
          </cell>
          <cell r="M75">
            <v>0.7</v>
          </cell>
        </row>
        <row r="76">
          <cell r="B76" t="str">
            <v>Котельня Теремки, котли 7, 8</v>
          </cell>
          <cell r="C76">
            <v>2.8</v>
          </cell>
          <cell r="D76">
            <v>2.8</v>
          </cell>
          <cell r="E76">
            <v>2.8</v>
          </cell>
          <cell r="F76">
            <v>2.8</v>
          </cell>
          <cell r="G76">
            <v>2.8</v>
          </cell>
          <cell r="H76">
            <v>2.8</v>
          </cell>
          <cell r="I76">
            <v>2.8</v>
          </cell>
          <cell r="J76">
            <v>2.8</v>
          </cell>
          <cell r="K76">
            <v>2.8</v>
          </cell>
          <cell r="L76">
            <v>2.8</v>
          </cell>
          <cell r="M76">
            <v>2.8</v>
          </cell>
        </row>
        <row r="77">
          <cell r="B77" t="str">
            <v>Котельня Центральна</v>
          </cell>
          <cell r="C77">
            <v>5.6</v>
          </cell>
          <cell r="D77">
            <v>5.6</v>
          </cell>
          <cell r="E77">
            <v>5.6</v>
          </cell>
          <cell r="F77">
            <v>5.6</v>
          </cell>
          <cell r="G77">
            <v>5.6</v>
          </cell>
          <cell r="H77">
            <v>5.6</v>
          </cell>
          <cell r="I77">
            <v>5.6</v>
          </cell>
          <cell r="J77">
            <v>5.6</v>
          </cell>
          <cell r="K77">
            <v>5.6</v>
          </cell>
          <cell r="L77">
            <v>5.6</v>
          </cell>
          <cell r="M77">
            <v>5.6</v>
          </cell>
        </row>
        <row r="78">
          <cell r="B78" t="str">
            <v>Котельня Мінська</v>
          </cell>
          <cell r="C78">
            <v>8.5</v>
          </cell>
          <cell r="D78">
            <v>8.5</v>
          </cell>
          <cell r="E78">
            <v>8.5</v>
          </cell>
          <cell r="F78">
            <v>8.5</v>
          </cell>
          <cell r="G78">
            <v>8.5</v>
          </cell>
          <cell r="H78">
            <v>8.5</v>
          </cell>
          <cell r="I78">
            <v>8.5</v>
          </cell>
          <cell r="J78">
            <v>8.5</v>
          </cell>
          <cell r="K78">
            <v>8.5</v>
          </cell>
          <cell r="L78">
            <v>8.5</v>
          </cell>
          <cell r="M78">
            <v>8.5</v>
          </cell>
        </row>
        <row r="79">
          <cell r="B79" t="str">
            <v>Котельня ХТМ, вул. Шекспіра, 17, котел 5</v>
          </cell>
          <cell r="C79">
            <v>12.6</v>
          </cell>
          <cell r="D79">
            <v>12.6</v>
          </cell>
          <cell r="E79">
            <v>12.6</v>
          </cell>
          <cell r="F79">
            <v>12.6</v>
          </cell>
          <cell r="G79">
            <v>12.6</v>
          </cell>
          <cell r="H79">
            <v>12.6</v>
          </cell>
          <cell r="I79">
            <v>12.6</v>
          </cell>
          <cell r="J79">
            <v>12.6</v>
          </cell>
          <cell r="K79">
            <v>12.6</v>
          </cell>
          <cell r="L79">
            <v>12.6</v>
          </cell>
          <cell r="M79">
            <v>12.6</v>
          </cell>
        </row>
        <row r="80">
          <cell r="B80" t="str">
            <v>Котельня ХТМ, вул. Веделя, 4, котел 4</v>
          </cell>
          <cell r="C80">
            <v>9.9</v>
          </cell>
          <cell r="D80">
            <v>9.9</v>
          </cell>
          <cell r="E80">
            <v>9.9</v>
          </cell>
          <cell r="F80">
            <v>9.9</v>
          </cell>
          <cell r="G80">
            <v>9.9</v>
          </cell>
          <cell r="H80">
            <v>9.9</v>
          </cell>
          <cell r="I80">
            <v>9.9</v>
          </cell>
          <cell r="J80">
            <v>9.9</v>
          </cell>
          <cell r="K80">
            <v>9.9</v>
          </cell>
          <cell r="L80">
            <v>9.9</v>
          </cell>
          <cell r="M80">
            <v>9.9</v>
          </cell>
        </row>
        <row r="81">
          <cell r="B81" t="str">
            <v>Котельня ХТМ, вул. Веделя, 4, котел 5</v>
          </cell>
          <cell r="C81">
            <v>10.5</v>
          </cell>
          <cell r="D81">
            <v>10.5</v>
          </cell>
          <cell r="E81">
            <v>10.5</v>
          </cell>
          <cell r="F81">
            <v>10.5</v>
          </cell>
          <cell r="G81">
            <v>10.5</v>
          </cell>
          <cell r="H81">
            <v>10.5</v>
          </cell>
          <cell r="I81">
            <v>10.5</v>
          </cell>
          <cell r="J81">
            <v>10.5</v>
          </cell>
          <cell r="K81">
            <v>10.5</v>
          </cell>
          <cell r="L81">
            <v>10.5</v>
          </cell>
          <cell r="M81">
            <v>10.5</v>
          </cell>
        </row>
        <row r="82">
          <cell r="B82" t="str">
            <v>Котельня ХТМ, вул. Веделя, 4, котли 6, 7</v>
          </cell>
          <cell r="C82">
            <v>35.299999999999997</v>
          </cell>
          <cell r="D82">
            <v>35.299999999999997</v>
          </cell>
          <cell r="E82">
            <v>35.299999999999997</v>
          </cell>
          <cell r="F82">
            <v>35.299999999999997</v>
          </cell>
          <cell r="G82">
            <v>35.299999999999997</v>
          </cell>
          <cell r="H82">
            <v>35.299999999999997</v>
          </cell>
          <cell r="I82">
            <v>35.299999999999997</v>
          </cell>
          <cell r="J82">
            <v>35.299999999999997</v>
          </cell>
          <cell r="K82">
            <v>35.299999999999997</v>
          </cell>
          <cell r="L82">
            <v>35.299999999999997</v>
          </cell>
          <cell r="M82">
            <v>35.299999999999997</v>
          </cell>
        </row>
        <row r="83">
          <cell r="B83" t="str">
            <v>Котельня ХТМ, пр-т Московський, 275, котел 1</v>
          </cell>
          <cell r="C83">
            <v>12.3</v>
          </cell>
          <cell r="D83">
            <v>12.3</v>
          </cell>
          <cell r="E83">
            <v>12.3</v>
          </cell>
          <cell r="F83">
            <v>12.3</v>
          </cell>
          <cell r="G83">
            <v>12.3</v>
          </cell>
          <cell r="H83">
            <v>12.3</v>
          </cell>
          <cell r="I83">
            <v>12.3</v>
          </cell>
          <cell r="J83">
            <v>12.3</v>
          </cell>
          <cell r="K83">
            <v>12.3</v>
          </cell>
          <cell r="L83">
            <v>12.3</v>
          </cell>
          <cell r="M83">
            <v>12.3</v>
          </cell>
        </row>
        <row r="84">
          <cell r="B84" t="str">
            <v>Котельня ХТМ, пр-т Московський, 275, котел 2</v>
          </cell>
          <cell r="C84">
            <v>7.5</v>
          </cell>
          <cell r="D84">
            <v>7.5</v>
          </cell>
          <cell r="E84">
            <v>7.5</v>
          </cell>
          <cell r="F84">
            <v>7.5</v>
          </cell>
          <cell r="G84">
            <v>7.5</v>
          </cell>
          <cell r="H84">
            <v>7.5</v>
          </cell>
          <cell r="I84">
            <v>7.5</v>
          </cell>
          <cell r="J84">
            <v>7.5</v>
          </cell>
          <cell r="K84">
            <v>7.5</v>
          </cell>
          <cell r="L84">
            <v>7.5</v>
          </cell>
          <cell r="M84">
            <v>7.5</v>
          </cell>
        </row>
        <row r="85">
          <cell r="B85" t="str">
            <v>Котельня ХТМ, пр-т Московський, 275, котел 3</v>
          </cell>
          <cell r="C85">
            <v>0.1</v>
          </cell>
          <cell r="D85">
            <v>0.1</v>
          </cell>
          <cell r="E85">
            <v>0.1</v>
          </cell>
          <cell r="F85">
            <v>0.1</v>
          </cell>
          <cell r="G85">
            <v>0.1</v>
          </cell>
          <cell r="H85">
            <v>0.1</v>
          </cell>
          <cell r="I85">
            <v>0.1</v>
          </cell>
          <cell r="J85">
            <v>0.1</v>
          </cell>
          <cell r="K85">
            <v>0.1</v>
          </cell>
          <cell r="L85">
            <v>0.1</v>
          </cell>
          <cell r="M85">
            <v>0.1</v>
          </cell>
        </row>
        <row r="86">
          <cell r="B86" t="str">
            <v>Котельня ХТМ, пр-т Московський, 275, котел 4</v>
          </cell>
          <cell r="C86">
            <v>22.6</v>
          </cell>
          <cell r="D86">
            <v>22.6</v>
          </cell>
          <cell r="E86">
            <v>22.6</v>
          </cell>
          <cell r="F86">
            <v>22.6</v>
          </cell>
          <cell r="G86">
            <v>22.6</v>
          </cell>
          <cell r="H86">
            <v>22.6</v>
          </cell>
          <cell r="I86">
            <v>22.6</v>
          </cell>
          <cell r="J86">
            <v>22.6</v>
          </cell>
          <cell r="K86">
            <v>22.6</v>
          </cell>
          <cell r="L86">
            <v>22.6</v>
          </cell>
          <cell r="M86">
            <v>22.6</v>
          </cell>
        </row>
        <row r="87">
          <cell r="B87" t="str">
            <v>Котельня ХТМ, пр-т Московський, 275, котел 5</v>
          </cell>
          <cell r="C87">
            <v>2.2999999999999998</v>
          </cell>
          <cell r="D87">
            <v>2.2999999999999998</v>
          </cell>
          <cell r="E87">
            <v>2.2999999999999998</v>
          </cell>
          <cell r="F87">
            <v>2.2999999999999998</v>
          </cell>
          <cell r="G87">
            <v>2.2999999999999998</v>
          </cell>
          <cell r="H87">
            <v>2.2999999999999998</v>
          </cell>
          <cell r="I87">
            <v>2.2999999999999998</v>
          </cell>
          <cell r="J87">
            <v>2.2999999999999998</v>
          </cell>
          <cell r="K87">
            <v>2.2999999999999998</v>
          </cell>
          <cell r="L87">
            <v>2.2999999999999998</v>
          </cell>
          <cell r="M87">
            <v>2.2999999999999998</v>
          </cell>
        </row>
        <row r="88">
          <cell r="B88" t="str">
            <v>Котельня ХТМ, вул. Енергетична, 3, котел 1</v>
          </cell>
          <cell r="C88">
            <v>11.3</v>
          </cell>
          <cell r="D88">
            <v>11.3</v>
          </cell>
          <cell r="E88">
            <v>11.3</v>
          </cell>
          <cell r="F88">
            <v>11.3</v>
          </cell>
          <cell r="G88">
            <v>11.3</v>
          </cell>
          <cell r="H88">
            <v>11.3</v>
          </cell>
          <cell r="I88">
            <v>11.3</v>
          </cell>
          <cell r="J88">
            <v>11.3</v>
          </cell>
          <cell r="K88">
            <v>11.3</v>
          </cell>
          <cell r="L88">
            <v>11.3</v>
          </cell>
          <cell r="M88">
            <v>11.3</v>
          </cell>
        </row>
        <row r="89">
          <cell r="B89" t="str">
            <v>Котельня ХТМ, вул. Енергетична, 3, котел 2</v>
          </cell>
          <cell r="C89">
            <v>2.7</v>
          </cell>
          <cell r="D89">
            <v>2.7</v>
          </cell>
          <cell r="E89">
            <v>2.7</v>
          </cell>
          <cell r="F89">
            <v>2.7</v>
          </cell>
          <cell r="G89">
            <v>2.7</v>
          </cell>
          <cell r="H89">
            <v>2.7</v>
          </cell>
          <cell r="I89">
            <v>2.7</v>
          </cell>
          <cell r="J89">
            <v>2.7</v>
          </cell>
          <cell r="K89">
            <v>2.7</v>
          </cell>
          <cell r="L89">
            <v>2.7</v>
          </cell>
          <cell r="M89">
            <v>2.7</v>
          </cell>
        </row>
        <row r="90">
          <cell r="B90" t="str">
            <v>Котельня ХТМ, вул. Енергетична, 3, котел 3</v>
          </cell>
          <cell r="C90">
            <v>5.3</v>
          </cell>
          <cell r="D90">
            <v>5.3</v>
          </cell>
          <cell r="E90">
            <v>5.3</v>
          </cell>
          <cell r="F90">
            <v>5.3</v>
          </cell>
          <cell r="G90">
            <v>5.3</v>
          </cell>
          <cell r="H90">
            <v>5.3</v>
          </cell>
          <cell r="I90">
            <v>5.3</v>
          </cell>
          <cell r="J90">
            <v>5.3</v>
          </cell>
          <cell r="K90">
            <v>5.3</v>
          </cell>
          <cell r="L90">
            <v>5.3</v>
          </cell>
          <cell r="M90">
            <v>5.3</v>
          </cell>
        </row>
        <row r="91">
          <cell r="B91" t="str">
            <v>Котельня ХТМ, вул. Енергетична, 3, котел 4</v>
          </cell>
          <cell r="C91">
            <v>6.1</v>
          </cell>
          <cell r="D91">
            <v>6.1</v>
          </cell>
          <cell r="E91">
            <v>6.1</v>
          </cell>
          <cell r="F91">
            <v>6.1</v>
          </cell>
          <cell r="G91">
            <v>6.1</v>
          </cell>
          <cell r="H91">
            <v>6.1</v>
          </cell>
          <cell r="I91">
            <v>6.1</v>
          </cell>
          <cell r="J91">
            <v>6.1</v>
          </cell>
          <cell r="K91">
            <v>6.1</v>
          </cell>
          <cell r="L91">
            <v>6.1</v>
          </cell>
          <cell r="M91">
            <v>6.1</v>
          </cell>
        </row>
        <row r="92">
          <cell r="B92" t="str">
            <v>Котельня ХТМ, вул. Енергетична, 3, котел 5</v>
          </cell>
          <cell r="C92">
            <v>1.2</v>
          </cell>
          <cell r="D92">
            <v>1.2</v>
          </cell>
          <cell r="E92">
            <v>1.2</v>
          </cell>
          <cell r="F92">
            <v>1.2</v>
          </cell>
          <cell r="G92">
            <v>1.2</v>
          </cell>
          <cell r="H92">
            <v>1.2</v>
          </cell>
          <cell r="I92">
            <v>1.2</v>
          </cell>
          <cell r="J92">
            <v>1.2</v>
          </cell>
          <cell r="K92">
            <v>1.2</v>
          </cell>
          <cell r="L92">
            <v>1.2</v>
          </cell>
          <cell r="M92">
            <v>1.2</v>
          </cell>
        </row>
        <row r="93">
          <cell r="B93" t="str">
            <v>Котельня ОПЗ</v>
          </cell>
          <cell r="C93">
            <v>25.7</v>
          </cell>
          <cell r="D93">
            <v>25.7</v>
          </cell>
          <cell r="E93">
            <v>25.7</v>
          </cell>
          <cell r="F93">
            <v>25.7</v>
          </cell>
          <cell r="G93">
            <v>25.7</v>
          </cell>
          <cell r="H93">
            <v>25.7</v>
          </cell>
          <cell r="I93">
            <v>25.7</v>
          </cell>
          <cell r="J93">
            <v>25.7</v>
          </cell>
          <cell r="K93">
            <v>25.7</v>
          </cell>
          <cell r="L93">
            <v>25.7</v>
          </cell>
          <cell r="M93">
            <v>25.7</v>
          </cell>
        </row>
      </sheetData>
      <sheetData sheetId="5">
        <row r="3">
          <cell r="B3" t="str">
            <v>Назва установки</v>
          </cell>
          <cell r="C3" t="str">
            <v>2018 р.</v>
          </cell>
          <cell r="D3" t="str">
            <v>2019 р.</v>
          </cell>
          <cell r="E3" t="str">
            <v>2020 р.</v>
          </cell>
          <cell r="F3" t="str">
            <v>2021 р.</v>
          </cell>
          <cell r="G3" t="str">
            <v>2022 р.</v>
          </cell>
          <cell r="H3" t="str">
            <v>2023 р.</v>
          </cell>
          <cell r="I3" t="str">
            <v>2024 р.</v>
          </cell>
          <cell r="J3" t="str">
            <v>2025 р.</v>
          </cell>
          <cell r="K3" t="str">
            <v>2026 р.</v>
          </cell>
          <cell r="L3" t="str">
            <v>2027 р.</v>
          </cell>
          <cell r="M3" t="str">
            <v>2028 р.</v>
          </cell>
          <cell r="N3" t="str">
            <v>2029 р.</v>
          </cell>
          <cell r="O3" t="str">
            <v>2030 р.</v>
          </cell>
          <cell r="P3" t="str">
            <v>2031 р.</v>
          </cell>
          <cell r="Q3" t="str">
            <v>2032 р.</v>
          </cell>
          <cell r="R3" t="str">
            <v>2033 р.</v>
          </cell>
        </row>
        <row r="4">
          <cell r="B4" t="str">
            <v>*Зуївська ТЕС, енергоблоки 1-4</v>
          </cell>
          <cell r="C4">
            <v>24946</v>
          </cell>
          <cell r="D4">
            <v>23543.9</v>
          </cell>
          <cell r="E4">
            <v>22141.8</v>
          </cell>
          <cell r="F4">
            <v>20739.7</v>
          </cell>
          <cell r="G4">
            <v>19337.599999999999</v>
          </cell>
          <cell r="H4">
            <v>17935.5</v>
          </cell>
          <cell r="I4">
            <v>16533.400000000001</v>
          </cell>
          <cell r="J4">
            <v>15131.4</v>
          </cell>
          <cell r="K4">
            <v>13729.3</v>
          </cell>
          <cell r="L4">
            <v>12327.2</v>
          </cell>
          <cell r="M4">
            <v>10925.1</v>
          </cell>
          <cell r="N4">
            <v>9523</v>
          </cell>
          <cell r="O4">
            <v>8120.9</v>
          </cell>
          <cell r="P4">
            <v>6718.8</v>
          </cell>
          <cell r="Q4">
            <v>5316.7</v>
          </cell>
          <cell r="R4">
            <v>3914.6</v>
          </cell>
        </row>
        <row r="5">
          <cell r="B5" t="str">
            <v>Луганська ТЕС, енергоблоки 9-11</v>
          </cell>
          <cell r="C5">
            <v>9822</v>
          </cell>
          <cell r="D5">
            <v>9313.1</v>
          </cell>
          <cell r="E5">
            <v>8804.2000000000007</v>
          </cell>
          <cell r="F5">
            <v>8295.4</v>
          </cell>
          <cell r="G5">
            <v>7786.5</v>
          </cell>
          <cell r="H5">
            <v>7277.6</v>
          </cell>
          <cell r="I5">
            <v>6768.7</v>
          </cell>
          <cell r="J5">
            <v>6259.8</v>
          </cell>
          <cell r="K5">
            <v>5751</v>
          </cell>
          <cell r="L5">
            <v>5242.1000000000004</v>
          </cell>
          <cell r="M5">
            <v>4733.2</v>
          </cell>
          <cell r="N5">
            <v>4224.3</v>
          </cell>
          <cell r="O5">
            <v>3715.5</v>
          </cell>
          <cell r="P5">
            <v>3206.6</v>
          </cell>
          <cell r="Q5">
            <v>2697.7</v>
          </cell>
          <cell r="R5">
            <v>2188.8000000000002</v>
          </cell>
        </row>
        <row r="6">
          <cell r="B6" t="str">
            <v>Луганська ТЕС, енергоблоки 13-15</v>
          </cell>
          <cell r="C6">
            <v>11035</v>
          </cell>
          <cell r="D6">
            <v>10471.1</v>
          </cell>
          <cell r="E6">
            <v>9907.2000000000007</v>
          </cell>
          <cell r="F6">
            <v>9343.2999999999993</v>
          </cell>
          <cell r="G6">
            <v>8779.5</v>
          </cell>
          <cell r="H6">
            <v>8215.6</v>
          </cell>
          <cell r="I6">
            <v>7651.7</v>
          </cell>
          <cell r="J6">
            <v>7087.8</v>
          </cell>
          <cell r="K6">
            <v>6523.9</v>
          </cell>
          <cell r="L6">
            <v>5960</v>
          </cell>
          <cell r="M6">
            <v>5396.2</v>
          </cell>
          <cell r="N6">
            <v>4832.3</v>
          </cell>
          <cell r="O6">
            <v>4268.3999999999996</v>
          </cell>
          <cell r="P6">
            <v>3704.5</v>
          </cell>
          <cell r="Q6">
            <v>3140.6</v>
          </cell>
          <cell r="R6">
            <v>2576.6999999999998</v>
          </cell>
        </row>
        <row r="7">
          <cell r="B7" t="str">
            <v>Курахівська ТЕС, енергоблоки 3, 4</v>
          </cell>
          <cell r="C7">
            <v>2521</v>
          </cell>
          <cell r="D7">
            <v>2447.4</v>
          </cell>
          <cell r="E7">
            <v>2373.8000000000002</v>
          </cell>
          <cell r="F7">
            <v>2300.1999999999998</v>
          </cell>
          <cell r="G7">
            <v>2226.6</v>
          </cell>
          <cell r="H7">
            <v>2153</v>
          </cell>
          <cell r="I7">
            <v>2079.4</v>
          </cell>
          <cell r="J7">
            <v>2005.8</v>
          </cell>
          <cell r="K7">
            <v>1932.2</v>
          </cell>
          <cell r="L7">
            <v>1858.6</v>
          </cell>
          <cell r="M7">
            <v>1785</v>
          </cell>
          <cell r="N7">
            <v>1711.4</v>
          </cell>
          <cell r="O7">
            <v>1637.8</v>
          </cell>
          <cell r="P7">
            <v>1564.2</v>
          </cell>
          <cell r="Q7">
            <v>1490.6</v>
          </cell>
          <cell r="R7">
            <v>1416.9</v>
          </cell>
        </row>
        <row r="8">
          <cell r="B8" t="str">
            <v>Курахівська ТЕС, енергоблоки 8, 9</v>
          </cell>
          <cell r="C8">
            <v>2030</v>
          </cell>
          <cell r="D8">
            <v>1973.7</v>
          </cell>
          <cell r="E8">
            <v>1917.5</v>
          </cell>
          <cell r="F8">
            <v>1861.2</v>
          </cell>
          <cell r="G8">
            <v>1804.9</v>
          </cell>
          <cell r="H8">
            <v>1748.6</v>
          </cell>
          <cell r="I8">
            <v>1692.4</v>
          </cell>
          <cell r="J8">
            <v>1636.1</v>
          </cell>
          <cell r="K8">
            <v>1579.8</v>
          </cell>
          <cell r="L8">
            <v>1523.5</v>
          </cell>
          <cell r="M8">
            <v>1467.3</v>
          </cell>
          <cell r="N8">
            <v>1411</v>
          </cell>
          <cell r="O8">
            <v>1354.7</v>
          </cell>
          <cell r="P8">
            <v>1298.4000000000001</v>
          </cell>
          <cell r="Q8">
            <v>1242.2</v>
          </cell>
          <cell r="R8">
            <v>1185.9000000000001</v>
          </cell>
        </row>
        <row r="9">
          <cell r="B9" t="str">
            <v>Миронівська ТЕЦ</v>
          </cell>
          <cell r="C9">
            <v>1167.9000000000001</v>
          </cell>
          <cell r="D9">
            <v>1122</v>
          </cell>
          <cell r="E9">
            <v>1076</v>
          </cell>
          <cell r="F9">
            <v>1030.0999999999999</v>
          </cell>
          <cell r="G9">
            <v>984.2</v>
          </cell>
          <cell r="H9">
            <v>938.2</v>
          </cell>
          <cell r="I9">
            <v>892.3</v>
          </cell>
          <cell r="J9">
            <v>846.4</v>
          </cell>
          <cell r="K9">
            <v>800.4</v>
          </cell>
          <cell r="L9">
            <v>754.5</v>
          </cell>
          <cell r="M9">
            <v>708.6</v>
          </cell>
          <cell r="N9">
            <v>662.6</v>
          </cell>
          <cell r="O9">
            <v>616.70000000000005</v>
          </cell>
          <cell r="P9">
            <v>570.79999999999995</v>
          </cell>
          <cell r="Q9">
            <v>524.79999999999995</v>
          </cell>
          <cell r="R9">
            <v>478.9</v>
          </cell>
        </row>
        <row r="10">
          <cell r="B10" t="str">
            <v>Запорізька ТЕС, енергоблоки 1-4</v>
          </cell>
          <cell r="C10">
            <v>23222</v>
          </cell>
          <cell r="D10">
            <v>21904.799999999999</v>
          </cell>
          <cell r="E10">
            <v>20587.599999999999</v>
          </cell>
          <cell r="F10">
            <v>19270.400000000001</v>
          </cell>
          <cell r="G10">
            <v>17953.2</v>
          </cell>
          <cell r="H10">
            <v>16636</v>
          </cell>
          <cell r="I10">
            <v>15318.8</v>
          </cell>
          <cell r="J10">
            <v>14001.6</v>
          </cell>
          <cell r="K10">
            <v>12684.5</v>
          </cell>
          <cell r="L10">
            <v>11367.3</v>
          </cell>
          <cell r="M10">
            <v>10050.1</v>
          </cell>
          <cell r="N10">
            <v>8732.9</v>
          </cell>
          <cell r="O10">
            <v>7415.7</v>
          </cell>
          <cell r="P10">
            <v>6098.5</v>
          </cell>
          <cell r="Q10">
            <v>4781.3</v>
          </cell>
          <cell r="R10">
            <v>3464.1</v>
          </cell>
        </row>
        <row r="11">
          <cell r="B11" t="str">
            <v>Придніпровська ТЕС, енергоблоки 11, 12</v>
          </cell>
          <cell r="C11">
            <v>4077.9</v>
          </cell>
          <cell r="D11">
            <v>3866.4</v>
          </cell>
          <cell r="E11">
            <v>3654.9</v>
          </cell>
          <cell r="F11">
            <v>3443.4</v>
          </cell>
          <cell r="G11">
            <v>3231.9</v>
          </cell>
          <cell r="H11">
            <v>3020.4</v>
          </cell>
          <cell r="I11">
            <v>2808.9</v>
          </cell>
          <cell r="J11">
            <v>2597.4</v>
          </cell>
          <cell r="K11">
            <v>2385.9</v>
          </cell>
          <cell r="L11">
            <v>2174.4</v>
          </cell>
          <cell r="M11">
            <v>1962.9</v>
          </cell>
          <cell r="N11">
            <v>1751.4</v>
          </cell>
          <cell r="O11">
            <v>1539.9</v>
          </cell>
          <cell r="P11">
            <v>1328.5</v>
          </cell>
          <cell r="Q11">
            <v>1117</v>
          </cell>
          <cell r="R11">
            <v>905.5</v>
          </cell>
        </row>
        <row r="12">
          <cell r="B12" t="str">
            <v>Придніпровська ТЕС, енергоблоки 13, 14</v>
          </cell>
          <cell r="C12">
            <v>3208.7</v>
          </cell>
          <cell r="D12">
            <v>3035.8</v>
          </cell>
          <cell r="E12">
            <v>2862.8</v>
          </cell>
          <cell r="F12">
            <v>2689.8</v>
          </cell>
          <cell r="G12">
            <v>2516.8000000000002</v>
          </cell>
          <cell r="H12">
            <v>2343.8000000000002</v>
          </cell>
          <cell r="I12">
            <v>2170.8000000000002</v>
          </cell>
          <cell r="J12">
            <v>1997.8</v>
          </cell>
          <cell r="K12">
            <v>1824.8</v>
          </cell>
          <cell r="L12">
            <v>1651.9</v>
          </cell>
          <cell r="M12">
            <v>1478.9</v>
          </cell>
          <cell r="N12">
            <v>1305.9000000000001</v>
          </cell>
          <cell r="O12">
            <v>1132.9000000000001</v>
          </cell>
          <cell r="P12">
            <v>959.9</v>
          </cell>
          <cell r="Q12">
            <v>786.9</v>
          </cell>
          <cell r="R12">
            <v>613.9</v>
          </cell>
        </row>
        <row r="13">
          <cell r="B13" t="str">
            <v>Криворізька ТЕС, енергоблок 1</v>
          </cell>
          <cell r="C13">
            <v>2915.3</v>
          </cell>
          <cell r="D13">
            <v>2782.7</v>
          </cell>
          <cell r="E13">
            <v>2650.2</v>
          </cell>
          <cell r="F13">
            <v>2517.6999999999998</v>
          </cell>
          <cell r="G13">
            <v>2385.1999999999998</v>
          </cell>
          <cell r="H13">
            <v>2252.6999999999998</v>
          </cell>
          <cell r="I13">
            <v>2120.1</v>
          </cell>
          <cell r="J13">
            <v>1987.6</v>
          </cell>
          <cell r="K13">
            <v>1855.1</v>
          </cell>
          <cell r="L13">
            <v>1722.6</v>
          </cell>
          <cell r="M13">
            <v>1590.1</v>
          </cell>
          <cell r="N13">
            <v>1457.6</v>
          </cell>
          <cell r="O13">
            <v>1325</v>
          </cell>
          <cell r="P13">
            <v>1192.5</v>
          </cell>
          <cell r="Q13">
            <v>1060</v>
          </cell>
          <cell r="R13">
            <v>927.5</v>
          </cell>
        </row>
        <row r="14">
          <cell r="B14" t="str">
            <v>Криворізька ТЕС, енергоблоки 3, 4</v>
          </cell>
          <cell r="C14">
            <v>3671.6</v>
          </cell>
          <cell r="D14">
            <v>3502.2</v>
          </cell>
          <cell r="E14">
            <v>3332.9</v>
          </cell>
          <cell r="F14">
            <v>3163.5</v>
          </cell>
          <cell r="G14">
            <v>2994.1</v>
          </cell>
          <cell r="H14">
            <v>2824.7</v>
          </cell>
          <cell r="I14">
            <v>2655.4</v>
          </cell>
          <cell r="J14">
            <v>2486</v>
          </cell>
          <cell r="K14">
            <v>2316.6</v>
          </cell>
          <cell r="L14">
            <v>2147.1999999999998</v>
          </cell>
          <cell r="M14">
            <v>1977.9</v>
          </cell>
          <cell r="N14">
            <v>1808.5</v>
          </cell>
          <cell r="O14">
            <v>1639.1</v>
          </cell>
          <cell r="P14">
            <v>1469.8</v>
          </cell>
          <cell r="Q14">
            <v>1300.4000000000001</v>
          </cell>
          <cell r="R14">
            <v>1131</v>
          </cell>
        </row>
        <row r="15">
          <cell r="B15" t="str">
            <v>Криворізька ТЕС, енергоблок 6</v>
          </cell>
          <cell r="C15">
            <v>1926.7</v>
          </cell>
          <cell r="D15">
            <v>1839.5</v>
          </cell>
          <cell r="E15">
            <v>1752.3</v>
          </cell>
          <cell r="F15">
            <v>1665.1</v>
          </cell>
          <cell r="G15">
            <v>1578</v>
          </cell>
          <cell r="H15">
            <v>1490.8</v>
          </cell>
          <cell r="I15">
            <v>1403.6</v>
          </cell>
          <cell r="J15">
            <v>1316.4</v>
          </cell>
          <cell r="K15">
            <v>1229.2</v>
          </cell>
          <cell r="L15">
            <v>1142</v>
          </cell>
          <cell r="M15">
            <v>1054.9000000000001</v>
          </cell>
          <cell r="N15">
            <v>967.7</v>
          </cell>
          <cell r="O15">
            <v>880.5</v>
          </cell>
          <cell r="P15">
            <v>793.3</v>
          </cell>
          <cell r="Q15">
            <v>706.1</v>
          </cell>
          <cell r="R15">
            <v>618.9</v>
          </cell>
        </row>
        <row r="16">
          <cell r="B16" t="str">
            <v>Криворізька ТЕС, енергоблок 10</v>
          </cell>
          <cell r="C16">
            <v>4907.3</v>
          </cell>
          <cell r="D16">
            <v>4609.1000000000004</v>
          </cell>
          <cell r="E16">
            <v>4311</v>
          </cell>
          <cell r="F16">
            <v>4012.8</v>
          </cell>
          <cell r="G16">
            <v>3714.7</v>
          </cell>
          <cell r="H16">
            <v>3416.5</v>
          </cell>
          <cell r="I16">
            <v>3118.4</v>
          </cell>
          <cell r="J16">
            <v>2820.2</v>
          </cell>
          <cell r="K16">
            <v>2522.1</v>
          </cell>
          <cell r="L16">
            <v>2223.9</v>
          </cell>
          <cell r="M16">
            <v>1925.7</v>
          </cell>
          <cell r="N16">
            <v>1627.6</v>
          </cell>
          <cell r="O16">
            <v>1329.4</v>
          </cell>
          <cell r="P16">
            <v>1031.3</v>
          </cell>
          <cell r="Q16">
            <v>733.1</v>
          </cell>
          <cell r="R16">
            <v>435</v>
          </cell>
        </row>
        <row r="17">
          <cell r="B17" t="str">
            <v>Бурштинська ТЕС, енергоблоки 9-12</v>
          </cell>
          <cell r="C17">
            <v>5291.3</v>
          </cell>
          <cell r="D17">
            <v>5106.5</v>
          </cell>
          <cell r="E17">
            <v>4921.7</v>
          </cell>
          <cell r="F17">
            <v>4736.8</v>
          </cell>
          <cell r="G17">
            <v>4552</v>
          </cell>
          <cell r="H17">
            <v>4367.2</v>
          </cell>
          <cell r="I17">
            <v>4182.3999999999996</v>
          </cell>
          <cell r="J17">
            <v>3997.6</v>
          </cell>
          <cell r="K17">
            <v>3812.7</v>
          </cell>
          <cell r="L17">
            <v>3627.9</v>
          </cell>
          <cell r="M17">
            <v>3443.1</v>
          </cell>
          <cell r="N17">
            <v>3258.3</v>
          </cell>
          <cell r="O17">
            <v>3073.5</v>
          </cell>
          <cell r="P17">
            <v>2888.6</v>
          </cell>
          <cell r="Q17">
            <v>2703.8</v>
          </cell>
          <cell r="R17">
            <v>2519</v>
          </cell>
        </row>
        <row r="18">
          <cell r="B18" t="str">
            <v>Бурштинська ТЕС, енергоблок 8</v>
          </cell>
          <cell r="C18">
            <v>870.5</v>
          </cell>
          <cell r="D18">
            <v>846.3</v>
          </cell>
          <cell r="E18">
            <v>822</v>
          </cell>
          <cell r="F18">
            <v>797.8</v>
          </cell>
          <cell r="G18">
            <v>773.5</v>
          </cell>
          <cell r="H18">
            <v>749.3</v>
          </cell>
          <cell r="I18">
            <v>725</v>
          </cell>
          <cell r="J18">
            <v>700.8</v>
          </cell>
          <cell r="K18">
            <v>676.6</v>
          </cell>
          <cell r="L18">
            <v>652.29999999999995</v>
          </cell>
          <cell r="M18">
            <v>628.1</v>
          </cell>
          <cell r="N18">
            <v>603.79999999999995</v>
          </cell>
          <cell r="O18">
            <v>579.6</v>
          </cell>
          <cell r="P18">
            <v>555.4</v>
          </cell>
          <cell r="Q18">
            <v>531.1</v>
          </cell>
          <cell r="R18">
            <v>506.9</v>
          </cell>
        </row>
        <row r="19">
          <cell r="B19" t="str">
            <v>Добротвірська ТЕС, енергоблоки 7, 8, котли 11, 12</v>
          </cell>
          <cell r="C19">
            <v>2672.2</v>
          </cell>
          <cell r="D19">
            <v>2555.6</v>
          </cell>
          <cell r="E19">
            <v>2439</v>
          </cell>
          <cell r="F19">
            <v>2322.4</v>
          </cell>
          <cell r="G19">
            <v>2205.8000000000002</v>
          </cell>
          <cell r="H19">
            <v>2089.1999999999998</v>
          </cell>
          <cell r="I19">
            <v>1972.6</v>
          </cell>
          <cell r="J19">
            <v>1856</v>
          </cell>
          <cell r="K19">
            <v>1739.4</v>
          </cell>
          <cell r="L19">
            <v>1622.8</v>
          </cell>
          <cell r="M19">
            <v>1506.2</v>
          </cell>
          <cell r="N19">
            <v>1389.6</v>
          </cell>
          <cell r="O19">
            <v>1273</v>
          </cell>
          <cell r="P19">
            <v>1156.4000000000001</v>
          </cell>
          <cell r="Q19">
            <v>1039.8</v>
          </cell>
          <cell r="R19">
            <v>923.2</v>
          </cell>
        </row>
        <row r="20">
          <cell r="B20" t="str">
            <v>Ладижинська ТЕС, енергоблоки 1-3</v>
          </cell>
          <cell r="C20">
            <v>4694</v>
          </cell>
          <cell r="D20">
            <v>4481.5</v>
          </cell>
          <cell r="E20">
            <v>4269</v>
          </cell>
          <cell r="F20">
            <v>4056.5</v>
          </cell>
          <cell r="G20">
            <v>3844</v>
          </cell>
          <cell r="H20">
            <v>3631.5</v>
          </cell>
          <cell r="I20">
            <v>3419</v>
          </cell>
          <cell r="J20">
            <v>3206.5</v>
          </cell>
          <cell r="K20">
            <v>2994</v>
          </cell>
          <cell r="L20">
            <v>2781.5</v>
          </cell>
          <cell r="M20">
            <v>2569</v>
          </cell>
          <cell r="N20">
            <v>2356.5</v>
          </cell>
          <cell r="O20">
            <v>2144</v>
          </cell>
          <cell r="P20">
            <v>1931.6</v>
          </cell>
          <cell r="Q20">
            <v>1719.1</v>
          </cell>
          <cell r="R20">
            <v>1506.6</v>
          </cell>
        </row>
        <row r="21">
          <cell r="B21" t="str">
            <v>Ладижинська ТЕС, енергоблоки 4-6</v>
          </cell>
          <cell r="C21">
            <v>2793.9</v>
          </cell>
          <cell r="D21">
            <v>2698.6</v>
          </cell>
          <cell r="E21">
            <v>2603.1999999999998</v>
          </cell>
          <cell r="F21">
            <v>2507.9</v>
          </cell>
          <cell r="G21">
            <v>2412.5</v>
          </cell>
          <cell r="H21">
            <v>2317.1999999999998</v>
          </cell>
          <cell r="I21">
            <v>2221.8000000000002</v>
          </cell>
          <cell r="J21">
            <v>2126.5</v>
          </cell>
          <cell r="K21">
            <v>2031.1</v>
          </cell>
          <cell r="L21">
            <v>1935.8</v>
          </cell>
          <cell r="M21">
            <v>1840.4</v>
          </cell>
          <cell r="N21">
            <v>1745.1</v>
          </cell>
          <cell r="O21">
            <v>1649.7</v>
          </cell>
          <cell r="P21">
            <v>1554.4</v>
          </cell>
          <cell r="Q21">
            <v>1459</v>
          </cell>
          <cell r="R21">
            <v>1363.7</v>
          </cell>
        </row>
        <row r="22">
          <cell r="B22" t="str">
            <v>Вуглегірська ТЕС, енергоблоки 1-4</v>
          </cell>
          <cell r="C22">
            <v>12341.5</v>
          </cell>
          <cell r="D22">
            <v>11802.6</v>
          </cell>
          <cell r="E22">
            <v>11263.8</v>
          </cell>
          <cell r="F22">
            <v>10724.9</v>
          </cell>
          <cell r="G22">
            <v>10186.1</v>
          </cell>
          <cell r="H22">
            <v>9647.2999999999993</v>
          </cell>
          <cell r="I22">
            <v>9108.4</v>
          </cell>
          <cell r="J22">
            <v>8569.6</v>
          </cell>
          <cell r="K22">
            <v>8030.8</v>
          </cell>
          <cell r="L22">
            <v>7491.9</v>
          </cell>
          <cell r="M22">
            <v>6953.1</v>
          </cell>
          <cell r="N22">
            <v>6414.2</v>
          </cell>
          <cell r="O22">
            <v>5875.4</v>
          </cell>
          <cell r="P22">
            <v>5336.6</v>
          </cell>
          <cell r="Q22">
            <v>4797.7</v>
          </cell>
          <cell r="R22">
            <v>4258.8999999999996</v>
          </cell>
        </row>
        <row r="23">
          <cell r="B23" t="str">
            <v>Зміївська ТЕС, енергоблоки 1, 2</v>
          </cell>
          <cell r="C23">
            <v>1142</v>
          </cell>
          <cell r="D23">
            <v>1125</v>
          </cell>
          <cell r="E23">
            <v>1107.9000000000001</v>
          </cell>
          <cell r="F23">
            <v>1090.9000000000001</v>
          </cell>
          <cell r="G23">
            <v>1073.8</v>
          </cell>
          <cell r="H23">
            <v>1056.8</v>
          </cell>
          <cell r="I23">
            <v>1039.8</v>
          </cell>
          <cell r="J23">
            <v>1022.7</v>
          </cell>
          <cell r="K23">
            <v>1005.7</v>
          </cell>
          <cell r="L23">
            <v>988.6</v>
          </cell>
          <cell r="M23">
            <v>971.6</v>
          </cell>
          <cell r="N23">
            <v>954.6</v>
          </cell>
          <cell r="O23">
            <v>937.5</v>
          </cell>
          <cell r="P23">
            <v>920.5</v>
          </cell>
          <cell r="Q23">
            <v>903.4</v>
          </cell>
          <cell r="R23">
            <v>886.4</v>
          </cell>
        </row>
        <row r="24">
          <cell r="B24" t="str">
            <v>Зміївська ТЕС, енергоблоки 7, 8</v>
          </cell>
          <cell r="C24">
            <v>2479</v>
          </cell>
          <cell r="D24">
            <v>2434.6</v>
          </cell>
          <cell r="E24">
            <v>2390.3000000000002</v>
          </cell>
          <cell r="F24">
            <v>2345.9</v>
          </cell>
          <cell r="G24">
            <v>2301.5</v>
          </cell>
          <cell r="H24">
            <v>2257.1999999999998</v>
          </cell>
          <cell r="I24">
            <v>2212.8000000000002</v>
          </cell>
          <cell r="J24">
            <v>2168.4</v>
          </cell>
          <cell r="K24">
            <v>2124.1</v>
          </cell>
          <cell r="L24">
            <v>2079.6999999999998</v>
          </cell>
          <cell r="M24">
            <v>2035.3</v>
          </cell>
          <cell r="N24">
            <v>1991</v>
          </cell>
          <cell r="O24">
            <v>1946.6</v>
          </cell>
          <cell r="P24">
            <v>1902.2</v>
          </cell>
          <cell r="Q24">
            <v>1857.9</v>
          </cell>
          <cell r="R24">
            <v>1813.5</v>
          </cell>
        </row>
        <row r="25">
          <cell r="B25" t="str">
            <v>Зміївська ТЕС, енергоблоки 9, 10</v>
          </cell>
          <cell r="C25">
            <v>2277</v>
          </cell>
          <cell r="D25">
            <v>2211.3000000000002</v>
          </cell>
          <cell r="E25">
            <v>2145.6</v>
          </cell>
          <cell r="F25">
            <v>2079.9</v>
          </cell>
          <cell r="G25">
            <v>2014.2</v>
          </cell>
          <cell r="H25">
            <v>1948.4</v>
          </cell>
          <cell r="I25">
            <v>1882.7</v>
          </cell>
          <cell r="J25">
            <v>1817</v>
          </cell>
          <cell r="K25">
            <v>1751.3</v>
          </cell>
          <cell r="L25">
            <v>1685.6</v>
          </cell>
          <cell r="M25">
            <v>1619.9</v>
          </cell>
          <cell r="N25">
            <v>1554.2</v>
          </cell>
          <cell r="O25">
            <v>1488.5</v>
          </cell>
          <cell r="P25">
            <v>1422.7</v>
          </cell>
          <cell r="Q25">
            <v>1357</v>
          </cell>
          <cell r="R25">
            <v>1291.3</v>
          </cell>
        </row>
        <row r="26">
          <cell r="B26" t="str">
            <v>Трипільська ТЕС, енергоблоки 1-4</v>
          </cell>
          <cell r="C26">
            <v>17714</v>
          </cell>
          <cell r="D26">
            <v>16774.099999999999</v>
          </cell>
          <cell r="E26">
            <v>15834.1</v>
          </cell>
          <cell r="F26">
            <v>14894.2</v>
          </cell>
          <cell r="G26">
            <v>13954.3</v>
          </cell>
          <cell r="H26">
            <v>13014.4</v>
          </cell>
          <cell r="I26">
            <v>12074.4</v>
          </cell>
          <cell r="J26">
            <v>11134.5</v>
          </cell>
          <cell r="K26">
            <v>10194.6</v>
          </cell>
          <cell r="L26">
            <v>9254.6</v>
          </cell>
          <cell r="M26">
            <v>8314.7000000000007</v>
          </cell>
          <cell r="N26">
            <v>7374.8</v>
          </cell>
          <cell r="O26">
            <v>6434.9</v>
          </cell>
          <cell r="P26">
            <v>5494.9</v>
          </cell>
          <cell r="Q26">
            <v>4555</v>
          </cell>
          <cell r="R26">
            <v>3615.1</v>
          </cell>
        </row>
        <row r="27">
          <cell r="B27" t="str">
            <v>Слов’янська ТЕС, енергоблок 7</v>
          </cell>
          <cell r="C27">
            <v>5081</v>
          </cell>
          <cell r="D27">
            <v>4819</v>
          </cell>
          <cell r="E27">
            <v>4557</v>
          </cell>
          <cell r="F27">
            <v>4295</v>
          </cell>
          <cell r="G27">
            <v>4032.9</v>
          </cell>
          <cell r="H27">
            <v>3770.9</v>
          </cell>
          <cell r="I27">
            <v>3508.9</v>
          </cell>
          <cell r="J27">
            <v>3246.9</v>
          </cell>
          <cell r="K27">
            <v>2984.9</v>
          </cell>
          <cell r="L27">
            <v>2722.9</v>
          </cell>
          <cell r="M27">
            <v>2460.8000000000002</v>
          </cell>
          <cell r="N27">
            <v>2198.8000000000002</v>
          </cell>
          <cell r="O27">
            <v>1936.8</v>
          </cell>
          <cell r="P27">
            <v>1674.8</v>
          </cell>
          <cell r="Q27">
            <v>1412.8</v>
          </cell>
          <cell r="R27">
            <v>1150.8</v>
          </cell>
        </row>
        <row r="28">
          <cell r="B28" t="str">
            <v>*Старобешівська ТЕС, енергоблок 4</v>
          </cell>
          <cell r="C28">
            <v>852.3</v>
          </cell>
          <cell r="D28">
            <v>831.6</v>
          </cell>
          <cell r="E28">
            <v>811</v>
          </cell>
          <cell r="F28">
            <v>790.3</v>
          </cell>
          <cell r="G28">
            <v>769.6</v>
          </cell>
          <cell r="H28">
            <v>748.9</v>
          </cell>
          <cell r="I28">
            <v>728.3</v>
          </cell>
          <cell r="J28">
            <v>707.6</v>
          </cell>
          <cell r="K28">
            <v>686.9</v>
          </cell>
          <cell r="L28">
            <v>666.2</v>
          </cell>
          <cell r="M28">
            <v>645.6</v>
          </cell>
          <cell r="N28">
            <v>624.9</v>
          </cell>
          <cell r="O28">
            <v>604.20000000000005</v>
          </cell>
          <cell r="P28">
            <v>583.5</v>
          </cell>
          <cell r="Q28">
            <v>562.9</v>
          </cell>
          <cell r="R28">
            <v>542.20000000000005</v>
          </cell>
        </row>
        <row r="29">
          <cell r="B29" t="str">
            <v>*Старобешівська ТЕС, енергоблок 5</v>
          </cell>
          <cell r="C29">
            <v>2985.6</v>
          </cell>
          <cell r="D29">
            <v>2803.9</v>
          </cell>
          <cell r="E29">
            <v>2622.2</v>
          </cell>
          <cell r="F29">
            <v>2440.5</v>
          </cell>
          <cell r="G29">
            <v>2258.8000000000002</v>
          </cell>
          <cell r="H29">
            <v>2077.1</v>
          </cell>
          <cell r="I29">
            <v>1895.4</v>
          </cell>
          <cell r="J29">
            <v>1713.7</v>
          </cell>
          <cell r="K29">
            <v>1532</v>
          </cell>
          <cell r="L29">
            <v>1350.3</v>
          </cell>
          <cell r="M29">
            <v>1168.5999999999999</v>
          </cell>
          <cell r="N29">
            <v>986.9</v>
          </cell>
          <cell r="O29">
            <v>805.2</v>
          </cell>
          <cell r="P29">
            <v>623.6</v>
          </cell>
          <cell r="Q29">
            <v>441.9</v>
          </cell>
          <cell r="R29">
            <v>260.2</v>
          </cell>
        </row>
        <row r="30">
          <cell r="B30" t="str">
            <v>*Старобешівська ТЕС, енергоблоки 8-10</v>
          </cell>
          <cell r="C30">
            <v>4359</v>
          </cell>
          <cell r="D30">
            <v>4163.7</v>
          </cell>
          <cell r="E30">
            <v>3968.5</v>
          </cell>
          <cell r="F30">
            <v>3773.2</v>
          </cell>
          <cell r="G30">
            <v>3578</v>
          </cell>
          <cell r="H30">
            <v>3382.7</v>
          </cell>
          <cell r="I30">
            <v>3187.5</v>
          </cell>
          <cell r="J30">
            <v>2992.2</v>
          </cell>
          <cell r="K30">
            <v>2796.9</v>
          </cell>
          <cell r="L30">
            <v>2601.6999999999998</v>
          </cell>
          <cell r="M30">
            <v>2406.4</v>
          </cell>
          <cell r="N30">
            <v>2211.1999999999998</v>
          </cell>
          <cell r="O30">
            <v>2015.9</v>
          </cell>
          <cell r="P30">
            <v>1820.7</v>
          </cell>
          <cell r="Q30">
            <v>1625.4</v>
          </cell>
          <cell r="R30">
            <v>1430.1</v>
          </cell>
        </row>
        <row r="31">
          <cell r="B31" t="str">
            <v>*Старобешівська ТЕС, енергоблоки 11-13</v>
          </cell>
          <cell r="C31">
            <v>5323.4</v>
          </cell>
          <cell r="D31">
            <v>5101</v>
          </cell>
          <cell r="E31">
            <v>4878.6000000000004</v>
          </cell>
          <cell r="F31">
            <v>4656.3</v>
          </cell>
          <cell r="G31">
            <v>4433.8999999999996</v>
          </cell>
          <cell r="H31">
            <v>4211.5</v>
          </cell>
          <cell r="I31">
            <v>3989.1</v>
          </cell>
          <cell r="J31">
            <v>3766.7</v>
          </cell>
          <cell r="K31">
            <v>3544.3</v>
          </cell>
          <cell r="L31">
            <v>3322</v>
          </cell>
          <cell r="M31">
            <v>3099.6</v>
          </cell>
          <cell r="N31">
            <v>2877.2</v>
          </cell>
          <cell r="O31">
            <v>2654.8</v>
          </cell>
          <cell r="P31">
            <v>2432.4</v>
          </cell>
          <cell r="Q31">
            <v>2210</v>
          </cell>
          <cell r="R31">
            <v>1987.7</v>
          </cell>
        </row>
        <row r="32">
          <cell r="B32" t="str">
            <v>Білоцерківська ТЕЦ (1)</v>
          </cell>
          <cell r="C32">
            <v>839</v>
          </cell>
          <cell r="D32">
            <v>797.6</v>
          </cell>
          <cell r="E32">
            <v>756.2</v>
          </cell>
          <cell r="F32">
            <v>714.8</v>
          </cell>
          <cell r="G32">
            <v>673.4</v>
          </cell>
          <cell r="H32">
            <v>632</v>
          </cell>
          <cell r="I32">
            <v>590.6</v>
          </cell>
          <cell r="J32">
            <v>549.20000000000005</v>
          </cell>
          <cell r="K32">
            <v>507.8</v>
          </cell>
          <cell r="L32">
            <v>466.4</v>
          </cell>
          <cell r="M32">
            <v>425</v>
          </cell>
          <cell r="N32">
            <v>383.6</v>
          </cell>
          <cell r="O32">
            <v>342.2</v>
          </cell>
          <cell r="P32">
            <v>300.8</v>
          </cell>
          <cell r="Q32">
            <v>259.39999999999998</v>
          </cell>
          <cell r="R32">
            <v>218</v>
          </cell>
        </row>
        <row r="33">
          <cell r="B33" t="str">
            <v>Дарницька ТЕЦ, котли 5-8</v>
          </cell>
          <cell r="C33">
            <v>2025</v>
          </cell>
          <cell r="D33">
            <v>1955.2</v>
          </cell>
          <cell r="E33">
            <v>1885.5</v>
          </cell>
          <cell r="F33">
            <v>1815.7</v>
          </cell>
          <cell r="G33">
            <v>1746</v>
          </cell>
          <cell r="H33">
            <v>1676.2</v>
          </cell>
          <cell r="I33">
            <v>1606.4</v>
          </cell>
          <cell r="J33">
            <v>1536.7</v>
          </cell>
          <cell r="K33">
            <v>1466.9</v>
          </cell>
          <cell r="L33">
            <v>1397.1</v>
          </cell>
          <cell r="M33">
            <v>1327.4</v>
          </cell>
          <cell r="N33">
            <v>1257.5999999999999</v>
          </cell>
          <cell r="O33">
            <v>1187.9000000000001</v>
          </cell>
          <cell r="P33">
            <v>1118.0999999999999</v>
          </cell>
          <cell r="Q33">
            <v>1048.3</v>
          </cell>
          <cell r="R33">
            <v>978.6</v>
          </cell>
        </row>
        <row r="34">
          <cell r="B34" t="str">
            <v>Дарницька ТЕЦ, котли 9, 10</v>
          </cell>
          <cell r="C34">
            <v>668.3</v>
          </cell>
          <cell r="D34">
            <v>654.1</v>
          </cell>
          <cell r="E34">
            <v>639.9</v>
          </cell>
          <cell r="F34">
            <v>625.70000000000005</v>
          </cell>
          <cell r="G34">
            <v>611.5</v>
          </cell>
          <cell r="H34">
            <v>597.29999999999995</v>
          </cell>
          <cell r="I34">
            <v>583.1</v>
          </cell>
          <cell r="J34">
            <v>568.9</v>
          </cell>
          <cell r="K34">
            <v>554.70000000000005</v>
          </cell>
          <cell r="L34">
            <v>540.5</v>
          </cell>
          <cell r="M34">
            <v>526.29999999999995</v>
          </cell>
          <cell r="N34">
            <v>512.1</v>
          </cell>
          <cell r="O34">
            <v>498</v>
          </cell>
          <cell r="P34">
            <v>483.8</v>
          </cell>
          <cell r="Q34">
            <v>469.6</v>
          </cell>
          <cell r="R34">
            <v>455.4</v>
          </cell>
        </row>
        <row r="35">
          <cell r="B35" t="str">
            <v>Калуська ТЕЦ</v>
          </cell>
          <cell r="C35">
            <v>230.1</v>
          </cell>
          <cell r="D35">
            <v>232.6</v>
          </cell>
          <cell r="E35">
            <v>235.1</v>
          </cell>
          <cell r="F35">
            <v>237.6</v>
          </cell>
          <cell r="G35">
            <v>240.2</v>
          </cell>
          <cell r="H35">
            <v>242.7</v>
          </cell>
          <cell r="I35">
            <v>245.2</v>
          </cell>
          <cell r="J35">
            <v>247.7</v>
          </cell>
          <cell r="K35">
            <v>250.2</v>
          </cell>
          <cell r="L35">
            <v>252.8</v>
          </cell>
          <cell r="M35">
            <v>255.3</v>
          </cell>
          <cell r="N35">
            <v>257.8</v>
          </cell>
          <cell r="O35">
            <v>260.3</v>
          </cell>
          <cell r="P35">
            <v>262.8</v>
          </cell>
          <cell r="Q35">
            <v>265.39999999999998</v>
          </cell>
          <cell r="R35">
            <v>267.89999999999998</v>
          </cell>
        </row>
        <row r="36">
          <cell r="B36" t="str">
            <v>Київська ТЕЦ-5 (1)</v>
          </cell>
          <cell r="C36">
            <v>894.1</v>
          </cell>
          <cell r="D36">
            <v>871.3</v>
          </cell>
          <cell r="E36">
            <v>848.4</v>
          </cell>
          <cell r="F36">
            <v>825.6</v>
          </cell>
          <cell r="G36">
            <v>802.8</v>
          </cell>
          <cell r="H36">
            <v>780</v>
          </cell>
          <cell r="I36">
            <v>757.1</v>
          </cell>
          <cell r="J36">
            <v>734.3</v>
          </cell>
          <cell r="K36">
            <v>711.5</v>
          </cell>
          <cell r="L36">
            <v>688.6</v>
          </cell>
          <cell r="M36">
            <v>665.8</v>
          </cell>
          <cell r="N36">
            <v>643</v>
          </cell>
          <cell r="O36">
            <v>620.1</v>
          </cell>
          <cell r="P36">
            <v>597.29999999999995</v>
          </cell>
          <cell r="Q36">
            <v>574.5</v>
          </cell>
          <cell r="R36">
            <v>551.70000000000005</v>
          </cell>
        </row>
        <row r="37">
          <cell r="B37" t="str">
            <v>Київська ТЕЦ-5 (2)</v>
          </cell>
          <cell r="C37">
            <v>1972.4</v>
          </cell>
          <cell r="D37">
            <v>1911</v>
          </cell>
          <cell r="E37">
            <v>1849.7</v>
          </cell>
          <cell r="F37">
            <v>1788.3</v>
          </cell>
          <cell r="G37">
            <v>1727</v>
          </cell>
          <cell r="H37">
            <v>1665.6</v>
          </cell>
          <cell r="I37">
            <v>1604.3</v>
          </cell>
          <cell r="J37">
            <v>1542.9</v>
          </cell>
          <cell r="K37">
            <v>1481.6</v>
          </cell>
          <cell r="L37">
            <v>1420.2</v>
          </cell>
          <cell r="M37">
            <v>1358.9</v>
          </cell>
          <cell r="N37">
            <v>1297.5</v>
          </cell>
          <cell r="O37">
            <v>1236.2</v>
          </cell>
          <cell r="P37">
            <v>1174.8</v>
          </cell>
          <cell r="Q37">
            <v>1113.5</v>
          </cell>
          <cell r="R37">
            <v>1052.0999999999999</v>
          </cell>
        </row>
        <row r="38">
          <cell r="B38" t="str">
            <v>Київська ТЕЦ-6 (1)</v>
          </cell>
          <cell r="C38">
            <v>23.2</v>
          </cell>
          <cell r="D38">
            <v>22.5</v>
          </cell>
          <cell r="E38">
            <v>21.7</v>
          </cell>
          <cell r="F38">
            <v>20.9</v>
          </cell>
          <cell r="G38">
            <v>20.100000000000001</v>
          </cell>
          <cell r="H38">
            <v>19.3</v>
          </cell>
          <cell r="I38">
            <v>18.5</v>
          </cell>
          <cell r="J38">
            <v>17.8</v>
          </cell>
          <cell r="K38">
            <v>17</v>
          </cell>
          <cell r="L38">
            <v>16.2</v>
          </cell>
          <cell r="M38">
            <v>15.4</v>
          </cell>
          <cell r="N38">
            <v>14.6</v>
          </cell>
          <cell r="O38">
            <v>13.9</v>
          </cell>
          <cell r="P38">
            <v>13.1</v>
          </cell>
          <cell r="Q38">
            <v>12.3</v>
          </cell>
          <cell r="R38">
            <v>11.5</v>
          </cell>
        </row>
        <row r="39">
          <cell r="B39" t="str">
            <v>Київська ТЕЦ-6 (2)</v>
          </cell>
          <cell r="C39">
            <v>2386.6999999999998</v>
          </cell>
          <cell r="D39">
            <v>2320</v>
          </cell>
          <cell r="E39">
            <v>2253.3000000000002</v>
          </cell>
          <cell r="F39">
            <v>2186.6999999999998</v>
          </cell>
          <cell r="G39">
            <v>2120</v>
          </cell>
          <cell r="H39">
            <v>2053.3000000000002</v>
          </cell>
          <cell r="I39">
            <v>1986.6</v>
          </cell>
          <cell r="J39">
            <v>1919.9</v>
          </cell>
          <cell r="K39">
            <v>1853.3</v>
          </cell>
          <cell r="L39">
            <v>1786.6</v>
          </cell>
          <cell r="M39">
            <v>1719.9</v>
          </cell>
          <cell r="N39">
            <v>1653.2</v>
          </cell>
          <cell r="O39">
            <v>1586.5</v>
          </cell>
          <cell r="P39">
            <v>1519.9</v>
          </cell>
          <cell r="Q39">
            <v>1453.2</v>
          </cell>
          <cell r="R39">
            <v>1386.5</v>
          </cell>
        </row>
        <row r="40">
          <cell r="B40" t="str">
            <v>Краматорська ТЕЦ</v>
          </cell>
          <cell r="C40">
            <v>895.7</v>
          </cell>
          <cell r="D40">
            <v>863</v>
          </cell>
          <cell r="E40">
            <v>830.4</v>
          </cell>
          <cell r="F40">
            <v>797.7</v>
          </cell>
          <cell r="G40">
            <v>765.1</v>
          </cell>
          <cell r="H40">
            <v>732.4</v>
          </cell>
          <cell r="I40">
            <v>699.7</v>
          </cell>
          <cell r="J40">
            <v>667.1</v>
          </cell>
          <cell r="K40">
            <v>634.4</v>
          </cell>
          <cell r="L40">
            <v>601.79999999999995</v>
          </cell>
          <cell r="M40">
            <v>569.1</v>
          </cell>
          <cell r="N40">
            <v>536.5</v>
          </cell>
          <cell r="O40">
            <v>503.8</v>
          </cell>
          <cell r="P40">
            <v>471.1</v>
          </cell>
          <cell r="Q40">
            <v>438.5</v>
          </cell>
          <cell r="R40">
            <v>405.8</v>
          </cell>
        </row>
        <row r="41">
          <cell r="B41" t="str">
            <v>Кременчуцька ТЕЦ, котли 1-5</v>
          </cell>
          <cell r="C41">
            <v>1218.2</v>
          </cell>
          <cell r="D41">
            <v>1175.5999999999999</v>
          </cell>
          <cell r="E41">
            <v>1133</v>
          </cell>
          <cell r="F41">
            <v>1090.4000000000001</v>
          </cell>
          <cell r="G41">
            <v>1047.9000000000001</v>
          </cell>
          <cell r="H41">
            <v>1005.3</v>
          </cell>
          <cell r="I41">
            <v>962.7</v>
          </cell>
          <cell r="J41">
            <v>920.1</v>
          </cell>
          <cell r="K41">
            <v>877.5</v>
          </cell>
          <cell r="L41">
            <v>835</v>
          </cell>
          <cell r="M41">
            <v>792.4</v>
          </cell>
          <cell r="N41">
            <v>749.8</v>
          </cell>
          <cell r="O41">
            <v>707.2</v>
          </cell>
          <cell r="P41">
            <v>664.7</v>
          </cell>
          <cell r="Q41">
            <v>622.1</v>
          </cell>
          <cell r="R41">
            <v>579.5</v>
          </cell>
        </row>
        <row r="42">
          <cell r="B42" t="str">
            <v>Одеська ТЕЦ (1)</v>
          </cell>
          <cell r="C42">
            <v>122.5</v>
          </cell>
          <cell r="D42">
            <v>119.4</v>
          </cell>
          <cell r="E42">
            <v>116.3</v>
          </cell>
          <cell r="F42">
            <v>113.2</v>
          </cell>
          <cell r="G42">
            <v>110.1</v>
          </cell>
          <cell r="H42">
            <v>107.1</v>
          </cell>
          <cell r="I42">
            <v>104</v>
          </cell>
          <cell r="J42">
            <v>100.9</v>
          </cell>
          <cell r="K42">
            <v>97.8</v>
          </cell>
          <cell r="L42">
            <v>94.7</v>
          </cell>
          <cell r="M42">
            <v>91.7</v>
          </cell>
          <cell r="N42">
            <v>88.6</v>
          </cell>
          <cell r="O42">
            <v>85.5</v>
          </cell>
          <cell r="P42">
            <v>82.4</v>
          </cell>
          <cell r="Q42">
            <v>79.3</v>
          </cell>
          <cell r="R42">
            <v>76.2</v>
          </cell>
        </row>
        <row r="43">
          <cell r="B43" t="str">
            <v>Одеська ТЕЦ (2)</v>
          </cell>
          <cell r="C43">
            <v>7.6</v>
          </cell>
          <cell r="D43">
            <v>7.5</v>
          </cell>
          <cell r="E43">
            <v>7.4</v>
          </cell>
          <cell r="F43">
            <v>7.2</v>
          </cell>
          <cell r="G43">
            <v>7.1</v>
          </cell>
          <cell r="H43">
            <v>7</v>
          </cell>
          <cell r="I43">
            <v>6.9</v>
          </cell>
          <cell r="J43">
            <v>6.8</v>
          </cell>
          <cell r="K43">
            <v>6.6</v>
          </cell>
          <cell r="L43">
            <v>6.5</v>
          </cell>
          <cell r="M43">
            <v>6.4</v>
          </cell>
          <cell r="N43">
            <v>6.3</v>
          </cell>
          <cell r="O43">
            <v>6.2</v>
          </cell>
          <cell r="P43">
            <v>6</v>
          </cell>
          <cell r="Q43">
            <v>5.9</v>
          </cell>
          <cell r="R43">
            <v>5.8</v>
          </cell>
        </row>
        <row r="44">
          <cell r="B44" t="str">
            <v>Сумська ТЕЦ</v>
          </cell>
          <cell r="C44">
            <v>454</v>
          </cell>
          <cell r="D44">
            <v>442.1</v>
          </cell>
          <cell r="E44">
            <v>430.2</v>
          </cell>
          <cell r="F44">
            <v>418.3</v>
          </cell>
          <cell r="G44">
            <v>406.4</v>
          </cell>
          <cell r="H44">
            <v>394.5</v>
          </cell>
          <cell r="I44">
            <v>382.6</v>
          </cell>
          <cell r="J44">
            <v>370.7</v>
          </cell>
          <cell r="K44">
            <v>358.8</v>
          </cell>
          <cell r="L44">
            <v>347</v>
          </cell>
          <cell r="M44">
            <v>335.1</v>
          </cell>
          <cell r="N44">
            <v>323.2</v>
          </cell>
          <cell r="O44">
            <v>311.3</v>
          </cell>
          <cell r="P44">
            <v>299.39999999999998</v>
          </cell>
          <cell r="Q44">
            <v>287.5</v>
          </cell>
          <cell r="R44">
            <v>275.60000000000002</v>
          </cell>
        </row>
        <row r="45">
          <cell r="B45" t="str">
            <v>Харківська ТЕЦ-5</v>
          </cell>
          <cell r="C45">
            <v>669.1</v>
          </cell>
          <cell r="D45">
            <v>657.9</v>
          </cell>
          <cell r="E45">
            <v>646.6</v>
          </cell>
          <cell r="F45">
            <v>635.4</v>
          </cell>
          <cell r="G45">
            <v>624.1</v>
          </cell>
          <cell r="H45">
            <v>612.9</v>
          </cell>
          <cell r="I45">
            <v>601.6</v>
          </cell>
          <cell r="J45">
            <v>590.29999999999995</v>
          </cell>
          <cell r="K45">
            <v>579.1</v>
          </cell>
          <cell r="L45">
            <v>567.79999999999995</v>
          </cell>
          <cell r="M45">
            <v>556.6</v>
          </cell>
          <cell r="N45">
            <v>545.29999999999995</v>
          </cell>
          <cell r="O45">
            <v>534.1</v>
          </cell>
          <cell r="P45">
            <v>522.79999999999995</v>
          </cell>
          <cell r="Q45">
            <v>511.6</v>
          </cell>
          <cell r="R45">
            <v>500.3</v>
          </cell>
        </row>
        <row r="46">
          <cell r="B46" t="str">
            <v>Черкаська ТЕЦ, котли 1-4</v>
          </cell>
          <cell r="C46">
            <v>325</v>
          </cell>
          <cell r="D46">
            <v>309.89999999999998</v>
          </cell>
          <cell r="E46">
            <v>294.8</v>
          </cell>
          <cell r="F46">
            <v>279.7</v>
          </cell>
          <cell r="G46">
            <v>264.5</v>
          </cell>
          <cell r="H46">
            <v>249.4</v>
          </cell>
          <cell r="I46">
            <v>234.3</v>
          </cell>
          <cell r="J46">
            <v>219.2</v>
          </cell>
          <cell r="K46">
            <v>204.1</v>
          </cell>
          <cell r="L46">
            <v>189</v>
          </cell>
          <cell r="M46">
            <v>173.9</v>
          </cell>
          <cell r="N46">
            <v>158.69999999999999</v>
          </cell>
          <cell r="O46">
            <v>143.6</v>
          </cell>
          <cell r="P46">
            <v>128.5</v>
          </cell>
          <cell r="Q46">
            <v>113.4</v>
          </cell>
          <cell r="R46">
            <v>98.3</v>
          </cell>
        </row>
        <row r="47">
          <cell r="B47" t="str">
            <v>Черкаська ТЕЦ, котли 5-9</v>
          </cell>
          <cell r="C47">
            <v>7599</v>
          </cell>
          <cell r="D47">
            <v>7137</v>
          </cell>
          <cell r="E47">
            <v>6674.9</v>
          </cell>
          <cell r="F47">
            <v>6212.9</v>
          </cell>
          <cell r="G47">
            <v>5750.9</v>
          </cell>
          <cell r="H47">
            <v>5288.8</v>
          </cell>
          <cell r="I47">
            <v>4826.8</v>
          </cell>
          <cell r="J47">
            <v>4364.8</v>
          </cell>
          <cell r="K47">
            <v>3902.7</v>
          </cell>
          <cell r="L47">
            <v>3440.7</v>
          </cell>
          <cell r="M47">
            <v>2978.7</v>
          </cell>
          <cell r="N47">
            <v>2516.6999999999998</v>
          </cell>
          <cell r="O47">
            <v>2054.6</v>
          </cell>
          <cell r="P47">
            <v>1592.6</v>
          </cell>
          <cell r="Q47">
            <v>1130.5999999999999</v>
          </cell>
          <cell r="R47">
            <v>668.5</v>
          </cell>
        </row>
        <row r="48">
          <cell r="B48" t="str">
            <v>Черкаська ТЕЦ, КПР, котли 1-3</v>
          </cell>
          <cell r="C48">
            <v>84</v>
          </cell>
          <cell r="D48">
            <v>80.400000000000006</v>
          </cell>
          <cell r="E48">
            <v>76.900000000000006</v>
          </cell>
          <cell r="F48">
            <v>73.3</v>
          </cell>
          <cell r="G48">
            <v>69.7</v>
          </cell>
          <cell r="H48">
            <v>66.099999999999994</v>
          </cell>
          <cell r="I48">
            <v>62.5</v>
          </cell>
          <cell r="J48">
            <v>58.9</v>
          </cell>
          <cell r="K48">
            <v>55.3</v>
          </cell>
          <cell r="L48">
            <v>51.7</v>
          </cell>
          <cell r="M48">
            <v>48.1</v>
          </cell>
          <cell r="N48">
            <v>44.5</v>
          </cell>
          <cell r="O48">
            <v>40.9</v>
          </cell>
          <cell r="P48">
            <v>37.4</v>
          </cell>
          <cell r="Q48">
            <v>33.799999999999997</v>
          </cell>
          <cell r="R48">
            <v>30.2</v>
          </cell>
        </row>
        <row r="49">
          <cell r="B49" t="str">
            <v>Чернігівська ТЕЦ, котли 1-4</v>
          </cell>
          <cell r="C49">
            <v>2616.1999999999998</v>
          </cell>
          <cell r="D49">
            <v>2516.1</v>
          </cell>
          <cell r="E49">
            <v>2416</v>
          </cell>
          <cell r="F49">
            <v>2315.9</v>
          </cell>
          <cell r="G49">
            <v>2215.9</v>
          </cell>
          <cell r="H49">
            <v>2115.8000000000002</v>
          </cell>
          <cell r="I49">
            <v>2015.7</v>
          </cell>
          <cell r="J49">
            <v>1915.6</v>
          </cell>
          <cell r="K49">
            <v>1815.5</v>
          </cell>
          <cell r="L49">
            <v>1715.4</v>
          </cell>
          <cell r="M49">
            <v>1615.4</v>
          </cell>
          <cell r="N49">
            <v>1515.3</v>
          </cell>
          <cell r="O49">
            <v>1415.2</v>
          </cell>
          <cell r="P49">
            <v>1315.1</v>
          </cell>
          <cell r="Q49">
            <v>1215</v>
          </cell>
          <cell r="R49">
            <v>1114.9000000000001</v>
          </cell>
        </row>
        <row r="50">
          <cell r="B50" t="str">
            <v>СТ1 (ТЕЦ-3), котел 1</v>
          </cell>
          <cell r="C50">
            <v>71</v>
          </cell>
          <cell r="D50">
            <v>68.2</v>
          </cell>
          <cell r="E50">
            <v>65.5</v>
          </cell>
          <cell r="F50">
            <v>62.7</v>
          </cell>
          <cell r="G50">
            <v>59.9</v>
          </cell>
          <cell r="H50">
            <v>57.2</v>
          </cell>
          <cell r="I50">
            <v>54.4</v>
          </cell>
          <cell r="J50">
            <v>51.6</v>
          </cell>
          <cell r="K50">
            <v>48.9</v>
          </cell>
          <cell r="L50">
            <v>46.1</v>
          </cell>
          <cell r="M50">
            <v>43.3</v>
          </cell>
          <cell r="N50">
            <v>40.6</v>
          </cell>
          <cell r="O50">
            <v>37.799999999999997</v>
          </cell>
          <cell r="P50">
            <v>35</v>
          </cell>
          <cell r="Q50">
            <v>32.299999999999997</v>
          </cell>
          <cell r="R50">
            <v>29.5</v>
          </cell>
        </row>
        <row r="51">
          <cell r="B51" t="str">
            <v>СТ1 (ТЕЦ-3), котел 2</v>
          </cell>
          <cell r="C51">
            <v>36</v>
          </cell>
          <cell r="D51">
            <v>35.200000000000003</v>
          </cell>
          <cell r="E51">
            <v>34.299999999999997</v>
          </cell>
          <cell r="F51">
            <v>33.5</v>
          </cell>
          <cell r="G51">
            <v>32.6</v>
          </cell>
          <cell r="H51">
            <v>31.8</v>
          </cell>
          <cell r="I51">
            <v>30.9</v>
          </cell>
          <cell r="J51">
            <v>30.1</v>
          </cell>
          <cell r="K51">
            <v>29.3</v>
          </cell>
          <cell r="L51">
            <v>28.4</v>
          </cell>
          <cell r="M51">
            <v>27.6</v>
          </cell>
          <cell r="N51">
            <v>26.7</v>
          </cell>
          <cell r="O51">
            <v>25.9</v>
          </cell>
          <cell r="P51">
            <v>25</v>
          </cell>
          <cell r="Q51">
            <v>24.2</v>
          </cell>
          <cell r="R51">
            <v>23.4</v>
          </cell>
        </row>
        <row r="52">
          <cell r="B52" t="str">
            <v>СТ1 (ТЕЦ-3), котел 3</v>
          </cell>
          <cell r="C52">
            <v>27</v>
          </cell>
          <cell r="D52">
            <v>26.3</v>
          </cell>
          <cell r="E52">
            <v>25.5</v>
          </cell>
          <cell r="F52">
            <v>24.8</v>
          </cell>
          <cell r="G52">
            <v>24</v>
          </cell>
          <cell r="H52">
            <v>23.3</v>
          </cell>
          <cell r="I52">
            <v>22.5</v>
          </cell>
          <cell r="J52">
            <v>21.8</v>
          </cell>
          <cell r="K52">
            <v>21</v>
          </cell>
          <cell r="L52">
            <v>20.3</v>
          </cell>
          <cell r="M52">
            <v>19.5</v>
          </cell>
          <cell r="N52">
            <v>18.8</v>
          </cell>
          <cell r="O52">
            <v>18</v>
          </cell>
          <cell r="P52">
            <v>17.3</v>
          </cell>
          <cell r="Q52">
            <v>16.5</v>
          </cell>
          <cell r="R52">
            <v>15.8</v>
          </cell>
        </row>
        <row r="53">
          <cell r="B53" t="str">
            <v>СТ1 (ТЕЦ-3), котел 4</v>
          </cell>
          <cell r="C53">
            <v>40</v>
          </cell>
          <cell r="D53">
            <v>39.200000000000003</v>
          </cell>
          <cell r="E53">
            <v>38.4</v>
          </cell>
          <cell r="F53">
            <v>37.700000000000003</v>
          </cell>
          <cell r="G53">
            <v>36.9</v>
          </cell>
          <cell r="H53">
            <v>36.1</v>
          </cell>
          <cell r="I53">
            <v>35.299999999999997</v>
          </cell>
          <cell r="J53">
            <v>34.6</v>
          </cell>
          <cell r="K53">
            <v>33.799999999999997</v>
          </cell>
          <cell r="L53">
            <v>33</v>
          </cell>
          <cell r="M53">
            <v>32.200000000000003</v>
          </cell>
          <cell r="N53">
            <v>31.4</v>
          </cell>
          <cell r="O53">
            <v>30.7</v>
          </cell>
          <cell r="P53">
            <v>29.9</v>
          </cell>
          <cell r="Q53">
            <v>29.1</v>
          </cell>
          <cell r="R53">
            <v>28.3</v>
          </cell>
        </row>
        <row r="54">
          <cell r="B54" t="str">
            <v>СТ1 (ТЕЦ-3), котел 5</v>
          </cell>
          <cell r="C54">
            <v>17</v>
          </cell>
          <cell r="D54">
            <v>16.100000000000001</v>
          </cell>
          <cell r="E54">
            <v>15.1</v>
          </cell>
          <cell r="F54">
            <v>14.2</v>
          </cell>
          <cell r="G54">
            <v>13.2</v>
          </cell>
          <cell r="H54">
            <v>12.3</v>
          </cell>
          <cell r="I54">
            <v>11.4</v>
          </cell>
          <cell r="J54">
            <v>10.4</v>
          </cell>
          <cell r="K54">
            <v>9.5</v>
          </cell>
          <cell r="L54">
            <v>8.6</v>
          </cell>
          <cell r="M54">
            <v>7.6</v>
          </cell>
          <cell r="N54">
            <v>6.7</v>
          </cell>
          <cell r="O54">
            <v>5.7</v>
          </cell>
          <cell r="P54">
            <v>4.8</v>
          </cell>
          <cell r="Q54">
            <v>3.9</v>
          </cell>
          <cell r="R54">
            <v>2.9</v>
          </cell>
        </row>
        <row r="55">
          <cell r="B55" t="str">
            <v>СТ1 (ТЕЦ-3), котел 6</v>
          </cell>
          <cell r="C55">
            <v>49</v>
          </cell>
          <cell r="D55">
            <v>47.1</v>
          </cell>
          <cell r="E55">
            <v>45.1</v>
          </cell>
          <cell r="F55">
            <v>43.2</v>
          </cell>
          <cell r="G55">
            <v>41.3</v>
          </cell>
          <cell r="H55">
            <v>39.299999999999997</v>
          </cell>
          <cell r="I55">
            <v>37.4</v>
          </cell>
          <cell r="J55">
            <v>35.5</v>
          </cell>
          <cell r="K55">
            <v>33.5</v>
          </cell>
          <cell r="L55">
            <v>31.6</v>
          </cell>
          <cell r="M55">
            <v>29.7</v>
          </cell>
          <cell r="N55">
            <v>27.7</v>
          </cell>
          <cell r="O55">
            <v>25.8</v>
          </cell>
          <cell r="P55">
            <v>23.9</v>
          </cell>
          <cell r="Q55">
            <v>21.9</v>
          </cell>
          <cell r="R55">
            <v>20</v>
          </cell>
        </row>
        <row r="56">
          <cell r="B56" t="str">
            <v>СТ1 (ТЕЦ-3), котел 7</v>
          </cell>
          <cell r="C56">
            <v>91</v>
          </cell>
          <cell r="D56">
            <v>86.8</v>
          </cell>
          <cell r="E56">
            <v>82.6</v>
          </cell>
          <cell r="F56">
            <v>78.400000000000006</v>
          </cell>
          <cell r="G56">
            <v>74.2</v>
          </cell>
          <cell r="H56">
            <v>70</v>
          </cell>
          <cell r="I56">
            <v>65.8</v>
          </cell>
          <cell r="J56">
            <v>61.6</v>
          </cell>
          <cell r="K56">
            <v>57.5</v>
          </cell>
          <cell r="L56">
            <v>53.3</v>
          </cell>
          <cell r="M56">
            <v>49.1</v>
          </cell>
          <cell r="N56">
            <v>44.9</v>
          </cell>
          <cell r="O56">
            <v>40.700000000000003</v>
          </cell>
          <cell r="P56">
            <v>36.5</v>
          </cell>
          <cell r="Q56">
            <v>32.299999999999997</v>
          </cell>
          <cell r="R56">
            <v>28.1</v>
          </cell>
        </row>
        <row r="57">
          <cell r="B57" t="str">
            <v>СТ2 (ТЕЦ-2), котли 1, 2, 3</v>
          </cell>
          <cell r="C57">
            <v>61</v>
          </cell>
          <cell r="D57">
            <v>59.1</v>
          </cell>
          <cell r="E57">
            <v>57.2</v>
          </cell>
          <cell r="F57">
            <v>55.4</v>
          </cell>
          <cell r="G57">
            <v>53.5</v>
          </cell>
          <cell r="H57">
            <v>51.6</v>
          </cell>
          <cell r="I57">
            <v>49.7</v>
          </cell>
          <cell r="J57">
            <v>47.9</v>
          </cell>
          <cell r="K57">
            <v>46</v>
          </cell>
          <cell r="L57">
            <v>44.1</v>
          </cell>
          <cell r="M57">
            <v>42.2</v>
          </cell>
          <cell r="N57">
            <v>40.4</v>
          </cell>
          <cell r="O57">
            <v>38.5</v>
          </cell>
          <cell r="P57">
            <v>36.6</v>
          </cell>
          <cell r="Q57">
            <v>34.700000000000003</v>
          </cell>
          <cell r="R57">
            <v>32.9</v>
          </cell>
        </row>
        <row r="58">
          <cell r="B58" t="str">
            <v>СТ2 (ТЕЦ-2), котел 7</v>
          </cell>
          <cell r="C58">
            <v>61</v>
          </cell>
          <cell r="D58">
            <v>58.9</v>
          </cell>
          <cell r="E58">
            <v>56.9</v>
          </cell>
          <cell r="F58">
            <v>54.8</v>
          </cell>
          <cell r="G58">
            <v>52.7</v>
          </cell>
          <cell r="H58">
            <v>50.6</v>
          </cell>
          <cell r="I58">
            <v>48.6</v>
          </cell>
          <cell r="J58">
            <v>46.5</v>
          </cell>
          <cell r="K58">
            <v>44.4</v>
          </cell>
          <cell r="L58">
            <v>42.4</v>
          </cell>
          <cell r="M58">
            <v>40.299999999999997</v>
          </cell>
          <cell r="N58">
            <v>38.200000000000003</v>
          </cell>
          <cell r="O58">
            <v>36.200000000000003</v>
          </cell>
          <cell r="P58">
            <v>34.1</v>
          </cell>
          <cell r="Q58">
            <v>32</v>
          </cell>
          <cell r="R58">
            <v>29.9</v>
          </cell>
        </row>
        <row r="59">
          <cell r="B59" t="str">
            <v>СТ2 (ТЕЦ-2), котел 8</v>
          </cell>
          <cell r="C59">
            <v>25</v>
          </cell>
          <cell r="D59">
            <v>25</v>
          </cell>
          <cell r="E59">
            <v>25</v>
          </cell>
          <cell r="F59">
            <v>25</v>
          </cell>
          <cell r="G59">
            <v>25</v>
          </cell>
          <cell r="H59">
            <v>25</v>
          </cell>
          <cell r="I59">
            <v>25</v>
          </cell>
          <cell r="J59">
            <v>25</v>
          </cell>
          <cell r="K59">
            <v>25</v>
          </cell>
          <cell r="L59">
            <v>25</v>
          </cell>
          <cell r="M59">
            <v>25</v>
          </cell>
          <cell r="N59">
            <v>25</v>
          </cell>
          <cell r="O59">
            <v>25</v>
          </cell>
          <cell r="P59">
            <v>25</v>
          </cell>
          <cell r="Q59">
            <v>25</v>
          </cell>
          <cell r="R59">
            <v>25</v>
          </cell>
        </row>
        <row r="60">
          <cell r="B60" t="str">
            <v>СТ2 (ТЕЦ-2), котел 9</v>
          </cell>
          <cell r="C60">
            <v>32</v>
          </cell>
          <cell r="D60">
            <v>31</v>
          </cell>
          <cell r="E60">
            <v>29.9</v>
          </cell>
          <cell r="F60">
            <v>28.9</v>
          </cell>
          <cell r="G60">
            <v>27.8</v>
          </cell>
          <cell r="H60">
            <v>26.8</v>
          </cell>
          <cell r="I60">
            <v>25.7</v>
          </cell>
          <cell r="J60">
            <v>24.7</v>
          </cell>
          <cell r="K60">
            <v>23.6</v>
          </cell>
          <cell r="L60">
            <v>22.6</v>
          </cell>
          <cell r="M60">
            <v>21.5</v>
          </cell>
          <cell r="N60">
            <v>20.5</v>
          </cell>
          <cell r="O60">
            <v>19.399999999999999</v>
          </cell>
          <cell r="P60">
            <v>18.399999999999999</v>
          </cell>
          <cell r="Q60">
            <v>17.3</v>
          </cell>
          <cell r="R60">
            <v>16.3</v>
          </cell>
        </row>
        <row r="61">
          <cell r="B61" t="str">
            <v>СТ2 (ТЕЦ-2), котел 10</v>
          </cell>
          <cell r="C61">
            <v>18.899999999999999</v>
          </cell>
          <cell r="D61">
            <v>18.899999999999999</v>
          </cell>
          <cell r="E61">
            <v>18.899999999999999</v>
          </cell>
          <cell r="F61">
            <v>18.899999999999999</v>
          </cell>
          <cell r="G61">
            <v>18.899999999999999</v>
          </cell>
          <cell r="H61">
            <v>18.899999999999999</v>
          </cell>
          <cell r="I61">
            <v>18.899999999999999</v>
          </cell>
          <cell r="J61">
            <v>18.899999999999999</v>
          </cell>
          <cell r="K61">
            <v>18.899999999999999</v>
          </cell>
          <cell r="L61">
            <v>18.899999999999999</v>
          </cell>
          <cell r="M61">
            <v>18.899999999999999</v>
          </cell>
          <cell r="N61">
            <v>18.899999999999999</v>
          </cell>
          <cell r="O61">
            <v>18.899999999999999</v>
          </cell>
          <cell r="P61">
            <v>18.899999999999999</v>
          </cell>
          <cell r="Q61">
            <v>18.899999999999999</v>
          </cell>
          <cell r="R61">
            <v>18.899999999999999</v>
          </cell>
        </row>
        <row r="62">
          <cell r="B62" t="str">
            <v>Котельня Нивки, котел 1</v>
          </cell>
          <cell r="C62">
            <v>20</v>
          </cell>
          <cell r="D62">
            <v>19.7</v>
          </cell>
          <cell r="E62">
            <v>19.5</v>
          </cell>
          <cell r="F62">
            <v>19.2</v>
          </cell>
          <cell r="G62">
            <v>18.899999999999999</v>
          </cell>
          <cell r="H62">
            <v>18.600000000000001</v>
          </cell>
          <cell r="I62">
            <v>18.399999999999999</v>
          </cell>
          <cell r="J62">
            <v>18.100000000000001</v>
          </cell>
          <cell r="K62">
            <v>17.8</v>
          </cell>
          <cell r="L62">
            <v>17.600000000000001</v>
          </cell>
          <cell r="M62">
            <v>17.3</v>
          </cell>
          <cell r="N62">
            <v>17</v>
          </cell>
          <cell r="O62">
            <v>16.7</v>
          </cell>
          <cell r="P62">
            <v>16.5</v>
          </cell>
          <cell r="Q62">
            <v>16.2</v>
          </cell>
          <cell r="R62">
            <v>15.9</v>
          </cell>
        </row>
        <row r="63">
          <cell r="B63" t="str">
            <v>Котельня Нивки, котел 2</v>
          </cell>
          <cell r="C63">
            <v>13.2</v>
          </cell>
          <cell r="D63">
            <v>13.2</v>
          </cell>
          <cell r="E63">
            <v>13.2</v>
          </cell>
          <cell r="F63">
            <v>13.2</v>
          </cell>
          <cell r="G63">
            <v>13.2</v>
          </cell>
          <cell r="H63">
            <v>13.2</v>
          </cell>
          <cell r="I63">
            <v>13.2</v>
          </cell>
          <cell r="J63">
            <v>13.2</v>
          </cell>
          <cell r="K63">
            <v>13.2</v>
          </cell>
          <cell r="L63">
            <v>13.2</v>
          </cell>
          <cell r="M63">
            <v>13.2</v>
          </cell>
          <cell r="N63">
            <v>13.2</v>
          </cell>
          <cell r="O63">
            <v>13.2</v>
          </cell>
          <cell r="P63">
            <v>13.2</v>
          </cell>
          <cell r="Q63">
            <v>13.2</v>
          </cell>
          <cell r="R63">
            <v>13.2</v>
          </cell>
        </row>
        <row r="64">
          <cell r="B64" t="str">
            <v>Котельня Нивки, котел 3</v>
          </cell>
          <cell r="C64">
            <v>33</v>
          </cell>
          <cell r="D64">
            <v>32.200000000000003</v>
          </cell>
          <cell r="E64">
            <v>31.4</v>
          </cell>
          <cell r="F64">
            <v>30.7</v>
          </cell>
          <cell r="G64">
            <v>29.9</v>
          </cell>
          <cell r="H64">
            <v>29.1</v>
          </cell>
          <cell r="I64">
            <v>28.3</v>
          </cell>
          <cell r="J64">
            <v>27.6</v>
          </cell>
          <cell r="K64">
            <v>26.8</v>
          </cell>
          <cell r="L64">
            <v>26</v>
          </cell>
          <cell r="M64">
            <v>25.2</v>
          </cell>
          <cell r="N64">
            <v>24.4</v>
          </cell>
          <cell r="O64">
            <v>23.7</v>
          </cell>
          <cell r="P64">
            <v>22.9</v>
          </cell>
          <cell r="Q64">
            <v>22.1</v>
          </cell>
          <cell r="R64">
            <v>21.3</v>
          </cell>
        </row>
        <row r="65">
          <cell r="B65" t="str">
            <v>Котельня Відрадний, котел 1</v>
          </cell>
          <cell r="C65">
            <v>21</v>
          </cell>
          <cell r="D65">
            <v>20.6</v>
          </cell>
          <cell r="E65">
            <v>20.2</v>
          </cell>
          <cell r="F65">
            <v>19.7</v>
          </cell>
          <cell r="G65">
            <v>19.3</v>
          </cell>
          <cell r="H65">
            <v>18.899999999999999</v>
          </cell>
          <cell r="I65">
            <v>18.5</v>
          </cell>
          <cell r="J65">
            <v>18</v>
          </cell>
          <cell r="K65">
            <v>17.600000000000001</v>
          </cell>
          <cell r="L65">
            <v>17.2</v>
          </cell>
          <cell r="M65">
            <v>16.8</v>
          </cell>
          <cell r="N65">
            <v>16.3</v>
          </cell>
          <cell r="O65">
            <v>15.9</v>
          </cell>
          <cell r="P65">
            <v>15.5</v>
          </cell>
          <cell r="Q65">
            <v>15.1</v>
          </cell>
          <cell r="R65">
            <v>14.7</v>
          </cell>
        </row>
        <row r="66">
          <cell r="B66" t="str">
            <v>Котельня Відрадний, котел 2</v>
          </cell>
          <cell r="C66">
            <v>29</v>
          </cell>
          <cell r="D66">
            <v>27.9</v>
          </cell>
          <cell r="E66">
            <v>26.8</v>
          </cell>
          <cell r="F66">
            <v>25.7</v>
          </cell>
          <cell r="G66">
            <v>24.7</v>
          </cell>
          <cell r="H66">
            <v>23.6</v>
          </cell>
          <cell r="I66">
            <v>22.5</v>
          </cell>
          <cell r="J66">
            <v>21.4</v>
          </cell>
          <cell r="K66">
            <v>20.3</v>
          </cell>
          <cell r="L66">
            <v>19.2</v>
          </cell>
          <cell r="M66">
            <v>18.100000000000001</v>
          </cell>
          <cell r="N66">
            <v>17.100000000000001</v>
          </cell>
          <cell r="O66">
            <v>16</v>
          </cell>
          <cell r="P66">
            <v>14.9</v>
          </cell>
          <cell r="Q66">
            <v>13.8</v>
          </cell>
          <cell r="R66">
            <v>12.7</v>
          </cell>
        </row>
        <row r="67">
          <cell r="B67" t="str">
            <v>Котельня Відрадний, котел 3</v>
          </cell>
          <cell r="C67">
            <v>30</v>
          </cell>
          <cell r="D67">
            <v>29.2</v>
          </cell>
          <cell r="E67">
            <v>28.4</v>
          </cell>
          <cell r="F67">
            <v>27.6</v>
          </cell>
          <cell r="G67">
            <v>26.8</v>
          </cell>
          <cell r="H67">
            <v>25.9</v>
          </cell>
          <cell r="I67">
            <v>25.1</v>
          </cell>
          <cell r="J67">
            <v>24.3</v>
          </cell>
          <cell r="K67">
            <v>23.5</v>
          </cell>
          <cell r="L67">
            <v>22.7</v>
          </cell>
          <cell r="M67">
            <v>21.9</v>
          </cell>
          <cell r="N67">
            <v>21.1</v>
          </cell>
          <cell r="O67">
            <v>20.3</v>
          </cell>
          <cell r="P67">
            <v>19.399999999999999</v>
          </cell>
          <cell r="Q67">
            <v>18.600000000000001</v>
          </cell>
          <cell r="R67">
            <v>17.8</v>
          </cell>
        </row>
        <row r="68">
          <cell r="B68" t="str">
            <v>Котельня Відрадний, котел 4</v>
          </cell>
          <cell r="C68">
            <v>36</v>
          </cell>
          <cell r="D68">
            <v>34.9</v>
          </cell>
          <cell r="E68">
            <v>33.799999999999997</v>
          </cell>
          <cell r="F68">
            <v>32.700000000000003</v>
          </cell>
          <cell r="G68">
            <v>31.6</v>
          </cell>
          <cell r="H68">
            <v>30.6</v>
          </cell>
          <cell r="I68">
            <v>29.5</v>
          </cell>
          <cell r="J68">
            <v>28.4</v>
          </cell>
          <cell r="K68">
            <v>27.3</v>
          </cell>
          <cell r="L68">
            <v>26.2</v>
          </cell>
          <cell r="M68">
            <v>25.1</v>
          </cell>
          <cell r="N68">
            <v>24</v>
          </cell>
          <cell r="O68">
            <v>22.9</v>
          </cell>
          <cell r="P68">
            <v>21.8</v>
          </cell>
          <cell r="Q68">
            <v>20.8</v>
          </cell>
          <cell r="R68">
            <v>19.7</v>
          </cell>
        </row>
        <row r="69">
          <cell r="B69" t="str">
            <v>Котельня Микільська Борщагівка</v>
          </cell>
          <cell r="C69">
            <v>217</v>
          </cell>
          <cell r="D69">
            <v>210.7</v>
          </cell>
          <cell r="E69">
            <v>204.5</v>
          </cell>
          <cell r="F69">
            <v>198.2</v>
          </cell>
          <cell r="G69">
            <v>191.9</v>
          </cell>
          <cell r="H69">
            <v>185.6</v>
          </cell>
          <cell r="I69">
            <v>179.4</v>
          </cell>
          <cell r="J69">
            <v>173.1</v>
          </cell>
          <cell r="K69">
            <v>166.8</v>
          </cell>
          <cell r="L69">
            <v>160.6</v>
          </cell>
          <cell r="M69">
            <v>154.30000000000001</v>
          </cell>
          <cell r="N69">
            <v>148</v>
          </cell>
          <cell r="O69">
            <v>141.69999999999999</v>
          </cell>
          <cell r="P69">
            <v>135.5</v>
          </cell>
          <cell r="Q69">
            <v>129.19999999999999</v>
          </cell>
          <cell r="R69">
            <v>122.9</v>
          </cell>
        </row>
        <row r="70">
          <cell r="B70" t="str">
            <v>Котельня Виноградар</v>
          </cell>
          <cell r="C70">
            <v>133</v>
          </cell>
          <cell r="D70">
            <v>128</v>
          </cell>
          <cell r="E70">
            <v>123</v>
          </cell>
          <cell r="F70">
            <v>118</v>
          </cell>
          <cell r="G70">
            <v>113</v>
          </cell>
          <cell r="H70">
            <v>108</v>
          </cell>
          <cell r="I70">
            <v>103</v>
          </cell>
          <cell r="J70">
            <v>98</v>
          </cell>
          <cell r="K70">
            <v>93</v>
          </cell>
          <cell r="L70">
            <v>88</v>
          </cell>
          <cell r="M70">
            <v>83</v>
          </cell>
          <cell r="N70">
            <v>78</v>
          </cell>
          <cell r="O70">
            <v>73</v>
          </cell>
          <cell r="P70">
            <v>68</v>
          </cell>
          <cell r="Q70">
            <v>63</v>
          </cell>
          <cell r="R70">
            <v>58</v>
          </cell>
        </row>
        <row r="71">
          <cell r="B71" t="str">
            <v>СТ Біличі</v>
          </cell>
          <cell r="C71">
            <v>137</v>
          </cell>
          <cell r="D71">
            <v>131.80000000000001</v>
          </cell>
          <cell r="E71">
            <v>126.6</v>
          </cell>
          <cell r="F71">
            <v>121.5</v>
          </cell>
          <cell r="G71">
            <v>116.3</v>
          </cell>
          <cell r="H71">
            <v>111.1</v>
          </cell>
          <cell r="I71">
            <v>105.9</v>
          </cell>
          <cell r="J71">
            <v>100.7</v>
          </cell>
          <cell r="K71">
            <v>95.5</v>
          </cell>
          <cell r="L71">
            <v>90.4</v>
          </cell>
          <cell r="M71">
            <v>85.2</v>
          </cell>
          <cell r="N71">
            <v>80</v>
          </cell>
          <cell r="O71">
            <v>74.8</v>
          </cell>
          <cell r="P71">
            <v>69.599999999999994</v>
          </cell>
          <cell r="Q71">
            <v>64.5</v>
          </cell>
          <cell r="R71">
            <v>59.3</v>
          </cell>
        </row>
        <row r="72">
          <cell r="B72" t="str">
            <v>Котельня Молодь</v>
          </cell>
          <cell r="C72">
            <v>29</v>
          </cell>
          <cell r="D72">
            <v>28.1</v>
          </cell>
          <cell r="E72">
            <v>27.1</v>
          </cell>
          <cell r="F72">
            <v>26.2</v>
          </cell>
          <cell r="G72">
            <v>25.2</v>
          </cell>
          <cell r="H72">
            <v>24.3</v>
          </cell>
          <cell r="I72">
            <v>23.3</v>
          </cell>
          <cell r="J72">
            <v>22.4</v>
          </cell>
          <cell r="K72">
            <v>21.4</v>
          </cell>
          <cell r="L72">
            <v>20.5</v>
          </cell>
          <cell r="M72">
            <v>19.600000000000001</v>
          </cell>
          <cell r="N72">
            <v>18.600000000000001</v>
          </cell>
          <cell r="O72">
            <v>17.7</v>
          </cell>
          <cell r="P72">
            <v>16.7</v>
          </cell>
          <cell r="Q72">
            <v>15.8</v>
          </cell>
          <cell r="R72">
            <v>14.8</v>
          </cell>
        </row>
        <row r="73">
          <cell r="B73" t="str">
            <v>Котельня Воскресенка</v>
          </cell>
          <cell r="C73">
            <v>44</v>
          </cell>
          <cell r="D73">
            <v>43.1</v>
          </cell>
          <cell r="E73">
            <v>42.2</v>
          </cell>
          <cell r="F73">
            <v>41.3</v>
          </cell>
          <cell r="G73">
            <v>40.4</v>
          </cell>
          <cell r="H73">
            <v>39.5</v>
          </cell>
          <cell r="I73">
            <v>38.6</v>
          </cell>
          <cell r="J73">
            <v>37.700000000000003</v>
          </cell>
          <cell r="K73">
            <v>36.799999999999997</v>
          </cell>
          <cell r="L73">
            <v>36</v>
          </cell>
          <cell r="M73">
            <v>35.1</v>
          </cell>
          <cell r="N73">
            <v>34.200000000000003</v>
          </cell>
          <cell r="O73">
            <v>33.299999999999997</v>
          </cell>
          <cell r="P73">
            <v>32.4</v>
          </cell>
          <cell r="Q73">
            <v>31.5</v>
          </cell>
          <cell r="R73">
            <v>30.6</v>
          </cell>
        </row>
        <row r="74">
          <cell r="B74" t="str">
            <v>Котельня Веркон</v>
          </cell>
          <cell r="C74">
            <v>13</v>
          </cell>
          <cell r="D74">
            <v>12.6</v>
          </cell>
          <cell r="E74">
            <v>12.2</v>
          </cell>
          <cell r="F74">
            <v>11.8</v>
          </cell>
          <cell r="G74">
            <v>11.4</v>
          </cell>
          <cell r="H74">
            <v>11</v>
          </cell>
          <cell r="I74">
            <v>10.6</v>
          </cell>
          <cell r="J74">
            <v>10.199999999999999</v>
          </cell>
          <cell r="K74">
            <v>9.8000000000000007</v>
          </cell>
          <cell r="L74">
            <v>9.3000000000000007</v>
          </cell>
          <cell r="M74">
            <v>8.9</v>
          </cell>
          <cell r="N74">
            <v>8.5</v>
          </cell>
          <cell r="O74">
            <v>8.1</v>
          </cell>
          <cell r="P74">
            <v>7.7</v>
          </cell>
          <cell r="Q74">
            <v>7.3</v>
          </cell>
          <cell r="R74">
            <v>6.9</v>
          </cell>
        </row>
        <row r="75">
          <cell r="B75" t="str">
            <v>Котельня ПАР, котли 4-9</v>
          </cell>
          <cell r="C75">
            <v>2.1</v>
          </cell>
          <cell r="D75">
            <v>2.1</v>
          </cell>
          <cell r="E75">
            <v>2.1</v>
          </cell>
          <cell r="F75">
            <v>2.1</v>
          </cell>
          <cell r="G75">
            <v>2.1</v>
          </cell>
          <cell r="H75">
            <v>2.1</v>
          </cell>
          <cell r="I75">
            <v>2.1</v>
          </cell>
          <cell r="J75">
            <v>2.1</v>
          </cell>
          <cell r="K75">
            <v>2.1</v>
          </cell>
          <cell r="L75">
            <v>2.1</v>
          </cell>
          <cell r="M75">
            <v>2.1</v>
          </cell>
          <cell r="N75">
            <v>2.1</v>
          </cell>
          <cell r="O75">
            <v>2.1</v>
          </cell>
          <cell r="P75">
            <v>2.1</v>
          </cell>
          <cell r="Q75">
            <v>2.1</v>
          </cell>
          <cell r="R75">
            <v>2.1</v>
          </cell>
        </row>
        <row r="76">
          <cell r="B76" t="str">
            <v>Котельня Теремки, котли 7, 8</v>
          </cell>
          <cell r="C76">
            <v>8</v>
          </cell>
          <cell r="D76">
            <v>8</v>
          </cell>
          <cell r="E76">
            <v>8</v>
          </cell>
          <cell r="F76">
            <v>8</v>
          </cell>
          <cell r="G76">
            <v>8</v>
          </cell>
          <cell r="H76">
            <v>8</v>
          </cell>
          <cell r="I76">
            <v>8</v>
          </cell>
          <cell r="J76">
            <v>8</v>
          </cell>
          <cell r="K76">
            <v>8</v>
          </cell>
          <cell r="L76">
            <v>8</v>
          </cell>
          <cell r="M76">
            <v>8</v>
          </cell>
          <cell r="N76">
            <v>8</v>
          </cell>
          <cell r="O76">
            <v>8</v>
          </cell>
          <cell r="P76">
            <v>8</v>
          </cell>
          <cell r="Q76">
            <v>8</v>
          </cell>
          <cell r="R76">
            <v>8</v>
          </cell>
        </row>
        <row r="77">
          <cell r="B77" t="str">
            <v>Котельня Центральна</v>
          </cell>
          <cell r="C77">
            <v>18</v>
          </cell>
          <cell r="D77">
            <v>17.899999999999999</v>
          </cell>
          <cell r="E77">
            <v>17.7</v>
          </cell>
          <cell r="F77">
            <v>17.600000000000001</v>
          </cell>
          <cell r="G77">
            <v>17.5</v>
          </cell>
          <cell r="H77">
            <v>17.3</v>
          </cell>
          <cell r="I77">
            <v>17.2</v>
          </cell>
          <cell r="J77">
            <v>17</v>
          </cell>
          <cell r="K77">
            <v>16.899999999999999</v>
          </cell>
          <cell r="L77">
            <v>16.8</v>
          </cell>
          <cell r="M77">
            <v>16.600000000000001</v>
          </cell>
          <cell r="N77">
            <v>16.5</v>
          </cell>
          <cell r="O77">
            <v>16.399999999999999</v>
          </cell>
          <cell r="P77">
            <v>16.2</v>
          </cell>
          <cell r="Q77">
            <v>16.100000000000001</v>
          </cell>
          <cell r="R77">
            <v>15.9</v>
          </cell>
        </row>
        <row r="78">
          <cell r="B78" t="str">
            <v>Котельня Мінська</v>
          </cell>
          <cell r="C78">
            <v>26</v>
          </cell>
          <cell r="D78">
            <v>25.9</v>
          </cell>
          <cell r="E78">
            <v>25.8</v>
          </cell>
          <cell r="F78">
            <v>25.7</v>
          </cell>
          <cell r="G78">
            <v>25.5</v>
          </cell>
          <cell r="H78">
            <v>25.4</v>
          </cell>
          <cell r="I78">
            <v>25.3</v>
          </cell>
          <cell r="J78">
            <v>25.2</v>
          </cell>
          <cell r="K78">
            <v>25.1</v>
          </cell>
          <cell r="L78">
            <v>25</v>
          </cell>
          <cell r="M78">
            <v>24.8</v>
          </cell>
          <cell r="N78">
            <v>24.7</v>
          </cell>
          <cell r="O78">
            <v>24.6</v>
          </cell>
          <cell r="P78">
            <v>24.5</v>
          </cell>
          <cell r="Q78">
            <v>24.4</v>
          </cell>
          <cell r="R78">
            <v>24.3</v>
          </cell>
        </row>
        <row r="79">
          <cell r="B79" t="str">
            <v>Котельня ХТМ, вул. Шекспіра, 17, котел 5</v>
          </cell>
          <cell r="C79">
            <v>36</v>
          </cell>
          <cell r="D79">
            <v>36</v>
          </cell>
          <cell r="E79">
            <v>36</v>
          </cell>
          <cell r="F79">
            <v>36</v>
          </cell>
          <cell r="G79">
            <v>36</v>
          </cell>
          <cell r="H79">
            <v>36</v>
          </cell>
          <cell r="I79">
            <v>36</v>
          </cell>
          <cell r="J79">
            <v>36</v>
          </cell>
          <cell r="K79">
            <v>36</v>
          </cell>
          <cell r="L79">
            <v>36</v>
          </cell>
          <cell r="M79">
            <v>36</v>
          </cell>
          <cell r="N79">
            <v>36</v>
          </cell>
          <cell r="O79">
            <v>36</v>
          </cell>
          <cell r="P79">
            <v>36</v>
          </cell>
          <cell r="Q79">
            <v>36</v>
          </cell>
          <cell r="R79">
            <v>36</v>
          </cell>
        </row>
        <row r="80">
          <cell r="B80" t="str">
            <v>Котельня ХТМ, вул. Веделя, 4, котел 4</v>
          </cell>
          <cell r="C80">
            <v>28.3</v>
          </cell>
          <cell r="D80">
            <v>28.3</v>
          </cell>
          <cell r="E80">
            <v>28.3</v>
          </cell>
          <cell r="F80">
            <v>28.3</v>
          </cell>
          <cell r="G80">
            <v>28.3</v>
          </cell>
          <cell r="H80">
            <v>28.3</v>
          </cell>
          <cell r="I80">
            <v>28.3</v>
          </cell>
          <cell r="J80">
            <v>28.3</v>
          </cell>
          <cell r="K80">
            <v>28.3</v>
          </cell>
          <cell r="L80">
            <v>28.3</v>
          </cell>
          <cell r="M80">
            <v>28.3</v>
          </cell>
          <cell r="N80">
            <v>28.3</v>
          </cell>
          <cell r="O80">
            <v>28.3</v>
          </cell>
          <cell r="P80">
            <v>28.3</v>
          </cell>
          <cell r="Q80">
            <v>28.3</v>
          </cell>
          <cell r="R80">
            <v>28.3</v>
          </cell>
        </row>
        <row r="81">
          <cell r="B81" t="str">
            <v>Котельня ХТМ, вул. Веделя, 4, котел 5</v>
          </cell>
          <cell r="C81">
            <v>29.9</v>
          </cell>
          <cell r="D81">
            <v>29.9</v>
          </cell>
          <cell r="E81">
            <v>29.9</v>
          </cell>
          <cell r="F81">
            <v>29.9</v>
          </cell>
          <cell r="G81">
            <v>29.9</v>
          </cell>
          <cell r="H81">
            <v>29.9</v>
          </cell>
          <cell r="I81">
            <v>29.9</v>
          </cell>
          <cell r="J81">
            <v>29.9</v>
          </cell>
          <cell r="K81">
            <v>29.9</v>
          </cell>
          <cell r="L81">
            <v>29.9</v>
          </cell>
          <cell r="M81">
            <v>29.9</v>
          </cell>
          <cell r="N81">
            <v>29.9</v>
          </cell>
          <cell r="O81">
            <v>29.9</v>
          </cell>
          <cell r="P81">
            <v>29.9</v>
          </cell>
          <cell r="Q81">
            <v>29.9</v>
          </cell>
          <cell r="R81">
            <v>29.9</v>
          </cell>
        </row>
        <row r="82">
          <cell r="B82" t="str">
            <v>Котельня ХТМ, вул. Веделя, 4, котли 6, 7</v>
          </cell>
          <cell r="C82">
            <v>101</v>
          </cell>
          <cell r="D82">
            <v>101</v>
          </cell>
          <cell r="E82">
            <v>101</v>
          </cell>
          <cell r="F82">
            <v>101</v>
          </cell>
          <cell r="G82">
            <v>101</v>
          </cell>
          <cell r="H82">
            <v>101</v>
          </cell>
          <cell r="I82">
            <v>101</v>
          </cell>
          <cell r="J82">
            <v>101</v>
          </cell>
          <cell r="K82">
            <v>101</v>
          </cell>
          <cell r="L82">
            <v>101</v>
          </cell>
          <cell r="M82">
            <v>101</v>
          </cell>
          <cell r="N82">
            <v>101</v>
          </cell>
          <cell r="O82">
            <v>101</v>
          </cell>
          <cell r="P82">
            <v>101</v>
          </cell>
          <cell r="Q82">
            <v>101</v>
          </cell>
          <cell r="R82">
            <v>101</v>
          </cell>
        </row>
        <row r="83">
          <cell r="B83" t="str">
            <v>Котельня ХТМ, пр-т Московський, 275, котел 1</v>
          </cell>
          <cell r="C83">
            <v>35</v>
          </cell>
          <cell r="D83">
            <v>35</v>
          </cell>
          <cell r="E83">
            <v>35</v>
          </cell>
          <cell r="F83">
            <v>35</v>
          </cell>
          <cell r="G83">
            <v>35</v>
          </cell>
          <cell r="H83">
            <v>35</v>
          </cell>
          <cell r="I83">
            <v>35</v>
          </cell>
          <cell r="J83">
            <v>35</v>
          </cell>
          <cell r="K83">
            <v>35</v>
          </cell>
          <cell r="L83">
            <v>35</v>
          </cell>
          <cell r="M83">
            <v>35</v>
          </cell>
          <cell r="N83">
            <v>35</v>
          </cell>
          <cell r="O83">
            <v>35</v>
          </cell>
          <cell r="P83">
            <v>35</v>
          </cell>
          <cell r="Q83">
            <v>35</v>
          </cell>
          <cell r="R83">
            <v>35</v>
          </cell>
        </row>
        <row r="84">
          <cell r="B84" t="str">
            <v>Котельня ХТМ, пр-т Московський, 275, котел 2</v>
          </cell>
          <cell r="C84">
            <v>21.6</v>
          </cell>
          <cell r="D84">
            <v>21.6</v>
          </cell>
          <cell r="E84">
            <v>21.6</v>
          </cell>
          <cell r="F84">
            <v>21.6</v>
          </cell>
          <cell r="G84">
            <v>21.6</v>
          </cell>
          <cell r="H84">
            <v>21.6</v>
          </cell>
          <cell r="I84">
            <v>21.6</v>
          </cell>
          <cell r="J84">
            <v>21.6</v>
          </cell>
          <cell r="K84">
            <v>21.6</v>
          </cell>
          <cell r="L84">
            <v>21.6</v>
          </cell>
          <cell r="M84">
            <v>21.6</v>
          </cell>
          <cell r="N84">
            <v>21.6</v>
          </cell>
          <cell r="O84">
            <v>21.6</v>
          </cell>
          <cell r="P84">
            <v>21.6</v>
          </cell>
          <cell r="Q84">
            <v>21.6</v>
          </cell>
          <cell r="R84">
            <v>21.6</v>
          </cell>
        </row>
        <row r="85">
          <cell r="B85" t="str">
            <v>Котельня ХТМ, пр-т Московський, 275, котел 3</v>
          </cell>
          <cell r="C85">
            <v>0.3</v>
          </cell>
          <cell r="D85">
            <v>0.3</v>
          </cell>
          <cell r="E85">
            <v>0.3</v>
          </cell>
          <cell r="F85">
            <v>0.3</v>
          </cell>
          <cell r="G85">
            <v>0.3</v>
          </cell>
          <cell r="H85">
            <v>0.3</v>
          </cell>
          <cell r="I85">
            <v>0.3</v>
          </cell>
          <cell r="J85">
            <v>0.3</v>
          </cell>
          <cell r="K85">
            <v>0.3</v>
          </cell>
          <cell r="L85">
            <v>0.3</v>
          </cell>
          <cell r="M85">
            <v>0.3</v>
          </cell>
          <cell r="N85">
            <v>0.3</v>
          </cell>
          <cell r="O85">
            <v>0.3</v>
          </cell>
          <cell r="P85">
            <v>0.3</v>
          </cell>
          <cell r="Q85">
            <v>0.3</v>
          </cell>
          <cell r="R85">
            <v>0.3</v>
          </cell>
        </row>
        <row r="86">
          <cell r="B86" t="str">
            <v>Котельня ХТМ, пр-т Московський, 275, котел 4</v>
          </cell>
          <cell r="C86">
            <v>64.7</v>
          </cell>
          <cell r="D86">
            <v>64.7</v>
          </cell>
          <cell r="E86">
            <v>64.7</v>
          </cell>
          <cell r="F86">
            <v>64.7</v>
          </cell>
          <cell r="G86">
            <v>64.7</v>
          </cell>
          <cell r="H86">
            <v>64.7</v>
          </cell>
          <cell r="I86">
            <v>64.7</v>
          </cell>
          <cell r="J86">
            <v>64.7</v>
          </cell>
          <cell r="K86">
            <v>64.7</v>
          </cell>
          <cell r="L86">
            <v>64.7</v>
          </cell>
          <cell r="M86">
            <v>64.7</v>
          </cell>
          <cell r="N86">
            <v>64.7</v>
          </cell>
          <cell r="O86">
            <v>64.7</v>
          </cell>
          <cell r="P86">
            <v>64.7</v>
          </cell>
          <cell r="Q86">
            <v>64.7</v>
          </cell>
          <cell r="R86">
            <v>64.7</v>
          </cell>
        </row>
        <row r="87">
          <cell r="B87" t="str">
            <v>Котельня ХТМ, пр-т Московський, 275, котел 5</v>
          </cell>
          <cell r="C87">
            <v>6.5</v>
          </cell>
          <cell r="D87">
            <v>6.5</v>
          </cell>
          <cell r="E87">
            <v>6.5</v>
          </cell>
          <cell r="F87">
            <v>6.5</v>
          </cell>
          <cell r="G87">
            <v>6.5</v>
          </cell>
          <cell r="H87">
            <v>6.5</v>
          </cell>
          <cell r="I87">
            <v>6.5</v>
          </cell>
          <cell r="J87">
            <v>6.5</v>
          </cell>
          <cell r="K87">
            <v>6.5</v>
          </cell>
          <cell r="L87">
            <v>6.5</v>
          </cell>
          <cell r="M87">
            <v>6.5</v>
          </cell>
          <cell r="N87">
            <v>6.5</v>
          </cell>
          <cell r="O87">
            <v>6.5</v>
          </cell>
          <cell r="P87">
            <v>6.5</v>
          </cell>
          <cell r="Q87">
            <v>6.5</v>
          </cell>
          <cell r="R87">
            <v>6.5</v>
          </cell>
        </row>
        <row r="88">
          <cell r="B88" t="str">
            <v>Котельня ХТМ, вул. Енергетична, 3, котел 1</v>
          </cell>
          <cell r="C88">
            <v>32.200000000000003</v>
          </cell>
          <cell r="D88">
            <v>32.200000000000003</v>
          </cell>
          <cell r="E88">
            <v>32.200000000000003</v>
          </cell>
          <cell r="F88">
            <v>32.200000000000003</v>
          </cell>
          <cell r="G88">
            <v>32.200000000000003</v>
          </cell>
          <cell r="H88">
            <v>32.200000000000003</v>
          </cell>
          <cell r="I88">
            <v>32.200000000000003</v>
          </cell>
          <cell r="J88">
            <v>32.200000000000003</v>
          </cell>
          <cell r="K88">
            <v>32.200000000000003</v>
          </cell>
          <cell r="L88">
            <v>32.200000000000003</v>
          </cell>
          <cell r="M88">
            <v>32.200000000000003</v>
          </cell>
          <cell r="N88">
            <v>32.200000000000003</v>
          </cell>
          <cell r="O88">
            <v>32.200000000000003</v>
          </cell>
          <cell r="P88">
            <v>32.200000000000003</v>
          </cell>
          <cell r="Q88">
            <v>32.200000000000003</v>
          </cell>
          <cell r="R88">
            <v>32.200000000000003</v>
          </cell>
        </row>
        <row r="89">
          <cell r="B89" t="str">
            <v>Котельня ХТМ, вул. Енергетична, 3, котел 2</v>
          </cell>
          <cell r="C89">
            <v>9.1999999999999993</v>
          </cell>
          <cell r="D89">
            <v>9.1</v>
          </cell>
          <cell r="E89">
            <v>9</v>
          </cell>
          <cell r="F89">
            <v>8.9</v>
          </cell>
          <cell r="G89">
            <v>8.8000000000000007</v>
          </cell>
          <cell r="H89">
            <v>8.6999999999999993</v>
          </cell>
          <cell r="I89">
            <v>8.6</v>
          </cell>
          <cell r="J89">
            <v>8.5</v>
          </cell>
          <cell r="K89">
            <v>8.5</v>
          </cell>
          <cell r="L89">
            <v>8.4</v>
          </cell>
          <cell r="M89">
            <v>8.3000000000000007</v>
          </cell>
          <cell r="N89">
            <v>8.1999999999999993</v>
          </cell>
          <cell r="O89">
            <v>8.1</v>
          </cell>
          <cell r="P89">
            <v>8</v>
          </cell>
          <cell r="Q89">
            <v>7.9</v>
          </cell>
          <cell r="R89">
            <v>7.8</v>
          </cell>
        </row>
        <row r="90">
          <cell r="B90" t="str">
            <v>Котельня ХТМ, вул. Енергетична, 3, котел 3</v>
          </cell>
          <cell r="C90">
            <v>15.1</v>
          </cell>
          <cell r="D90">
            <v>15.1</v>
          </cell>
          <cell r="E90">
            <v>15.1</v>
          </cell>
          <cell r="F90">
            <v>15.1</v>
          </cell>
          <cell r="G90">
            <v>15.1</v>
          </cell>
          <cell r="H90">
            <v>15.1</v>
          </cell>
          <cell r="I90">
            <v>15.1</v>
          </cell>
          <cell r="J90">
            <v>15.1</v>
          </cell>
          <cell r="K90">
            <v>15.1</v>
          </cell>
          <cell r="L90">
            <v>15.1</v>
          </cell>
          <cell r="M90">
            <v>15.1</v>
          </cell>
          <cell r="N90">
            <v>15.1</v>
          </cell>
          <cell r="O90">
            <v>15.1</v>
          </cell>
          <cell r="P90">
            <v>15.1</v>
          </cell>
          <cell r="Q90">
            <v>15.1</v>
          </cell>
          <cell r="R90">
            <v>15.1</v>
          </cell>
        </row>
        <row r="91">
          <cell r="B91" t="str">
            <v>Котельня ХТМ, вул. Енергетична, 3, котел 4</v>
          </cell>
          <cell r="C91">
            <v>17.5</v>
          </cell>
          <cell r="D91">
            <v>17.5</v>
          </cell>
          <cell r="E91">
            <v>17.5</v>
          </cell>
          <cell r="F91">
            <v>17.5</v>
          </cell>
          <cell r="G91">
            <v>17.5</v>
          </cell>
          <cell r="H91">
            <v>17.5</v>
          </cell>
          <cell r="I91">
            <v>17.5</v>
          </cell>
          <cell r="J91">
            <v>17.5</v>
          </cell>
          <cell r="K91">
            <v>17.5</v>
          </cell>
          <cell r="L91">
            <v>17.5</v>
          </cell>
          <cell r="M91">
            <v>17.5</v>
          </cell>
          <cell r="N91">
            <v>17.5</v>
          </cell>
          <cell r="O91">
            <v>17.5</v>
          </cell>
          <cell r="P91">
            <v>17.5</v>
          </cell>
          <cell r="Q91">
            <v>17.5</v>
          </cell>
          <cell r="R91">
            <v>17.5</v>
          </cell>
        </row>
        <row r="92">
          <cell r="B92" t="str">
            <v>Котельня ХТМ, вул. Енергетична, 3, котел 5</v>
          </cell>
          <cell r="C92">
            <v>3.3</v>
          </cell>
          <cell r="D92">
            <v>3.3</v>
          </cell>
          <cell r="E92">
            <v>3.3</v>
          </cell>
          <cell r="F92">
            <v>3.3</v>
          </cell>
          <cell r="G92">
            <v>3.3</v>
          </cell>
          <cell r="H92">
            <v>3.3</v>
          </cell>
          <cell r="I92">
            <v>3.3</v>
          </cell>
          <cell r="J92">
            <v>3.3</v>
          </cell>
          <cell r="K92">
            <v>3.3</v>
          </cell>
          <cell r="L92">
            <v>3.3</v>
          </cell>
          <cell r="M92">
            <v>3.3</v>
          </cell>
          <cell r="N92">
            <v>3.3</v>
          </cell>
          <cell r="O92">
            <v>3.3</v>
          </cell>
          <cell r="P92">
            <v>3.3</v>
          </cell>
          <cell r="Q92">
            <v>3.3</v>
          </cell>
          <cell r="R92">
            <v>3.3</v>
          </cell>
        </row>
        <row r="93">
          <cell r="B93" t="str">
            <v>Котельня ОПЗ</v>
          </cell>
          <cell r="C93">
            <v>203.8</v>
          </cell>
          <cell r="D93">
            <v>195.1</v>
          </cell>
          <cell r="E93">
            <v>186.4</v>
          </cell>
          <cell r="F93">
            <v>177.7</v>
          </cell>
          <cell r="G93">
            <v>169</v>
          </cell>
          <cell r="H93">
            <v>160.30000000000001</v>
          </cell>
          <cell r="I93">
            <v>151.6</v>
          </cell>
          <cell r="J93">
            <v>142.9</v>
          </cell>
          <cell r="K93">
            <v>134.19999999999999</v>
          </cell>
          <cell r="L93">
            <v>125.5</v>
          </cell>
          <cell r="M93">
            <v>116.8</v>
          </cell>
          <cell r="N93">
            <v>108.1</v>
          </cell>
          <cell r="O93">
            <v>99.4</v>
          </cell>
          <cell r="P93">
            <v>90.7</v>
          </cell>
          <cell r="Q93">
            <v>82</v>
          </cell>
          <cell r="R93">
            <v>73.400000000000006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55"/>
  <sheetViews>
    <sheetView tabSelected="1" topLeftCell="E94" workbookViewId="0">
      <selection activeCell="F98" sqref="F98"/>
    </sheetView>
  </sheetViews>
  <sheetFormatPr defaultRowHeight="14.4" x14ac:dyDescent="0.3"/>
  <cols>
    <col min="12" max="12" width="37" customWidth="1"/>
    <col min="18" max="18" width="10.21875" customWidth="1"/>
    <col min="23" max="23" width="10.77734375" customWidth="1"/>
  </cols>
  <sheetData>
    <row r="1" spans="1:29" ht="18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2"/>
    </row>
    <row r="2" spans="1:29" ht="18" x14ac:dyDescent="0.3">
      <c r="A2" s="3"/>
      <c r="B2" s="4"/>
      <c r="C2" s="4"/>
      <c r="D2" s="4"/>
      <c r="E2" s="4"/>
      <c r="F2" s="4"/>
      <c r="G2" s="2"/>
      <c r="H2" s="2"/>
      <c r="I2" s="2"/>
      <c r="J2" s="2"/>
      <c r="K2" s="2"/>
      <c r="L2" s="4"/>
      <c r="M2" s="5"/>
      <c r="N2" s="6"/>
      <c r="O2" s="6"/>
      <c r="P2" s="6"/>
      <c r="Q2" s="6"/>
      <c r="R2" s="4"/>
      <c r="S2" s="6"/>
      <c r="T2" s="6"/>
      <c r="U2" s="6"/>
      <c r="V2" s="6"/>
      <c r="W2" s="4"/>
      <c r="X2" s="6"/>
      <c r="Y2" s="7"/>
      <c r="Z2" s="6"/>
      <c r="AA2" s="6"/>
      <c r="AB2" s="4"/>
      <c r="AC2" s="2"/>
    </row>
    <row r="3" spans="1:29" ht="15.6" x14ac:dyDescent="0.3">
      <c r="A3" s="8" t="s">
        <v>1</v>
      </c>
      <c r="B3" s="8" t="s">
        <v>2</v>
      </c>
      <c r="C3" s="8" t="s">
        <v>3</v>
      </c>
      <c r="D3" s="8" t="s">
        <v>4</v>
      </c>
      <c r="E3" s="8" t="s">
        <v>5</v>
      </c>
      <c r="F3" s="8" t="s">
        <v>6</v>
      </c>
      <c r="G3" s="8" t="s">
        <v>7</v>
      </c>
      <c r="H3" s="9" t="s">
        <v>8</v>
      </c>
      <c r="I3" s="10"/>
      <c r="J3" s="10"/>
      <c r="K3" s="11"/>
      <c r="L3" s="8" t="s">
        <v>9</v>
      </c>
      <c r="M3" s="12" t="s">
        <v>10</v>
      </c>
      <c r="N3" s="13" t="s">
        <v>11</v>
      </c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5"/>
      <c r="AC3" s="2"/>
    </row>
    <row r="4" spans="1:29" ht="15.6" x14ac:dyDescent="0.3">
      <c r="A4" s="8"/>
      <c r="B4" s="8"/>
      <c r="C4" s="8"/>
      <c r="D4" s="8"/>
      <c r="E4" s="8"/>
      <c r="F4" s="8"/>
      <c r="G4" s="8"/>
      <c r="H4" s="8" t="s">
        <v>12</v>
      </c>
      <c r="I4" s="8" t="s">
        <v>13</v>
      </c>
      <c r="J4" s="8" t="s">
        <v>14</v>
      </c>
      <c r="K4" s="8" t="s">
        <v>15</v>
      </c>
      <c r="L4" s="8"/>
      <c r="M4" s="12"/>
      <c r="N4" s="16" t="s">
        <v>16</v>
      </c>
      <c r="O4" s="16"/>
      <c r="P4" s="16"/>
      <c r="Q4" s="16"/>
      <c r="R4" s="16"/>
      <c r="S4" s="16" t="s">
        <v>17</v>
      </c>
      <c r="T4" s="16"/>
      <c r="U4" s="16"/>
      <c r="V4" s="16"/>
      <c r="W4" s="16"/>
      <c r="X4" s="16" t="s">
        <v>18</v>
      </c>
      <c r="Y4" s="16"/>
      <c r="Z4" s="16"/>
      <c r="AA4" s="16"/>
      <c r="AB4" s="16"/>
      <c r="AC4" s="2"/>
    </row>
    <row r="5" spans="1:29" ht="46.8" x14ac:dyDescent="0.3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12"/>
      <c r="N5" s="17" t="s">
        <v>19</v>
      </c>
      <c r="O5" s="17" t="s">
        <v>20</v>
      </c>
      <c r="P5" s="17" t="s">
        <v>21</v>
      </c>
      <c r="Q5" s="17" t="s">
        <v>22</v>
      </c>
      <c r="R5" s="18" t="s">
        <v>23</v>
      </c>
      <c r="S5" s="17" t="s">
        <v>19</v>
      </c>
      <c r="T5" s="17" t="s">
        <v>20</v>
      </c>
      <c r="U5" s="17" t="s">
        <v>21</v>
      </c>
      <c r="V5" s="17" t="s">
        <v>22</v>
      </c>
      <c r="W5" s="18" t="s">
        <v>23</v>
      </c>
      <c r="X5" s="17" t="s">
        <v>19</v>
      </c>
      <c r="Y5" s="17" t="s">
        <v>20</v>
      </c>
      <c r="Z5" s="17" t="s">
        <v>21</v>
      </c>
      <c r="AA5" s="17" t="s">
        <v>22</v>
      </c>
      <c r="AB5" s="18" t="s">
        <v>23</v>
      </c>
      <c r="AC5" s="2"/>
    </row>
    <row r="6" spans="1:29" ht="15.6" x14ac:dyDescent="0.3">
      <c r="A6" s="19">
        <v>1</v>
      </c>
      <c r="B6" s="20" t="s">
        <v>24</v>
      </c>
      <c r="C6" s="21" t="s">
        <v>25</v>
      </c>
      <c r="D6" s="22" t="s">
        <v>26</v>
      </c>
      <c r="E6" s="21" t="s">
        <v>27</v>
      </c>
      <c r="F6" s="23" t="s">
        <v>28</v>
      </c>
      <c r="G6" s="24">
        <v>3276.5</v>
      </c>
      <c r="H6" s="24" t="s">
        <v>29</v>
      </c>
      <c r="I6" s="24" t="s">
        <v>29</v>
      </c>
      <c r="J6" s="24" t="s">
        <v>29</v>
      </c>
      <c r="K6" s="24" t="s">
        <v>29</v>
      </c>
      <c r="L6" s="21" t="s">
        <v>30</v>
      </c>
      <c r="M6" s="25" t="s">
        <v>29</v>
      </c>
      <c r="N6" s="26" t="s">
        <v>29</v>
      </c>
      <c r="O6" s="27"/>
      <c r="P6" s="26" t="str">
        <f>IF(O6&lt;&gt;0,N6+O6,"")</f>
        <v/>
      </c>
      <c r="Q6" s="26">
        <f>IFERROR(VLOOKUP($B6,'[1]Д2-PM'!$B$3:$M$93,2,0),"")</f>
        <v>4316</v>
      </c>
      <c r="R6" s="28" t="str">
        <f t="shared" ref="R6:R69" si="0">IFERROR(IF(O6&lt;&gt;0,(P6-Q6)/Q6,(N6-Q6)/Q6),"")</f>
        <v/>
      </c>
      <c r="S6" s="26" t="s">
        <v>29</v>
      </c>
      <c r="T6" s="27"/>
      <c r="U6" s="26" t="str">
        <f>IF(T6&lt;&gt;0,S6+T6,"")</f>
        <v/>
      </c>
      <c r="V6" s="26">
        <f>IFERROR(VLOOKUP($B6,'[1]Д2-SO2'!$B$3:$M$93,2,0),"")</f>
        <v>85439</v>
      </c>
      <c r="W6" s="28" t="str">
        <f t="shared" ref="W6:W69" si="1">IFERROR(IF(T6&lt;&gt;0,(U6-V6)/V6,(S6-V6)/V6),"")</f>
        <v/>
      </c>
      <c r="X6" s="26" t="s">
        <v>29</v>
      </c>
      <c r="Y6" s="27"/>
      <c r="Z6" s="26" t="str">
        <f>IF(Y6&lt;&gt;0,X6+Y6,"")</f>
        <v/>
      </c>
      <c r="AA6" s="26">
        <f>IFERROR(VLOOKUP($B6,'[1]Д2-NOx'!$B$3:$R$93,2,0),"")</f>
        <v>24946</v>
      </c>
      <c r="AB6" s="28" t="str">
        <f t="shared" ref="AB6:AB69" si="2">IFERROR(IF(Y6&lt;&gt;0,(Z6-AA6)/AA6,(X6-AA6)/AA6),"")</f>
        <v/>
      </c>
      <c r="AC6" s="2"/>
    </row>
    <row r="7" spans="1:29" ht="15.6" x14ac:dyDescent="0.3">
      <c r="A7" s="19">
        <v>2</v>
      </c>
      <c r="B7" s="20" t="s">
        <v>31</v>
      </c>
      <c r="C7" s="21" t="s">
        <v>32</v>
      </c>
      <c r="D7" s="21" t="s">
        <v>33</v>
      </c>
      <c r="E7" s="21" t="s">
        <v>27</v>
      </c>
      <c r="F7" s="23" t="s">
        <v>34</v>
      </c>
      <c r="G7" s="24">
        <v>1747.6</v>
      </c>
      <c r="H7" s="24">
        <v>9653.5840000000007</v>
      </c>
      <c r="I7" s="24">
        <v>0</v>
      </c>
      <c r="J7" s="24">
        <v>0</v>
      </c>
      <c r="K7" s="24">
        <v>0</v>
      </c>
      <c r="L7" s="21" t="s">
        <v>30</v>
      </c>
      <c r="M7" s="25">
        <v>2189</v>
      </c>
      <c r="N7" s="26">
        <v>2798.6</v>
      </c>
      <c r="O7" s="27">
        <v>1802.9</v>
      </c>
      <c r="P7" s="26">
        <f>IF(O7&lt;&gt;0,N7+O7,"")</f>
        <v>4601.5</v>
      </c>
      <c r="Q7" s="26">
        <f>IFERROR(VLOOKUP($B7,'[1]Д2-PM'!$B$3:$M$93,2,0),"")</f>
        <v>16091</v>
      </c>
      <c r="R7" s="28">
        <f t="shared" si="0"/>
        <v>-0.7140326890808526</v>
      </c>
      <c r="S7" s="26">
        <v>4921.3</v>
      </c>
      <c r="T7" s="27"/>
      <c r="U7" s="26" t="str">
        <f t="shared" ref="U7:U70" si="3">IF(T7&lt;&gt;0,S7+T7,"")</f>
        <v/>
      </c>
      <c r="V7" s="26">
        <f>IFERROR(VLOOKUP($B7,'[1]Д2-SO2'!$B$3:$M$93,2,0),"")</f>
        <v>30380</v>
      </c>
      <c r="W7" s="28">
        <f t="shared" si="1"/>
        <v>-0.83800855826201448</v>
      </c>
      <c r="X7" s="26">
        <v>2340.3000000000002</v>
      </c>
      <c r="Y7" s="27">
        <v>2989.8</v>
      </c>
      <c r="Z7" s="26">
        <f t="shared" ref="Z7:Z70" si="4">IF(Y7&lt;&gt;0,X7+Y7,"")</f>
        <v>5330.1</v>
      </c>
      <c r="AA7" s="26">
        <f>IFERROR(VLOOKUP($B7,'[1]Д2-NOx'!$B$3:$R$93,2,0),"")</f>
        <v>9822</v>
      </c>
      <c r="AB7" s="28">
        <f t="shared" si="2"/>
        <v>-0.45733048259010384</v>
      </c>
      <c r="AC7" s="2"/>
    </row>
    <row r="8" spans="1:29" ht="15.6" x14ac:dyDescent="0.3">
      <c r="A8" s="19">
        <v>3</v>
      </c>
      <c r="B8" s="20" t="s">
        <v>35</v>
      </c>
      <c r="C8" s="21" t="s">
        <v>32</v>
      </c>
      <c r="D8" s="21" t="s">
        <v>33</v>
      </c>
      <c r="E8" s="21" t="s">
        <v>27</v>
      </c>
      <c r="F8" s="23" t="s">
        <v>34</v>
      </c>
      <c r="G8" s="24">
        <v>1747.6</v>
      </c>
      <c r="H8" s="24">
        <v>15354.267</v>
      </c>
      <c r="I8" s="24">
        <v>0</v>
      </c>
      <c r="J8" s="24">
        <v>0</v>
      </c>
      <c r="K8" s="24">
        <v>0</v>
      </c>
      <c r="L8" s="21" t="s">
        <v>30</v>
      </c>
      <c r="M8" s="25">
        <v>3761</v>
      </c>
      <c r="N8" s="26">
        <v>2746.5</v>
      </c>
      <c r="O8" s="27">
        <v>1102.5999999999999</v>
      </c>
      <c r="P8" s="26">
        <f t="shared" ref="P8:P71" si="5">IF(O8&lt;&gt;0,N8+O8,"")</f>
        <v>3849.1</v>
      </c>
      <c r="Q8" s="26">
        <f>IFERROR(VLOOKUP($B8,'[1]Д2-PM'!$B$3:$M$93,2,0),"")</f>
        <v>16045</v>
      </c>
      <c r="R8" s="28">
        <f t="shared" si="0"/>
        <v>-0.76010595200997189</v>
      </c>
      <c r="S8" s="26">
        <v>8579.2000000000007</v>
      </c>
      <c r="T8" s="27"/>
      <c r="U8" s="26" t="str">
        <f>IF(T8&lt;&gt;0,S8+T8,"")</f>
        <v/>
      </c>
      <c r="V8" s="26">
        <f>IFERROR(VLOOKUP($B8,'[1]Д2-SO2'!$B$3:$M$93,2,0),"")</f>
        <v>36030</v>
      </c>
      <c r="W8" s="28">
        <f t="shared" si="1"/>
        <v>-0.76188731612545102</v>
      </c>
      <c r="X8" s="26">
        <v>3708.1</v>
      </c>
      <c r="Y8" s="27">
        <v>631.6</v>
      </c>
      <c r="Z8" s="26">
        <f t="shared" si="4"/>
        <v>4339.7</v>
      </c>
      <c r="AA8" s="26">
        <f>IFERROR(VLOOKUP($B8,'[1]Д2-NOx'!$B$3:$R$93,2,0),"")</f>
        <v>11035</v>
      </c>
      <c r="AB8" s="28">
        <f t="shared" si="2"/>
        <v>-0.60673312188491169</v>
      </c>
      <c r="AC8" s="2"/>
    </row>
    <row r="9" spans="1:29" ht="15.6" x14ac:dyDescent="0.3">
      <c r="A9" s="19" t="s">
        <v>36</v>
      </c>
      <c r="B9" s="20" t="s">
        <v>37</v>
      </c>
      <c r="C9" s="21" t="s">
        <v>25</v>
      </c>
      <c r="D9" s="21" t="s">
        <v>38</v>
      </c>
      <c r="E9" s="21" t="s">
        <v>27</v>
      </c>
      <c r="F9" s="23" t="s">
        <v>34</v>
      </c>
      <c r="G9" s="24">
        <v>1114.5</v>
      </c>
      <c r="H9" s="24">
        <v>17705.682000000001</v>
      </c>
      <c r="I9" s="24">
        <v>0</v>
      </c>
      <c r="J9" s="24">
        <v>0</v>
      </c>
      <c r="K9" s="24">
        <v>0</v>
      </c>
      <c r="L9" s="21" t="s">
        <v>30</v>
      </c>
      <c r="M9" s="25">
        <v>5286</v>
      </c>
      <c r="N9" s="26">
        <v>13440</v>
      </c>
      <c r="O9" s="27">
        <v>929.2</v>
      </c>
      <c r="P9" s="26">
        <f>IF(O9&lt;&gt;0,N9+O9,"")</f>
        <v>14369.2</v>
      </c>
      <c r="Q9" s="26">
        <f>IFERROR(VLOOKUP($B9,'[1]Д2-PM'!$B$3:$M$93,2,0),"")</f>
        <v>14709</v>
      </c>
      <c r="R9" s="28">
        <f t="shared" si="0"/>
        <v>-2.3101502481473878E-2</v>
      </c>
      <c r="S9" s="26">
        <v>25119.3</v>
      </c>
      <c r="T9" s="27"/>
      <c r="U9" s="26" t="str">
        <f t="shared" si="3"/>
        <v/>
      </c>
      <c r="V9" s="26">
        <f>IFERROR(VLOOKUP($B9,'[1]Д2-SO2'!$B$3:$M$93,2,0),"")</f>
        <v>29909</v>
      </c>
      <c r="W9" s="28">
        <f t="shared" si="1"/>
        <v>-0.16014243204386641</v>
      </c>
      <c r="X9" s="26">
        <v>3111.4</v>
      </c>
      <c r="Y9" s="27">
        <v>-590.4</v>
      </c>
      <c r="Z9" s="26">
        <f t="shared" si="4"/>
        <v>2521</v>
      </c>
      <c r="AA9" s="26">
        <f>IFERROR(VLOOKUP($B9,'[1]Д2-NOx'!$B$3:$R$93,2,0),"")</f>
        <v>2521</v>
      </c>
      <c r="AB9" s="28">
        <f t="shared" si="2"/>
        <v>0</v>
      </c>
      <c r="AC9" s="2"/>
    </row>
    <row r="10" spans="1:29" ht="15.6" x14ac:dyDescent="0.3">
      <c r="A10" s="19" t="s">
        <v>39</v>
      </c>
      <c r="B10" s="20" t="s">
        <v>40</v>
      </c>
      <c r="C10" s="21" t="s">
        <v>25</v>
      </c>
      <c r="D10" s="21" t="s">
        <v>38</v>
      </c>
      <c r="E10" s="21" t="s">
        <v>27</v>
      </c>
      <c r="F10" s="23" t="s">
        <v>34</v>
      </c>
      <c r="G10" s="24">
        <v>557.20000000000005</v>
      </c>
      <c r="H10" s="24">
        <v>8320.4840000000004</v>
      </c>
      <c r="I10" s="24">
        <v>0</v>
      </c>
      <c r="J10" s="24">
        <v>0</v>
      </c>
      <c r="K10" s="24">
        <v>0</v>
      </c>
      <c r="L10" s="21" t="s">
        <v>41</v>
      </c>
      <c r="M10" s="25">
        <v>4939</v>
      </c>
      <c r="N10" s="26">
        <v>7527.1620000000003</v>
      </c>
      <c r="O10" s="27"/>
      <c r="P10" s="26" t="str">
        <f t="shared" si="5"/>
        <v/>
      </c>
      <c r="Q10" s="26" t="str">
        <f>IFERROR(VLOOKUP($B10,'[1]Д2-PM'!$B$3:$M$93,2,0),"")</f>
        <v/>
      </c>
      <c r="R10" s="28" t="str">
        <f t="shared" si="0"/>
        <v/>
      </c>
      <c r="S10" s="26">
        <v>11769.656999999999</v>
      </c>
      <c r="T10" s="27"/>
      <c r="U10" s="26" t="str">
        <f t="shared" si="3"/>
        <v/>
      </c>
      <c r="V10" s="26" t="str">
        <f>IFERROR(VLOOKUP($B10,'[1]Д2-SO2'!$B$3:$M$93,2,0),"")</f>
        <v/>
      </c>
      <c r="W10" s="28" t="str">
        <f t="shared" si="1"/>
        <v/>
      </c>
      <c r="X10" s="26">
        <v>1544.8050000000001</v>
      </c>
      <c r="Y10" s="27"/>
      <c r="Z10" s="26" t="str">
        <f t="shared" si="4"/>
        <v/>
      </c>
      <c r="AA10" s="26" t="str">
        <f>IFERROR(VLOOKUP($B10,'[1]Д2-NOx'!$B$3:$R$93,2,0),"")</f>
        <v/>
      </c>
      <c r="AB10" s="28" t="str">
        <f t="shared" si="2"/>
        <v/>
      </c>
      <c r="AC10" s="2"/>
    </row>
    <row r="11" spans="1:29" ht="15.6" x14ac:dyDescent="0.3">
      <c r="A11" s="19" t="s">
        <v>42</v>
      </c>
      <c r="B11" s="20" t="s">
        <v>43</v>
      </c>
      <c r="C11" s="21" t="s">
        <v>25</v>
      </c>
      <c r="D11" s="21" t="s">
        <v>38</v>
      </c>
      <c r="E11" s="21" t="s">
        <v>27</v>
      </c>
      <c r="F11" s="23" t="s">
        <v>34</v>
      </c>
      <c r="G11" s="24">
        <v>1114.5</v>
      </c>
      <c r="H11" s="24">
        <v>23350.741000000002</v>
      </c>
      <c r="I11" s="24">
        <v>0</v>
      </c>
      <c r="J11" s="24">
        <v>0</v>
      </c>
      <c r="K11" s="24">
        <v>0</v>
      </c>
      <c r="L11" s="21" t="s">
        <v>30</v>
      </c>
      <c r="M11" s="25">
        <v>6081</v>
      </c>
      <c r="N11" s="26">
        <v>1086.3</v>
      </c>
      <c r="O11" s="27">
        <v>339.3</v>
      </c>
      <c r="P11" s="26">
        <f t="shared" si="5"/>
        <v>1425.6</v>
      </c>
      <c r="Q11" s="26">
        <f>IFERROR(VLOOKUP($B11,'[1]Д2-PM'!$B$3:$M$93,2,0),"")</f>
        <v>6227.2</v>
      </c>
      <c r="R11" s="28">
        <f t="shared" si="0"/>
        <v>-0.77106885919835566</v>
      </c>
      <c r="S11" s="26">
        <v>32831.5</v>
      </c>
      <c r="T11" s="27">
        <v>-9509.5</v>
      </c>
      <c r="U11" s="26">
        <f t="shared" si="3"/>
        <v>23322</v>
      </c>
      <c r="V11" s="26">
        <f>IFERROR(VLOOKUP($B11,'[1]Д2-SO2'!$B$3:$M$93,2,0),"")</f>
        <v>23322</v>
      </c>
      <c r="W11" s="28">
        <f t="shared" si="1"/>
        <v>0</v>
      </c>
      <c r="X11" s="26">
        <v>4947.8999999999996</v>
      </c>
      <c r="Y11" s="27">
        <v>-2917.9</v>
      </c>
      <c r="Z11" s="26">
        <f t="shared" si="4"/>
        <v>2029.9999999999995</v>
      </c>
      <c r="AA11" s="26">
        <f>IFERROR(VLOOKUP($B11,'[1]Д2-NOx'!$B$3:$R$93,2,0),"")</f>
        <v>2030</v>
      </c>
      <c r="AB11" s="28">
        <f t="shared" si="2"/>
        <v>-2.2401347334308576E-16</v>
      </c>
      <c r="AC11" s="2"/>
    </row>
    <row r="12" spans="1:29" ht="15.6" x14ac:dyDescent="0.3">
      <c r="A12" s="19" t="s">
        <v>44</v>
      </c>
      <c r="B12" s="20" t="s">
        <v>45</v>
      </c>
      <c r="C12" s="21" t="s">
        <v>25</v>
      </c>
      <c r="D12" s="21" t="s">
        <v>38</v>
      </c>
      <c r="E12" s="21" t="s">
        <v>27</v>
      </c>
      <c r="F12" s="23" t="s">
        <v>34</v>
      </c>
      <c r="G12" s="24">
        <v>557.20000000000005</v>
      </c>
      <c r="H12" s="24">
        <v>11199.13</v>
      </c>
      <c r="I12" s="24">
        <v>0</v>
      </c>
      <c r="J12" s="24">
        <v>0</v>
      </c>
      <c r="K12" s="24">
        <v>0</v>
      </c>
      <c r="L12" s="21" t="s">
        <v>41</v>
      </c>
      <c r="M12" s="25">
        <v>5917</v>
      </c>
      <c r="N12" s="26">
        <v>442.20600000000002</v>
      </c>
      <c r="O12" s="27"/>
      <c r="P12" s="26" t="str">
        <f t="shared" si="5"/>
        <v/>
      </c>
      <c r="Q12" s="26" t="str">
        <f>IFERROR(VLOOKUP($B12,'[1]Д2-PM'!$B$3:$M$93,2,0),"")</f>
        <v/>
      </c>
      <c r="R12" s="28" t="str">
        <f t="shared" si="0"/>
        <v/>
      </c>
      <c r="S12" s="26">
        <v>15628.331</v>
      </c>
      <c r="T12" s="27"/>
      <c r="U12" s="26" t="str">
        <f t="shared" si="3"/>
        <v/>
      </c>
      <c r="V12" s="26" t="str">
        <f>IFERROR(VLOOKUP($B12,'[1]Д2-SO2'!$B$3:$M$93,2,0),"")</f>
        <v/>
      </c>
      <c r="W12" s="28" t="str">
        <f t="shared" si="1"/>
        <v/>
      </c>
      <c r="X12" s="26">
        <v>2325.6759999999999</v>
      </c>
      <c r="Y12" s="27"/>
      <c r="Z12" s="26" t="str">
        <f t="shared" si="4"/>
        <v/>
      </c>
      <c r="AA12" s="26" t="str">
        <f>IFERROR(VLOOKUP($B12,'[1]Д2-NOx'!$B$3:$R$93,2,0),"")</f>
        <v/>
      </c>
      <c r="AB12" s="28" t="str">
        <f t="shared" si="2"/>
        <v/>
      </c>
      <c r="AC12" s="2"/>
    </row>
    <row r="13" spans="1:29" ht="15.6" x14ac:dyDescent="0.3">
      <c r="A13" s="19" t="s">
        <v>46</v>
      </c>
      <c r="B13" s="20" t="s">
        <v>47</v>
      </c>
      <c r="C13" s="21" t="s">
        <v>25</v>
      </c>
      <c r="D13" s="21" t="s">
        <v>38</v>
      </c>
      <c r="E13" s="21" t="s">
        <v>27</v>
      </c>
      <c r="F13" s="23" t="s">
        <v>34</v>
      </c>
      <c r="G13" s="24">
        <v>557.20000000000005</v>
      </c>
      <c r="H13" s="24">
        <v>7885.7640000000001</v>
      </c>
      <c r="I13" s="24">
        <v>0</v>
      </c>
      <c r="J13" s="24">
        <v>0</v>
      </c>
      <c r="K13" s="24">
        <v>0</v>
      </c>
      <c r="L13" s="21" t="s">
        <v>41</v>
      </c>
      <c r="M13" s="25">
        <v>4903</v>
      </c>
      <c r="N13" s="26">
        <v>6178.3180000000002</v>
      </c>
      <c r="O13" s="27"/>
      <c r="P13" s="26" t="str">
        <f t="shared" si="5"/>
        <v/>
      </c>
      <c r="Q13" s="26" t="str">
        <f>IFERROR(VLOOKUP($B13,'[1]Д2-PM'!$B$3:$M$93,2,0),"")</f>
        <v/>
      </c>
      <c r="R13" s="28" t="str">
        <f t="shared" si="0"/>
        <v/>
      </c>
      <c r="S13" s="26">
        <v>10858.394</v>
      </c>
      <c r="T13" s="27"/>
      <c r="U13" s="26" t="str">
        <f t="shared" si="3"/>
        <v/>
      </c>
      <c r="V13" s="26" t="str">
        <f>IFERROR(VLOOKUP($B13,'[1]Д2-SO2'!$B$3:$M$93,2,0),"")</f>
        <v/>
      </c>
      <c r="W13" s="28" t="str">
        <f t="shared" si="1"/>
        <v/>
      </c>
      <c r="X13" s="26">
        <v>1364.7850000000001</v>
      </c>
      <c r="Y13" s="27"/>
      <c r="Z13" s="26" t="str">
        <f t="shared" si="4"/>
        <v/>
      </c>
      <c r="AA13" s="26" t="str">
        <f>IFERROR(VLOOKUP($B13,'[1]Д2-NOx'!$B$3:$R$93,2,0),"")</f>
        <v/>
      </c>
      <c r="AB13" s="28" t="str">
        <f t="shared" si="2"/>
        <v/>
      </c>
      <c r="AC13" s="2"/>
    </row>
    <row r="14" spans="1:29" ht="15.6" x14ac:dyDescent="0.3">
      <c r="A14" s="19">
        <v>6</v>
      </c>
      <c r="B14" s="20" t="s">
        <v>48</v>
      </c>
      <c r="C14" s="21" t="s">
        <v>25</v>
      </c>
      <c r="D14" s="21" t="s">
        <v>49</v>
      </c>
      <c r="E14" s="21" t="s">
        <v>50</v>
      </c>
      <c r="F14" s="23" t="s">
        <v>34</v>
      </c>
      <c r="G14" s="24">
        <v>814.7</v>
      </c>
      <c r="H14" s="24">
        <v>4239.0571399999999</v>
      </c>
      <c r="I14" s="24">
        <v>0</v>
      </c>
      <c r="J14" s="24">
        <v>0</v>
      </c>
      <c r="K14" s="24">
        <v>0</v>
      </c>
      <c r="L14" s="21" t="s">
        <v>30</v>
      </c>
      <c r="M14" s="25">
        <v>2728</v>
      </c>
      <c r="N14" s="26">
        <v>284.89999999999998</v>
      </c>
      <c r="O14" s="27"/>
      <c r="P14" s="26" t="str">
        <f t="shared" si="5"/>
        <v/>
      </c>
      <c r="Q14" s="26">
        <f>IFERROR(VLOOKUP($B14,'[1]Д2-PM'!$B$3:$M$93,2,0),"")</f>
        <v>418.6</v>
      </c>
      <c r="R14" s="28">
        <f t="shared" si="0"/>
        <v>-0.31939799331103685</v>
      </c>
      <c r="S14" s="26">
        <v>4336.5</v>
      </c>
      <c r="T14" s="27">
        <v>-643.20000000000005</v>
      </c>
      <c r="U14" s="26">
        <f t="shared" si="3"/>
        <v>3693.3</v>
      </c>
      <c r="V14" s="26">
        <f>IFERROR(VLOOKUP($B14,'[1]Д2-SO2'!$B$3:$M$93,2,0),"")</f>
        <v>3693.3</v>
      </c>
      <c r="W14" s="28">
        <f t="shared" si="1"/>
        <v>0</v>
      </c>
      <c r="X14" s="26">
        <v>636.6</v>
      </c>
      <c r="Y14" s="27"/>
      <c r="Z14" s="26" t="str">
        <f t="shared" si="4"/>
        <v/>
      </c>
      <c r="AA14" s="26">
        <f>IFERROR(VLOOKUP($B14,'[1]Д2-NOx'!$B$3:$R$93,2,0),"")</f>
        <v>1167.9000000000001</v>
      </c>
      <c r="AB14" s="28">
        <f t="shared" si="2"/>
        <v>-0.45491908553814542</v>
      </c>
      <c r="AC14" s="2"/>
    </row>
    <row r="15" spans="1:29" ht="15.6" x14ac:dyDescent="0.3">
      <c r="A15" s="19">
        <v>7</v>
      </c>
      <c r="B15" s="20" t="s">
        <v>51</v>
      </c>
      <c r="C15" s="21" t="s">
        <v>52</v>
      </c>
      <c r="D15" s="21" t="s">
        <v>53</v>
      </c>
      <c r="E15" s="21" t="s">
        <v>54</v>
      </c>
      <c r="F15" s="23" t="s">
        <v>34</v>
      </c>
      <c r="G15" s="24">
        <v>3140.3</v>
      </c>
      <c r="H15" s="24">
        <v>60137.724999999999</v>
      </c>
      <c r="I15" s="24">
        <v>0</v>
      </c>
      <c r="J15" s="24">
        <v>0</v>
      </c>
      <c r="K15" s="24">
        <v>0</v>
      </c>
      <c r="L15" s="21" t="s">
        <v>30</v>
      </c>
      <c r="M15" s="25">
        <v>6228</v>
      </c>
      <c r="N15" s="26">
        <v>4901.3999999999996</v>
      </c>
      <c r="O15" s="27"/>
      <c r="P15" s="26" t="str">
        <f t="shared" si="5"/>
        <v/>
      </c>
      <c r="Q15" s="26">
        <f>IFERROR(VLOOKUP($B15,'[1]Д2-PM'!$B$3:$M$93,2,0),"")</f>
        <v>6315</v>
      </c>
      <c r="R15" s="28">
        <f t="shared" si="0"/>
        <v>-0.22384798099762476</v>
      </c>
      <c r="S15" s="26">
        <v>65009</v>
      </c>
      <c r="T15" s="27">
        <v>9509.5</v>
      </c>
      <c r="U15" s="26">
        <f t="shared" si="3"/>
        <v>74518.5</v>
      </c>
      <c r="V15" s="26">
        <f>IFERROR(VLOOKUP($B15,'[1]Д2-SO2'!$B$3:$M$93,2,0),"")</f>
        <v>76087</v>
      </c>
      <c r="W15" s="28">
        <f t="shared" si="1"/>
        <v>-2.0614559648823059E-2</v>
      </c>
      <c r="X15" s="26">
        <v>26211.8</v>
      </c>
      <c r="Y15" s="27">
        <v>-2989.8</v>
      </c>
      <c r="Z15" s="26">
        <f t="shared" si="4"/>
        <v>23222</v>
      </c>
      <c r="AA15" s="26">
        <f>IFERROR(VLOOKUP($B15,'[1]Д2-NOx'!$B$3:$R$93,2,0),"")</f>
        <v>23222</v>
      </c>
      <c r="AB15" s="28">
        <f t="shared" si="2"/>
        <v>0</v>
      </c>
      <c r="AC15" s="2"/>
    </row>
    <row r="16" spans="1:29" ht="15.6" x14ac:dyDescent="0.3">
      <c r="A16" s="19">
        <v>8</v>
      </c>
      <c r="B16" s="20" t="s">
        <v>55</v>
      </c>
      <c r="C16" s="21" t="s">
        <v>52</v>
      </c>
      <c r="D16" s="21" t="s">
        <v>53</v>
      </c>
      <c r="E16" s="21" t="s">
        <v>54</v>
      </c>
      <c r="F16" s="23" t="s">
        <v>56</v>
      </c>
      <c r="G16" s="24">
        <v>5875</v>
      </c>
      <c r="H16" s="24">
        <v>0</v>
      </c>
      <c r="I16" s="24">
        <v>0</v>
      </c>
      <c r="J16" s="24">
        <v>0</v>
      </c>
      <c r="K16" s="24">
        <v>0</v>
      </c>
      <c r="L16" s="21" t="s">
        <v>41</v>
      </c>
      <c r="M16" s="25">
        <v>0</v>
      </c>
      <c r="N16" s="26">
        <v>0</v>
      </c>
      <c r="O16" s="27"/>
      <c r="P16" s="26" t="str">
        <f t="shared" si="5"/>
        <v/>
      </c>
      <c r="Q16" s="26" t="str">
        <f>IFERROR(VLOOKUP($B16,'[1]Д2-PM'!$B$3:$M$93,2,0),"")</f>
        <v/>
      </c>
      <c r="R16" s="28" t="str">
        <f t="shared" si="0"/>
        <v/>
      </c>
      <c r="S16" s="26">
        <v>0</v>
      </c>
      <c r="T16" s="27"/>
      <c r="U16" s="26" t="str">
        <f t="shared" si="3"/>
        <v/>
      </c>
      <c r="V16" s="26" t="str">
        <f>IFERROR(VLOOKUP($B16,'[1]Д2-SO2'!$B$3:$M$93,2,0),"")</f>
        <v/>
      </c>
      <c r="W16" s="28" t="str">
        <f t="shared" si="1"/>
        <v/>
      </c>
      <c r="X16" s="26">
        <v>0</v>
      </c>
      <c r="Y16" s="27"/>
      <c r="Z16" s="26" t="str">
        <f t="shared" si="4"/>
        <v/>
      </c>
      <c r="AA16" s="26" t="str">
        <f>IFERROR(VLOOKUP($B16,'[1]Д2-NOx'!$B$3:$R$93,2,0),"")</f>
        <v/>
      </c>
      <c r="AB16" s="28" t="str">
        <f t="shared" si="2"/>
        <v/>
      </c>
      <c r="AC16" s="2"/>
    </row>
    <row r="17" spans="1:29" ht="15.6" x14ac:dyDescent="0.3">
      <c r="A17" s="19">
        <v>9</v>
      </c>
      <c r="B17" s="20" t="s">
        <v>57</v>
      </c>
      <c r="C17" s="21" t="s">
        <v>58</v>
      </c>
      <c r="D17" s="21" t="s">
        <v>59</v>
      </c>
      <c r="E17" s="21" t="s">
        <v>54</v>
      </c>
      <c r="F17" s="23" t="s">
        <v>34</v>
      </c>
      <c r="G17" s="24">
        <v>449.4</v>
      </c>
      <c r="H17" s="24">
        <v>7017.7969999999996</v>
      </c>
      <c r="I17" s="24">
        <v>0</v>
      </c>
      <c r="J17" s="24">
        <v>0</v>
      </c>
      <c r="K17" s="24">
        <v>0</v>
      </c>
      <c r="L17" s="21" t="s">
        <v>41</v>
      </c>
      <c r="M17" s="25">
        <v>5845</v>
      </c>
      <c r="N17" s="26">
        <v>1829.1769999999999</v>
      </c>
      <c r="O17" s="27"/>
      <c r="P17" s="26" t="str">
        <f>IF(O17&lt;&gt;0,N17+O17,"")</f>
        <v/>
      </c>
      <c r="Q17" s="26" t="str">
        <f>IFERROR(VLOOKUP($B17,'[1]Д2-PM'!$B$3:$M$93,2,0),"")</f>
        <v/>
      </c>
      <c r="R17" s="28" t="str">
        <f t="shared" si="0"/>
        <v/>
      </c>
      <c r="S17" s="26">
        <v>5424.41</v>
      </c>
      <c r="T17" s="27"/>
      <c r="U17" s="26" t="str">
        <f t="shared" si="3"/>
        <v/>
      </c>
      <c r="V17" s="26" t="str">
        <f>IFERROR(VLOOKUP($B17,'[1]Д2-SO2'!$B$3:$M$93,2,0),"")</f>
        <v/>
      </c>
      <c r="W17" s="28" t="str">
        <f t="shared" si="1"/>
        <v/>
      </c>
      <c r="X17" s="26">
        <v>1296.6199999999999</v>
      </c>
      <c r="Y17" s="27"/>
      <c r="Z17" s="26" t="str">
        <f t="shared" si="4"/>
        <v/>
      </c>
      <c r="AA17" s="26" t="str">
        <f>IFERROR(VLOOKUP($B17,'[1]Д2-NOx'!$B$3:$R$93,2,0),"")</f>
        <v/>
      </c>
      <c r="AB17" s="28" t="str">
        <f t="shared" si="2"/>
        <v/>
      </c>
      <c r="AC17" s="2"/>
    </row>
    <row r="18" spans="1:29" ht="15.6" x14ac:dyDescent="0.3">
      <c r="A18" s="19" t="s">
        <v>60</v>
      </c>
      <c r="B18" s="20" t="s">
        <v>61</v>
      </c>
      <c r="C18" s="21" t="s">
        <v>58</v>
      </c>
      <c r="D18" s="21" t="s">
        <v>59</v>
      </c>
      <c r="E18" s="21" t="s">
        <v>54</v>
      </c>
      <c r="F18" s="23" t="s">
        <v>34</v>
      </c>
      <c r="G18" s="24">
        <v>449.4</v>
      </c>
      <c r="H18" s="24">
        <v>9550.991</v>
      </c>
      <c r="I18" s="24">
        <v>0</v>
      </c>
      <c r="J18" s="24">
        <v>0</v>
      </c>
      <c r="K18" s="24">
        <v>0</v>
      </c>
      <c r="L18" s="21" t="s">
        <v>41</v>
      </c>
      <c r="M18" s="25">
        <v>7658</v>
      </c>
      <c r="N18" s="26">
        <v>2341.056</v>
      </c>
      <c r="O18" s="27"/>
      <c r="P18" s="26" t="str">
        <f t="shared" si="5"/>
        <v/>
      </c>
      <c r="Q18" s="26" t="str">
        <f>IFERROR(VLOOKUP($B18,'[1]Д2-PM'!$B$3:$M$93,2,0),"")</f>
        <v/>
      </c>
      <c r="R18" s="28" t="str">
        <f t="shared" si="0"/>
        <v/>
      </c>
      <c r="S18" s="26">
        <v>8749.2119999999995</v>
      </c>
      <c r="T18" s="27"/>
      <c r="U18" s="26" t="str">
        <f t="shared" si="3"/>
        <v/>
      </c>
      <c r="V18" s="26" t="str">
        <f>IFERROR(VLOOKUP($B18,'[1]Д2-SO2'!$B$3:$M$93,2,0),"")</f>
        <v/>
      </c>
      <c r="W18" s="28" t="str">
        <f t="shared" si="1"/>
        <v/>
      </c>
      <c r="X18" s="26">
        <v>1728.7139999999999</v>
      </c>
      <c r="Y18" s="27"/>
      <c r="Z18" s="26" t="str">
        <f t="shared" si="4"/>
        <v/>
      </c>
      <c r="AA18" s="26" t="str">
        <f>IFERROR(VLOOKUP($B18,'[1]Д2-NOx'!$B$3:$R$93,2,0),"")</f>
        <v/>
      </c>
      <c r="AB18" s="28" t="str">
        <f t="shared" si="2"/>
        <v/>
      </c>
      <c r="AC18" s="2"/>
    </row>
    <row r="19" spans="1:29" ht="15.6" x14ac:dyDescent="0.3">
      <c r="A19" s="19" t="s">
        <v>62</v>
      </c>
      <c r="B19" s="20" t="s">
        <v>63</v>
      </c>
      <c r="C19" s="21" t="s">
        <v>58</v>
      </c>
      <c r="D19" s="21" t="s">
        <v>59</v>
      </c>
      <c r="E19" s="21" t="s">
        <v>54</v>
      </c>
      <c r="F19" s="23" t="s">
        <v>34</v>
      </c>
      <c r="G19" s="24">
        <v>449.4</v>
      </c>
      <c r="H19" s="24">
        <v>2735.1260000000002</v>
      </c>
      <c r="I19" s="24">
        <v>0</v>
      </c>
      <c r="J19" s="24">
        <v>0</v>
      </c>
      <c r="K19" s="24">
        <v>0</v>
      </c>
      <c r="L19" s="21" t="s">
        <v>41</v>
      </c>
      <c r="M19" s="25">
        <v>2125</v>
      </c>
      <c r="N19" s="26">
        <v>44.573</v>
      </c>
      <c r="O19" s="27"/>
      <c r="P19" s="26" t="str">
        <f t="shared" si="5"/>
        <v/>
      </c>
      <c r="Q19" s="26" t="str">
        <f>IFERROR(VLOOKUP($B19,'[1]Д2-PM'!$B$3:$M$93,2,0),"")</f>
        <v/>
      </c>
      <c r="R19" s="28" t="str">
        <f t="shared" si="0"/>
        <v/>
      </c>
      <c r="S19" s="26">
        <v>2380.806</v>
      </c>
      <c r="T19" s="27"/>
      <c r="U19" s="26" t="str">
        <f t="shared" si="3"/>
        <v/>
      </c>
      <c r="V19" s="26" t="str">
        <f>IFERROR(VLOOKUP($B19,'[1]Д2-SO2'!$B$3:$M$93,2,0),"")</f>
        <v/>
      </c>
      <c r="W19" s="28" t="str">
        <f t="shared" si="1"/>
        <v/>
      </c>
      <c r="X19" s="26">
        <v>639.65499999999997</v>
      </c>
      <c r="Y19" s="27"/>
      <c r="Z19" s="26" t="str">
        <f t="shared" si="4"/>
        <v/>
      </c>
      <c r="AA19" s="26" t="str">
        <f>IFERROR(VLOOKUP($B19,'[1]Д2-NOx'!$B$3:$R$93,2,0),"")</f>
        <v/>
      </c>
      <c r="AB19" s="28" t="str">
        <f t="shared" si="2"/>
        <v/>
      </c>
      <c r="AC19" s="2"/>
    </row>
    <row r="20" spans="1:29" ht="15.6" x14ac:dyDescent="0.3">
      <c r="A20" s="19" t="s">
        <v>64</v>
      </c>
      <c r="B20" s="20" t="s">
        <v>65</v>
      </c>
      <c r="C20" s="21" t="s">
        <v>58</v>
      </c>
      <c r="D20" s="21" t="s">
        <v>59</v>
      </c>
      <c r="E20" s="21" t="s">
        <v>54</v>
      </c>
      <c r="F20" s="23" t="s">
        <v>34</v>
      </c>
      <c r="G20" s="24">
        <v>449.4</v>
      </c>
      <c r="H20" s="24">
        <v>223.06700000000001</v>
      </c>
      <c r="I20" s="24">
        <v>0</v>
      </c>
      <c r="J20" s="24">
        <v>0</v>
      </c>
      <c r="K20" s="24">
        <v>0</v>
      </c>
      <c r="L20" s="21" t="s">
        <v>41</v>
      </c>
      <c r="M20" s="25">
        <v>212</v>
      </c>
      <c r="N20" s="26">
        <v>50.758000000000003</v>
      </c>
      <c r="O20" s="27"/>
      <c r="P20" s="26" t="str">
        <f t="shared" si="5"/>
        <v/>
      </c>
      <c r="Q20" s="26" t="str">
        <f>IFERROR(VLOOKUP($B20,'[1]Д2-PM'!$B$3:$M$93,2,0),"")</f>
        <v/>
      </c>
      <c r="R20" s="28" t="str">
        <f t="shared" si="0"/>
        <v/>
      </c>
      <c r="S20" s="26">
        <v>96.450999999999993</v>
      </c>
      <c r="T20" s="27"/>
      <c r="U20" s="26" t="str">
        <f t="shared" si="3"/>
        <v/>
      </c>
      <c r="V20" s="26" t="str">
        <f>IFERROR(VLOOKUP($B20,'[1]Д2-SO2'!$B$3:$M$93,2,0),"")</f>
        <v/>
      </c>
      <c r="W20" s="28" t="str">
        <f t="shared" si="1"/>
        <v/>
      </c>
      <c r="X20" s="26">
        <v>81.462999999999994</v>
      </c>
      <c r="Y20" s="27"/>
      <c r="Z20" s="26" t="str">
        <f t="shared" si="4"/>
        <v/>
      </c>
      <c r="AA20" s="26" t="str">
        <f>IFERROR(VLOOKUP($B20,'[1]Д2-NOx'!$B$3:$R$93,2,0),"")</f>
        <v/>
      </c>
      <c r="AB20" s="28" t="str">
        <f t="shared" si="2"/>
        <v/>
      </c>
      <c r="AC20" s="2"/>
    </row>
    <row r="21" spans="1:29" ht="15.6" x14ac:dyDescent="0.3">
      <c r="A21" s="19">
        <v>11</v>
      </c>
      <c r="B21" s="20" t="s">
        <v>66</v>
      </c>
      <c r="C21" s="21" t="s">
        <v>58</v>
      </c>
      <c r="D21" s="21" t="s">
        <v>59</v>
      </c>
      <c r="E21" s="21" t="s">
        <v>54</v>
      </c>
      <c r="F21" s="23" t="s">
        <v>34</v>
      </c>
      <c r="G21" s="24">
        <v>812</v>
      </c>
      <c r="H21" s="24">
        <v>300.81599999999997</v>
      </c>
      <c r="I21" s="24">
        <v>0</v>
      </c>
      <c r="J21" s="24">
        <v>0</v>
      </c>
      <c r="K21" s="24">
        <v>0</v>
      </c>
      <c r="L21" s="21" t="s">
        <v>30</v>
      </c>
      <c r="M21" s="25">
        <v>157</v>
      </c>
      <c r="N21" s="26">
        <v>4.9000000000000004</v>
      </c>
      <c r="O21" s="27"/>
      <c r="P21" s="26" t="str">
        <f t="shared" si="5"/>
        <v/>
      </c>
      <c r="Q21" s="26">
        <f>IFERROR(VLOOKUP($B21,'[1]Д2-PM'!$B$3:$M$93,2,0),"")</f>
        <v>4941.3</v>
      </c>
      <c r="R21" s="28">
        <f t="shared" si="0"/>
        <v>-0.99900835812438027</v>
      </c>
      <c r="S21" s="26">
        <v>123.6</v>
      </c>
      <c r="T21" s="27">
        <v>395.9</v>
      </c>
      <c r="U21" s="26">
        <f t="shared" si="3"/>
        <v>519.5</v>
      </c>
      <c r="V21" s="26">
        <f>IFERROR(VLOOKUP($B21,'[1]Д2-SO2'!$B$3:$M$93,2,0),"")</f>
        <v>15451.5</v>
      </c>
      <c r="W21" s="28">
        <f t="shared" si="1"/>
        <v>-0.96637866873766298</v>
      </c>
      <c r="X21" s="26">
        <v>83.6</v>
      </c>
      <c r="Y21" s="27">
        <v>2917.9</v>
      </c>
      <c r="Z21" s="26">
        <f t="shared" si="4"/>
        <v>3001.5</v>
      </c>
      <c r="AA21" s="26">
        <f>IFERROR(VLOOKUP($B21,'[1]Д2-NOx'!$B$3:$R$93,2,0),"")</f>
        <v>4077.9</v>
      </c>
      <c r="AB21" s="28">
        <f t="shared" si="2"/>
        <v>-0.26395939086294418</v>
      </c>
      <c r="AC21" s="2"/>
    </row>
    <row r="22" spans="1:29" ht="15.6" x14ac:dyDescent="0.3">
      <c r="A22" s="19">
        <v>12</v>
      </c>
      <c r="B22" s="20" t="s">
        <v>67</v>
      </c>
      <c r="C22" s="21" t="s">
        <v>58</v>
      </c>
      <c r="D22" s="21" t="s">
        <v>59</v>
      </c>
      <c r="E22" s="21" t="s">
        <v>54</v>
      </c>
      <c r="F22" s="23" t="s">
        <v>56</v>
      </c>
      <c r="G22" s="24">
        <v>812</v>
      </c>
      <c r="H22" s="24">
        <v>0</v>
      </c>
      <c r="I22" s="24">
        <v>0</v>
      </c>
      <c r="J22" s="24">
        <v>0</v>
      </c>
      <c r="K22" s="24">
        <v>0</v>
      </c>
      <c r="L22" s="21" t="s">
        <v>30</v>
      </c>
      <c r="M22" s="25">
        <v>0</v>
      </c>
      <c r="N22" s="26">
        <v>0</v>
      </c>
      <c r="O22" s="27"/>
      <c r="P22" s="26" t="str">
        <f t="shared" si="5"/>
        <v/>
      </c>
      <c r="Q22" s="26">
        <f>IFERROR(VLOOKUP($B22,'[1]Д2-PM'!$B$3:$M$93,2,0),"")</f>
        <v>4033.9</v>
      </c>
      <c r="R22" s="28">
        <f t="shared" si="0"/>
        <v>-1</v>
      </c>
      <c r="S22" s="26">
        <v>0</v>
      </c>
      <c r="T22" s="27">
        <v>1534.5</v>
      </c>
      <c r="U22" s="26">
        <f t="shared" si="3"/>
        <v>1534.5</v>
      </c>
      <c r="V22" s="26">
        <f>IFERROR(VLOOKUP($B22,'[1]Д2-SO2'!$B$3:$M$93,2,0),"")</f>
        <v>11707.8</v>
      </c>
      <c r="W22" s="28">
        <f t="shared" si="1"/>
        <v>-0.86893353149182595</v>
      </c>
      <c r="X22" s="26">
        <v>0</v>
      </c>
      <c r="Y22" s="27">
        <v>590.4</v>
      </c>
      <c r="Z22" s="26">
        <f t="shared" si="4"/>
        <v>590.4</v>
      </c>
      <c r="AA22" s="26">
        <f>IFERROR(VLOOKUP($B22,'[1]Д2-NOx'!$B$3:$R$93,2,0),"")</f>
        <v>3208.7</v>
      </c>
      <c r="AB22" s="28">
        <f t="shared" si="2"/>
        <v>-0.81600024932215531</v>
      </c>
      <c r="AC22" s="2"/>
    </row>
    <row r="23" spans="1:29" ht="15.6" x14ac:dyDescent="0.3">
      <c r="A23" s="19" t="s">
        <v>68</v>
      </c>
      <c r="B23" s="20" t="s">
        <v>69</v>
      </c>
      <c r="C23" s="21" t="s">
        <v>58</v>
      </c>
      <c r="D23" s="21" t="s">
        <v>70</v>
      </c>
      <c r="E23" s="21" t="s">
        <v>54</v>
      </c>
      <c r="F23" s="23" t="s">
        <v>34</v>
      </c>
      <c r="G23" s="24">
        <v>767.8</v>
      </c>
      <c r="H23" s="24">
        <v>6611.12</v>
      </c>
      <c r="I23" s="24">
        <v>0</v>
      </c>
      <c r="J23" s="24">
        <v>0</v>
      </c>
      <c r="K23" s="24">
        <v>0</v>
      </c>
      <c r="L23" s="21" t="s">
        <v>30</v>
      </c>
      <c r="M23" s="25">
        <v>3217</v>
      </c>
      <c r="N23" s="26">
        <v>89.4</v>
      </c>
      <c r="O23" s="27"/>
      <c r="P23" s="26" t="str">
        <f>IF(O23&lt;&gt;0,N23+O23,"")</f>
        <v/>
      </c>
      <c r="Q23" s="26">
        <f>IFERROR(VLOOKUP($B23,'[1]Д2-PM'!$B$3:$M$93,2,0),"")</f>
        <v>231.9</v>
      </c>
      <c r="R23" s="28">
        <f t="shared" si="0"/>
        <v>-0.61448900388098315</v>
      </c>
      <c r="S23" s="26">
        <v>4152.1000000000004</v>
      </c>
      <c r="T23" s="27">
        <v>10090.700000000001</v>
      </c>
      <c r="U23" s="26">
        <f t="shared" si="3"/>
        <v>14242.800000000001</v>
      </c>
      <c r="V23" s="26">
        <f>IFERROR(VLOOKUP($B23,'[1]Д2-SO2'!$B$3:$M$93,2,0),"")</f>
        <v>27614.6</v>
      </c>
      <c r="W23" s="28">
        <f t="shared" si="1"/>
        <v>-0.48422935693437524</v>
      </c>
      <c r="X23" s="26">
        <v>1103.5</v>
      </c>
      <c r="Y23" s="27">
        <v>60.5</v>
      </c>
      <c r="Z23" s="26">
        <f t="shared" si="4"/>
        <v>1164</v>
      </c>
      <c r="AA23" s="26">
        <f>IFERROR(VLOOKUP($B23,'[1]Д2-NOx'!$B$3:$R$93,2,0),"")</f>
        <v>2915.3</v>
      </c>
      <c r="AB23" s="28">
        <f t="shared" si="2"/>
        <v>-0.6007271978870099</v>
      </c>
      <c r="AC23" s="2"/>
    </row>
    <row r="24" spans="1:29" ht="15.6" x14ac:dyDescent="0.3">
      <c r="A24" s="19" t="s">
        <v>71</v>
      </c>
      <c r="B24" s="20" t="s">
        <v>72</v>
      </c>
      <c r="C24" s="21" t="s">
        <v>58</v>
      </c>
      <c r="D24" s="21" t="s">
        <v>70</v>
      </c>
      <c r="E24" s="21" t="s">
        <v>54</v>
      </c>
      <c r="F24" s="23" t="s">
        <v>34</v>
      </c>
      <c r="G24" s="24">
        <v>767.7</v>
      </c>
      <c r="H24" s="24">
        <v>2572.7530000000002</v>
      </c>
      <c r="I24" s="24">
        <v>0</v>
      </c>
      <c r="J24" s="24">
        <v>0</v>
      </c>
      <c r="K24" s="24">
        <v>0</v>
      </c>
      <c r="L24" s="21" t="s">
        <v>41</v>
      </c>
      <c r="M24" s="25">
        <v>1157</v>
      </c>
      <c r="N24" s="26">
        <v>835.16099999999994</v>
      </c>
      <c r="O24" s="27"/>
      <c r="P24" s="26" t="str">
        <f t="shared" si="5"/>
        <v/>
      </c>
      <c r="Q24" s="26" t="str">
        <f>IFERROR(VLOOKUP($B24,'[1]Д2-PM'!$B$3:$M$93,2,0),"")</f>
        <v/>
      </c>
      <c r="R24" s="28" t="str">
        <f t="shared" si="0"/>
        <v/>
      </c>
      <c r="S24" s="26">
        <v>1249.203</v>
      </c>
      <c r="T24" s="27"/>
      <c r="U24" s="26" t="str">
        <f t="shared" si="3"/>
        <v/>
      </c>
      <c r="V24" s="26" t="str">
        <f>IFERROR(VLOOKUP($B24,'[1]Д2-SO2'!$B$3:$M$93,2,0),"")</f>
        <v/>
      </c>
      <c r="W24" s="28" t="str">
        <f t="shared" si="1"/>
        <v/>
      </c>
      <c r="X24" s="26">
        <v>434.13099999999997</v>
      </c>
      <c r="Y24" s="27"/>
      <c r="Z24" s="26" t="str">
        <f t="shared" si="4"/>
        <v/>
      </c>
      <c r="AA24" s="26" t="str">
        <f>IFERROR(VLOOKUP($B24,'[1]Д2-NOx'!$B$3:$R$93,2,0),"")</f>
        <v/>
      </c>
      <c r="AB24" s="28" t="str">
        <f t="shared" si="2"/>
        <v/>
      </c>
      <c r="AC24" s="2"/>
    </row>
    <row r="25" spans="1:29" ht="15.6" x14ac:dyDescent="0.3">
      <c r="A25" s="19">
        <v>14</v>
      </c>
      <c r="B25" s="20" t="s">
        <v>73</v>
      </c>
      <c r="C25" s="21" t="s">
        <v>58</v>
      </c>
      <c r="D25" s="21" t="s">
        <v>70</v>
      </c>
      <c r="E25" s="21" t="s">
        <v>54</v>
      </c>
      <c r="F25" s="23" t="s">
        <v>34</v>
      </c>
      <c r="G25" s="24">
        <v>1535.7</v>
      </c>
      <c r="H25" s="24">
        <v>7381.6480000000001</v>
      </c>
      <c r="I25" s="24">
        <v>0</v>
      </c>
      <c r="J25" s="24">
        <v>0</v>
      </c>
      <c r="K25" s="24">
        <v>0</v>
      </c>
      <c r="L25" s="21" t="s">
        <v>30</v>
      </c>
      <c r="M25" s="25">
        <v>3542</v>
      </c>
      <c r="N25" s="26">
        <v>2060.4</v>
      </c>
      <c r="O25" s="27">
        <v>-929.2</v>
      </c>
      <c r="P25" s="26">
        <f t="shared" si="5"/>
        <v>1131.2</v>
      </c>
      <c r="Q25" s="26">
        <f>IFERROR(VLOOKUP($B25,'[1]Д2-PM'!$B$3:$M$93,2,0),"")</f>
        <v>1131.2</v>
      </c>
      <c r="R25" s="28">
        <f t="shared" si="0"/>
        <v>0</v>
      </c>
      <c r="S25" s="26">
        <v>3072.3</v>
      </c>
      <c r="T25" s="27"/>
      <c r="U25" s="26" t="str">
        <f t="shared" si="3"/>
        <v/>
      </c>
      <c r="V25" s="26">
        <f>IFERROR(VLOOKUP($B25,'[1]Д2-SO2'!$B$3:$M$93,2,0),"")</f>
        <v>34682.699999999997</v>
      </c>
      <c r="W25" s="28">
        <f t="shared" si="1"/>
        <v>-0.911416931207778</v>
      </c>
      <c r="X25" s="26">
        <v>857.3</v>
      </c>
      <c r="Y25" s="27"/>
      <c r="Z25" s="26" t="str">
        <f t="shared" si="4"/>
        <v/>
      </c>
      <c r="AA25" s="26">
        <f>IFERROR(VLOOKUP($B25,'[1]Д2-NOx'!$B$3:$R$93,2,0),"")</f>
        <v>3671.6</v>
      </c>
      <c r="AB25" s="28">
        <f t="shared" si="2"/>
        <v>-0.76650506591131939</v>
      </c>
      <c r="AC25" s="2"/>
    </row>
    <row r="26" spans="1:29" ht="15.6" x14ac:dyDescent="0.3">
      <c r="A26" s="19" t="s">
        <v>74</v>
      </c>
      <c r="B26" s="20" t="s">
        <v>75</v>
      </c>
      <c r="C26" s="21" t="s">
        <v>58</v>
      </c>
      <c r="D26" s="21" t="s">
        <v>70</v>
      </c>
      <c r="E26" s="21" t="s">
        <v>54</v>
      </c>
      <c r="F26" s="23" t="s">
        <v>56</v>
      </c>
      <c r="G26" s="24">
        <v>801.2</v>
      </c>
      <c r="H26" s="24">
        <v>0</v>
      </c>
      <c r="I26" s="24">
        <v>0</v>
      </c>
      <c r="J26" s="24">
        <v>0</v>
      </c>
      <c r="K26" s="24">
        <v>0</v>
      </c>
      <c r="L26" s="21" t="s">
        <v>30</v>
      </c>
      <c r="M26" s="25">
        <v>0</v>
      </c>
      <c r="N26" s="26">
        <v>0</v>
      </c>
      <c r="O26" s="27"/>
      <c r="P26" s="26" t="str">
        <f t="shared" si="5"/>
        <v/>
      </c>
      <c r="Q26" s="26">
        <f>IFERROR(VLOOKUP($B26,'[1]Д2-PM'!$B$3:$M$93,2,0),"")</f>
        <v>3033.3</v>
      </c>
      <c r="R26" s="28">
        <f t="shared" si="0"/>
        <v>-1</v>
      </c>
      <c r="S26" s="26">
        <v>0</v>
      </c>
      <c r="T26" s="27">
        <v>643.20000000000005</v>
      </c>
      <c r="U26" s="26">
        <f t="shared" si="3"/>
        <v>643.20000000000005</v>
      </c>
      <c r="V26" s="26">
        <f>IFERROR(VLOOKUP($B26,'[1]Д2-SO2'!$B$3:$M$93,2,0),"")</f>
        <v>19503.099999999999</v>
      </c>
      <c r="W26" s="28">
        <f t="shared" si="1"/>
        <v>-0.96702062748998874</v>
      </c>
      <c r="X26" s="26">
        <v>0</v>
      </c>
      <c r="Y26" s="27"/>
      <c r="Z26" s="26" t="str">
        <f t="shared" si="4"/>
        <v/>
      </c>
      <c r="AA26" s="26">
        <f>IFERROR(VLOOKUP($B26,'[1]Д2-NOx'!$B$3:$R$93,2,0),"")</f>
        <v>1926.7</v>
      </c>
      <c r="AB26" s="28">
        <f t="shared" si="2"/>
        <v>-1</v>
      </c>
      <c r="AC26" s="2"/>
    </row>
    <row r="27" spans="1:29" ht="15.6" x14ac:dyDescent="0.3">
      <c r="A27" s="19" t="s">
        <v>76</v>
      </c>
      <c r="B27" s="20" t="s">
        <v>77</v>
      </c>
      <c r="C27" s="21" t="s">
        <v>58</v>
      </c>
      <c r="D27" s="21" t="s">
        <v>70</v>
      </c>
      <c r="E27" s="21" t="s">
        <v>54</v>
      </c>
      <c r="F27" s="23" t="s">
        <v>34</v>
      </c>
      <c r="G27" s="24">
        <v>801.1</v>
      </c>
      <c r="H27" s="24">
        <v>4768.3069999999998</v>
      </c>
      <c r="I27" s="24">
        <v>0</v>
      </c>
      <c r="J27" s="24">
        <v>0</v>
      </c>
      <c r="K27" s="24">
        <v>0</v>
      </c>
      <c r="L27" s="21" t="s">
        <v>41</v>
      </c>
      <c r="M27" s="25">
        <v>2459</v>
      </c>
      <c r="N27" s="26">
        <v>2989.6370000000002</v>
      </c>
      <c r="O27" s="27"/>
      <c r="P27" s="26" t="str">
        <f t="shared" si="5"/>
        <v/>
      </c>
      <c r="Q27" s="26" t="str">
        <f>IFERROR(VLOOKUP($B27,'[1]Д2-PM'!$B$3:$M$93,2,0),"")</f>
        <v/>
      </c>
      <c r="R27" s="28" t="str">
        <f t="shared" si="0"/>
        <v/>
      </c>
      <c r="S27" s="26">
        <v>2937.02</v>
      </c>
      <c r="T27" s="27"/>
      <c r="U27" s="26" t="str">
        <f t="shared" si="3"/>
        <v/>
      </c>
      <c r="V27" s="26" t="str">
        <f>IFERROR(VLOOKUP($B27,'[1]Д2-SO2'!$B$3:$M$93,2,0),"")</f>
        <v/>
      </c>
      <c r="W27" s="28" t="str">
        <f t="shared" si="1"/>
        <v/>
      </c>
      <c r="X27" s="26">
        <v>718.78499999999997</v>
      </c>
      <c r="Y27" s="27"/>
      <c r="Z27" s="26" t="str">
        <f t="shared" si="4"/>
        <v/>
      </c>
      <c r="AA27" s="26" t="str">
        <f>IFERROR(VLOOKUP($B27,'[1]Д2-NOx'!$B$3:$R$93,2,0),"")</f>
        <v/>
      </c>
      <c r="AB27" s="28" t="str">
        <f t="shared" si="2"/>
        <v/>
      </c>
      <c r="AC27" s="2"/>
    </row>
    <row r="28" spans="1:29" ht="15.6" x14ac:dyDescent="0.3">
      <c r="A28" s="19" t="s">
        <v>78</v>
      </c>
      <c r="B28" s="20" t="s">
        <v>79</v>
      </c>
      <c r="C28" s="21" t="s">
        <v>58</v>
      </c>
      <c r="D28" s="21" t="s">
        <v>70</v>
      </c>
      <c r="E28" s="21" t="s">
        <v>54</v>
      </c>
      <c r="F28" s="23" t="s">
        <v>34</v>
      </c>
      <c r="G28" s="24">
        <v>794.1</v>
      </c>
      <c r="H28" s="24">
        <v>2237.7620000000002</v>
      </c>
      <c r="I28" s="24">
        <v>0</v>
      </c>
      <c r="J28" s="24">
        <v>0</v>
      </c>
      <c r="K28" s="24">
        <v>0</v>
      </c>
      <c r="L28" s="21" t="s">
        <v>30</v>
      </c>
      <c r="M28" s="25">
        <v>1186</v>
      </c>
      <c r="N28" s="26">
        <v>828</v>
      </c>
      <c r="O28" s="27">
        <v>6222.6</v>
      </c>
      <c r="P28" s="26">
        <f t="shared" si="5"/>
        <v>7050.6</v>
      </c>
      <c r="Q28" s="26">
        <f>IFERROR(VLOOKUP($B28,'[1]Д2-PM'!$B$3:$M$93,2,0),"")</f>
        <v>7663.2</v>
      </c>
      <c r="R28" s="28">
        <f t="shared" si="0"/>
        <v>-7.9940494832445905E-2</v>
      </c>
      <c r="S28" s="26">
        <v>1321.7</v>
      </c>
      <c r="T28" s="27"/>
      <c r="U28" s="26" t="str">
        <f t="shared" si="3"/>
        <v/>
      </c>
      <c r="V28" s="26">
        <f>IFERROR(VLOOKUP($B28,'[1]Д2-SO2'!$B$3:$M$93,2,0),"")</f>
        <v>46557.9</v>
      </c>
      <c r="W28" s="28">
        <f t="shared" si="1"/>
        <v>-0.97161169210810627</v>
      </c>
      <c r="X28" s="26">
        <v>342.1</v>
      </c>
      <c r="Y28" s="27">
        <v>1238.5999999999999</v>
      </c>
      <c r="Z28" s="26">
        <f t="shared" si="4"/>
        <v>1580.6999999999998</v>
      </c>
      <c r="AA28" s="26">
        <f>IFERROR(VLOOKUP($B28,'[1]Д2-NOx'!$B$3:$R$93,2,0),"")</f>
        <v>4907.3</v>
      </c>
      <c r="AB28" s="28">
        <f t="shared" si="2"/>
        <v>-0.67788804434210259</v>
      </c>
      <c r="AC28" s="2"/>
    </row>
    <row r="29" spans="1:29" ht="15.6" x14ac:dyDescent="0.3">
      <c r="A29" s="19" t="s">
        <v>80</v>
      </c>
      <c r="B29" s="20" t="s">
        <v>81</v>
      </c>
      <c r="C29" s="21" t="s">
        <v>58</v>
      </c>
      <c r="D29" s="21" t="s">
        <v>70</v>
      </c>
      <c r="E29" s="21" t="s">
        <v>54</v>
      </c>
      <c r="F29" s="23" t="s">
        <v>34</v>
      </c>
      <c r="G29" s="24">
        <v>801.3</v>
      </c>
      <c r="H29" s="24">
        <v>5044.366</v>
      </c>
      <c r="I29" s="24">
        <v>0</v>
      </c>
      <c r="J29" s="24">
        <v>0</v>
      </c>
      <c r="K29" s="24">
        <v>0</v>
      </c>
      <c r="L29" s="21" t="s">
        <v>41</v>
      </c>
      <c r="M29" s="25">
        <v>2427</v>
      </c>
      <c r="N29" s="26">
        <v>1670.39</v>
      </c>
      <c r="O29" s="27"/>
      <c r="P29" s="26" t="str">
        <f t="shared" si="5"/>
        <v/>
      </c>
      <c r="Q29" s="26" t="str">
        <f>IFERROR(VLOOKUP($B29,'[1]Д2-PM'!$B$3:$M$93,2,0),"")</f>
        <v/>
      </c>
      <c r="R29" s="28" t="str">
        <f t="shared" si="0"/>
        <v/>
      </c>
      <c r="S29" s="26">
        <v>2480.1990000000001</v>
      </c>
      <c r="T29" s="27"/>
      <c r="U29" s="26" t="str">
        <f t="shared" si="3"/>
        <v/>
      </c>
      <c r="V29" s="26" t="str">
        <f>IFERROR(VLOOKUP($B29,'[1]Д2-SO2'!$B$3:$M$93,2,0),"")</f>
        <v/>
      </c>
      <c r="W29" s="28" t="str">
        <f t="shared" si="1"/>
        <v/>
      </c>
      <c r="X29" s="26">
        <v>799.49</v>
      </c>
      <c r="Y29" s="27"/>
      <c r="Z29" s="26" t="str">
        <f t="shared" si="4"/>
        <v/>
      </c>
      <c r="AA29" s="26" t="str">
        <f>IFERROR(VLOOKUP($B29,'[1]Д2-NOx'!$B$3:$R$93,2,0),"")</f>
        <v/>
      </c>
      <c r="AB29" s="28" t="str">
        <f t="shared" si="2"/>
        <v/>
      </c>
      <c r="AC29" s="2"/>
    </row>
    <row r="30" spans="1:29" ht="15.6" x14ac:dyDescent="0.3">
      <c r="A30" s="19" t="s">
        <v>82</v>
      </c>
      <c r="B30" s="20" t="s">
        <v>83</v>
      </c>
      <c r="C30" s="21" t="s">
        <v>58</v>
      </c>
      <c r="D30" s="21" t="s">
        <v>70</v>
      </c>
      <c r="E30" s="21" t="s">
        <v>54</v>
      </c>
      <c r="F30" s="23" t="s">
        <v>56</v>
      </c>
      <c r="G30" s="24">
        <v>790.5</v>
      </c>
      <c r="H30" s="24">
        <v>0</v>
      </c>
      <c r="I30" s="24">
        <v>0</v>
      </c>
      <c r="J30" s="24">
        <v>0</v>
      </c>
      <c r="K30" s="24">
        <v>0</v>
      </c>
      <c r="L30" s="21" t="s">
        <v>41</v>
      </c>
      <c r="M30" s="25">
        <v>0</v>
      </c>
      <c r="N30" s="26">
        <v>0</v>
      </c>
      <c r="O30" s="27"/>
      <c r="P30" s="26" t="str">
        <f t="shared" si="5"/>
        <v/>
      </c>
      <c r="Q30" s="26" t="str">
        <f>IFERROR(VLOOKUP($B30,'[1]Д2-PM'!$B$3:$M$93,2,0),"")</f>
        <v/>
      </c>
      <c r="R30" s="28" t="str">
        <f t="shared" si="0"/>
        <v/>
      </c>
      <c r="S30" s="26">
        <v>0</v>
      </c>
      <c r="T30" s="27"/>
      <c r="U30" s="26" t="str">
        <f t="shared" si="3"/>
        <v/>
      </c>
      <c r="V30" s="26" t="str">
        <f>IFERROR(VLOOKUP($B30,'[1]Д2-SO2'!$B$3:$M$93,2,0),"")</f>
        <v/>
      </c>
      <c r="W30" s="28" t="str">
        <f t="shared" si="1"/>
        <v/>
      </c>
      <c r="X30" s="26">
        <v>0</v>
      </c>
      <c r="Y30" s="27"/>
      <c r="Z30" s="26" t="str">
        <f t="shared" si="4"/>
        <v/>
      </c>
      <c r="AA30" s="26" t="str">
        <f>IFERROR(VLOOKUP($B30,'[1]Д2-NOx'!$B$3:$R$93,2,0),"")</f>
        <v/>
      </c>
      <c r="AB30" s="28" t="str">
        <f t="shared" si="2"/>
        <v/>
      </c>
      <c r="AC30" s="2"/>
    </row>
    <row r="31" spans="1:29" ht="15.6" x14ac:dyDescent="0.3">
      <c r="A31" s="19" t="s">
        <v>84</v>
      </c>
      <c r="B31" s="20" t="s">
        <v>85</v>
      </c>
      <c r="C31" s="21" t="s">
        <v>86</v>
      </c>
      <c r="D31" s="21" t="s">
        <v>87</v>
      </c>
      <c r="E31" s="21" t="s">
        <v>88</v>
      </c>
      <c r="F31" s="23" t="s">
        <v>34</v>
      </c>
      <c r="G31" s="24">
        <v>2276.8000000000002</v>
      </c>
      <c r="H31" s="24">
        <v>31183.72</v>
      </c>
      <c r="I31" s="24">
        <v>0</v>
      </c>
      <c r="J31" s="24">
        <v>0</v>
      </c>
      <c r="K31" s="24">
        <v>0</v>
      </c>
      <c r="L31" s="21" t="s">
        <v>30</v>
      </c>
      <c r="M31" s="25">
        <v>5438</v>
      </c>
      <c r="N31" s="26">
        <v>5342</v>
      </c>
      <c r="O31" s="27">
        <v>-339.3</v>
      </c>
      <c r="P31" s="26">
        <f t="shared" si="5"/>
        <v>5002.7</v>
      </c>
      <c r="Q31" s="26">
        <f>IFERROR(VLOOKUP($B31,'[1]Д2-PM'!$B$3:$M$93,2,0),"")</f>
        <v>5002.7</v>
      </c>
      <c r="R31" s="28">
        <f t="shared" si="0"/>
        <v>0</v>
      </c>
      <c r="S31" s="26">
        <v>37313.300000000003</v>
      </c>
      <c r="T31" s="27"/>
      <c r="U31" s="26" t="str">
        <f t="shared" si="3"/>
        <v/>
      </c>
      <c r="V31" s="26">
        <f>IFERROR(VLOOKUP($B31,'[1]Д2-SO2'!$B$3:$M$93,2,0),"")</f>
        <v>55557.9</v>
      </c>
      <c r="W31" s="28">
        <f t="shared" si="1"/>
        <v>-0.32838894198664814</v>
      </c>
      <c r="X31" s="26">
        <v>3628.6</v>
      </c>
      <c r="Y31" s="27"/>
      <c r="Z31" s="26" t="str">
        <f t="shared" si="4"/>
        <v/>
      </c>
      <c r="AA31" s="26">
        <f>IFERROR(VLOOKUP($B31,'[1]Д2-NOx'!$B$3:$R$93,2,0),"")</f>
        <v>5291.3</v>
      </c>
      <c r="AB31" s="28">
        <f t="shared" si="2"/>
        <v>-0.31423279723319414</v>
      </c>
      <c r="AC31" s="2"/>
    </row>
    <row r="32" spans="1:29" ht="15.6" x14ac:dyDescent="0.3">
      <c r="A32" s="19" t="s">
        <v>89</v>
      </c>
      <c r="B32" s="20" t="s">
        <v>90</v>
      </c>
      <c r="C32" s="21" t="s">
        <v>86</v>
      </c>
      <c r="D32" s="21" t="s">
        <v>87</v>
      </c>
      <c r="E32" s="21" t="s">
        <v>88</v>
      </c>
      <c r="F32" s="23" t="s">
        <v>34</v>
      </c>
      <c r="G32" s="24">
        <v>569</v>
      </c>
      <c r="H32" s="24">
        <v>10965.36</v>
      </c>
      <c r="I32" s="24">
        <v>0</v>
      </c>
      <c r="J32" s="24">
        <v>0</v>
      </c>
      <c r="K32" s="24">
        <v>0</v>
      </c>
      <c r="L32" s="21" t="s">
        <v>91</v>
      </c>
      <c r="M32" s="25">
        <v>6955</v>
      </c>
      <c r="N32" s="26">
        <v>5849.8770000000004</v>
      </c>
      <c r="O32" s="27"/>
      <c r="P32" s="26" t="str">
        <f t="shared" si="5"/>
        <v/>
      </c>
      <c r="Q32" s="26" t="str">
        <f>IFERROR(VLOOKUP($B32,'[1]Д2-PM'!$B$3:$M$93,2,0),"")</f>
        <v/>
      </c>
      <c r="R32" s="28" t="str">
        <f t="shared" si="0"/>
        <v/>
      </c>
      <c r="S32" s="26">
        <v>12780.242</v>
      </c>
      <c r="T32" s="27"/>
      <c r="U32" s="26" t="str">
        <f t="shared" si="3"/>
        <v/>
      </c>
      <c r="V32" s="26" t="str">
        <f>IFERROR(VLOOKUP($B32,'[1]Д2-SO2'!$B$3:$M$93,2,0),"")</f>
        <v/>
      </c>
      <c r="W32" s="28" t="str">
        <f t="shared" si="1"/>
        <v/>
      </c>
      <c r="X32" s="26">
        <v>1103.039</v>
      </c>
      <c r="Y32" s="27"/>
      <c r="Z32" s="26" t="str">
        <f t="shared" si="4"/>
        <v/>
      </c>
      <c r="AA32" s="26" t="str">
        <f>IFERROR(VLOOKUP($B32,'[1]Д2-NOx'!$B$3:$R$93,2,0),"")</f>
        <v/>
      </c>
      <c r="AB32" s="28" t="str">
        <f t="shared" si="2"/>
        <v/>
      </c>
      <c r="AC32" s="2"/>
    </row>
    <row r="33" spans="1:29" ht="15.6" x14ac:dyDescent="0.3">
      <c r="A33" s="19" t="s">
        <v>92</v>
      </c>
      <c r="B33" s="20" t="s">
        <v>93</v>
      </c>
      <c r="C33" s="21" t="s">
        <v>86</v>
      </c>
      <c r="D33" s="21" t="s">
        <v>87</v>
      </c>
      <c r="E33" s="21" t="s">
        <v>88</v>
      </c>
      <c r="F33" s="23" t="s">
        <v>34</v>
      </c>
      <c r="G33" s="24">
        <v>569</v>
      </c>
      <c r="H33" s="24">
        <v>9711.8320000000003</v>
      </c>
      <c r="I33" s="24">
        <v>0</v>
      </c>
      <c r="J33" s="24">
        <v>0</v>
      </c>
      <c r="K33" s="24">
        <v>0</v>
      </c>
      <c r="L33" s="21" t="s">
        <v>91</v>
      </c>
      <c r="M33" s="25">
        <v>6229</v>
      </c>
      <c r="N33" s="26">
        <v>6017.4110000000001</v>
      </c>
      <c r="O33" s="27"/>
      <c r="P33" s="26" t="str">
        <f t="shared" si="5"/>
        <v/>
      </c>
      <c r="Q33" s="26" t="str">
        <f>IFERROR(VLOOKUP($B33,'[1]Д2-PM'!$B$3:$M$93,2,0),"")</f>
        <v/>
      </c>
      <c r="R33" s="28" t="str">
        <f t="shared" si="0"/>
        <v/>
      </c>
      <c r="S33" s="26">
        <v>11513.989</v>
      </c>
      <c r="T33" s="27"/>
      <c r="U33" s="26" t="str">
        <f t="shared" si="3"/>
        <v/>
      </c>
      <c r="V33" s="26" t="str">
        <f>IFERROR(VLOOKUP($B33,'[1]Д2-SO2'!$B$3:$M$93,2,0),"")</f>
        <v/>
      </c>
      <c r="W33" s="28" t="str">
        <f t="shared" si="1"/>
        <v/>
      </c>
      <c r="X33" s="26">
        <v>1167.2370000000001</v>
      </c>
      <c r="Y33" s="27"/>
      <c r="Z33" s="26" t="str">
        <f t="shared" si="4"/>
        <v/>
      </c>
      <c r="AA33" s="26" t="str">
        <f>IFERROR(VLOOKUP($B33,'[1]Д2-NOx'!$B$3:$R$93,2,0),"")</f>
        <v/>
      </c>
      <c r="AB33" s="28" t="str">
        <f t="shared" si="2"/>
        <v/>
      </c>
      <c r="AC33" s="2"/>
    </row>
    <row r="34" spans="1:29" ht="15.6" x14ac:dyDescent="0.3">
      <c r="A34" s="19" t="s">
        <v>94</v>
      </c>
      <c r="B34" s="20" t="s">
        <v>95</v>
      </c>
      <c r="C34" s="21" t="s">
        <v>86</v>
      </c>
      <c r="D34" s="21" t="s">
        <v>87</v>
      </c>
      <c r="E34" s="21" t="s">
        <v>88</v>
      </c>
      <c r="F34" s="23" t="s">
        <v>34</v>
      </c>
      <c r="G34" s="24">
        <v>569</v>
      </c>
      <c r="H34" s="24">
        <v>8866.48</v>
      </c>
      <c r="I34" s="24">
        <v>0</v>
      </c>
      <c r="J34" s="24">
        <v>0</v>
      </c>
      <c r="K34" s="24">
        <v>0</v>
      </c>
      <c r="L34" s="21" t="s">
        <v>91</v>
      </c>
      <c r="M34" s="25">
        <v>6199</v>
      </c>
      <c r="N34" s="26">
        <v>5450.7669999999998</v>
      </c>
      <c r="O34" s="27"/>
      <c r="P34" s="26" t="str">
        <f t="shared" si="5"/>
        <v/>
      </c>
      <c r="Q34" s="26" t="str">
        <f>IFERROR(VLOOKUP($B34,'[1]Д2-PM'!$B$3:$M$93,2,0),"")</f>
        <v/>
      </c>
      <c r="R34" s="28" t="str">
        <f t="shared" si="0"/>
        <v/>
      </c>
      <c r="S34" s="26">
        <v>10629.284</v>
      </c>
      <c r="T34" s="27"/>
      <c r="U34" s="26" t="str">
        <f t="shared" si="3"/>
        <v/>
      </c>
      <c r="V34" s="26" t="str">
        <f>IFERROR(VLOOKUP($B34,'[1]Д2-SO2'!$B$3:$M$93,2,0),"")</f>
        <v/>
      </c>
      <c r="W34" s="28" t="str">
        <f t="shared" si="1"/>
        <v/>
      </c>
      <c r="X34" s="26">
        <v>963.05700000000002</v>
      </c>
      <c r="Y34" s="27"/>
      <c r="Z34" s="26" t="str">
        <f t="shared" si="4"/>
        <v/>
      </c>
      <c r="AA34" s="26" t="str">
        <f>IFERROR(VLOOKUP($B34,'[1]Д2-NOx'!$B$3:$R$93,2,0),"")</f>
        <v/>
      </c>
      <c r="AB34" s="28" t="str">
        <f t="shared" si="2"/>
        <v/>
      </c>
      <c r="AC34" s="2"/>
    </row>
    <row r="35" spans="1:29" ht="15.6" x14ac:dyDescent="0.3">
      <c r="A35" s="19" t="s">
        <v>96</v>
      </c>
      <c r="B35" s="20" t="s">
        <v>97</v>
      </c>
      <c r="C35" s="21" t="s">
        <v>86</v>
      </c>
      <c r="D35" s="21" t="s">
        <v>87</v>
      </c>
      <c r="E35" s="21" t="s">
        <v>88</v>
      </c>
      <c r="F35" s="23" t="s">
        <v>34</v>
      </c>
      <c r="G35" s="24">
        <v>569</v>
      </c>
      <c r="H35" s="24">
        <v>10006.698</v>
      </c>
      <c r="I35" s="24">
        <v>0</v>
      </c>
      <c r="J35" s="24">
        <v>0</v>
      </c>
      <c r="K35" s="24">
        <v>0</v>
      </c>
      <c r="L35" s="21" t="s">
        <v>91</v>
      </c>
      <c r="M35" s="25">
        <v>7102</v>
      </c>
      <c r="N35" s="26">
        <v>6040.6809999999996</v>
      </c>
      <c r="O35" s="27"/>
      <c r="P35" s="26" t="str">
        <f t="shared" si="5"/>
        <v/>
      </c>
      <c r="Q35" s="26" t="str">
        <f>IFERROR(VLOOKUP($B35,'[1]Д2-PM'!$B$3:$M$93,2,0),"")</f>
        <v/>
      </c>
      <c r="R35" s="28" t="str">
        <f t="shared" si="0"/>
        <v/>
      </c>
      <c r="S35" s="26">
        <v>12000.205</v>
      </c>
      <c r="T35" s="27"/>
      <c r="U35" s="26" t="str">
        <f t="shared" si="3"/>
        <v/>
      </c>
      <c r="V35" s="26" t="str">
        <f>IFERROR(VLOOKUP($B35,'[1]Д2-SO2'!$B$3:$M$93,2,0),"")</f>
        <v/>
      </c>
      <c r="W35" s="28" t="str">
        <f t="shared" si="1"/>
        <v/>
      </c>
      <c r="X35" s="26">
        <v>1074.6500000000001</v>
      </c>
      <c r="Y35" s="27"/>
      <c r="Z35" s="26" t="str">
        <f t="shared" si="4"/>
        <v/>
      </c>
      <c r="AA35" s="26" t="str">
        <f>IFERROR(VLOOKUP($B35,'[1]Д2-NOx'!$B$3:$R$93,2,0),"")</f>
        <v/>
      </c>
      <c r="AB35" s="28" t="str">
        <f t="shared" si="2"/>
        <v/>
      </c>
      <c r="AC35" s="2"/>
    </row>
    <row r="36" spans="1:29" ht="15.6" x14ac:dyDescent="0.3">
      <c r="A36" s="19" t="s">
        <v>98</v>
      </c>
      <c r="B36" s="20" t="s">
        <v>99</v>
      </c>
      <c r="C36" s="21" t="s">
        <v>86</v>
      </c>
      <c r="D36" s="21" t="s">
        <v>87</v>
      </c>
      <c r="E36" s="21" t="s">
        <v>88</v>
      </c>
      <c r="F36" s="23" t="s">
        <v>34</v>
      </c>
      <c r="G36" s="24">
        <v>569.20000000000005</v>
      </c>
      <c r="H36" s="24">
        <v>8270.5470000000005</v>
      </c>
      <c r="I36" s="24">
        <v>0</v>
      </c>
      <c r="J36" s="24">
        <v>0</v>
      </c>
      <c r="K36" s="24">
        <v>0</v>
      </c>
      <c r="L36" s="21" t="s">
        <v>30</v>
      </c>
      <c r="M36" s="25">
        <v>5742</v>
      </c>
      <c r="N36" s="26">
        <v>3480.7</v>
      </c>
      <c r="O36" s="27">
        <v>-1802.9</v>
      </c>
      <c r="P36" s="26">
        <f t="shared" si="5"/>
        <v>1677.7999999999997</v>
      </c>
      <c r="Q36" s="26">
        <f>IFERROR(VLOOKUP($B36,'[1]Д2-PM'!$B$3:$M$93,2,0),"")</f>
        <v>1677.8</v>
      </c>
      <c r="R36" s="28">
        <f t="shared" si="0"/>
        <v>-1.3551893875505546E-16</v>
      </c>
      <c r="S36" s="26">
        <v>9842</v>
      </c>
      <c r="T36" s="27">
        <v>-395.9</v>
      </c>
      <c r="U36" s="26">
        <f t="shared" si="3"/>
        <v>9446.1</v>
      </c>
      <c r="V36" s="26">
        <f>IFERROR(VLOOKUP($B36,'[1]Д2-SO2'!$B$3:$M$93,2,0),"")</f>
        <v>9446.1</v>
      </c>
      <c r="W36" s="28">
        <f t="shared" si="1"/>
        <v>0</v>
      </c>
      <c r="X36" s="26">
        <v>931</v>
      </c>
      <c r="Y36" s="27">
        <v>-60.5</v>
      </c>
      <c r="Z36" s="26">
        <f t="shared" si="4"/>
        <v>870.5</v>
      </c>
      <c r="AA36" s="26">
        <f>IFERROR(VLOOKUP($B36,'[1]Д2-NOx'!$B$3:$R$93,2,0),"")</f>
        <v>870.5</v>
      </c>
      <c r="AB36" s="28">
        <f t="shared" si="2"/>
        <v>0</v>
      </c>
      <c r="AC36" s="2"/>
    </row>
    <row r="37" spans="1:29" ht="15.6" x14ac:dyDescent="0.3">
      <c r="A37" s="19" t="s">
        <v>100</v>
      </c>
      <c r="B37" s="20" t="s">
        <v>101</v>
      </c>
      <c r="C37" s="21" t="s">
        <v>86</v>
      </c>
      <c r="D37" s="21" t="s">
        <v>87</v>
      </c>
      <c r="E37" s="21" t="s">
        <v>88</v>
      </c>
      <c r="F37" s="23" t="s">
        <v>34</v>
      </c>
      <c r="G37" s="24">
        <v>569</v>
      </c>
      <c r="H37" s="24">
        <v>9967.4930000000004</v>
      </c>
      <c r="I37" s="24">
        <v>0</v>
      </c>
      <c r="J37" s="24">
        <v>0</v>
      </c>
      <c r="K37" s="24">
        <v>0</v>
      </c>
      <c r="L37" s="21" t="s">
        <v>41</v>
      </c>
      <c r="M37" s="25">
        <v>6762</v>
      </c>
      <c r="N37" s="26">
        <v>148.839</v>
      </c>
      <c r="O37" s="27"/>
      <c r="P37" s="26" t="str">
        <f t="shared" si="5"/>
        <v/>
      </c>
      <c r="Q37" s="26" t="str">
        <f>IFERROR(VLOOKUP($B37,'[1]Д2-PM'!$B$3:$M$93,2,0),"")</f>
        <v/>
      </c>
      <c r="R37" s="28" t="str">
        <f t="shared" si="0"/>
        <v/>
      </c>
      <c r="S37" s="26">
        <v>11840.86</v>
      </c>
      <c r="T37" s="27"/>
      <c r="U37" s="26" t="str">
        <f t="shared" si="3"/>
        <v/>
      </c>
      <c r="V37" s="26" t="str">
        <f>IFERROR(VLOOKUP($B37,'[1]Д2-SO2'!$B$3:$M$93,2,0),"")</f>
        <v/>
      </c>
      <c r="W37" s="28" t="str">
        <f t="shared" si="1"/>
        <v/>
      </c>
      <c r="X37" s="26">
        <v>1168.4090000000001</v>
      </c>
      <c r="Y37" s="27"/>
      <c r="Z37" s="26" t="str">
        <f t="shared" si="4"/>
        <v/>
      </c>
      <c r="AA37" s="26" t="str">
        <f>IFERROR(VLOOKUP($B37,'[1]Д2-NOx'!$B$3:$R$93,2,0),"")</f>
        <v/>
      </c>
      <c r="AB37" s="28" t="str">
        <f t="shared" si="2"/>
        <v/>
      </c>
      <c r="AC37" s="2"/>
    </row>
    <row r="38" spans="1:29" ht="15.6" x14ac:dyDescent="0.3">
      <c r="A38" s="19" t="s">
        <v>102</v>
      </c>
      <c r="B38" s="20" t="s">
        <v>103</v>
      </c>
      <c r="C38" s="21" t="s">
        <v>86</v>
      </c>
      <c r="D38" s="21" t="s">
        <v>87</v>
      </c>
      <c r="E38" s="21" t="s">
        <v>88</v>
      </c>
      <c r="F38" s="23" t="s">
        <v>34</v>
      </c>
      <c r="G38" s="24">
        <v>569.20000000000005</v>
      </c>
      <c r="H38" s="24">
        <v>9537.5329999999994</v>
      </c>
      <c r="I38" s="24">
        <v>0</v>
      </c>
      <c r="J38" s="24">
        <v>0</v>
      </c>
      <c r="K38" s="24">
        <v>0</v>
      </c>
      <c r="L38" s="21" t="s">
        <v>91</v>
      </c>
      <c r="M38" s="25">
        <v>6154</v>
      </c>
      <c r="N38" s="26">
        <v>4458.7669999999998</v>
      </c>
      <c r="O38" s="27"/>
      <c r="P38" s="26" t="str">
        <f t="shared" si="5"/>
        <v/>
      </c>
      <c r="Q38" s="26" t="str">
        <f>IFERROR(VLOOKUP($B38,'[1]Д2-PM'!$B$3:$M$93,2,0),"")</f>
        <v/>
      </c>
      <c r="R38" s="28" t="str">
        <f t="shared" si="0"/>
        <v/>
      </c>
      <c r="S38" s="26">
        <v>11349.401</v>
      </c>
      <c r="T38" s="27"/>
      <c r="U38" s="26" t="str">
        <f t="shared" si="3"/>
        <v/>
      </c>
      <c r="V38" s="26" t="str">
        <f>IFERROR(VLOOKUP($B38,'[1]Д2-SO2'!$B$3:$M$93,2,0),"")</f>
        <v/>
      </c>
      <c r="W38" s="28" t="str">
        <f t="shared" si="1"/>
        <v/>
      </c>
      <c r="X38" s="26">
        <v>1136.1010000000001</v>
      </c>
      <c r="Y38" s="27"/>
      <c r="Z38" s="26" t="str">
        <f t="shared" si="4"/>
        <v/>
      </c>
      <c r="AA38" s="26" t="str">
        <f>IFERROR(VLOOKUP($B38,'[1]Д2-NOx'!$B$3:$R$93,2,0),"")</f>
        <v/>
      </c>
      <c r="AB38" s="28" t="str">
        <f t="shared" si="2"/>
        <v/>
      </c>
      <c r="AC38" s="2"/>
    </row>
    <row r="39" spans="1:29" ht="15.6" x14ac:dyDescent="0.3">
      <c r="A39" s="19" t="s">
        <v>104</v>
      </c>
      <c r="B39" s="20" t="s">
        <v>105</v>
      </c>
      <c r="C39" s="21" t="s">
        <v>86</v>
      </c>
      <c r="D39" s="21" t="s">
        <v>87</v>
      </c>
      <c r="E39" s="21" t="s">
        <v>88</v>
      </c>
      <c r="F39" s="23" t="s">
        <v>34</v>
      </c>
      <c r="G39" s="24">
        <v>569.20000000000005</v>
      </c>
      <c r="H39" s="24">
        <v>10529.653</v>
      </c>
      <c r="I39" s="24">
        <v>0</v>
      </c>
      <c r="J39" s="24">
        <v>0</v>
      </c>
      <c r="K39" s="24">
        <v>0</v>
      </c>
      <c r="L39" s="21" t="s">
        <v>41</v>
      </c>
      <c r="M39" s="25">
        <v>7274</v>
      </c>
      <c r="N39" s="26">
        <v>132.70400000000001</v>
      </c>
      <c r="O39" s="27"/>
      <c r="P39" s="26" t="str">
        <f t="shared" si="5"/>
        <v/>
      </c>
      <c r="Q39" s="26" t="str">
        <f>IFERROR(VLOOKUP($B39,'[1]Д2-PM'!$B$3:$M$93,2,0),"")</f>
        <v/>
      </c>
      <c r="R39" s="28" t="str">
        <f t="shared" si="0"/>
        <v/>
      </c>
      <c r="S39" s="26">
        <v>12675.789000000001</v>
      </c>
      <c r="T39" s="27"/>
      <c r="U39" s="26" t="str">
        <f t="shared" si="3"/>
        <v/>
      </c>
      <c r="V39" s="26" t="str">
        <f>IFERROR(VLOOKUP($B39,'[1]Д2-SO2'!$B$3:$M$93,2,0),"")</f>
        <v/>
      </c>
      <c r="W39" s="28" t="str">
        <f t="shared" si="1"/>
        <v/>
      </c>
      <c r="X39" s="26">
        <v>1234.2170000000001</v>
      </c>
      <c r="Y39" s="27"/>
      <c r="Z39" s="26" t="str">
        <f t="shared" si="4"/>
        <v/>
      </c>
      <c r="AA39" s="26" t="str">
        <f>IFERROR(VLOOKUP($B39,'[1]Д2-NOx'!$B$3:$R$93,2,0),"")</f>
        <v/>
      </c>
      <c r="AB39" s="28" t="str">
        <f t="shared" si="2"/>
        <v/>
      </c>
      <c r="AC39" s="2"/>
    </row>
    <row r="40" spans="1:29" ht="15.6" x14ac:dyDescent="0.3">
      <c r="A40" s="19">
        <v>20</v>
      </c>
      <c r="B40" s="20" t="s">
        <v>106</v>
      </c>
      <c r="C40" s="21" t="s">
        <v>107</v>
      </c>
      <c r="D40" s="21" t="s">
        <v>108</v>
      </c>
      <c r="E40" s="21" t="s">
        <v>88</v>
      </c>
      <c r="F40" s="23" t="s">
        <v>34</v>
      </c>
      <c r="G40" s="24">
        <v>848.5</v>
      </c>
      <c r="H40" s="24">
        <v>8623.82</v>
      </c>
      <c r="I40" s="24">
        <v>0</v>
      </c>
      <c r="J40" s="24">
        <v>0</v>
      </c>
      <c r="K40" s="24">
        <v>0</v>
      </c>
      <c r="L40" s="21" t="s">
        <v>91</v>
      </c>
      <c r="M40" s="25">
        <v>3438</v>
      </c>
      <c r="N40" s="26">
        <v>1168.5360000000001</v>
      </c>
      <c r="O40" s="27"/>
      <c r="P40" s="26" t="str">
        <f t="shared" si="5"/>
        <v/>
      </c>
      <c r="Q40" s="26" t="str">
        <f>IFERROR(VLOOKUP($B40,'[1]Д2-PM'!$B$3:$M$93,2,0),"")</f>
        <v/>
      </c>
      <c r="R40" s="28" t="str">
        <f t="shared" si="0"/>
        <v/>
      </c>
      <c r="S40" s="26">
        <v>9500.2749999999996</v>
      </c>
      <c r="T40" s="27"/>
      <c r="U40" s="26" t="str">
        <f t="shared" si="3"/>
        <v/>
      </c>
      <c r="V40" s="26" t="str">
        <f>IFERROR(VLOOKUP($B40,'[1]Д2-SO2'!$B$3:$M$93,2,0),"")</f>
        <v/>
      </c>
      <c r="W40" s="28" t="str">
        <f t="shared" si="1"/>
        <v/>
      </c>
      <c r="X40" s="26">
        <v>1072.625</v>
      </c>
      <c r="Y40" s="27"/>
      <c r="Z40" s="26" t="str">
        <f t="shared" si="4"/>
        <v/>
      </c>
      <c r="AA40" s="26" t="str">
        <f>IFERROR(VLOOKUP($B40,'[1]Д2-NOx'!$B$3:$R$93,2,0),"")</f>
        <v/>
      </c>
      <c r="AB40" s="28" t="str">
        <f t="shared" si="2"/>
        <v/>
      </c>
      <c r="AC40" s="2"/>
    </row>
    <row r="41" spans="1:29" ht="15.6" x14ac:dyDescent="0.3">
      <c r="A41" s="19">
        <v>21</v>
      </c>
      <c r="B41" s="29" t="s">
        <v>109</v>
      </c>
      <c r="C41" s="21" t="s">
        <v>107</v>
      </c>
      <c r="D41" s="21" t="s">
        <v>108</v>
      </c>
      <c r="E41" s="21" t="s">
        <v>88</v>
      </c>
      <c r="F41" s="23" t="s">
        <v>34</v>
      </c>
      <c r="G41" s="24">
        <v>889.45</v>
      </c>
      <c r="H41" s="24">
        <v>18645.632000000001</v>
      </c>
      <c r="I41" s="24">
        <v>0</v>
      </c>
      <c r="J41" s="24">
        <v>0</v>
      </c>
      <c r="K41" s="24">
        <v>0</v>
      </c>
      <c r="L41" s="21" t="s">
        <v>30</v>
      </c>
      <c r="M41" s="25">
        <v>7303</v>
      </c>
      <c r="N41" s="26">
        <v>4637</v>
      </c>
      <c r="O41" s="27">
        <v>-1102.5999999999999</v>
      </c>
      <c r="P41" s="26">
        <f t="shared" si="5"/>
        <v>3534.4</v>
      </c>
      <c r="Q41" s="26">
        <f>IFERROR(VLOOKUP($B41,'[1]Д2-PM'!$B$3:$M$93,2,0),"")</f>
        <v>3534.4</v>
      </c>
      <c r="R41" s="28">
        <f t="shared" si="0"/>
        <v>0</v>
      </c>
      <c r="S41" s="26">
        <v>23028.2</v>
      </c>
      <c r="T41" s="27">
        <v>-1534.5</v>
      </c>
      <c r="U41" s="26">
        <f t="shared" si="3"/>
        <v>21493.7</v>
      </c>
      <c r="V41" s="26">
        <f>IFERROR(VLOOKUP($B41,'[1]Д2-SO2'!$B$3:$M$93,2,0),"")</f>
        <v>21493.7</v>
      </c>
      <c r="W41" s="28">
        <f t="shared" si="1"/>
        <v>0</v>
      </c>
      <c r="X41" s="26">
        <v>3303.7999</v>
      </c>
      <c r="Y41" s="27">
        <v>-631.6</v>
      </c>
      <c r="Z41" s="26">
        <f t="shared" si="4"/>
        <v>2672.1999000000001</v>
      </c>
      <c r="AA41" s="26">
        <f>IFERROR(VLOOKUP($B41,'[1]Д2-NOx'!$B$3:$R$93,2,0),"")</f>
        <v>2672.2</v>
      </c>
      <c r="AB41" s="28">
        <f t="shared" si="2"/>
        <v>-3.7422348532117461E-8</v>
      </c>
      <c r="AC41" s="2"/>
    </row>
    <row r="42" spans="1:29" ht="15.6" x14ac:dyDescent="0.3">
      <c r="A42" s="19">
        <v>22</v>
      </c>
      <c r="B42" s="29" t="s">
        <v>110</v>
      </c>
      <c r="C42" s="21" t="s">
        <v>111</v>
      </c>
      <c r="D42" s="21" t="s">
        <v>112</v>
      </c>
      <c r="E42" s="21" t="s">
        <v>88</v>
      </c>
      <c r="F42" s="23" t="s">
        <v>34</v>
      </c>
      <c r="G42" s="24">
        <v>2381.1999999999998</v>
      </c>
      <c r="H42" s="24">
        <v>36541.881999999998</v>
      </c>
      <c r="I42" s="24">
        <v>0</v>
      </c>
      <c r="J42" s="24">
        <v>0</v>
      </c>
      <c r="K42" s="24">
        <v>0</v>
      </c>
      <c r="L42" s="21" t="s">
        <v>30</v>
      </c>
      <c r="M42" s="25">
        <v>5522</v>
      </c>
      <c r="N42" s="26">
        <v>8925.1998999999996</v>
      </c>
      <c r="O42" s="27">
        <v>-6222.6</v>
      </c>
      <c r="P42" s="26">
        <f t="shared" si="5"/>
        <v>2702.5998999999993</v>
      </c>
      <c r="Q42" s="26">
        <f>IFERROR(VLOOKUP($B42,'[1]Д2-PM'!$B$3:$M$93,2,0),"")</f>
        <v>2702.6</v>
      </c>
      <c r="R42" s="28">
        <f t="shared" si="0"/>
        <v>-3.7001406296536287E-8</v>
      </c>
      <c r="S42" s="26">
        <v>46254.9</v>
      </c>
      <c r="T42" s="27">
        <v>-10090.700000000001</v>
      </c>
      <c r="U42" s="26">
        <f>IF(T42&lt;&gt;0,S42+T42,"")</f>
        <v>36164.199999999997</v>
      </c>
      <c r="V42" s="26">
        <f>IFERROR(VLOOKUP($B42,'[1]Д2-SO2'!$B$3:$M$93,2,0),"")</f>
        <v>36164.199999999997</v>
      </c>
      <c r="W42" s="28">
        <f t="shared" si="1"/>
        <v>0</v>
      </c>
      <c r="X42" s="26">
        <v>5932.6</v>
      </c>
      <c r="Y42" s="27">
        <v>-1238.5999999999999</v>
      </c>
      <c r="Z42" s="26">
        <f t="shared" si="4"/>
        <v>4694</v>
      </c>
      <c r="AA42" s="26">
        <f>IFERROR(VLOOKUP($B42,'[1]Д2-NOx'!$B$3:$R$93,2,0),"")</f>
        <v>4694</v>
      </c>
      <c r="AB42" s="28">
        <f t="shared" si="2"/>
        <v>0</v>
      </c>
      <c r="AC42" s="2"/>
    </row>
    <row r="43" spans="1:29" ht="15.6" x14ac:dyDescent="0.3">
      <c r="A43" s="19">
        <v>23</v>
      </c>
      <c r="B43" s="29" t="s">
        <v>113</v>
      </c>
      <c r="C43" s="21" t="s">
        <v>111</v>
      </c>
      <c r="D43" s="21" t="s">
        <v>112</v>
      </c>
      <c r="E43" s="21" t="s">
        <v>88</v>
      </c>
      <c r="F43" s="23" t="s">
        <v>34</v>
      </c>
      <c r="G43" s="24">
        <v>2381.1999999999998</v>
      </c>
      <c r="H43" s="24">
        <v>5360.7839999999997</v>
      </c>
      <c r="I43" s="24">
        <v>0</v>
      </c>
      <c r="J43" s="24">
        <v>0</v>
      </c>
      <c r="K43" s="24">
        <v>0</v>
      </c>
      <c r="L43" s="21" t="s">
        <v>30</v>
      </c>
      <c r="M43" s="25">
        <v>803</v>
      </c>
      <c r="N43" s="26">
        <v>1710.9</v>
      </c>
      <c r="O43" s="27"/>
      <c r="P43" s="26" t="str">
        <f t="shared" si="5"/>
        <v/>
      </c>
      <c r="Q43" s="26">
        <f>IFERROR(VLOOKUP($B43,'[1]Д2-PM'!$B$3:$M$93,2,0),"")</f>
        <v>5085.7</v>
      </c>
      <c r="R43" s="28">
        <f t="shared" si="0"/>
        <v>-0.66358613366891472</v>
      </c>
      <c r="S43" s="26">
        <v>7272.9</v>
      </c>
      <c r="T43" s="27"/>
      <c r="U43" s="26" t="str">
        <f t="shared" si="3"/>
        <v/>
      </c>
      <c r="V43" s="26">
        <f>IFERROR(VLOOKUP($B43,'[1]Д2-SO2'!$B$3:$M$93,2,0),"")</f>
        <v>22270.400000000001</v>
      </c>
      <c r="W43" s="28">
        <f t="shared" si="1"/>
        <v>-0.67342750916014082</v>
      </c>
      <c r="X43" s="26">
        <v>799.1</v>
      </c>
      <c r="Y43" s="27"/>
      <c r="Z43" s="26" t="str">
        <f t="shared" si="4"/>
        <v/>
      </c>
      <c r="AA43" s="26">
        <f>IFERROR(VLOOKUP($B43,'[1]Д2-NOx'!$B$3:$R$93,2,0),"")</f>
        <v>2793.9</v>
      </c>
      <c r="AB43" s="28">
        <f t="shared" si="2"/>
        <v>-0.71398403665127608</v>
      </c>
      <c r="AC43" s="2"/>
    </row>
    <row r="44" spans="1:29" ht="15.6" x14ac:dyDescent="0.3">
      <c r="A44" s="19">
        <v>24</v>
      </c>
      <c r="B44" s="29" t="s">
        <v>114</v>
      </c>
      <c r="C44" s="30" t="s">
        <v>25</v>
      </c>
      <c r="D44" s="30" t="s">
        <v>115</v>
      </c>
      <c r="E44" s="30" t="s">
        <v>116</v>
      </c>
      <c r="F44" s="23" t="s">
        <v>34</v>
      </c>
      <c r="G44" s="24">
        <v>3056</v>
      </c>
      <c r="H44" s="24">
        <v>44626.8</v>
      </c>
      <c r="I44" s="24">
        <v>37.700000000000003</v>
      </c>
      <c r="J44" s="24">
        <v>555.50189999999998</v>
      </c>
      <c r="K44" s="24">
        <v>0</v>
      </c>
      <c r="L44" s="21" t="s">
        <v>30</v>
      </c>
      <c r="M44" s="25">
        <v>5127</v>
      </c>
      <c r="N44" s="26">
        <v>5806.9</v>
      </c>
      <c r="O44" s="27"/>
      <c r="P44" s="26" t="str">
        <f t="shared" si="5"/>
        <v/>
      </c>
      <c r="Q44" s="26">
        <f>IFERROR(VLOOKUP($B44,'[1]Д2-PM'!$B$3:$M$93,2,0),"")</f>
        <v>7062.6</v>
      </c>
      <c r="R44" s="28">
        <f t="shared" si="0"/>
        <v>-0.17779571262707794</v>
      </c>
      <c r="S44" s="26">
        <v>85561.2</v>
      </c>
      <c r="T44" s="27"/>
      <c r="U44" s="26" t="str">
        <f t="shared" si="3"/>
        <v/>
      </c>
      <c r="V44" s="26">
        <f>IFERROR(VLOOKUP($B44,'[1]Д2-SO2'!$B$3:$M$93,2,0),"")</f>
        <v>143208.4</v>
      </c>
      <c r="W44" s="28">
        <f t="shared" si="1"/>
        <v>-0.40254063309135496</v>
      </c>
      <c r="X44" s="26">
        <v>7765.4</v>
      </c>
      <c r="Y44" s="27"/>
      <c r="Z44" s="26" t="str">
        <f t="shared" si="4"/>
        <v/>
      </c>
      <c r="AA44" s="26">
        <f>IFERROR(VLOOKUP($B44,'[1]Д2-NOx'!$B$3:$R$93,2,0),"")</f>
        <v>12341.5</v>
      </c>
      <c r="AB44" s="28">
        <f t="shared" si="2"/>
        <v>-0.37078961228375806</v>
      </c>
      <c r="AC44" s="2"/>
    </row>
    <row r="45" spans="1:29" ht="15.6" x14ac:dyDescent="0.3">
      <c r="A45" s="19">
        <v>25</v>
      </c>
      <c r="B45" s="29" t="s">
        <v>117</v>
      </c>
      <c r="C45" s="30" t="s">
        <v>25</v>
      </c>
      <c r="D45" s="30" t="s">
        <v>115</v>
      </c>
      <c r="E45" s="30" t="s">
        <v>116</v>
      </c>
      <c r="F45" s="23" t="s">
        <v>56</v>
      </c>
      <c r="G45" s="24">
        <v>6225</v>
      </c>
      <c r="H45" s="24">
        <v>0</v>
      </c>
      <c r="I45" s="24">
        <v>0</v>
      </c>
      <c r="J45" s="24">
        <v>0</v>
      </c>
      <c r="K45" s="24">
        <v>0</v>
      </c>
      <c r="L45" s="21" t="s">
        <v>41</v>
      </c>
      <c r="M45" s="25">
        <v>0</v>
      </c>
      <c r="N45" s="26">
        <v>0</v>
      </c>
      <c r="O45" s="27"/>
      <c r="P45" s="26" t="str">
        <f t="shared" si="5"/>
        <v/>
      </c>
      <c r="Q45" s="26" t="str">
        <f>IFERROR(VLOOKUP($B45,'[1]Д2-PM'!$B$3:$M$93,2,0),"")</f>
        <v/>
      </c>
      <c r="R45" s="28" t="str">
        <f t="shared" si="0"/>
        <v/>
      </c>
      <c r="S45" s="26">
        <v>0</v>
      </c>
      <c r="T45" s="27"/>
      <c r="U45" s="26" t="str">
        <f t="shared" si="3"/>
        <v/>
      </c>
      <c r="V45" s="26" t="str">
        <f>IFERROR(VLOOKUP($B45,'[1]Д2-SO2'!$B$3:$M$93,2,0),"")</f>
        <v/>
      </c>
      <c r="W45" s="28" t="str">
        <f t="shared" si="1"/>
        <v/>
      </c>
      <c r="X45" s="26">
        <v>0</v>
      </c>
      <c r="Y45" s="27"/>
      <c r="Z45" s="26" t="str">
        <f t="shared" si="4"/>
        <v/>
      </c>
      <c r="AA45" s="26" t="str">
        <f>IFERROR(VLOOKUP($B45,'[1]Д2-NOx'!$B$3:$R$93,2,0),"")</f>
        <v/>
      </c>
      <c r="AB45" s="28" t="str">
        <f t="shared" si="2"/>
        <v/>
      </c>
      <c r="AC45" s="2"/>
    </row>
    <row r="46" spans="1:29" ht="15.6" x14ac:dyDescent="0.3">
      <c r="A46" s="19">
        <v>26</v>
      </c>
      <c r="B46" s="29" t="s">
        <v>118</v>
      </c>
      <c r="C46" s="30" t="s">
        <v>119</v>
      </c>
      <c r="D46" s="30" t="s">
        <v>120</v>
      </c>
      <c r="E46" s="30" t="s">
        <v>116</v>
      </c>
      <c r="F46" s="23" t="s">
        <v>34</v>
      </c>
      <c r="G46" s="24">
        <v>998</v>
      </c>
      <c r="H46" s="24">
        <v>10472.1</v>
      </c>
      <c r="I46" s="24">
        <v>40.1</v>
      </c>
      <c r="J46" s="24">
        <v>111.6</v>
      </c>
      <c r="K46" s="24">
        <v>0</v>
      </c>
      <c r="L46" s="21" t="s">
        <v>30</v>
      </c>
      <c r="M46" s="25">
        <v>6926</v>
      </c>
      <c r="N46" s="26">
        <v>5846.7</v>
      </c>
      <c r="O46" s="27"/>
      <c r="P46" s="26" t="str">
        <f t="shared" si="5"/>
        <v/>
      </c>
      <c r="Q46" s="26">
        <f>IFERROR(VLOOKUP($B46,'[1]Д2-PM'!$B$3:$M$93,2,0),"")</f>
        <v>7959</v>
      </c>
      <c r="R46" s="28">
        <f t="shared" si="0"/>
        <v>-0.26539766302299284</v>
      </c>
      <c r="S46" s="26">
        <v>17675.099999999999</v>
      </c>
      <c r="T46" s="27"/>
      <c r="U46" s="26" t="str">
        <f t="shared" si="3"/>
        <v/>
      </c>
      <c r="V46" s="26">
        <f>IFERROR(VLOOKUP($B46,'[1]Д2-SO2'!$B$3:$M$93,2,0),"")</f>
        <v>15604</v>
      </c>
      <c r="W46" s="28">
        <f t="shared" si="1"/>
        <v>0.132728787490387</v>
      </c>
      <c r="X46" s="26">
        <v>1169.0999999999999</v>
      </c>
      <c r="Y46" s="27"/>
      <c r="Z46" s="26" t="str">
        <f t="shared" si="4"/>
        <v/>
      </c>
      <c r="AA46" s="26">
        <f>IFERROR(VLOOKUP($B46,'[1]Д2-NOx'!$B$3:$R$93,2,0),"")</f>
        <v>1142</v>
      </c>
      <c r="AB46" s="28">
        <f t="shared" si="2"/>
        <v>2.3730297723292389E-2</v>
      </c>
      <c r="AC46" s="2"/>
    </row>
    <row r="47" spans="1:29" ht="15.6" x14ac:dyDescent="0.3">
      <c r="A47" s="19">
        <v>27</v>
      </c>
      <c r="B47" s="29" t="s">
        <v>121</v>
      </c>
      <c r="C47" s="30" t="s">
        <v>119</v>
      </c>
      <c r="D47" s="30" t="s">
        <v>120</v>
      </c>
      <c r="E47" s="30" t="s">
        <v>116</v>
      </c>
      <c r="F47" s="23" t="s">
        <v>34</v>
      </c>
      <c r="G47" s="24">
        <v>1026</v>
      </c>
      <c r="H47" s="24">
        <v>95.1</v>
      </c>
      <c r="I47" s="24">
        <v>0.2</v>
      </c>
      <c r="J47" s="24">
        <v>12.6</v>
      </c>
      <c r="K47" s="24">
        <v>0</v>
      </c>
      <c r="L47" s="21" t="s">
        <v>41</v>
      </c>
      <c r="M47" s="25">
        <v>72</v>
      </c>
      <c r="N47" s="31">
        <v>67.099999999999994</v>
      </c>
      <c r="O47" s="27"/>
      <c r="P47" s="26" t="str">
        <f t="shared" si="5"/>
        <v/>
      </c>
      <c r="Q47" s="26" t="str">
        <f>IFERROR(VLOOKUP($B47,'[1]Д2-PM'!$B$3:$M$93,2,0),"")</f>
        <v/>
      </c>
      <c r="R47" s="28" t="str">
        <f t="shared" si="0"/>
        <v/>
      </c>
      <c r="S47" s="31">
        <v>133.19999999999999</v>
      </c>
      <c r="T47" s="27"/>
      <c r="U47" s="26" t="str">
        <f t="shared" si="3"/>
        <v/>
      </c>
      <c r="V47" s="26" t="str">
        <f>IFERROR(VLOOKUP($B47,'[1]Д2-SO2'!$B$3:$M$93,2,0),"")</f>
        <v/>
      </c>
      <c r="W47" s="28" t="str">
        <f t="shared" si="1"/>
        <v/>
      </c>
      <c r="X47" s="31">
        <v>18</v>
      </c>
      <c r="Y47" s="27"/>
      <c r="Z47" s="26" t="str">
        <f t="shared" si="4"/>
        <v/>
      </c>
      <c r="AA47" s="26" t="str">
        <f>IFERROR(VLOOKUP($B47,'[1]Д2-NOx'!$B$3:$R$93,2,0),"")</f>
        <v/>
      </c>
      <c r="AB47" s="28" t="str">
        <f t="shared" si="2"/>
        <v/>
      </c>
      <c r="AC47" s="2"/>
    </row>
    <row r="48" spans="1:29" ht="15.6" x14ac:dyDescent="0.3">
      <c r="A48" s="19">
        <v>28</v>
      </c>
      <c r="B48" s="29" t="s">
        <v>122</v>
      </c>
      <c r="C48" s="30" t="s">
        <v>119</v>
      </c>
      <c r="D48" s="30" t="s">
        <v>120</v>
      </c>
      <c r="E48" s="30" t="s">
        <v>116</v>
      </c>
      <c r="F48" s="23" t="s">
        <v>34</v>
      </c>
      <c r="G48" s="24">
        <v>1054</v>
      </c>
      <c r="H48" s="24">
        <v>12313.7</v>
      </c>
      <c r="I48" s="24">
        <v>14.9</v>
      </c>
      <c r="J48" s="24">
        <v>67.2</v>
      </c>
      <c r="K48" s="24">
        <v>0</v>
      </c>
      <c r="L48" s="21" t="s">
        <v>41</v>
      </c>
      <c r="M48" s="25">
        <v>7862</v>
      </c>
      <c r="N48" s="31">
        <v>6880.3</v>
      </c>
      <c r="O48" s="27"/>
      <c r="P48" s="26" t="str">
        <f t="shared" si="5"/>
        <v/>
      </c>
      <c r="Q48" s="26" t="str">
        <f>IFERROR(VLOOKUP($B48,'[1]Д2-PM'!$B$3:$M$93,2,0),"")</f>
        <v/>
      </c>
      <c r="R48" s="28" t="str">
        <f t="shared" si="0"/>
        <v/>
      </c>
      <c r="S48" s="31">
        <v>20517.099999999999</v>
      </c>
      <c r="T48" s="27"/>
      <c r="U48" s="26" t="str">
        <f t="shared" si="3"/>
        <v/>
      </c>
      <c r="V48" s="26" t="str">
        <f>IFERROR(VLOOKUP($B48,'[1]Д2-SO2'!$B$3:$M$93,2,0),"")</f>
        <v/>
      </c>
      <c r="W48" s="28" t="str">
        <f t="shared" si="1"/>
        <v/>
      </c>
      <c r="X48" s="31">
        <v>1444</v>
      </c>
      <c r="Y48" s="27"/>
      <c r="Z48" s="26" t="str">
        <f t="shared" si="4"/>
        <v/>
      </c>
      <c r="AA48" s="26" t="str">
        <f>IFERROR(VLOOKUP($B48,'[1]Д2-NOx'!$B$3:$R$93,2,0),"")</f>
        <v/>
      </c>
      <c r="AB48" s="28" t="str">
        <f t="shared" si="2"/>
        <v/>
      </c>
      <c r="AC48" s="2"/>
    </row>
    <row r="49" spans="1:29" ht="15.6" x14ac:dyDescent="0.3">
      <c r="A49" s="19">
        <v>29</v>
      </c>
      <c r="B49" s="29" t="s">
        <v>123</v>
      </c>
      <c r="C49" s="30" t="s">
        <v>119</v>
      </c>
      <c r="D49" s="30" t="s">
        <v>120</v>
      </c>
      <c r="E49" s="30" t="s">
        <v>116</v>
      </c>
      <c r="F49" s="23" t="s">
        <v>56</v>
      </c>
      <c r="G49" s="24">
        <v>1682</v>
      </c>
      <c r="H49" s="24">
        <v>0</v>
      </c>
      <c r="I49" s="24">
        <v>0</v>
      </c>
      <c r="J49" s="24">
        <v>0</v>
      </c>
      <c r="K49" s="24">
        <v>0</v>
      </c>
      <c r="L49" s="21" t="s">
        <v>30</v>
      </c>
      <c r="M49" s="25">
        <v>0</v>
      </c>
      <c r="N49" s="26">
        <v>0</v>
      </c>
      <c r="O49" s="27"/>
      <c r="P49" s="26" t="str">
        <f t="shared" si="5"/>
        <v/>
      </c>
      <c r="Q49" s="26">
        <f>IFERROR(VLOOKUP($B49,'[1]Д2-PM'!$B$3:$M$93,2,0),"")</f>
        <v>6978</v>
      </c>
      <c r="R49" s="28">
        <f t="shared" si="0"/>
        <v>-1</v>
      </c>
      <c r="S49" s="26">
        <v>0</v>
      </c>
      <c r="T49" s="27"/>
      <c r="U49" s="26" t="str">
        <f t="shared" si="3"/>
        <v/>
      </c>
      <c r="V49" s="26">
        <f>IFERROR(VLOOKUP($B49,'[1]Д2-SO2'!$B$3:$M$93,2,0),"")</f>
        <v>31844</v>
      </c>
      <c r="W49" s="28">
        <f t="shared" si="1"/>
        <v>-1</v>
      </c>
      <c r="X49" s="26">
        <v>0</v>
      </c>
      <c r="Y49" s="27"/>
      <c r="Z49" s="26" t="str">
        <f t="shared" si="4"/>
        <v/>
      </c>
      <c r="AA49" s="26">
        <f>IFERROR(VLOOKUP($B49,'[1]Д2-NOx'!$B$3:$R$93,2,0),"")</f>
        <v>2479</v>
      </c>
      <c r="AB49" s="28">
        <f t="shared" si="2"/>
        <v>-1</v>
      </c>
      <c r="AC49" s="2"/>
    </row>
    <row r="50" spans="1:29" ht="15.6" x14ac:dyDescent="0.3">
      <c r="A50" s="19">
        <v>30</v>
      </c>
      <c r="B50" s="29" t="s">
        <v>124</v>
      </c>
      <c r="C50" s="30" t="s">
        <v>119</v>
      </c>
      <c r="D50" s="30" t="s">
        <v>120</v>
      </c>
      <c r="E50" s="30" t="s">
        <v>116</v>
      </c>
      <c r="F50" s="23" t="s">
        <v>34</v>
      </c>
      <c r="G50" s="24">
        <v>1636</v>
      </c>
      <c r="H50" s="24">
        <v>408.3</v>
      </c>
      <c r="I50" s="24">
        <v>36.6</v>
      </c>
      <c r="J50" s="24">
        <v>11.1</v>
      </c>
      <c r="K50" s="24">
        <v>0</v>
      </c>
      <c r="L50" s="21" t="s">
        <v>30</v>
      </c>
      <c r="M50" s="25">
        <v>184</v>
      </c>
      <c r="N50" s="26">
        <v>319</v>
      </c>
      <c r="O50" s="27"/>
      <c r="P50" s="26" t="str">
        <f t="shared" si="5"/>
        <v/>
      </c>
      <c r="Q50" s="26">
        <f>IFERROR(VLOOKUP($B50,'[1]Д2-PM'!$B$3:$M$93,2,0),"")</f>
        <v>9966</v>
      </c>
      <c r="R50" s="28">
        <f t="shared" si="0"/>
        <v>-0.96799116997792489</v>
      </c>
      <c r="S50" s="26">
        <v>788.8</v>
      </c>
      <c r="T50" s="27"/>
      <c r="U50" s="26" t="str">
        <f t="shared" si="3"/>
        <v/>
      </c>
      <c r="V50" s="26">
        <f>IFERROR(VLOOKUP($B50,'[1]Д2-SO2'!$B$3:$M$93,2,0),"")</f>
        <v>20276</v>
      </c>
      <c r="W50" s="28">
        <f t="shared" si="1"/>
        <v>-0.96109686328664434</v>
      </c>
      <c r="X50" s="26">
        <v>69.3</v>
      </c>
      <c r="Y50" s="27"/>
      <c r="Z50" s="26" t="str">
        <f t="shared" si="4"/>
        <v/>
      </c>
      <c r="AA50" s="26">
        <f>IFERROR(VLOOKUP($B50,'[1]Д2-NOx'!$B$3:$R$93,2,0),"")</f>
        <v>2277</v>
      </c>
      <c r="AB50" s="28">
        <f t="shared" si="2"/>
        <v>-0.9695652173913043</v>
      </c>
      <c r="AC50" s="2"/>
    </row>
    <row r="51" spans="1:29" ht="15.6" x14ac:dyDescent="0.3">
      <c r="A51" s="19">
        <v>31</v>
      </c>
      <c r="B51" s="29" t="s">
        <v>125</v>
      </c>
      <c r="C51" s="30" t="s">
        <v>126</v>
      </c>
      <c r="D51" s="30" t="s">
        <v>127</v>
      </c>
      <c r="E51" s="30" t="s">
        <v>116</v>
      </c>
      <c r="F51" s="23" t="s">
        <v>34</v>
      </c>
      <c r="G51" s="24">
        <v>2924</v>
      </c>
      <c r="H51" s="24">
        <v>24808.1</v>
      </c>
      <c r="I51" s="24">
        <v>151.80000000000001</v>
      </c>
      <c r="J51" s="24">
        <v>328.3</v>
      </c>
      <c r="K51" s="24">
        <v>0</v>
      </c>
      <c r="L51" s="21" t="s">
        <v>30</v>
      </c>
      <c r="M51" s="25">
        <v>2893</v>
      </c>
      <c r="N51" s="26">
        <v>16007.4</v>
      </c>
      <c r="O51" s="27"/>
      <c r="P51" s="26" t="str">
        <f t="shared" si="5"/>
        <v/>
      </c>
      <c r="Q51" s="26">
        <f>IFERROR(VLOOKUP($B51,'[1]Д2-PM'!$B$3:$M$93,2,0),"")</f>
        <v>22458</v>
      </c>
      <c r="R51" s="28">
        <f t="shared" si="0"/>
        <v>-0.28722949505744055</v>
      </c>
      <c r="S51" s="26">
        <v>33595.300000000003</v>
      </c>
      <c r="T51" s="27"/>
      <c r="U51" s="26" t="str">
        <f t="shared" si="3"/>
        <v/>
      </c>
      <c r="V51" s="26">
        <f>IFERROR(VLOOKUP($B51,'[1]Д2-SO2'!$B$3:$M$93,2,0),"")</f>
        <v>68155</v>
      </c>
      <c r="W51" s="28">
        <f t="shared" si="1"/>
        <v>-0.50707504951947757</v>
      </c>
      <c r="X51" s="26">
        <v>3820.8</v>
      </c>
      <c r="Y51" s="27"/>
      <c r="Z51" s="26" t="str">
        <f t="shared" si="4"/>
        <v/>
      </c>
      <c r="AA51" s="26">
        <f>IFERROR(VLOOKUP($B51,'[1]Д2-NOx'!$B$3:$R$93,2,0),"")</f>
        <v>17714</v>
      </c>
      <c r="AB51" s="28">
        <f t="shared" si="2"/>
        <v>-0.78430619848707239</v>
      </c>
      <c r="AC51" s="2"/>
    </row>
    <row r="52" spans="1:29" ht="15.6" x14ac:dyDescent="0.3">
      <c r="A52" s="19">
        <v>32</v>
      </c>
      <c r="B52" s="29" t="s">
        <v>128</v>
      </c>
      <c r="C52" s="30" t="s">
        <v>126</v>
      </c>
      <c r="D52" s="30" t="s">
        <v>127</v>
      </c>
      <c r="E52" s="30" t="s">
        <v>116</v>
      </c>
      <c r="F52" s="23" t="s">
        <v>56</v>
      </c>
      <c r="G52" s="24">
        <v>1498</v>
      </c>
      <c r="H52" s="24">
        <v>0</v>
      </c>
      <c r="I52" s="24">
        <v>0</v>
      </c>
      <c r="J52" s="24">
        <v>0</v>
      </c>
      <c r="K52" s="24">
        <v>0</v>
      </c>
      <c r="L52" s="21" t="s">
        <v>41</v>
      </c>
      <c r="M52" s="25">
        <v>0</v>
      </c>
      <c r="N52" s="26">
        <v>0</v>
      </c>
      <c r="O52" s="27"/>
      <c r="P52" s="26" t="str">
        <f t="shared" si="5"/>
        <v/>
      </c>
      <c r="Q52" s="26" t="str">
        <f>IFERROR(VLOOKUP($B52,'[1]Д2-PM'!$B$3:$M$93,2,0),"")</f>
        <v/>
      </c>
      <c r="R52" s="28" t="str">
        <f t="shared" si="0"/>
        <v/>
      </c>
      <c r="S52" s="26">
        <v>0</v>
      </c>
      <c r="T52" s="27"/>
      <c r="U52" s="26" t="str">
        <f t="shared" si="3"/>
        <v/>
      </c>
      <c r="V52" s="26" t="str">
        <f>IFERROR(VLOOKUP($B52,'[1]Д2-SO2'!$B$3:$M$93,2,0),"")</f>
        <v/>
      </c>
      <c r="W52" s="28" t="str">
        <f t="shared" si="1"/>
        <v/>
      </c>
      <c r="X52" s="26">
        <v>0</v>
      </c>
      <c r="Y52" s="27"/>
      <c r="Z52" s="26" t="str">
        <f t="shared" si="4"/>
        <v/>
      </c>
      <c r="AA52" s="26" t="str">
        <f>IFERROR(VLOOKUP($B52,'[1]Д2-NOx'!$B$3:$R$93,2,0),"")</f>
        <v/>
      </c>
      <c r="AB52" s="28" t="str">
        <f t="shared" si="2"/>
        <v/>
      </c>
      <c r="AC52" s="2"/>
    </row>
    <row r="53" spans="1:29" ht="15.6" x14ac:dyDescent="0.3">
      <c r="A53" s="19">
        <v>33</v>
      </c>
      <c r="B53" s="29" t="s">
        <v>129</v>
      </c>
      <c r="C53" s="21" t="s">
        <v>25</v>
      </c>
      <c r="D53" s="21" t="s">
        <v>130</v>
      </c>
      <c r="E53" s="21" t="s">
        <v>131</v>
      </c>
      <c r="F53" s="23" t="s">
        <v>34</v>
      </c>
      <c r="G53" s="24">
        <v>1965</v>
      </c>
      <c r="H53" s="24">
        <v>37414.800000000003</v>
      </c>
      <c r="I53" s="24">
        <v>8.0000000000000007E-5</v>
      </c>
      <c r="J53" s="24">
        <v>0.43369999999999997</v>
      </c>
      <c r="K53" s="24">
        <v>0</v>
      </c>
      <c r="L53" s="21" t="s">
        <v>30</v>
      </c>
      <c r="M53" s="25">
        <v>7478</v>
      </c>
      <c r="N53" s="26">
        <v>7785.5</v>
      </c>
      <c r="O53" s="27"/>
      <c r="P53" s="26" t="str">
        <f t="shared" si="5"/>
        <v/>
      </c>
      <c r="Q53" s="26">
        <f>IFERROR(VLOOKUP($B53,'[1]Д2-PM'!$B$3:$M$93,2,0),"")</f>
        <v>287.7</v>
      </c>
      <c r="R53" s="28">
        <f t="shared" si="0"/>
        <v>26.061174834897464</v>
      </c>
      <c r="S53" s="26">
        <v>29751.4</v>
      </c>
      <c r="T53" s="27"/>
      <c r="U53" s="26" t="str">
        <f t="shared" si="3"/>
        <v/>
      </c>
      <c r="V53" s="26">
        <f>IFERROR(VLOOKUP($B53,'[1]Д2-SO2'!$B$3:$M$93,2,0),"")</f>
        <v>35247</v>
      </c>
      <c r="W53" s="28">
        <f t="shared" si="1"/>
        <v>-0.15591681561551335</v>
      </c>
      <c r="X53" s="26">
        <v>6490.8</v>
      </c>
      <c r="Y53" s="27"/>
      <c r="Z53" s="26" t="str">
        <f t="shared" si="4"/>
        <v/>
      </c>
      <c r="AA53" s="26">
        <f>IFERROR(VLOOKUP($B53,'[1]Д2-NOx'!$B$3:$R$93,2,0),"")</f>
        <v>5081</v>
      </c>
      <c r="AB53" s="28">
        <f t="shared" si="2"/>
        <v>0.27746506593190323</v>
      </c>
      <c r="AC53" s="2"/>
    </row>
    <row r="54" spans="1:29" ht="15.6" x14ac:dyDescent="0.3">
      <c r="A54" s="19">
        <v>34</v>
      </c>
      <c r="B54" s="29" t="s">
        <v>132</v>
      </c>
      <c r="C54" s="21" t="s">
        <v>25</v>
      </c>
      <c r="D54" s="21" t="s">
        <v>130</v>
      </c>
      <c r="E54" s="21" t="s">
        <v>131</v>
      </c>
      <c r="F54" s="23" t="s">
        <v>34</v>
      </c>
      <c r="G54" s="24">
        <v>114</v>
      </c>
      <c r="H54" s="24">
        <v>67.315629999999999</v>
      </c>
      <c r="I54" s="24">
        <v>0</v>
      </c>
      <c r="J54" s="24">
        <v>21.153960000000001</v>
      </c>
      <c r="K54" s="24">
        <v>0</v>
      </c>
      <c r="L54" s="21" t="s">
        <v>41</v>
      </c>
      <c r="M54" s="25">
        <v>301</v>
      </c>
      <c r="N54" s="31">
        <v>2.1989999999999998</v>
      </c>
      <c r="O54" s="27"/>
      <c r="P54" s="26" t="str">
        <f t="shared" si="5"/>
        <v/>
      </c>
      <c r="Q54" s="26" t="str">
        <f>IFERROR(VLOOKUP($B54,'[1]Д2-PM'!$B$3:$M$93,2,0),"")</f>
        <v/>
      </c>
      <c r="R54" s="28" t="str">
        <f t="shared" si="0"/>
        <v/>
      </c>
      <c r="S54" s="31">
        <v>3.3820000000000001</v>
      </c>
      <c r="T54" s="27"/>
      <c r="U54" s="26" t="str">
        <f t="shared" si="3"/>
        <v/>
      </c>
      <c r="V54" s="26" t="str">
        <f>IFERROR(VLOOKUP($B54,'[1]Д2-SO2'!$B$3:$M$93,2,0),"")</f>
        <v/>
      </c>
      <c r="W54" s="28" t="str">
        <f t="shared" si="1"/>
        <v/>
      </c>
      <c r="X54" s="31">
        <v>45.954000000000001</v>
      </c>
      <c r="Y54" s="27"/>
      <c r="Z54" s="26" t="str">
        <f t="shared" si="4"/>
        <v/>
      </c>
      <c r="AA54" s="26" t="str">
        <f>IFERROR(VLOOKUP($B54,'[1]Д2-NOx'!$B$3:$R$93,2,0),"")</f>
        <v/>
      </c>
      <c r="AB54" s="28" t="str">
        <f t="shared" si="2"/>
        <v/>
      </c>
      <c r="AC54" s="2"/>
    </row>
    <row r="55" spans="1:29" ht="15.6" x14ac:dyDescent="0.3">
      <c r="A55" s="19" t="s">
        <v>133</v>
      </c>
      <c r="B55" s="29" t="s">
        <v>134</v>
      </c>
      <c r="C55" s="21" t="s">
        <v>25</v>
      </c>
      <c r="D55" s="21" t="s">
        <v>135</v>
      </c>
      <c r="E55" s="21" t="s">
        <v>131</v>
      </c>
      <c r="F55" s="23" t="s">
        <v>28</v>
      </c>
      <c r="G55" s="24">
        <v>519</v>
      </c>
      <c r="H55" s="24" t="s">
        <v>29</v>
      </c>
      <c r="I55" s="24" t="s">
        <v>29</v>
      </c>
      <c r="J55" s="24" t="s">
        <v>29</v>
      </c>
      <c r="K55" s="24" t="s">
        <v>29</v>
      </c>
      <c r="L55" s="21" t="s">
        <v>30</v>
      </c>
      <c r="M55" s="25" t="s">
        <v>29</v>
      </c>
      <c r="N55" s="26" t="s">
        <v>29</v>
      </c>
      <c r="O55" s="27"/>
      <c r="P55" s="26" t="str">
        <f t="shared" si="5"/>
        <v/>
      </c>
      <c r="Q55" s="26">
        <f>IFERROR(VLOOKUP($B55,'[1]Д2-PM'!$B$3:$M$93,2,0),"")</f>
        <v>108.9</v>
      </c>
      <c r="R55" s="28" t="str">
        <f t="shared" si="0"/>
        <v/>
      </c>
      <c r="S55" s="26" t="s">
        <v>29</v>
      </c>
      <c r="T55" s="27"/>
      <c r="U55" s="26" t="str">
        <f t="shared" si="3"/>
        <v/>
      </c>
      <c r="V55" s="26">
        <f>IFERROR(VLOOKUP($B55,'[1]Д2-SO2'!$B$3:$M$93,2,0),"")</f>
        <v>1103.4000000000001</v>
      </c>
      <c r="W55" s="28" t="str">
        <f t="shared" si="1"/>
        <v/>
      </c>
      <c r="X55" s="26" t="s">
        <v>29</v>
      </c>
      <c r="Y55" s="27"/>
      <c r="Z55" s="26" t="str">
        <f t="shared" si="4"/>
        <v/>
      </c>
      <c r="AA55" s="26">
        <f>IFERROR(VLOOKUP($B55,'[1]Д2-NOx'!$B$3:$R$93,2,0),"")</f>
        <v>852.3</v>
      </c>
      <c r="AB55" s="28" t="str">
        <f t="shared" si="2"/>
        <v/>
      </c>
      <c r="AC55" s="2"/>
    </row>
    <row r="56" spans="1:29" ht="15.6" x14ac:dyDescent="0.3">
      <c r="A56" s="19" t="s">
        <v>136</v>
      </c>
      <c r="B56" s="29" t="s">
        <v>137</v>
      </c>
      <c r="C56" s="21" t="s">
        <v>25</v>
      </c>
      <c r="D56" s="21" t="s">
        <v>135</v>
      </c>
      <c r="E56" s="21" t="s">
        <v>131</v>
      </c>
      <c r="F56" s="23" t="s">
        <v>28</v>
      </c>
      <c r="G56" s="24">
        <v>486</v>
      </c>
      <c r="H56" s="24" t="s">
        <v>29</v>
      </c>
      <c r="I56" s="24" t="s">
        <v>29</v>
      </c>
      <c r="J56" s="24" t="s">
        <v>29</v>
      </c>
      <c r="K56" s="24" t="s">
        <v>29</v>
      </c>
      <c r="L56" s="21" t="s">
        <v>30</v>
      </c>
      <c r="M56" s="25" t="s">
        <v>29</v>
      </c>
      <c r="N56" s="26" t="s">
        <v>29</v>
      </c>
      <c r="O56" s="27"/>
      <c r="P56" s="26" t="str">
        <f t="shared" si="5"/>
        <v/>
      </c>
      <c r="Q56" s="26">
        <f>IFERROR(VLOOKUP($B56,'[1]Д2-PM'!$B$3:$M$93,2,0),"")</f>
        <v>9546.2999999999993</v>
      </c>
      <c r="R56" s="28" t="str">
        <f t="shared" si="0"/>
        <v/>
      </c>
      <c r="S56" s="26" t="s">
        <v>29</v>
      </c>
      <c r="T56" s="27"/>
      <c r="U56" s="26" t="str">
        <f t="shared" si="3"/>
        <v/>
      </c>
      <c r="V56" s="26">
        <f>IFERROR(VLOOKUP($B56,'[1]Д2-SO2'!$B$3:$M$93,2,0),"")</f>
        <v>12594.9</v>
      </c>
      <c r="W56" s="28" t="str">
        <f t="shared" si="1"/>
        <v/>
      </c>
      <c r="X56" s="26" t="s">
        <v>29</v>
      </c>
      <c r="Y56" s="27"/>
      <c r="Z56" s="26" t="str">
        <f t="shared" si="4"/>
        <v/>
      </c>
      <c r="AA56" s="26">
        <f>IFERROR(VLOOKUP($B56,'[1]Д2-NOx'!$B$3:$R$93,2,0),"")</f>
        <v>2985.6</v>
      </c>
      <c r="AB56" s="28" t="str">
        <f t="shared" si="2"/>
        <v/>
      </c>
      <c r="AC56" s="2"/>
    </row>
    <row r="57" spans="1:29" ht="15.6" x14ac:dyDescent="0.3">
      <c r="A57" s="19">
        <v>36</v>
      </c>
      <c r="B57" s="29" t="s">
        <v>138</v>
      </c>
      <c r="C57" s="21" t="s">
        <v>25</v>
      </c>
      <c r="D57" s="21" t="s">
        <v>135</v>
      </c>
      <c r="E57" s="21" t="s">
        <v>131</v>
      </c>
      <c r="F57" s="23" t="s">
        <v>28</v>
      </c>
      <c r="G57" s="24">
        <v>972</v>
      </c>
      <c r="H57" s="24" t="s">
        <v>29</v>
      </c>
      <c r="I57" s="24" t="s">
        <v>29</v>
      </c>
      <c r="J57" s="24" t="s">
        <v>29</v>
      </c>
      <c r="K57" s="24" t="s">
        <v>29</v>
      </c>
      <c r="L57" s="21" t="s">
        <v>41</v>
      </c>
      <c r="M57" s="25" t="s">
        <v>29</v>
      </c>
      <c r="N57" s="26" t="s">
        <v>29</v>
      </c>
      <c r="O57" s="27"/>
      <c r="P57" s="26" t="str">
        <f t="shared" si="5"/>
        <v/>
      </c>
      <c r="Q57" s="26" t="str">
        <f>IFERROR(VLOOKUP($B57,'[1]Д2-PM'!$B$3:$M$93,2,0),"")</f>
        <v/>
      </c>
      <c r="R57" s="28" t="str">
        <f t="shared" si="0"/>
        <v/>
      </c>
      <c r="S57" s="26" t="s">
        <v>29</v>
      </c>
      <c r="T57" s="27"/>
      <c r="U57" s="26" t="str">
        <f t="shared" si="3"/>
        <v/>
      </c>
      <c r="V57" s="26" t="str">
        <f>IFERROR(VLOOKUP($B57,'[1]Д2-SO2'!$B$3:$M$93,2,0),"")</f>
        <v/>
      </c>
      <c r="W57" s="28" t="str">
        <f t="shared" si="1"/>
        <v/>
      </c>
      <c r="X57" s="26" t="s">
        <v>29</v>
      </c>
      <c r="Y57" s="27"/>
      <c r="Z57" s="26" t="str">
        <f t="shared" si="4"/>
        <v/>
      </c>
      <c r="AA57" s="26" t="str">
        <f>IFERROR(VLOOKUP($B57,'[1]Д2-NOx'!$B$3:$R$93,2,0),"")</f>
        <v/>
      </c>
      <c r="AB57" s="28" t="str">
        <f t="shared" si="2"/>
        <v/>
      </c>
      <c r="AC57" s="2"/>
    </row>
    <row r="58" spans="1:29" ht="15.6" x14ac:dyDescent="0.3">
      <c r="A58" s="19">
        <v>37</v>
      </c>
      <c r="B58" s="29" t="s">
        <v>139</v>
      </c>
      <c r="C58" s="21" t="s">
        <v>25</v>
      </c>
      <c r="D58" s="21" t="s">
        <v>135</v>
      </c>
      <c r="E58" s="21" t="s">
        <v>131</v>
      </c>
      <c r="F58" s="23" t="s">
        <v>28</v>
      </c>
      <c r="G58" s="24">
        <v>1458</v>
      </c>
      <c r="H58" s="24" t="s">
        <v>29</v>
      </c>
      <c r="I58" s="24" t="s">
        <v>29</v>
      </c>
      <c r="J58" s="24" t="s">
        <v>29</v>
      </c>
      <c r="K58" s="24" t="s">
        <v>29</v>
      </c>
      <c r="L58" s="21" t="s">
        <v>30</v>
      </c>
      <c r="M58" s="25" t="s">
        <v>29</v>
      </c>
      <c r="N58" s="26" t="s">
        <v>29</v>
      </c>
      <c r="O58" s="27"/>
      <c r="P58" s="26" t="str">
        <f t="shared" si="5"/>
        <v/>
      </c>
      <c r="Q58" s="26">
        <f>IFERROR(VLOOKUP($B58,'[1]Д2-PM'!$B$3:$M$93,2,0),"")</f>
        <v>15730</v>
      </c>
      <c r="R58" s="28" t="str">
        <f t="shared" si="0"/>
        <v/>
      </c>
      <c r="S58" s="26" t="s">
        <v>29</v>
      </c>
      <c r="T58" s="27"/>
      <c r="U58" s="26" t="str">
        <f t="shared" si="3"/>
        <v/>
      </c>
      <c r="V58" s="26">
        <f>IFERROR(VLOOKUP($B58,'[1]Д2-SO2'!$B$3:$M$93,2,0),"")</f>
        <v>19385</v>
      </c>
      <c r="W58" s="28" t="str">
        <f t="shared" si="1"/>
        <v/>
      </c>
      <c r="X58" s="26" t="s">
        <v>29</v>
      </c>
      <c r="Y58" s="27"/>
      <c r="Z58" s="26" t="str">
        <f t="shared" si="4"/>
        <v/>
      </c>
      <c r="AA58" s="26">
        <f>IFERROR(VLOOKUP($B58,'[1]Д2-NOx'!$B$3:$R$93,2,0),"")</f>
        <v>4359</v>
      </c>
      <c r="AB58" s="28" t="str">
        <f t="shared" si="2"/>
        <v/>
      </c>
      <c r="AC58" s="2"/>
    </row>
    <row r="59" spans="1:29" ht="15.6" x14ac:dyDescent="0.3">
      <c r="A59" s="19">
        <v>38</v>
      </c>
      <c r="B59" s="29" t="s">
        <v>140</v>
      </c>
      <c r="C59" s="21" t="s">
        <v>25</v>
      </c>
      <c r="D59" s="21" t="s">
        <v>135</v>
      </c>
      <c r="E59" s="21" t="s">
        <v>131</v>
      </c>
      <c r="F59" s="23" t="s">
        <v>28</v>
      </c>
      <c r="G59" s="24">
        <v>1470</v>
      </c>
      <c r="H59" s="24" t="s">
        <v>29</v>
      </c>
      <c r="I59" s="24" t="s">
        <v>29</v>
      </c>
      <c r="J59" s="24" t="s">
        <v>29</v>
      </c>
      <c r="K59" s="24" t="s">
        <v>29</v>
      </c>
      <c r="L59" s="21" t="s">
        <v>30</v>
      </c>
      <c r="M59" s="25" t="s">
        <v>29</v>
      </c>
      <c r="N59" s="26" t="s">
        <v>29</v>
      </c>
      <c r="O59" s="27"/>
      <c r="P59" s="26" t="str">
        <f t="shared" si="5"/>
        <v/>
      </c>
      <c r="Q59" s="26">
        <f>IFERROR(VLOOKUP($B59,'[1]Д2-PM'!$B$3:$M$93,2,0),"")</f>
        <v>6054.8</v>
      </c>
      <c r="R59" s="28" t="str">
        <f t="shared" si="0"/>
        <v/>
      </c>
      <c r="S59" s="26" t="s">
        <v>29</v>
      </c>
      <c r="T59" s="27"/>
      <c r="U59" s="26" t="str">
        <f t="shared" si="3"/>
        <v/>
      </c>
      <c r="V59" s="26">
        <f>IFERROR(VLOOKUP($B59,'[1]Д2-SO2'!$B$3:$M$93,2,0),"")</f>
        <v>30133.8</v>
      </c>
      <c r="W59" s="28" t="str">
        <f t="shared" si="1"/>
        <v/>
      </c>
      <c r="X59" s="26" t="s">
        <v>29</v>
      </c>
      <c r="Y59" s="27"/>
      <c r="Z59" s="26" t="str">
        <f t="shared" si="4"/>
        <v/>
      </c>
      <c r="AA59" s="26">
        <f>IFERROR(VLOOKUP($B59,'[1]Д2-NOx'!$B$3:$R$93,2,0),"")</f>
        <v>5323.4</v>
      </c>
      <c r="AB59" s="28" t="str">
        <f t="shared" si="2"/>
        <v/>
      </c>
      <c r="AC59" s="2"/>
    </row>
    <row r="60" spans="1:29" ht="15.6" x14ac:dyDescent="0.3">
      <c r="A60" s="19" t="s">
        <v>141</v>
      </c>
      <c r="B60" s="29" t="s">
        <v>142</v>
      </c>
      <c r="C60" s="21" t="s">
        <v>126</v>
      </c>
      <c r="D60" s="21" t="s">
        <v>143</v>
      </c>
      <c r="E60" s="21" t="s">
        <v>144</v>
      </c>
      <c r="F60" s="23" t="s">
        <v>34</v>
      </c>
      <c r="G60" s="24">
        <v>686</v>
      </c>
      <c r="H60" s="24">
        <v>0</v>
      </c>
      <c r="I60" s="24">
        <v>0</v>
      </c>
      <c r="J60" s="24">
        <v>6091.7389999999996</v>
      </c>
      <c r="K60" s="24">
        <v>0</v>
      </c>
      <c r="L60" s="21" t="s">
        <v>30</v>
      </c>
      <c r="M60" s="25">
        <v>2661</v>
      </c>
      <c r="N60" s="26">
        <v>3.1</v>
      </c>
      <c r="O60" s="27"/>
      <c r="P60" s="26" t="str">
        <f t="shared" si="5"/>
        <v/>
      </c>
      <c r="Q60" s="26">
        <f>IFERROR(VLOOKUP($B60,'[1]Д2-PM'!$B$3:$M$93,2,0),"")</f>
        <v>12.2</v>
      </c>
      <c r="R60" s="28">
        <f t="shared" si="0"/>
        <v>-0.74590163934426235</v>
      </c>
      <c r="S60" s="26">
        <v>78.3</v>
      </c>
      <c r="T60" s="27"/>
      <c r="U60" s="26" t="str">
        <f t="shared" si="3"/>
        <v/>
      </c>
      <c r="V60" s="26">
        <f>IFERROR(VLOOKUP($B60,'[1]Д2-SO2'!$B$3:$M$93,2,0),"")</f>
        <v>92</v>
      </c>
      <c r="W60" s="28">
        <f t="shared" si="1"/>
        <v>-0.1489130434782609</v>
      </c>
      <c r="X60" s="26">
        <v>441.4</v>
      </c>
      <c r="Y60" s="27"/>
      <c r="Z60" s="26" t="str">
        <f t="shared" si="4"/>
        <v/>
      </c>
      <c r="AA60" s="26">
        <f>IFERROR(VLOOKUP($B60,'[1]Д2-NOx'!$B$3:$R$93,2,0),"")</f>
        <v>839</v>
      </c>
      <c r="AB60" s="28">
        <f t="shared" si="2"/>
        <v>-0.47389749702026224</v>
      </c>
      <c r="AC60" s="2"/>
    </row>
    <row r="61" spans="1:29" ht="15.6" x14ac:dyDescent="0.3">
      <c r="A61" s="19" t="s">
        <v>145</v>
      </c>
      <c r="B61" s="29" t="s">
        <v>146</v>
      </c>
      <c r="C61" s="21" t="s">
        <v>126</v>
      </c>
      <c r="D61" s="21" t="s">
        <v>143</v>
      </c>
      <c r="E61" s="21" t="s">
        <v>144</v>
      </c>
      <c r="F61" s="23" t="s">
        <v>28</v>
      </c>
      <c r="G61" s="24">
        <v>314</v>
      </c>
      <c r="H61" s="24">
        <v>0</v>
      </c>
      <c r="I61" s="24">
        <v>0</v>
      </c>
      <c r="J61" s="32"/>
      <c r="K61" s="24">
        <v>0</v>
      </c>
      <c r="L61" s="21" t="s">
        <v>41</v>
      </c>
      <c r="M61" s="33"/>
      <c r="N61" s="24">
        <v>0</v>
      </c>
      <c r="O61" s="27"/>
      <c r="P61" s="26" t="str">
        <f t="shared" si="5"/>
        <v/>
      </c>
      <c r="Q61" s="26" t="str">
        <f>IFERROR(VLOOKUP($B61,'[1]Д2-PM'!$B$3:$M$93,2,0),"")</f>
        <v/>
      </c>
      <c r="R61" s="28" t="str">
        <f t="shared" si="0"/>
        <v/>
      </c>
      <c r="S61" s="24">
        <v>0</v>
      </c>
      <c r="T61" s="27"/>
      <c r="U61" s="26" t="str">
        <f t="shared" si="3"/>
        <v/>
      </c>
      <c r="V61" s="26" t="str">
        <f>IFERROR(VLOOKUP($B61,'[1]Д2-SO2'!$B$3:$M$93,2,0),"")</f>
        <v/>
      </c>
      <c r="W61" s="28" t="str">
        <f t="shared" si="1"/>
        <v/>
      </c>
      <c r="X61" s="32"/>
      <c r="Y61" s="27"/>
      <c r="Z61" s="26" t="str">
        <f t="shared" si="4"/>
        <v/>
      </c>
      <c r="AA61" s="26" t="str">
        <f>IFERROR(VLOOKUP($B61,'[1]Д2-NOx'!$B$3:$R$93,2,0),"")</f>
        <v/>
      </c>
      <c r="AB61" s="28" t="str">
        <f t="shared" si="2"/>
        <v/>
      </c>
      <c r="AC61" s="2"/>
    </row>
    <row r="62" spans="1:29" ht="15.6" x14ac:dyDescent="0.3">
      <c r="A62" s="19">
        <v>40</v>
      </c>
      <c r="B62" s="29" t="s">
        <v>147</v>
      </c>
      <c r="C62" s="21" t="s">
        <v>126</v>
      </c>
      <c r="D62" s="21" t="s">
        <v>148</v>
      </c>
      <c r="E62" s="21" t="s">
        <v>149</v>
      </c>
      <c r="F62" s="23" t="s">
        <v>34</v>
      </c>
      <c r="G62" s="24">
        <v>405</v>
      </c>
      <c r="H62" s="24">
        <v>0</v>
      </c>
      <c r="I62" s="24">
        <v>0</v>
      </c>
      <c r="J62" s="24">
        <v>40.048000000000002</v>
      </c>
      <c r="K62" s="24">
        <v>0</v>
      </c>
      <c r="L62" s="21" t="s">
        <v>41</v>
      </c>
      <c r="M62" s="25">
        <v>243</v>
      </c>
      <c r="N62" s="31">
        <v>0</v>
      </c>
      <c r="O62" s="27"/>
      <c r="P62" s="26" t="str">
        <f t="shared" si="5"/>
        <v/>
      </c>
      <c r="Q62" s="26" t="str">
        <f>IFERROR(VLOOKUP($B62,'[1]Д2-PM'!$B$3:$M$93,2,0),"")</f>
        <v/>
      </c>
      <c r="R62" s="28" t="str">
        <f t="shared" si="0"/>
        <v/>
      </c>
      <c r="S62" s="31">
        <v>0</v>
      </c>
      <c r="T62" s="27"/>
      <c r="U62" s="26" t="str">
        <f t="shared" si="3"/>
        <v/>
      </c>
      <c r="V62" s="26" t="str">
        <f>IFERROR(VLOOKUP($B62,'[1]Д2-SO2'!$B$3:$M$93,2,0),"")</f>
        <v/>
      </c>
      <c r="W62" s="28" t="str">
        <f t="shared" si="1"/>
        <v/>
      </c>
      <c r="X62" s="31">
        <v>0.6</v>
      </c>
      <c r="Y62" s="27"/>
      <c r="Z62" s="26" t="str">
        <f t="shared" si="4"/>
        <v/>
      </c>
      <c r="AA62" s="26" t="str">
        <f>IFERROR(VLOOKUP($B62,'[1]Д2-NOx'!$B$3:$R$93,2,0),"")</f>
        <v/>
      </c>
      <c r="AB62" s="28" t="str">
        <f t="shared" si="2"/>
        <v/>
      </c>
      <c r="AC62" s="2"/>
    </row>
    <row r="63" spans="1:29" ht="15.6" x14ac:dyDescent="0.3">
      <c r="A63" s="19">
        <v>41</v>
      </c>
      <c r="B63" s="29" t="s">
        <v>150</v>
      </c>
      <c r="C63" s="21" t="s">
        <v>126</v>
      </c>
      <c r="D63" s="21" t="s">
        <v>148</v>
      </c>
      <c r="E63" s="21" t="s">
        <v>149</v>
      </c>
      <c r="F63" s="23" t="s">
        <v>34</v>
      </c>
      <c r="G63" s="24">
        <v>670</v>
      </c>
      <c r="H63" s="24">
        <v>6955.8609999999999</v>
      </c>
      <c r="I63" s="24">
        <v>0</v>
      </c>
      <c r="J63" s="24">
        <v>2635.5309999999999</v>
      </c>
      <c r="K63" s="24">
        <v>0</v>
      </c>
      <c r="L63" s="21" t="s">
        <v>30</v>
      </c>
      <c r="M63" s="25">
        <v>4610</v>
      </c>
      <c r="N63" s="26">
        <v>2269.5</v>
      </c>
      <c r="O63" s="27"/>
      <c r="P63" s="26" t="str">
        <f t="shared" si="5"/>
        <v/>
      </c>
      <c r="Q63" s="26">
        <f>IFERROR(VLOOKUP($B63,'[1]Д2-PM'!$B$3:$M$93,2,0),"")</f>
        <v>3150</v>
      </c>
      <c r="R63" s="28">
        <f t="shared" si="0"/>
        <v>-0.27952380952380951</v>
      </c>
      <c r="S63" s="26">
        <v>3527.5</v>
      </c>
      <c r="T63" s="27"/>
      <c r="U63" s="26" t="str">
        <f t="shared" si="3"/>
        <v/>
      </c>
      <c r="V63" s="26">
        <f>IFERROR(VLOOKUP($B63,'[1]Д2-SO2'!$B$3:$M$93,2,0),"")</f>
        <v>7315</v>
      </c>
      <c r="W63" s="28">
        <f t="shared" si="1"/>
        <v>-0.51777170198222833</v>
      </c>
      <c r="X63" s="26">
        <v>1671.1</v>
      </c>
      <c r="Y63" s="27"/>
      <c r="Z63" s="26" t="str">
        <f t="shared" si="4"/>
        <v/>
      </c>
      <c r="AA63" s="26">
        <f>IFERROR(VLOOKUP($B63,'[1]Д2-NOx'!$B$3:$R$93,2,0),"")</f>
        <v>2025</v>
      </c>
      <c r="AB63" s="28">
        <f t="shared" si="2"/>
        <v>-0.17476543209876547</v>
      </c>
      <c r="AC63" s="2"/>
    </row>
    <row r="64" spans="1:29" ht="15.6" x14ac:dyDescent="0.3">
      <c r="A64" s="19" t="s">
        <v>151</v>
      </c>
      <c r="B64" s="29" t="s">
        <v>152</v>
      </c>
      <c r="C64" s="21" t="s">
        <v>126</v>
      </c>
      <c r="D64" s="21" t="s">
        <v>148</v>
      </c>
      <c r="E64" s="21" t="s">
        <v>149</v>
      </c>
      <c r="F64" s="23" t="s">
        <v>34</v>
      </c>
      <c r="G64" s="24">
        <v>335</v>
      </c>
      <c r="H64" s="24">
        <v>2135.2890000000002</v>
      </c>
      <c r="I64" s="24">
        <v>0</v>
      </c>
      <c r="J64" s="24">
        <v>2699.5540000000001</v>
      </c>
      <c r="K64" s="24">
        <v>0</v>
      </c>
      <c r="L64" s="21" t="s">
        <v>30</v>
      </c>
      <c r="M64" s="25">
        <v>4617</v>
      </c>
      <c r="N64" s="26">
        <v>755.6</v>
      </c>
      <c r="O64" s="27"/>
      <c r="P64" s="26" t="str">
        <f t="shared" si="5"/>
        <v/>
      </c>
      <c r="Q64" s="26">
        <f>IFERROR(VLOOKUP($B64,'[1]Д2-PM'!$B$3:$M$93,2,0),"")</f>
        <v>1050</v>
      </c>
      <c r="R64" s="28">
        <f t="shared" si="0"/>
        <v>-0.28038095238095234</v>
      </c>
      <c r="S64" s="26">
        <v>1092.9000000000001</v>
      </c>
      <c r="T64" s="27"/>
      <c r="U64" s="26" t="str">
        <f t="shared" si="3"/>
        <v/>
      </c>
      <c r="V64" s="26">
        <f>IFERROR(VLOOKUP($B64,'[1]Д2-SO2'!$B$3:$M$93,2,0),"")</f>
        <v>2438</v>
      </c>
      <c r="W64" s="28">
        <f t="shared" si="1"/>
        <v>-0.5517227235438884</v>
      </c>
      <c r="X64" s="26">
        <v>664.9</v>
      </c>
      <c r="Y64" s="27"/>
      <c r="Z64" s="26" t="str">
        <f t="shared" si="4"/>
        <v/>
      </c>
      <c r="AA64" s="26">
        <f>IFERROR(VLOOKUP($B64,'[1]Д2-NOx'!$B$3:$R$93,2,0),"")</f>
        <v>668.3</v>
      </c>
      <c r="AB64" s="28">
        <f t="shared" si="2"/>
        <v>-5.0875355379320329E-3</v>
      </c>
      <c r="AC64" s="2"/>
    </row>
    <row r="65" spans="1:29" ht="15.6" x14ac:dyDescent="0.3">
      <c r="A65" s="19" t="s">
        <v>153</v>
      </c>
      <c r="B65" s="29" t="s">
        <v>154</v>
      </c>
      <c r="C65" s="21" t="s">
        <v>126</v>
      </c>
      <c r="D65" s="21" t="s">
        <v>148</v>
      </c>
      <c r="E65" s="21" t="s">
        <v>149</v>
      </c>
      <c r="F65" s="23" t="s">
        <v>56</v>
      </c>
      <c r="G65" s="24">
        <v>516</v>
      </c>
      <c r="H65" s="24">
        <v>0</v>
      </c>
      <c r="I65" s="24">
        <v>0</v>
      </c>
      <c r="J65" s="24">
        <v>0</v>
      </c>
      <c r="K65" s="24">
        <v>0</v>
      </c>
      <c r="L65" s="21" t="s">
        <v>41</v>
      </c>
      <c r="M65" s="25">
        <v>0</v>
      </c>
      <c r="N65" s="26">
        <v>0</v>
      </c>
      <c r="O65" s="27"/>
      <c r="P65" s="26" t="str">
        <f t="shared" si="5"/>
        <v/>
      </c>
      <c r="Q65" s="26" t="str">
        <f>IFERROR(VLOOKUP($B65,'[1]Д2-PM'!$B$3:$M$93,2,0),"")</f>
        <v/>
      </c>
      <c r="R65" s="28" t="str">
        <f t="shared" si="0"/>
        <v/>
      </c>
      <c r="S65" s="26">
        <v>0</v>
      </c>
      <c r="T65" s="27"/>
      <c r="U65" s="26" t="str">
        <f t="shared" si="3"/>
        <v/>
      </c>
      <c r="V65" s="26" t="str">
        <f>IFERROR(VLOOKUP($B65,'[1]Д2-SO2'!$B$3:$M$93,2,0),"")</f>
        <v/>
      </c>
      <c r="W65" s="28" t="str">
        <f t="shared" si="1"/>
        <v/>
      </c>
      <c r="X65" s="26">
        <v>0</v>
      </c>
      <c r="Y65" s="27"/>
      <c r="Z65" s="26" t="str">
        <f t="shared" si="4"/>
        <v/>
      </c>
      <c r="AA65" s="26" t="str">
        <f>IFERROR(VLOOKUP($B65,'[1]Д2-NOx'!$B$3:$R$93,2,0),"")</f>
        <v/>
      </c>
      <c r="AB65" s="28" t="str">
        <f t="shared" si="2"/>
        <v/>
      </c>
      <c r="AC65" s="2"/>
    </row>
    <row r="66" spans="1:29" ht="15.6" x14ac:dyDescent="0.3">
      <c r="A66" s="19">
        <v>43</v>
      </c>
      <c r="B66" s="29" t="s">
        <v>155</v>
      </c>
      <c r="C66" s="21" t="s">
        <v>58</v>
      </c>
      <c r="D66" s="21" t="s">
        <v>156</v>
      </c>
      <c r="E66" s="21" t="s">
        <v>157</v>
      </c>
      <c r="F66" s="23" t="s">
        <v>56</v>
      </c>
      <c r="G66" s="24">
        <v>69.7</v>
      </c>
      <c r="H66" s="24">
        <v>0</v>
      </c>
      <c r="I66" s="24">
        <v>0</v>
      </c>
      <c r="J66" s="24">
        <v>0</v>
      </c>
      <c r="K66" s="24">
        <v>0</v>
      </c>
      <c r="L66" s="21" t="s">
        <v>91</v>
      </c>
      <c r="M66" s="25">
        <v>0</v>
      </c>
      <c r="N66" s="26">
        <v>0</v>
      </c>
      <c r="O66" s="27"/>
      <c r="P66" s="26" t="str">
        <f t="shared" si="5"/>
        <v/>
      </c>
      <c r="Q66" s="26" t="str">
        <f>IFERROR(VLOOKUP($B66,'[1]Д2-PM'!$B$3:$M$93,2,0),"")</f>
        <v/>
      </c>
      <c r="R66" s="28" t="str">
        <f t="shared" si="0"/>
        <v/>
      </c>
      <c r="S66" s="26">
        <v>0</v>
      </c>
      <c r="T66" s="27"/>
      <c r="U66" s="26" t="str">
        <f t="shared" si="3"/>
        <v/>
      </c>
      <c r="V66" s="26" t="str">
        <f>IFERROR(VLOOKUP($B66,'[1]Д2-SO2'!$B$3:$M$93,2,0),"")</f>
        <v/>
      </c>
      <c r="W66" s="28" t="str">
        <f t="shared" si="1"/>
        <v/>
      </c>
      <c r="X66" s="26">
        <v>0</v>
      </c>
      <c r="Y66" s="27"/>
      <c r="Z66" s="26" t="str">
        <f t="shared" si="4"/>
        <v/>
      </c>
      <c r="AA66" s="26" t="str">
        <f>IFERROR(VLOOKUP($B66,'[1]Д2-NOx'!$B$3:$R$93,2,0),"")</f>
        <v/>
      </c>
      <c r="AB66" s="28" t="str">
        <f t="shared" si="2"/>
        <v/>
      </c>
      <c r="AC66" s="2"/>
    </row>
    <row r="67" spans="1:29" ht="15.6" x14ac:dyDescent="0.3">
      <c r="A67" s="19">
        <v>44</v>
      </c>
      <c r="B67" s="29" t="s">
        <v>158</v>
      </c>
      <c r="C67" s="21" t="s">
        <v>58</v>
      </c>
      <c r="D67" s="21" t="s">
        <v>156</v>
      </c>
      <c r="E67" s="21" t="s">
        <v>157</v>
      </c>
      <c r="F67" s="23" t="s">
        <v>56</v>
      </c>
      <c r="G67" s="24">
        <v>69.7</v>
      </c>
      <c r="H67" s="24">
        <v>0</v>
      </c>
      <c r="I67" s="24">
        <v>0</v>
      </c>
      <c r="J67" s="24">
        <v>0</v>
      </c>
      <c r="K67" s="24">
        <v>0</v>
      </c>
      <c r="L67" s="21" t="s">
        <v>91</v>
      </c>
      <c r="M67" s="25">
        <v>0</v>
      </c>
      <c r="N67" s="26">
        <v>0</v>
      </c>
      <c r="O67" s="27"/>
      <c r="P67" s="26" t="str">
        <f t="shared" si="5"/>
        <v/>
      </c>
      <c r="Q67" s="26" t="str">
        <f>IFERROR(VLOOKUP($B67,'[1]Д2-PM'!$B$3:$M$93,2,0),"")</f>
        <v/>
      </c>
      <c r="R67" s="28" t="str">
        <f t="shared" si="0"/>
        <v/>
      </c>
      <c r="S67" s="26">
        <v>0</v>
      </c>
      <c r="T67" s="27"/>
      <c r="U67" s="26" t="str">
        <f t="shared" si="3"/>
        <v/>
      </c>
      <c r="V67" s="26" t="str">
        <f>IFERROR(VLOOKUP($B67,'[1]Д2-SO2'!$B$3:$M$93,2,0),"")</f>
        <v/>
      </c>
      <c r="W67" s="28" t="str">
        <f t="shared" si="1"/>
        <v/>
      </c>
      <c r="X67" s="26">
        <v>0</v>
      </c>
      <c r="Y67" s="27"/>
      <c r="Z67" s="26" t="str">
        <f t="shared" si="4"/>
        <v/>
      </c>
      <c r="AA67" s="26" t="str">
        <f>IFERROR(VLOOKUP($B67,'[1]Д2-NOx'!$B$3:$R$93,2,0),"")</f>
        <v/>
      </c>
      <c r="AB67" s="28" t="str">
        <f t="shared" si="2"/>
        <v/>
      </c>
      <c r="AC67" s="2"/>
    </row>
    <row r="68" spans="1:29" ht="15.6" x14ac:dyDescent="0.3">
      <c r="A68" s="19">
        <v>45</v>
      </c>
      <c r="B68" s="29" t="s">
        <v>159</v>
      </c>
      <c r="C68" s="21" t="s">
        <v>58</v>
      </c>
      <c r="D68" s="21" t="s">
        <v>156</v>
      </c>
      <c r="E68" s="21" t="s">
        <v>157</v>
      </c>
      <c r="F68" s="23" t="s">
        <v>34</v>
      </c>
      <c r="G68" s="24">
        <v>94.8</v>
      </c>
      <c r="H68" s="24">
        <v>0</v>
      </c>
      <c r="I68" s="24">
        <v>0</v>
      </c>
      <c r="J68" s="24">
        <v>875.08600000000001</v>
      </c>
      <c r="K68" s="24">
        <v>0</v>
      </c>
      <c r="L68" s="21" t="s">
        <v>91</v>
      </c>
      <c r="M68" s="25">
        <v>2256</v>
      </c>
      <c r="N68" s="31">
        <v>0</v>
      </c>
      <c r="O68" s="27"/>
      <c r="P68" s="26" t="str">
        <f t="shared" si="5"/>
        <v/>
      </c>
      <c r="Q68" s="26" t="str">
        <f>IFERROR(VLOOKUP($B68,'[1]Д2-PM'!$B$3:$M$93,2,0),"")</f>
        <v/>
      </c>
      <c r="R68" s="28" t="str">
        <f t="shared" si="0"/>
        <v/>
      </c>
      <c r="S68" s="31">
        <v>0</v>
      </c>
      <c r="T68" s="27"/>
      <c r="U68" s="26" t="str">
        <f t="shared" si="3"/>
        <v/>
      </c>
      <c r="V68" s="26" t="str">
        <f>IFERROR(VLOOKUP($B68,'[1]Д2-SO2'!$B$3:$M$93,2,0),"")</f>
        <v/>
      </c>
      <c r="W68" s="28" t="str">
        <f t="shared" si="1"/>
        <v/>
      </c>
      <c r="X68" s="31">
        <v>84.77</v>
      </c>
      <c r="Y68" s="27"/>
      <c r="Z68" s="26" t="str">
        <f t="shared" si="4"/>
        <v/>
      </c>
      <c r="AA68" s="26" t="str">
        <f>IFERROR(VLOOKUP($B68,'[1]Д2-NOx'!$B$3:$R$93,2,0),"")</f>
        <v/>
      </c>
      <c r="AB68" s="28" t="str">
        <f t="shared" si="2"/>
        <v/>
      </c>
      <c r="AC68" s="2"/>
    </row>
    <row r="69" spans="1:29" ht="15.6" x14ac:dyDescent="0.3">
      <c r="A69" s="19">
        <v>46</v>
      </c>
      <c r="B69" s="29" t="s">
        <v>160</v>
      </c>
      <c r="C69" s="21" t="s">
        <v>58</v>
      </c>
      <c r="D69" s="21" t="s">
        <v>156</v>
      </c>
      <c r="E69" s="21" t="s">
        <v>157</v>
      </c>
      <c r="F69" s="23" t="s">
        <v>56</v>
      </c>
      <c r="G69" s="24">
        <v>94.8</v>
      </c>
      <c r="H69" s="24">
        <v>0</v>
      </c>
      <c r="I69" s="24">
        <v>0</v>
      </c>
      <c r="J69" s="24">
        <v>0</v>
      </c>
      <c r="K69" s="24">
        <v>0</v>
      </c>
      <c r="L69" s="21" t="s">
        <v>91</v>
      </c>
      <c r="M69" s="25">
        <v>0</v>
      </c>
      <c r="N69" s="31">
        <v>0</v>
      </c>
      <c r="O69" s="27"/>
      <c r="P69" s="26" t="str">
        <f t="shared" si="5"/>
        <v/>
      </c>
      <c r="Q69" s="26" t="str">
        <f>IFERROR(VLOOKUP($B69,'[1]Д2-PM'!$B$3:$M$93,2,0),"")</f>
        <v/>
      </c>
      <c r="R69" s="28" t="str">
        <f t="shared" si="0"/>
        <v/>
      </c>
      <c r="S69" s="31">
        <v>0</v>
      </c>
      <c r="T69" s="27"/>
      <c r="U69" s="26" t="str">
        <f t="shared" si="3"/>
        <v/>
      </c>
      <c r="V69" s="26" t="str">
        <f>IFERROR(VLOOKUP($B69,'[1]Д2-SO2'!$B$3:$M$93,2,0),"")</f>
        <v/>
      </c>
      <c r="W69" s="28" t="str">
        <f t="shared" si="1"/>
        <v/>
      </c>
      <c r="X69" s="26">
        <v>0</v>
      </c>
      <c r="Y69" s="27"/>
      <c r="Z69" s="26" t="str">
        <f t="shared" si="4"/>
        <v/>
      </c>
      <c r="AA69" s="26" t="str">
        <f>IFERROR(VLOOKUP($B69,'[1]Д2-NOx'!$B$3:$R$93,2,0),"")</f>
        <v/>
      </c>
      <c r="AB69" s="28" t="str">
        <f t="shared" si="2"/>
        <v/>
      </c>
      <c r="AC69" s="2"/>
    </row>
    <row r="70" spans="1:29" ht="15.6" x14ac:dyDescent="0.3">
      <c r="A70" s="19">
        <v>47</v>
      </c>
      <c r="B70" s="29" t="s">
        <v>161</v>
      </c>
      <c r="C70" s="21" t="s">
        <v>58</v>
      </c>
      <c r="D70" s="21" t="s">
        <v>156</v>
      </c>
      <c r="E70" s="21" t="s">
        <v>157</v>
      </c>
      <c r="F70" s="23" t="s">
        <v>34</v>
      </c>
      <c r="G70" s="24">
        <v>94.8</v>
      </c>
      <c r="H70" s="24">
        <v>0</v>
      </c>
      <c r="I70" s="24">
        <v>0</v>
      </c>
      <c r="J70" s="24">
        <v>326.721</v>
      </c>
      <c r="K70" s="24">
        <v>0</v>
      </c>
      <c r="L70" s="21" t="s">
        <v>91</v>
      </c>
      <c r="M70" s="25">
        <v>953</v>
      </c>
      <c r="N70" s="31">
        <v>0</v>
      </c>
      <c r="O70" s="27"/>
      <c r="P70" s="26" t="str">
        <f t="shared" si="5"/>
        <v/>
      </c>
      <c r="Q70" s="26" t="str">
        <f>IFERROR(VLOOKUP($B70,'[1]Д2-PM'!$B$3:$M$93,2,0),"")</f>
        <v/>
      </c>
      <c r="R70" s="28" t="str">
        <f t="shared" ref="R70:R133" si="6">IFERROR(IF(O70&lt;&gt;0,(P70-Q70)/Q70,(N70-Q70)/Q70),"")</f>
        <v/>
      </c>
      <c r="S70" s="31">
        <v>0</v>
      </c>
      <c r="T70" s="27"/>
      <c r="U70" s="26" t="str">
        <f t="shared" si="3"/>
        <v/>
      </c>
      <c r="V70" s="26" t="str">
        <f>IFERROR(VLOOKUP($B70,'[1]Д2-SO2'!$B$3:$M$93,2,0),"")</f>
        <v/>
      </c>
      <c r="W70" s="28" t="str">
        <f t="shared" ref="W70:W133" si="7">IFERROR(IF(T70&lt;&gt;0,(U70-V70)/V70,(S70-V70)/V70),"")</f>
        <v/>
      </c>
      <c r="X70" s="31">
        <v>25.98</v>
      </c>
      <c r="Y70" s="27"/>
      <c r="Z70" s="26" t="str">
        <f t="shared" si="4"/>
        <v/>
      </c>
      <c r="AA70" s="26" t="str">
        <f>IFERROR(VLOOKUP($B70,'[1]Д2-NOx'!$B$3:$R$93,2,0),"")</f>
        <v/>
      </c>
      <c r="AB70" s="28" t="str">
        <f t="shared" ref="AB70:AB133" si="8">IFERROR(IF(Y70&lt;&gt;0,(Z70-AA70)/AA70,(X70-AA70)/AA70),"")</f>
        <v/>
      </c>
      <c r="AC70" s="2"/>
    </row>
    <row r="71" spans="1:29" ht="15.6" x14ac:dyDescent="0.3">
      <c r="A71" s="19">
        <v>48</v>
      </c>
      <c r="B71" s="29" t="s">
        <v>162</v>
      </c>
      <c r="C71" s="21" t="s">
        <v>58</v>
      </c>
      <c r="D71" s="21" t="s">
        <v>156</v>
      </c>
      <c r="E71" s="21" t="s">
        <v>157</v>
      </c>
      <c r="F71" s="23" t="s">
        <v>34</v>
      </c>
      <c r="G71" s="24">
        <v>94.8</v>
      </c>
      <c r="H71" s="24">
        <v>0</v>
      </c>
      <c r="I71" s="24">
        <v>0</v>
      </c>
      <c r="J71" s="24">
        <v>466.779</v>
      </c>
      <c r="K71" s="24">
        <v>0</v>
      </c>
      <c r="L71" s="21" t="s">
        <v>91</v>
      </c>
      <c r="M71" s="25">
        <v>1517</v>
      </c>
      <c r="N71" s="31">
        <v>0</v>
      </c>
      <c r="O71" s="27"/>
      <c r="P71" s="26" t="str">
        <f t="shared" si="5"/>
        <v/>
      </c>
      <c r="Q71" s="26" t="str">
        <f>IFERROR(VLOOKUP($B71,'[1]Д2-PM'!$B$3:$M$93,2,0),"")</f>
        <v/>
      </c>
      <c r="R71" s="28" t="str">
        <f t="shared" si="6"/>
        <v/>
      </c>
      <c r="S71" s="31">
        <v>0</v>
      </c>
      <c r="T71" s="27"/>
      <c r="U71" s="26" t="str">
        <f t="shared" ref="U71:U134" si="9">IF(T71&lt;&gt;0,S71+T71,"")</f>
        <v/>
      </c>
      <c r="V71" s="26" t="str">
        <f>IFERROR(VLOOKUP($B71,'[1]Д2-SO2'!$B$3:$M$93,2,0),"")</f>
        <v/>
      </c>
      <c r="W71" s="28" t="str">
        <f t="shared" si="7"/>
        <v/>
      </c>
      <c r="X71" s="31">
        <v>12.63</v>
      </c>
      <c r="Y71" s="27"/>
      <c r="Z71" s="26" t="str">
        <f t="shared" ref="Z71:Z134" si="10">IF(Y71&lt;&gt;0,X71+Y71,"")</f>
        <v/>
      </c>
      <c r="AA71" s="26" t="str">
        <f>IFERROR(VLOOKUP($B71,'[1]Д2-NOx'!$B$3:$R$93,2,0),"")</f>
        <v/>
      </c>
      <c r="AB71" s="28" t="str">
        <f t="shared" si="8"/>
        <v/>
      </c>
      <c r="AC71" s="2"/>
    </row>
    <row r="72" spans="1:29" ht="15.6" x14ac:dyDescent="0.3">
      <c r="A72" s="19">
        <v>49</v>
      </c>
      <c r="B72" s="29" t="s">
        <v>163</v>
      </c>
      <c r="C72" s="21" t="s">
        <v>58</v>
      </c>
      <c r="D72" s="21" t="s">
        <v>156</v>
      </c>
      <c r="E72" s="21" t="s">
        <v>157</v>
      </c>
      <c r="F72" s="23" t="s">
        <v>56</v>
      </c>
      <c r="G72" s="24">
        <v>94.8</v>
      </c>
      <c r="H72" s="24">
        <v>0</v>
      </c>
      <c r="I72" s="24">
        <v>0</v>
      </c>
      <c r="J72" s="24">
        <v>0</v>
      </c>
      <c r="K72" s="24">
        <v>0</v>
      </c>
      <c r="L72" s="21" t="s">
        <v>91</v>
      </c>
      <c r="M72" s="25">
        <v>0</v>
      </c>
      <c r="N72" s="26">
        <v>0</v>
      </c>
      <c r="O72" s="27"/>
      <c r="P72" s="26" t="str">
        <f t="shared" ref="P72:P135" si="11">IF(O72&lt;&gt;0,N72+O72,"")</f>
        <v/>
      </c>
      <c r="Q72" s="26" t="str">
        <f>IFERROR(VLOOKUP($B72,'[1]Д2-PM'!$B$3:$M$93,2,0),"")</f>
        <v/>
      </c>
      <c r="R72" s="28" t="str">
        <f t="shared" si="6"/>
        <v/>
      </c>
      <c r="S72" s="26">
        <v>0</v>
      </c>
      <c r="T72" s="27"/>
      <c r="U72" s="26" t="str">
        <f t="shared" si="9"/>
        <v/>
      </c>
      <c r="V72" s="26" t="str">
        <f>IFERROR(VLOOKUP($B72,'[1]Д2-SO2'!$B$3:$M$93,2,0),"")</f>
        <v/>
      </c>
      <c r="W72" s="28" t="str">
        <f t="shared" si="7"/>
        <v/>
      </c>
      <c r="X72" s="26">
        <v>0</v>
      </c>
      <c r="Y72" s="27"/>
      <c r="Z72" s="26" t="str">
        <f t="shared" si="10"/>
        <v/>
      </c>
      <c r="AA72" s="26" t="str">
        <f>IFERROR(VLOOKUP($B72,'[1]Д2-NOx'!$B$3:$R$93,2,0),"")</f>
        <v/>
      </c>
      <c r="AB72" s="28" t="str">
        <f t="shared" si="8"/>
        <v/>
      </c>
      <c r="AC72" s="2"/>
    </row>
    <row r="73" spans="1:29" ht="15.6" x14ac:dyDescent="0.3">
      <c r="A73" s="19">
        <v>50</v>
      </c>
      <c r="B73" s="29" t="s">
        <v>164</v>
      </c>
      <c r="C73" s="21" t="s">
        <v>58</v>
      </c>
      <c r="D73" s="21" t="s">
        <v>156</v>
      </c>
      <c r="E73" s="21" t="s">
        <v>157</v>
      </c>
      <c r="F73" s="23" t="s">
        <v>56</v>
      </c>
      <c r="G73" s="24">
        <v>142.1</v>
      </c>
      <c r="H73" s="24">
        <v>0</v>
      </c>
      <c r="I73" s="24">
        <v>0</v>
      </c>
      <c r="J73" s="24">
        <v>0</v>
      </c>
      <c r="K73" s="24">
        <v>0</v>
      </c>
      <c r="L73" s="21" t="s">
        <v>91</v>
      </c>
      <c r="M73" s="25">
        <v>0</v>
      </c>
      <c r="N73" s="26">
        <v>0</v>
      </c>
      <c r="O73" s="27"/>
      <c r="P73" s="26" t="str">
        <f t="shared" si="11"/>
        <v/>
      </c>
      <c r="Q73" s="26" t="str">
        <f>IFERROR(VLOOKUP($B73,'[1]Д2-PM'!$B$3:$M$93,2,0),"")</f>
        <v/>
      </c>
      <c r="R73" s="28" t="str">
        <f t="shared" si="6"/>
        <v/>
      </c>
      <c r="S73" s="26">
        <v>0</v>
      </c>
      <c r="T73" s="27"/>
      <c r="U73" s="26" t="str">
        <f t="shared" si="9"/>
        <v/>
      </c>
      <c r="V73" s="26" t="str">
        <f>IFERROR(VLOOKUP($B73,'[1]Д2-SO2'!$B$3:$M$93,2,0),"")</f>
        <v/>
      </c>
      <c r="W73" s="28" t="str">
        <f t="shared" si="7"/>
        <v/>
      </c>
      <c r="X73" s="26">
        <v>0</v>
      </c>
      <c r="Y73" s="27"/>
      <c r="Z73" s="26" t="str">
        <f t="shared" si="10"/>
        <v/>
      </c>
      <c r="AA73" s="26" t="str">
        <f>IFERROR(VLOOKUP($B73,'[1]Д2-NOx'!$B$3:$R$93,2,0),"")</f>
        <v/>
      </c>
      <c r="AB73" s="28" t="str">
        <f t="shared" si="8"/>
        <v/>
      </c>
      <c r="AC73" s="2"/>
    </row>
    <row r="74" spans="1:29" ht="15.6" x14ac:dyDescent="0.3">
      <c r="A74" s="19">
        <v>51</v>
      </c>
      <c r="B74" s="29" t="s">
        <v>165</v>
      </c>
      <c r="C74" s="21" t="s">
        <v>86</v>
      </c>
      <c r="D74" s="21" t="s">
        <v>166</v>
      </c>
      <c r="E74" s="21" t="s">
        <v>167</v>
      </c>
      <c r="F74" s="23" t="s">
        <v>34</v>
      </c>
      <c r="G74" s="24">
        <v>1160</v>
      </c>
      <c r="H74" s="24">
        <v>8284.3643122600006</v>
      </c>
      <c r="I74" s="24">
        <v>0</v>
      </c>
      <c r="J74" s="24">
        <v>36.693289819599997</v>
      </c>
      <c r="K74" s="24">
        <v>0</v>
      </c>
      <c r="L74" s="21" t="s">
        <v>30</v>
      </c>
      <c r="M74" s="25">
        <v>8760</v>
      </c>
      <c r="N74" s="26">
        <v>2997</v>
      </c>
      <c r="O74" s="27"/>
      <c r="P74" s="26" t="str">
        <f t="shared" si="11"/>
        <v/>
      </c>
      <c r="Q74" s="26">
        <f>IFERROR(VLOOKUP($B74,'[1]Д2-PM'!$B$3:$M$93,2,0),"")</f>
        <v>279.10000000000002</v>
      </c>
      <c r="R74" s="28">
        <f t="shared" si="6"/>
        <v>9.7380867072733786</v>
      </c>
      <c r="S74" s="26">
        <v>14753.1</v>
      </c>
      <c r="T74" s="27"/>
      <c r="U74" s="26" t="str">
        <f t="shared" si="9"/>
        <v/>
      </c>
      <c r="V74" s="26">
        <f>IFERROR(VLOOKUP($B74,'[1]Д2-SO2'!$B$3:$M$93,2,0),"")</f>
        <v>1373.1</v>
      </c>
      <c r="W74" s="28">
        <f t="shared" si="7"/>
        <v>9.7443740441337123</v>
      </c>
      <c r="X74" s="26">
        <v>782.9</v>
      </c>
      <c r="Y74" s="27"/>
      <c r="Z74" s="26" t="str">
        <f t="shared" si="10"/>
        <v/>
      </c>
      <c r="AA74" s="26">
        <f>IFERROR(VLOOKUP($B74,'[1]Д2-NOx'!$B$3:$R$93,2,0),"")</f>
        <v>230.1</v>
      </c>
      <c r="AB74" s="28">
        <f t="shared" si="8"/>
        <v>2.4024337244676226</v>
      </c>
      <c r="AC74" s="2"/>
    </row>
    <row r="75" spans="1:29" ht="15.6" x14ac:dyDescent="0.3">
      <c r="A75" s="19">
        <v>52</v>
      </c>
      <c r="B75" s="29" t="s">
        <v>168</v>
      </c>
      <c r="C75" s="21" t="s">
        <v>126</v>
      </c>
      <c r="D75" s="21" t="s">
        <v>169</v>
      </c>
      <c r="E75" s="21" t="s">
        <v>170</v>
      </c>
      <c r="F75" s="23" t="s">
        <v>34</v>
      </c>
      <c r="G75" s="24">
        <v>1296</v>
      </c>
      <c r="H75" s="24">
        <v>0</v>
      </c>
      <c r="I75" s="24">
        <v>0</v>
      </c>
      <c r="J75" s="24">
        <v>2594.8435730000001</v>
      </c>
      <c r="K75" s="24">
        <v>0</v>
      </c>
      <c r="L75" s="21" t="s">
        <v>30</v>
      </c>
      <c r="M75" s="25">
        <v>3175</v>
      </c>
      <c r="N75" s="26">
        <v>0</v>
      </c>
      <c r="O75" s="27"/>
      <c r="P75" s="26" t="str">
        <f t="shared" si="11"/>
        <v/>
      </c>
      <c r="Q75" s="26">
        <f>IFERROR(VLOOKUP($B75,'[1]Д2-PM'!$B$3:$M$93,2,0),"")</f>
        <v>32.200000000000003</v>
      </c>
      <c r="R75" s="28">
        <f t="shared" si="6"/>
        <v>-1</v>
      </c>
      <c r="S75" s="26">
        <v>0</v>
      </c>
      <c r="T75" s="27"/>
      <c r="U75" s="26" t="str">
        <f t="shared" si="9"/>
        <v/>
      </c>
      <c r="V75" s="26">
        <f>IFERROR(VLOOKUP($B75,'[1]Д2-SO2'!$B$3:$M$93,2,0),"")</f>
        <v>248.1</v>
      </c>
      <c r="W75" s="28">
        <f t="shared" si="7"/>
        <v>-1</v>
      </c>
      <c r="X75" s="26">
        <v>175.6</v>
      </c>
      <c r="Y75" s="27"/>
      <c r="Z75" s="26" t="str">
        <f t="shared" si="10"/>
        <v/>
      </c>
      <c r="AA75" s="26">
        <f>IFERROR(VLOOKUP($B75,'[1]Д2-NOx'!$B$3:$R$93,2,0),"")</f>
        <v>894.1</v>
      </c>
      <c r="AB75" s="28">
        <f t="shared" si="8"/>
        <v>-0.80360138686947769</v>
      </c>
      <c r="AC75" s="2"/>
    </row>
    <row r="76" spans="1:29" ht="15.6" x14ac:dyDescent="0.3">
      <c r="A76" s="19">
        <v>53</v>
      </c>
      <c r="B76" s="29" t="s">
        <v>171</v>
      </c>
      <c r="C76" s="21" t="s">
        <v>126</v>
      </c>
      <c r="D76" s="21" t="s">
        <v>169</v>
      </c>
      <c r="E76" s="21" t="s">
        <v>170</v>
      </c>
      <c r="F76" s="23" t="s">
        <v>34</v>
      </c>
      <c r="G76" s="24">
        <v>1919</v>
      </c>
      <c r="H76" s="24">
        <v>0</v>
      </c>
      <c r="I76" s="24">
        <v>0</v>
      </c>
      <c r="J76" s="24">
        <v>6657.7467989999996</v>
      </c>
      <c r="K76" s="24">
        <v>0</v>
      </c>
      <c r="L76" s="21" t="s">
        <v>30</v>
      </c>
      <c r="M76" s="25">
        <v>4470</v>
      </c>
      <c r="N76" s="26">
        <v>0</v>
      </c>
      <c r="O76" s="27"/>
      <c r="P76" s="26" t="str">
        <f t="shared" si="11"/>
        <v/>
      </c>
      <c r="Q76" s="26">
        <f>IFERROR(VLOOKUP($B76,'[1]Д2-PM'!$B$3:$M$93,2,0),"")</f>
        <v>81.8</v>
      </c>
      <c r="R76" s="28">
        <f t="shared" si="6"/>
        <v>-1</v>
      </c>
      <c r="S76" s="26">
        <v>0</v>
      </c>
      <c r="T76" s="27"/>
      <c r="U76" s="26" t="str">
        <f t="shared" si="9"/>
        <v/>
      </c>
      <c r="V76" s="26">
        <f>IFERROR(VLOOKUP($B76,'[1]Д2-SO2'!$B$3:$M$93,2,0),"")</f>
        <v>713.1</v>
      </c>
      <c r="W76" s="28">
        <f t="shared" si="7"/>
        <v>-1</v>
      </c>
      <c r="X76" s="26">
        <v>658.2</v>
      </c>
      <c r="Y76" s="27"/>
      <c r="Z76" s="26" t="str">
        <f t="shared" si="10"/>
        <v/>
      </c>
      <c r="AA76" s="26">
        <f>IFERROR(VLOOKUP($B76,'[1]Д2-NOx'!$B$3:$R$93,2,0),"")</f>
        <v>1972.4</v>
      </c>
      <c r="AB76" s="28">
        <f t="shared" si="8"/>
        <v>-0.66629486919488945</v>
      </c>
      <c r="AC76" s="2"/>
    </row>
    <row r="77" spans="1:29" ht="15.6" x14ac:dyDescent="0.3">
      <c r="A77" s="19">
        <v>54</v>
      </c>
      <c r="B77" s="29" t="s">
        <v>172</v>
      </c>
      <c r="C77" s="21" t="s">
        <v>126</v>
      </c>
      <c r="D77" s="21" t="s">
        <v>173</v>
      </c>
      <c r="E77" s="21" t="s">
        <v>170</v>
      </c>
      <c r="F77" s="23" t="s">
        <v>34</v>
      </c>
      <c r="G77" s="24">
        <v>111</v>
      </c>
      <c r="H77" s="24">
        <v>0</v>
      </c>
      <c r="I77" s="24">
        <v>0</v>
      </c>
      <c r="J77" s="24">
        <v>69.210509999999999</v>
      </c>
      <c r="K77" s="24">
        <v>0</v>
      </c>
      <c r="L77" s="21" t="s">
        <v>30</v>
      </c>
      <c r="M77" s="25">
        <v>1840</v>
      </c>
      <c r="N77" s="26">
        <v>0</v>
      </c>
      <c r="O77" s="27"/>
      <c r="P77" s="26" t="str">
        <f t="shared" si="11"/>
        <v/>
      </c>
      <c r="Q77" s="26">
        <f>IFERROR(VLOOKUP($B77,'[1]Д2-PM'!$B$3:$M$93,2,0),"")</f>
        <v>0.6</v>
      </c>
      <c r="R77" s="28">
        <f t="shared" si="6"/>
        <v>-1</v>
      </c>
      <c r="S77" s="26">
        <v>0</v>
      </c>
      <c r="T77" s="27"/>
      <c r="U77" s="26" t="str">
        <f t="shared" si="9"/>
        <v/>
      </c>
      <c r="V77" s="26">
        <f>IFERROR(VLOOKUP($B77,'[1]Д2-SO2'!$B$3:$M$93,2,0),"")</f>
        <v>4</v>
      </c>
      <c r="W77" s="28">
        <f t="shared" si="7"/>
        <v>-1</v>
      </c>
      <c r="X77" s="26">
        <v>3.3</v>
      </c>
      <c r="Y77" s="27"/>
      <c r="Z77" s="26" t="str">
        <f t="shared" si="10"/>
        <v/>
      </c>
      <c r="AA77" s="26">
        <f>IFERROR(VLOOKUP($B77,'[1]Д2-NOx'!$B$3:$R$93,2,0),"")</f>
        <v>23.2</v>
      </c>
      <c r="AB77" s="28">
        <f t="shared" si="8"/>
        <v>-0.85775862068965514</v>
      </c>
      <c r="AC77" s="2"/>
    </row>
    <row r="78" spans="1:29" ht="15.6" x14ac:dyDescent="0.3">
      <c r="A78" s="19">
        <v>55</v>
      </c>
      <c r="B78" s="29" t="s">
        <v>174</v>
      </c>
      <c r="C78" s="21" t="s">
        <v>126</v>
      </c>
      <c r="D78" s="21" t="s">
        <v>173</v>
      </c>
      <c r="E78" s="21" t="s">
        <v>170</v>
      </c>
      <c r="F78" s="23" t="s">
        <v>34</v>
      </c>
      <c r="G78" s="24">
        <v>2756</v>
      </c>
      <c r="H78" s="24">
        <v>0</v>
      </c>
      <c r="I78" s="24">
        <v>0</v>
      </c>
      <c r="J78" s="24">
        <v>6561.9049450000002</v>
      </c>
      <c r="K78" s="24">
        <v>0</v>
      </c>
      <c r="L78" s="21" t="s">
        <v>30</v>
      </c>
      <c r="M78" s="25">
        <v>4393</v>
      </c>
      <c r="N78" s="26">
        <v>0</v>
      </c>
      <c r="O78" s="27"/>
      <c r="P78" s="26" t="str">
        <f t="shared" si="11"/>
        <v/>
      </c>
      <c r="Q78" s="26">
        <f>IFERROR(VLOOKUP($B78,'[1]Д2-PM'!$B$3:$M$93,2,0),"")</f>
        <v>100.8</v>
      </c>
      <c r="R78" s="28">
        <f t="shared" si="6"/>
        <v>-1</v>
      </c>
      <c r="S78" s="26">
        <v>0</v>
      </c>
      <c r="T78" s="27"/>
      <c r="U78" s="26" t="str">
        <f t="shared" si="9"/>
        <v/>
      </c>
      <c r="V78" s="26">
        <f>IFERROR(VLOOKUP($B78,'[1]Д2-SO2'!$B$3:$M$93,2,0),"")</f>
        <v>857.1</v>
      </c>
      <c r="W78" s="28">
        <f t="shared" si="7"/>
        <v>-1</v>
      </c>
      <c r="X78" s="26">
        <v>593.1</v>
      </c>
      <c r="Y78" s="27"/>
      <c r="Z78" s="26" t="str">
        <f t="shared" si="10"/>
        <v/>
      </c>
      <c r="AA78" s="26">
        <f>IFERROR(VLOOKUP($B78,'[1]Д2-NOx'!$B$3:$R$93,2,0),"")</f>
        <v>2386.6999999999998</v>
      </c>
      <c r="AB78" s="28">
        <f t="shared" si="8"/>
        <v>-0.75149788410776386</v>
      </c>
      <c r="AC78" s="2"/>
    </row>
    <row r="79" spans="1:29" ht="15.6" x14ac:dyDescent="0.3">
      <c r="A79" s="19">
        <v>56</v>
      </c>
      <c r="B79" s="29" t="s">
        <v>175</v>
      </c>
      <c r="C79" s="21" t="s">
        <v>25</v>
      </c>
      <c r="D79" s="21" t="s">
        <v>176</v>
      </c>
      <c r="E79" s="21" t="s">
        <v>177</v>
      </c>
      <c r="F79" s="23" t="s">
        <v>34</v>
      </c>
      <c r="G79" s="24">
        <v>418</v>
      </c>
      <c r="H79" s="24">
        <v>3386.723</v>
      </c>
      <c r="I79" s="24">
        <v>0</v>
      </c>
      <c r="J79" s="24">
        <v>794.42</v>
      </c>
      <c r="K79" s="24">
        <v>0</v>
      </c>
      <c r="L79" s="21" t="s">
        <v>30</v>
      </c>
      <c r="M79" s="25">
        <v>4216</v>
      </c>
      <c r="N79" s="26">
        <v>2051.9</v>
      </c>
      <c r="O79" s="27"/>
      <c r="P79" s="26" t="str">
        <f t="shared" si="11"/>
        <v/>
      </c>
      <c r="Q79" s="26">
        <f>IFERROR(VLOOKUP($B79,'[1]Д2-PM'!$B$3:$M$93,2,0),"")</f>
        <v>1690.4</v>
      </c>
      <c r="R79" s="28">
        <f t="shared" si="6"/>
        <v>0.21385470894462849</v>
      </c>
      <c r="S79" s="26">
        <v>1578.2</v>
      </c>
      <c r="T79" s="27"/>
      <c r="U79" s="26" t="str">
        <f t="shared" si="9"/>
        <v/>
      </c>
      <c r="V79" s="26">
        <f>IFERROR(VLOOKUP($B79,'[1]Д2-SO2'!$B$3:$M$93,2,0),"")</f>
        <v>3134.1</v>
      </c>
      <c r="W79" s="28">
        <f t="shared" si="7"/>
        <v>-0.49644235984812224</v>
      </c>
      <c r="X79" s="26">
        <v>739.6</v>
      </c>
      <c r="Y79" s="27"/>
      <c r="Z79" s="26" t="str">
        <f t="shared" si="10"/>
        <v/>
      </c>
      <c r="AA79" s="26">
        <f>IFERROR(VLOOKUP($B79,'[1]Д2-NOx'!$B$3:$R$93,2,0),"")</f>
        <v>895.7</v>
      </c>
      <c r="AB79" s="28">
        <f t="shared" si="8"/>
        <v>-0.17427710170816124</v>
      </c>
      <c r="AC79" s="2"/>
    </row>
    <row r="80" spans="1:29" ht="15.6" x14ac:dyDescent="0.3">
      <c r="A80" s="19" t="s">
        <v>178</v>
      </c>
      <c r="B80" s="29" t="s">
        <v>179</v>
      </c>
      <c r="C80" s="21" t="s">
        <v>180</v>
      </c>
      <c r="D80" s="21" t="s">
        <v>181</v>
      </c>
      <c r="E80" s="21" t="s">
        <v>182</v>
      </c>
      <c r="F80" s="23" t="s">
        <v>34</v>
      </c>
      <c r="G80" s="24">
        <v>1358.7</v>
      </c>
      <c r="H80" s="24">
        <v>0</v>
      </c>
      <c r="I80" s="24">
        <v>2993.5196999999998</v>
      </c>
      <c r="J80" s="24">
        <v>8707.0612999999994</v>
      </c>
      <c r="K80" s="24">
        <v>0</v>
      </c>
      <c r="L80" s="21" t="s">
        <v>30</v>
      </c>
      <c r="M80" s="25">
        <v>4117</v>
      </c>
      <c r="N80" s="26">
        <v>39.5</v>
      </c>
      <c r="O80" s="27"/>
      <c r="P80" s="26" t="str">
        <f t="shared" si="11"/>
        <v/>
      </c>
      <c r="Q80" s="26">
        <f>IFERROR(VLOOKUP($B80,'[1]Д2-PM'!$B$3:$M$93,2,0),"")</f>
        <v>135.4</v>
      </c>
      <c r="R80" s="28">
        <f t="shared" si="6"/>
        <v>-0.7082717872968981</v>
      </c>
      <c r="S80" s="26">
        <v>1309.5</v>
      </c>
      <c r="T80" s="27"/>
      <c r="U80" s="26" t="str">
        <f t="shared" si="9"/>
        <v/>
      </c>
      <c r="V80" s="26">
        <f>IFERROR(VLOOKUP($B80,'[1]Д2-SO2'!$B$3:$M$93,2,0),"")</f>
        <v>4019.6</v>
      </c>
      <c r="W80" s="28">
        <f t="shared" si="7"/>
        <v>-0.67422131555378639</v>
      </c>
      <c r="X80" s="26">
        <v>761.9</v>
      </c>
      <c r="Y80" s="27"/>
      <c r="Z80" s="26" t="str">
        <f t="shared" si="10"/>
        <v/>
      </c>
      <c r="AA80" s="26">
        <f>IFERROR(VLOOKUP($B80,'[1]Д2-NOx'!$B$3:$R$93,2,0),"")</f>
        <v>1218.2</v>
      </c>
      <c r="AB80" s="28">
        <f t="shared" si="8"/>
        <v>-0.37456903628304061</v>
      </c>
      <c r="AC80" s="2"/>
    </row>
    <row r="81" spans="1:29" ht="15.6" x14ac:dyDescent="0.3">
      <c r="A81" s="19" t="s">
        <v>183</v>
      </c>
      <c r="B81" s="29" t="s">
        <v>184</v>
      </c>
      <c r="C81" s="21" t="s">
        <v>180</v>
      </c>
      <c r="D81" s="21" t="s">
        <v>181</v>
      </c>
      <c r="E81" s="21" t="s">
        <v>182</v>
      </c>
      <c r="F81" s="23" t="s">
        <v>56</v>
      </c>
      <c r="G81" s="24">
        <v>209.3</v>
      </c>
      <c r="H81" s="24">
        <v>0</v>
      </c>
      <c r="I81" s="24">
        <v>0</v>
      </c>
      <c r="J81" s="24">
        <v>0</v>
      </c>
      <c r="K81" s="24">
        <v>0</v>
      </c>
      <c r="L81" s="21" t="s">
        <v>41</v>
      </c>
      <c r="M81" s="25">
        <v>0</v>
      </c>
      <c r="N81" s="26">
        <v>0</v>
      </c>
      <c r="O81" s="27"/>
      <c r="P81" s="26" t="str">
        <f t="shared" si="11"/>
        <v/>
      </c>
      <c r="Q81" s="26" t="str">
        <f>IFERROR(VLOOKUP($B81,'[1]Д2-PM'!$B$3:$M$93,2,0),"")</f>
        <v/>
      </c>
      <c r="R81" s="28" t="str">
        <f t="shared" si="6"/>
        <v/>
      </c>
      <c r="S81" s="26">
        <v>0</v>
      </c>
      <c r="T81" s="27"/>
      <c r="U81" s="26" t="str">
        <f t="shared" si="9"/>
        <v/>
      </c>
      <c r="V81" s="26" t="str">
        <f>IFERROR(VLOOKUP($B81,'[1]Д2-SO2'!$B$3:$M$93,2,0),"")</f>
        <v/>
      </c>
      <c r="W81" s="28" t="str">
        <f t="shared" si="7"/>
        <v/>
      </c>
      <c r="X81" s="26">
        <v>0</v>
      </c>
      <c r="Y81" s="27"/>
      <c r="Z81" s="26" t="str">
        <f t="shared" si="10"/>
        <v/>
      </c>
      <c r="AA81" s="26" t="str">
        <f>IFERROR(VLOOKUP($B81,'[1]Д2-NOx'!$B$3:$R$93,2,0),"")</f>
        <v/>
      </c>
      <c r="AB81" s="28" t="str">
        <f t="shared" si="8"/>
        <v/>
      </c>
      <c r="AC81" s="2"/>
    </row>
    <row r="82" spans="1:29" ht="15.6" x14ac:dyDescent="0.3">
      <c r="A82" s="19">
        <v>58</v>
      </c>
      <c r="B82" s="29" t="s">
        <v>185</v>
      </c>
      <c r="C82" s="21" t="s">
        <v>58</v>
      </c>
      <c r="D82" s="21" t="s">
        <v>186</v>
      </c>
      <c r="E82" s="21" t="s">
        <v>187</v>
      </c>
      <c r="F82" s="23" t="s">
        <v>56</v>
      </c>
      <c r="G82" s="24">
        <v>166.8</v>
      </c>
      <c r="H82" s="24">
        <v>0</v>
      </c>
      <c r="I82" s="24">
        <v>0</v>
      </c>
      <c r="J82" s="24">
        <v>0</v>
      </c>
      <c r="K82" s="24">
        <v>0</v>
      </c>
      <c r="L82" s="21" t="s">
        <v>41</v>
      </c>
      <c r="M82" s="25">
        <v>0</v>
      </c>
      <c r="N82" s="26">
        <v>0</v>
      </c>
      <c r="O82" s="27"/>
      <c r="P82" s="26" t="str">
        <f t="shared" si="11"/>
        <v/>
      </c>
      <c r="Q82" s="26" t="str">
        <f>IFERROR(VLOOKUP($B82,'[1]Д2-PM'!$B$3:$M$93,2,0),"")</f>
        <v/>
      </c>
      <c r="R82" s="28" t="str">
        <f t="shared" si="6"/>
        <v/>
      </c>
      <c r="S82" s="26">
        <v>0</v>
      </c>
      <c r="T82" s="27"/>
      <c r="U82" s="26" t="str">
        <f t="shared" si="9"/>
        <v/>
      </c>
      <c r="V82" s="26" t="str">
        <f>IFERROR(VLOOKUP($B82,'[1]Д2-SO2'!$B$3:$M$93,2,0),"")</f>
        <v/>
      </c>
      <c r="W82" s="28" t="str">
        <f t="shared" si="7"/>
        <v/>
      </c>
      <c r="X82" s="26">
        <v>0</v>
      </c>
      <c r="Y82" s="27"/>
      <c r="Z82" s="26" t="str">
        <f t="shared" si="10"/>
        <v/>
      </c>
      <c r="AA82" s="26" t="str">
        <f>IFERROR(VLOOKUP($B82,'[1]Д2-NOx'!$B$3:$R$93,2,0),"")</f>
        <v/>
      </c>
      <c r="AB82" s="28" t="str">
        <f t="shared" si="8"/>
        <v/>
      </c>
      <c r="AC82" s="2"/>
    </row>
    <row r="83" spans="1:29" ht="15.6" x14ac:dyDescent="0.3">
      <c r="A83" s="19">
        <v>59</v>
      </c>
      <c r="B83" s="29" t="s">
        <v>188</v>
      </c>
      <c r="C83" s="21" t="s">
        <v>58</v>
      </c>
      <c r="D83" s="21" t="s">
        <v>186</v>
      </c>
      <c r="E83" s="21" t="s">
        <v>187</v>
      </c>
      <c r="F83" s="23" t="s">
        <v>34</v>
      </c>
      <c r="G83" s="24">
        <v>166.8</v>
      </c>
      <c r="H83" s="24">
        <v>0</v>
      </c>
      <c r="I83" s="24">
        <v>0</v>
      </c>
      <c r="J83" s="24">
        <v>543.44399999999996</v>
      </c>
      <c r="K83" s="24">
        <v>0</v>
      </c>
      <c r="L83" s="21" t="s">
        <v>41</v>
      </c>
      <c r="M83" s="25">
        <v>1255</v>
      </c>
      <c r="N83" s="31">
        <v>0</v>
      </c>
      <c r="O83" s="27"/>
      <c r="P83" s="26" t="str">
        <f t="shared" si="11"/>
        <v/>
      </c>
      <c r="Q83" s="26" t="str">
        <f>IFERROR(VLOOKUP($B83,'[1]Д2-PM'!$B$3:$M$93,2,0),"")</f>
        <v/>
      </c>
      <c r="R83" s="28" t="str">
        <f t="shared" si="6"/>
        <v/>
      </c>
      <c r="S83" s="31">
        <v>0</v>
      </c>
      <c r="T83" s="27"/>
      <c r="U83" s="26" t="str">
        <f t="shared" si="9"/>
        <v/>
      </c>
      <c r="V83" s="26" t="str">
        <f>IFERROR(VLOOKUP($B83,'[1]Д2-SO2'!$B$3:$M$93,2,0),"")</f>
        <v/>
      </c>
      <c r="W83" s="28" t="str">
        <f t="shared" si="7"/>
        <v/>
      </c>
      <c r="X83" s="34"/>
      <c r="Y83" s="27"/>
      <c r="Z83" s="26" t="str">
        <f t="shared" si="10"/>
        <v/>
      </c>
      <c r="AA83" s="26" t="str">
        <f>IFERROR(VLOOKUP($B83,'[1]Д2-NOx'!$B$3:$R$93,2,0),"")</f>
        <v/>
      </c>
      <c r="AB83" s="28" t="str">
        <f t="shared" si="8"/>
        <v/>
      </c>
      <c r="AC83" s="2"/>
    </row>
    <row r="84" spans="1:29" ht="15.6" x14ac:dyDescent="0.3">
      <c r="A84" s="19">
        <v>60</v>
      </c>
      <c r="B84" s="29" t="s">
        <v>189</v>
      </c>
      <c r="C84" s="21" t="s">
        <v>58</v>
      </c>
      <c r="D84" s="21" t="s">
        <v>186</v>
      </c>
      <c r="E84" s="21" t="s">
        <v>187</v>
      </c>
      <c r="F84" s="23" t="s">
        <v>34</v>
      </c>
      <c r="G84" s="24">
        <v>116.3</v>
      </c>
      <c r="H84" s="24">
        <v>0</v>
      </c>
      <c r="I84" s="24">
        <v>0</v>
      </c>
      <c r="J84" s="24">
        <v>725.09100000000001</v>
      </c>
      <c r="K84" s="24">
        <v>0</v>
      </c>
      <c r="L84" s="21" t="s">
        <v>41</v>
      </c>
      <c r="M84" s="25">
        <v>3376</v>
      </c>
      <c r="N84" s="31">
        <v>0</v>
      </c>
      <c r="O84" s="27"/>
      <c r="P84" s="26" t="str">
        <f t="shared" si="11"/>
        <v/>
      </c>
      <c r="Q84" s="26" t="str">
        <f>IFERROR(VLOOKUP($B84,'[1]Д2-PM'!$B$3:$M$93,2,0),"")</f>
        <v/>
      </c>
      <c r="R84" s="28" t="str">
        <f t="shared" si="6"/>
        <v/>
      </c>
      <c r="S84" s="31">
        <v>0</v>
      </c>
      <c r="T84" s="27"/>
      <c r="U84" s="26" t="str">
        <f t="shared" si="9"/>
        <v/>
      </c>
      <c r="V84" s="26" t="str">
        <f>IFERROR(VLOOKUP($B84,'[1]Д2-SO2'!$B$3:$M$93,2,0),"")</f>
        <v/>
      </c>
      <c r="W84" s="28" t="str">
        <f t="shared" si="7"/>
        <v/>
      </c>
      <c r="X84" s="34"/>
      <c r="Y84" s="27"/>
      <c r="Z84" s="26" t="str">
        <f t="shared" si="10"/>
        <v/>
      </c>
      <c r="AA84" s="26" t="str">
        <f>IFERROR(VLOOKUP($B84,'[1]Д2-NOx'!$B$3:$R$93,2,0),"")</f>
        <v/>
      </c>
      <c r="AB84" s="28" t="str">
        <f t="shared" si="8"/>
        <v/>
      </c>
      <c r="AC84" s="2"/>
    </row>
    <row r="85" spans="1:29" ht="15.6" x14ac:dyDescent="0.3">
      <c r="A85" s="19">
        <v>61</v>
      </c>
      <c r="B85" s="29" t="s">
        <v>190</v>
      </c>
      <c r="C85" s="21" t="s">
        <v>58</v>
      </c>
      <c r="D85" s="21" t="s">
        <v>186</v>
      </c>
      <c r="E85" s="21" t="s">
        <v>187</v>
      </c>
      <c r="F85" s="23" t="s">
        <v>56</v>
      </c>
      <c r="G85" s="24">
        <v>116.3</v>
      </c>
      <c r="H85" s="24">
        <v>0</v>
      </c>
      <c r="I85" s="24">
        <v>0</v>
      </c>
      <c r="J85" s="24">
        <v>0</v>
      </c>
      <c r="K85" s="24">
        <v>0</v>
      </c>
      <c r="L85" s="21" t="s">
        <v>41</v>
      </c>
      <c r="M85" s="25">
        <v>0</v>
      </c>
      <c r="N85" s="31">
        <v>0</v>
      </c>
      <c r="O85" s="27"/>
      <c r="P85" s="26" t="str">
        <f t="shared" si="11"/>
        <v/>
      </c>
      <c r="Q85" s="26" t="str">
        <f>IFERROR(VLOOKUP($B85,'[1]Д2-PM'!$B$3:$M$93,2,0),"")</f>
        <v/>
      </c>
      <c r="R85" s="28" t="str">
        <f t="shared" si="6"/>
        <v/>
      </c>
      <c r="S85" s="31">
        <v>0</v>
      </c>
      <c r="T85" s="27"/>
      <c r="U85" s="26" t="str">
        <f t="shared" si="9"/>
        <v/>
      </c>
      <c r="V85" s="26" t="str">
        <f>IFERROR(VLOOKUP($B85,'[1]Д2-SO2'!$B$3:$M$93,2,0),"")</f>
        <v/>
      </c>
      <c r="W85" s="28" t="str">
        <f t="shared" si="7"/>
        <v/>
      </c>
      <c r="X85" s="26">
        <v>0</v>
      </c>
      <c r="Y85" s="27"/>
      <c r="Z85" s="26" t="str">
        <f t="shared" si="10"/>
        <v/>
      </c>
      <c r="AA85" s="26" t="str">
        <f>IFERROR(VLOOKUP($B85,'[1]Д2-NOx'!$B$3:$R$93,2,0),"")</f>
        <v/>
      </c>
      <c r="AB85" s="28" t="str">
        <f t="shared" si="8"/>
        <v/>
      </c>
      <c r="AC85" s="2"/>
    </row>
    <row r="86" spans="1:29" ht="15.6" x14ac:dyDescent="0.3">
      <c r="A86" s="19">
        <v>62</v>
      </c>
      <c r="B86" s="29" t="s">
        <v>191</v>
      </c>
      <c r="C86" s="21" t="s">
        <v>58</v>
      </c>
      <c r="D86" s="21" t="s">
        <v>186</v>
      </c>
      <c r="E86" s="21" t="s">
        <v>187</v>
      </c>
      <c r="F86" s="23" t="s">
        <v>34</v>
      </c>
      <c r="G86" s="24">
        <v>204.76</v>
      </c>
      <c r="H86" s="24">
        <v>0</v>
      </c>
      <c r="I86" s="24">
        <v>0</v>
      </c>
      <c r="J86" s="24">
        <v>135.37799999999999</v>
      </c>
      <c r="K86" s="24">
        <v>0</v>
      </c>
      <c r="L86" s="21" t="s">
        <v>41</v>
      </c>
      <c r="M86" s="25">
        <v>3369</v>
      </c>
      <c r="N86" s="31">
        <v>0</v>
      </c>
      <c r="O86" s="27"/>
      <c r="P86" s="26" t="str">
        <f t="shared" si="11"/>
        <v/>
      </c>
      <c r="Q86" s="26" t="str">
        <f>IFERROR(VLOOKUP($B86,'[1]Д2-PM'!$B$3:$M$93,2,0),"")</f>
        <v/>
      </c>
      <c r="R86" s="28" t="str">
        <f t="shared" si="6"/>
        <v/>
      </c>
      <c r="S86" s="31">
        <v>0</v>
      </c>
      <c r="T86" s="27"/>
      <c r="U86" s="26" t="str">
        <f t="shared" si="9"/>
        <v/>
      </c>
      <c r="V86" s="26" t="str">
        <f>IFERROR(VLOOKUP($B86,'[1]Д2-SO2'!$B$3:$M$93,2,0),"")</f>
        <v/>
      </c>
      <c r="W86" s="28" t="str">
        <f t="shared" si="7"/>
        <v/>
      </c>
      <c r="X86" s="34"/>
      <c r="Y86" s="27"/>
      <c r="Z86" s="26" t="str">
        <f t="shared" si="10"/>
        <v/>
      </c>
      <c r="AA86" s="26" t="str">
        <f>IFERROR(VLOOKUP($B86,'[1]Д2-NOx'!$B$3:$R$93,2,0),"")</f>
        <v/>
      </c>
      <c r="AB86" s="28" t="str">
        <f t="shared" si="8"/>
        <v/>
      </c>
      <c r="AC86" s="2"/>
    </row>
    <row r="87" spans="1:29" ht="15.6" x14ac:dyDescent="0.3">
      <c r="A87" s="19">
        <v>63</v>
      </c>
      <c r="B87" s="29" t="s">
        <v>192</v>
      </c>
      <c r="C87" s="21" t="s">
        <v>58</v>
      </c>
      <c r="D87" s="21" t="s">
        <v>186</v>
      </c>
      <c r="E87" s="21" t="s">
        <v>187</v>
      </c>
      <c r="F87" s="23" t="s">
        <v>34</v>
      </c>
      <c r="G87" s="24">
        <v>348.9</v>
      </c>
      <c r="H87" s="24">
        <v>0</v>
      </c>
      <c r="I87" s="24">
        <v>0</v>
      </c>
      <c r="J87" s="24">
        <v>954.23900000000003</v>
      </c>
      <c r="K87" s="24">
        <v>0</v>
      </c>
      <c r="L87" s="21" t="s">
        <v>41</v>
      </c>
      <c r="M87" s="25">
        <v>1319</v>
      </c>
      <c r="N87" s="31">
        <v>0</v>
      </c>
      <c r="O87" s="27"/>
      <c r="P87" s="26" t="str">
        <f t="shared" si="11"/>
        <v/>
      </c>
      <c r="Q87" s="26" t="str">
        <f>IFERROR(VLOOKUP($B87,'[1]Д2-PM'!$B$3:$M$93,2,0),"")</f>
        <v/>
      </c>
      <c r="R87" s="28" t="str">
        <f t="shared" si="6"/>
        <v/>
      </c>
      <c r="S87" s="31">
        <v>0</v>
      </c>
      <c r="T87" s="27"/>
      <c r="U87" s="26" t="str">
        <f t="shared" si="9"/>
        <v/>
      </c>
      <c r="V87" s="26" t="str">
        <f>IFERROR(VLOOKUP($B87,'[1]Д2-SO2'!$B$3:$M$93,2,0),"")</f>
        <v/>
      </c>
      <c r="W87" s="28" t="str">
        <f t="shared" si="7"/>
        <v/>
      </c>
      <c r="X87" s="34"/>
      <c r="Y87" s="27"/>
      <c r="Z87" s="26" t="str">
        <f t="shared" si="10"/>
        <v/>
      </c>
      <c r="AA87" s="26" t="str">
        <f>IFERROR(VLOOKUP($B87,'[1]Д2-NOx'!$B$3:$R$93,2,0),"")</f>
        <v/>
      </c>
      <c r="AB87" s="28" t="str">
        <f t="shared" si="8"/>
        <v/>
      </c>
      <c r="AC87" s="2"/>
    </row>
    <row r="88" spans="1:29" ht="15.6" x14ac:dyDescent="0.3">
      <c r="A88" s="19">
        <v>64</v>
      </c>
      <c r="B88" s="29" t="s">
        <v>193</v>
      </c>
      <c r="C88" s="21" t="s">
        <v>58</v>
      </c>
      <c r="D88" s="21" t="s">
        <v>186</v>
      </c>
      <c r="E88" s="21" t="s">
        <v>187</v>
      </c>
      <c r="F88" s="23" t="s">
        <v>34</v>
      </c>
      <c r="G88" s="24">
        <v>232.6</v>
      </c>
      <c r="H88" s="24">
        <v>0</v>
      </c>
      <c r="I88" s="24">
        <v>0</v>
      </c>
      <c r="J88" s="24">
        <v>639.077</v>
      </c>
      <c r="K88" s="24">
        <v>0</v>
      </c>
      <c r="L88" s="21" t="s">
        <v>41</v>
      </c>
      <c r="M88" s="25">
        <v>3221</v>
      </c>
      <c r="N88" s="31">
        <v>0</v>
      </c>
      <c r="O88" s="27"/>
      <c r="P88" s="26" t="str">
        <f t="shared" si="11"/>
        <v/>
      </c>
      <c r="Q88" s="26" t="str">
        <f>IFERROR(VLOOKUP($B88,'[1]Д2-PM'!$B$3:$M$93,2,0),"")</f>
        <v/>
      </c>
      <c r="R88" s="28" t="str">
        <f t="shared" si="6"/>
        <v/>
      </c>
      <c r="S88" s="31">
        <v>0</v>
      </c>
      <c r="T88" s="27"/>
      <c r="U88" s="26" t="str">
        <f t="shared" si="9"/>
        <v/>
      </c>
      <c r="V88" s="26" t="str">
        <f>IFERROR(VLOOKUP($B88,'[1]Д2-SO2'!$B$3:$M$93,2,0),"")</f>
        <v/>
      </c>
      <c r="W88" s="28" t="str">
        <f t="shared" si="7"/>
        <v/>
      </c>
      <c r="X88" s="34"/>
      <c r="Y88" s="27"/>
      <c r="Z88" s="26" t="str">
        <f t="shared" si="10"/>
        <v/>
      </c>
      <c r="AA88" s="26" t="str">
        <f>IFERROR(VLOOKUP($B88,'[1]Д2-NOx'!$B$3:$R$93,2,0),"")</f>
        <v/>
      </c>
      <c r="AB88" s="28" t="str">
        <f t="shared" si="8"/>
        <v/>
      </c>
      <c r="AC88" s="2"/>
    </row>
    <row r="89" spans="1:29" ht="15.6" x14ac:dyDescent="0.3">
      <c r="A89" s="19">
        <v>65</v>
      </c>
      <c r="B89" s="29" t="s">
        <v>194</v>
      </c>
      <c r="C89" s="21" t="s">
        <v>58</v>
      </c>
      <c r="D89" s="21" t="s">
        <v>186</v>
      </c>
      <c r="E89" s="21" t="s">
        <v>187</v>
      </c>
      <c r="F89" s="23" t="s">
        <v>34</v>
      </c>
      <c r="G89" s="24">
        <v>116</v>
      </c>
      <c r="H89" s="24">
        <v>0</v>
      </c>
      <c r="I89" s="24">
        <v>0</v>
      </c>
      <c r="J89" s="24">
        <v>311.83199999999999</v>
      </c>
      <c r="K89" s="24">
        <v>0</v>
      </c>
      <c r="L89" s="21" t="s">
        <v>41</v>
      </c>
      <c r="M89" s="25">
        <v>2648</v>
      </c>
      <c r="N89" s="31">
        <v>0</v>
      </c>
      <c r="O89" s="27"/>
      <c r="P89" s="26" t="str">
        <f t="shared" si="11"/>
        <v/>
      </c>
      <c r="Q89" s="26" t="str">
        <f>IFERROR(VLOOKUP($B89,'[1]Д2-PM'!$B$3:$M$93,2,0),"")</f>
        <v/>
      </c>
      <c r="R89" s="28" t="str">
        <f t="shared" si="6"/>
        <v/>
      </c>
      <c r="S89" s="31">
        <v>0</v>
      </c>
      <c r="T89" s="27"/>
      <c r="U89" s="26" t="str">
        <f t="shared" si="9"/>
        <v/>
      </c>
      <c r="V89" s="26" t="str">
        <f>IFERROR(VLOOKUP($B89,'[1]Д2-SO2'!$B$3:$M$93,2,0),"")</f>
        <v/>
      </c>
      <c r="W89" s="28" t="str">
        <f t="shared" si="7"/>
        <v/>
      </c>
      <c r="X89" s="34"/>
      <c r="Y89" s="27"/>
      <c r="Z89" s="26" t="str">
        <f t="shared" si="10"/>
        <v/>
      </c>
      <c r="AA89" s="26" t="str">
        <f>IFERROR(VLOOKUP($B89,'[1]Д2-NOx'!$B$3:$R$93,2,0),"")</f>
        <v/>
      </c>
      <c r="AB89" s="28" t="str">
        <f t="shared" si="8"/>
        <v/>
      </c>
      <c r="AC89" s="2"/>
    </row>
    <row r="90" spans="1:29" ht="15.6" x14ac:dyDescent="0.3">
      <c r="A90" s="19">
        <v>66</v>
      </c>
      <c r="B90" s="29" t="s">
        <v>195</v>
      </c>
      <c r="C90" s="21" t="s">
        <v>58</v>
      </c>
      <c r="D90" s="21" t="s">
        <v>186</v>
      </c>
      <c r="E90" s="21" t="s">
        <v>187</v>
      </c>
      <c r="F90" s="23" t="s">
        <v>34</v>
      </c>
      <c r="G90" s="24">
        <v>246</v>
      </c>
      <c r="H90" s="24">
        <v>0</v>
      </c>
      <c r="I90" s="24">
        <v>0</v>
      </c>
      <c r="J90" s="24">
        <v>507.161</v>
      </c>
      <c r="K90" s="24">
        <v>0</v>
      </c>
      <c r="L90" s="21" t="s">
        <v>41</v>
      </c>
      <c r="M90" s="25">
        <v>1653</v>
      </c>
      <c r="N90" s="31">
        <v>0</v>
      </c>
      <c r="O90" s="27"/>
      <c r="P90" s="26" t="str">
        <f t="shared" si="11"/>
        <v/>
      </c>
      <c r="Q90" s="26" t="str">
        <f>IFERROR(VLOOKUP($B90,'[1]Д2-PM'!$B$3:$M$93,2,0),"")</f>
        <v/>
      </c>
      <c r="R90" s="28" t="str">
        <f t="shared" si="6"/>
        <v/>
      </c>
      <c r="S90" s="31">
        <v>0</v>
      </c>
      <c r="T90" s="27"/>
      <c r="U90" s="26" t="str">
        <f t="shared" si="9"/>
        <v/>
      </c>
      <c r="V90" s="26" t="str">
        <f>IFERROR(VLOOKUP($B90,'[1]Д2-SO2'!$B$3:$M$93,2,0),"")</f>
        <v/>
      </c>
      <c r="W90" s="28" t="str">
        <f t="shared" si="7"/>
        <v/>
      </c>
      <c r="X90" s="34"/>
      <c r="Y90" s="27"/>
      <c r="Z90" s="26" t="str">
        <f t="shared" si="10"/>
        <v/>
      </c>
      <c r="AA90" s="26" t="str">
        <f>IFERROR(VLOOKUP($B90,'[1]Д2-NOx'!$B$3:$R$93,2,0),"")</f>
        <v/>
      </c>
      <c r="AB90" s="28" t="str">
        <f t="shared" si="8"/>
        <v/>
      </c>
      <c r="AC90" s="2"/>
    </row>
    <row r="91" spans="1:29" ht="15.6" x14ac:dyDescent="0.3">
      <c r="A91" s="19">
        <v>67</v>
      </c>
      <c r="B91" s="29" t="s">
        <v>196</v>
      </c>
      <c r="C91" s="21" t="s">
        <v>58</v>
      </c>
      <c r="D91" s="21" t="s">
        <v>186</v>
      </c>
      <c r="E91" s="21" t="s">
        <v>187</v>
      </c>
      <c r="F91" s="23" t="s">
        <v>34</v>
      </c>
      <c r="G91" s="24">
        <v>58.15</v>
      </c>
      <c r="H91" s="24">
        <v>0</v>
      </c>
      <c r="I91" s="24">
        <v>0</v>
      </c>
      <c r="J91" s="24">
        <v>190.23500000000001</v>
      </c>
      <c r="K91" s="24">
        <v>0</v>
      </c>
      <c r="L91" s="21" t="s">
        <v>41</v>
      </c>
      <c r="M91" s="25">
        <v>2665</v>
      </c>
      <c r="N91" s="31">
        <v>0</v>
      </c>
      <c r="O91" s="27"/>
      <c r="P91" s="26" t="str">
        <f t="shared" si="11"/>
        <v/>
      </c>
      <c r="Q91" s="26" t="str">
        <f>IFERROR(VLOOKUP($B91,'[1]Д2-PM'!$B$3:$M$93,2,0),"")</f>
        <v/>
      </c>
      <c r="R91" s="28" t="str">
        <f t="shared" si="6"/>
        <v/>
      </c>
      <c r="S91" s="31">
        <v>0</v>
      </c>
      <c r="T91" s="27"/>
      <c r="U91" s="26" t="str">
        <f t="shared" si="9"/>
        <v/>
      </c>
      <c r="V91" s="26" t="str">
        <f>IFERROR(VLOOKUP($B91,'[1]Д2-SO2'!$B$3:$M$93,2,0),"")</f>
        <v/>
      </c>
      <c r="W91" s="28" t="str">
        <f t="shared" si="7"/>
        <v/>
      </c>
      <c r="X91" s="34"/>
      <c r="Y91" s="27"/>
      <c r="Z91" s="26" t="str">
        <f t="shared" si="10"/>
        <v/>
      </c>
      <c r="AA91" s="26" t="str">
        <f>IFERROR(VLOOKUP($B91,'[1]Д2-NOx'!$B$3:$R$93,2,0),"")</f>
        <v/>
      </c>
      <c r="AB91" s="28" t="str">
        <f t="shared" si="8"/>
        <v/>
      </c>
      <c r="AC91" s="2"/>
    </row>
    <row r="92" spans="1:29" ht="15.6" x14ac:dyDescent="0.3">
      <c r="A92" s="19">
        <v>68</v>
      </c>
      <c r="B92" s="29" t="s">
        <v>197</v>
      </c>
      <c r="C92" s="21" t="s">
        <v>58</v>
      </c>
      <c r="D92" s="21" t="s">
        <v>186</v>
      </c>
      <c r="E92" s="21" t="s">
        <v>187</v>
      </c>
      <c r="F92" s="23" t="s">
        <v>56</v>
      </c>
      <c r="G92" s="24">
        <v>58.15</v>
      </c>
      <c r="H92" s="24">
        <v>0</v>
      </c>
      <c r="I92" s="24">
        <v>0</v>
      </c>
      <c r="J92" s="35">
        <v>148.79300000000001</v>
      </c>
      <c r="K92" s="24">
        <v>0</v>
      </c>
      <c r="L92" s="21" t="s">
        <v>41</v>
      </c>
      <c r="M92" s="33"/>
      <c r="N92" s="31">
        <v>0</v>
      </c>
      <c r="O92" s="27"/>
      <c r="P92" s="26" t="str">
        <f t="shared" si="11"/>
        <v/>
      </c>
      <c r="Q92" s="26" t="str">
        <f>IFERROR(VLOOKUP($B92,'[1]Д2-PM'!$B$3:$M$93,2,0),"")</f>
        <v/>
      </c>
      <c r="R92" s="28" t="str">
        <f t="shared" si="6"/>
        <v/>
      </c>
      <c r="S92" s="31">
        <v>0</v>
      </c>
      <c r="T92" s="27"/>
      <c r="U92" s="26" t="str">
        <f t="shared" si="9"/>
        <v/>
      </c>
      <c r="V92" s="26" t="str">
        <f>IFERROR(VLOOKUP($B92,'[1]Д2-SO2'!$B$3:$M$93,2,0),"")</f>
        <v/>
      </c>
      <c r="W92" s="28" t="str">
        <f t="shared" si="7"/>
        <v/>
      </c>
      <c r="X92" s="34"/>
      <c r="Y92" s="27"/>
      <c r="Z92" s="26" t="str">
        <f t="shared" si="10"/>
        <v/>
      </c>
      <c r="AA92" s="26" t="str">
        <f>IFERROR(VLOOKUP($B92,'[1]Д2-NOx'!$B$3:$R$93,2,0),"")</f>
        <v/>
      </c>
      <c r="AB92" s="28" t="str">
        <f t="shared" si="8"/>
        <v/>
      </c>
      <c r="AC92" s="2"/>
    </row>
    <row r="93" spans="1:29" ht="15.6" x14ac:dyDescent="0.3">
      <c r="A93" s="19">
        <v>69</v>
      </c>
      <c r="B93" s="29" t="s">
        <v>198</v>
      </c>
      <c r="C93" s="21" t="s">
        <v>107</v>
      </c>
      <c r="D93" s="21" t="s">
        <v>199</v>
      </c>
      <c r="E93" s="21" t="s">
        <v>200</v>
      </c>
      <c r="F93" s="23" t="s">
        <v>34</v>
      </c>
      <c r="G93" s="24">
        <v>983</v>
      </c>
      <c r="H93" s="24">
        <v>0</v>
      </c>
      <c r="I93" s="24">
        <v>0</v>
      </c>
      <c r="J93" s="24">
        <v>3536.1996479999998</v>
      </c>
      <c r="K93" s="24">
        <v>0</v>
      </c>
      <c r="L93" s="21" t="s">
        <v>41</v>
      </c>
      <c r="M93" s="25">
        <v>3049</v>
      </c>
      <c r="N93" s="31">
        <v>0</v>
      </c>
      <c r="O93" s="27"/>
      <c r="P93" s="26" t="str">
        <f t="shared" si="11"/>
        <v/>
      </c>
      <c r="Q93" s="26" t="str">
        <f>IFERROR(VLOOKUP($B93,'[1]Д2-PM'!$B$3:$M$93,2,0),"")</f>
        <v/>
      </c>
      <c r="R93" s="28" t="str">
        <f t="shared" si="6"/>
        <v/>
      </c>
      <c r="S93" s="31">
        <v>0</v>
      </c>
      <c r="T93" s="27"/>
      <c r="U93" s="26" t="str">
        <f t="shared" si="9"/>
        <v/>
      </c>
      <c r="V93" s="26" t="str">
        <f>IFERROR(VLOOKUP($B93,'[1]Д2-SO2'!$B$3:$M$93,2,0),"")</f>
        <v/>
      </c>
      <c r="W93" s="28" t="str">
        <f t="shared" si="7"/>
        <v/>
      </c>
      <c r="X93" s="31">
        <v>121.6332</v>
      </c>
      <c r="Y93" s="27"/>
      <c r="Z93" s="26" t="str">
        <f t="shared" si="10"/>
        <v/>
      </c>
      <c r="AA93" s="26" t="str">
        <f>IFERROR(VLOOKUP($B93,'[1]Д2-NOx'!$B$3:$R$93,2,0),"")</f>
        <v/>
      </c>
      <c r="AB93" s="28" t="str">
        <f t="shared" si="8"/>
        <v/>
      </c>
      <c r="AC93" s="2"/>
    </row>
    <row r="94" spans="1:29" ht="15.6" x14ac:dyDescent="0.3">
      <c r="A94" s="19">
        <v>70</v>
      </c>
      <c r="B94" s="29" t="s">
        <v>201</v>
      </c>
      <c r="C94" s="21" t="s">
        <v>107</v>
      </c>
      <c r="D94" s="21" t="s">
        <v>199</v>
      </c>
      <c r="E94" s="21" t="s">
        <v>200</v>
      </c>
      <c r="F94" s="23" t="s">
        <v>56</v>
      </c>
      <c r="G94" s="24">
        <v>232.6</v>
      </c>
      <c r="H94" s="24">
        <v>0</v>
      </c>
      <c r="I94" s="24">
        <v>0</v>
      </c>
      <c r="J94" s="24">
        <v>0</v>
      </c>
      <c r="K94" s="24">
        <v>0</v>
      </c>
      <c r="L94" s="21" t="s">
        <v>41</v>
      </c>
      <c r="M94" s="25">
        <v>0</v>
      </c>
      <c r="N94" s="31">
        <v>0</v>
      </c>
      <c r="O94" s="27"/>
      <c r="P94" s="26" t="str">
        <f t="shared" si="11"/>
        <v/>
      </c>
      <c r="Q94" s="26" t="str">
        <f>IFERROR(VLOOKUP($B94,'[1]Д2-PM'!$B$3:$M$93,2,0),"")</f>
        <v/>
      </c>
      <c r="R94" s="28" t="str">
        <f t="shared" si="6"/>
        <v/>
      </c>
      <c r="S94" s="31">
        <v>0</v>
      </c>
      <c r="T94" s="27"/>
      <c r="U94" s="26" t="str">
        <f t="shared" si="9"/>
        <v/>
      </c>
      <c r="V94" s="26" t="str">
        <f>IFERROR(VLOOKUP($B94,'[1]Д2-SO2'!$B$3:$M$93,2,0),"")</f>
        <v/>
      </c>
      <c r="W94" s="28" t="str">
        <f t="shared" si="7"/>
        <v/>
      </c>
      <c r="X94" s="26">
        <v>0</v>
      </c>
      <c r="Y94" s="27"/>
      <c r="Z94" s="26" t="str">
        <f t="shared" si="10"/>
        <v/>
      </c>
      <c r="AA94" s="26" t="str">
        <f>IFERROR(VLOOKUP($B94,'[1]Д2-NOx'!$B$3:$R$93,2,0),"")</f>
        <v/>
      </c>
      <c r="AB94" s="28" t="str">
        <f t="shared" si="8"/>
        <v/>
      </c>
      <c r="AC94" s="2"/>
    </row>
    <row r="95" spans="1:29" ht="15.6" x14ac:dyDescent="0.3">
      <c r="A95" s="19">
        <v>71</v>
      </c>
      <c r="B95" s="29" t="s">
        <v>202</v>
      </c>
      <c r="C95" s="21" t="s">
        <v>107</v>
      </c>
      <c r="D95" s="21" t="s">
        <v>199</v>
      </c>
      <c r="E95" s="21" t="s">
        <v>200</v>
      </c>
      <c r="F95" s="23" t="s">
        <v>56</v>
      </c>
      <c r="G95" s="24">
        <v>174.4</v>
      </c>
      <c r="H95" s="24">
        <v>0</v>
      </c>
      <c r="I95" s="24">
        <v>0</v>
      </c>
      <c r="J95" s="24">
        <v>0</v>
      </c>
      <c r="K95" s="24">
        <v>0</v>
      </c>
      <c r="L95" s="21" t="s">
        <v>41</v>
      </c>
      <c r="M95" s="25">
        <v>0</v>
      </c>
      <c r="N95" s="31">
        <v>0</v>
      </c>
      <c r="O95" s="27"/>
      <c r="P95" s="26" t="str">
        <f t="shared" si="11"/>
        <v/>
      </c>
      <c r="Q95" s="26" t="str">
        <f>IFERROR(VLOOKUP($B95,'[1]Д2-PM'!$B$3:$M$93,2,0),"")</f>
        <v/>
      </c>
      <c r="R95" s="28" t="str">
        <f t="shared" si="6"/>
        <v/>
      </c>
      <c r="S95" s="31">
        <v>0</v>
      </c>
      <c r="T95" s="27"/>
      <c r="U95" s="26" t="str">
        <f t="shared" si="9"/>
        <v/>
      </c>
      <c r="V95" s="26" t="str">
        <f>IFERROR(VLOOKUP($B95,'[1]Д2-SO2'!$B$3:$M$93,2,0),"")</f>
        <v/>
      </c>
      <c r="W95" s="28" t="str">
        <f t="shared" si="7"/>
        <v/>
      </c>
      <c r="X95" s="26">
        <v>0</v>
      </c>
      <c r="Y95" s="27"/>
      <c r="Z95" s="26" t="str">
        <f t="shared" si="10"/>
        <v/>
      </c>
      <c r="AA95" s="26" t="str">
        <f>IFERROR(VLOOKUP($B95,'[1]Д2-NOx'!$B$3:$R$93,2,0),"")</f>
        <v/>
      </c>
      <c r="AB95" s="28" t="str">
        <f t="shared" si="8"/>
        <v/>
      </c>
      <c r="AC95" s="2"/>
    </row>
    <row r="96" spans="1:29" ht="15.6" x14ac:dyDescent="0.3">
      <c r="A96" s="19">
        <v>72</v>
      </c>
      <c r="B96" s="29" t="s">
        <v>203</v>
      </c>
      <c r="C96" s="21" t="s">
        <v>204</v>
      </c>
      <c r="D96" s="21" t="s">
        <v>205</v>
      </c>
      <c r="E96" s="21" t="s">
        <v>206</v>
      </c>
      <c r="F96" s="23" t="s">
        <v>34</v>
      </c>
      <c r="G96" s="24">
        <v>898</v>
      </c>
      <c r="H96" s="24">
        <v>0</v>
      </c>
      <c r="I96" s="24">
        <v>0</v>
      </c>
      <c r="J96" s="24">
        <v>1771.153</v>
      </c>
      <c r="K96" s="24">
        <v>0</v>
      </c>
      <c r="L96" s="21" t="s">
        <v>91</v>
      </c>
      <c r="M96" s="25">
        <v>3167</v>
      </c>
      <c r="N96" s="31">
        <v>0</v>
      </c>
      <c r="O96" s="27"/>
      <c r="P96" s="26" t="str">
        <f t="shared" si="11"/>
        <v/>
      </c>
      <c r="Q96" s="26" t="str">
        <f>IFERROR(VLOOKUP($B96,'[1]Д2-PM'!$B$3:$M$93,2,0),"")</f>
        <v/>
      </c>
      <c r="R96" s="28" t="str">
        <f t="shared" si="6"/>
        <v/>
      </c>
      <c r="S96" s="31">
        <v>0</v>
      </c>
      <c r="T96" s="27"/>
      <c r="U96" s="26" t="str">
        <f t="shared" si="9"/>
        <v/>
      </c>
      <c r="V96" s="26" t="str">
        <f>IFERROR(VLOOKUP($B96,'[1]Д2-SO2'!$B$3:$M$93,2,0),"")</f>
        <v/>
      </c>
      <c r="W96" s="28" t="str">
        <f t="shared" si="7"/>
        <v/>
      </c>
      <c r="X96" s="31">
        <v>79.111000000000004</v>
      </c>
      <c r="Y96" s="27"/>
      <c r="Z96" s="26" t="str">
        <f t="shared" si="10"/>
        <v/>
      </c>
      <c r="AA96" s="26" t="str">
        <f>IFERROR(VLOOKUP($B96,'[1]Д2-NOx'!$B$3:$R$93,2,0),"")</f>
        <v/>
      </c>
      <c r="AB96" s="28" t="str">
        <f t="shared" si="8"/>
        <v/>
      </c>
      <c r="AC96" s="2"/>
    </row>
    <row r="97" spans="1:29" ht="15.6" x14ac:dyDescent="0.3">
      <c r="A97" s="19">
        <v>73</v>
      </c>
      <c r="B97" s="29" t="s">
        <v>207</v>
      </c>
      <c r="C97" s="21" t="s">
        <v>208</v>
      </c>
      <c r="D97" s="21" t="s">
        <v>209</v>
      </c>
      <c r="E97" s="21" t="s">
        <v>210</v>
      </c>
      <c r="F97" s="23" t="s">
        <v>34</v>
      </c>
      <c r="G97" s="24">
        <v>768</v>
      </c>
      <c r="H97" s="24">
        <v>0</v>
      </c>
      <c r="I97" s="24">
        <v>0</v>
      </c>
      <c r="J97" s="24">
        <v>2194.627</v>
      </c>
      <c r="K97" s="24">
        <v>0</v>
      </c>
      <c r="L97" s="21" t="s">
        <v>30</v>
      </c>
      <c r="M97" s="25">
        <v>3440</v>
      </c>
      <c r="N97" s="26">
        <v>0</v>
      </c>
      <c r="O97" s="27"/>
      <c r="P97" s="26" t="str">
        <f t="shared" si="11"/>
        <v/>
      </c>
      <c r="Q97" s="26">
        <f>IFERROR(VLOOKUP($B97,'[1]Д2-PM'!$B$3:$M$93,2,0),"")</f>
        <v>3.8</v>
      </c>
      <c r="R97" s="28">
        <f t="shared" si="6"/>
        <v>-1</v>
      </c>
      <c r="S97" s="26">
        <v>0</v>
      </c>
      <c r="T97" s="27"/>
      <c r="U97" s="26" t="str">
        <f t="shared" si="9"/>
        <v/>
      </c>
      <c r="V97" s="26">
        <f>IFERROR(VLOOKUP($B97,'[1]Д2-SO2'!$B$3:$M$93,2,0),"")</f>
        <v>26.7</v>
      </c>
      <c r="W97" s="28">
        <f t="shared" si="7"/>
        <v>-1</v>
      </c>
      <c r="X97" s="26">
        <v>94</v>
      </c>
      <c r="Y97" s="27"/>
      <c r="Z97" s="26" t="str">
        <f t="shared" si="10"/>
        <v/>
      </c>
      <c r="AA97" s="26">
        <f>IFERROR(VLOOKUP($B97,'[1]Д2-NOx'!$B$3:$R$93,2,0),"")</f>
        <v>122.5</v>
      </c>
      <c r="AB97" s="28">
        <f t="shared" si="8"/>
        <v>-0.23265306122448978</v>
      </c>
      <c r="AC97" s="2"/>
    </row>
    <row r="98" spans="1:29" ht="15.6" x14ac:dyDescent="0.3">
      <c r="A98" s="19">
        <v>74</v>
      </c>
      <c r="B98" s="29" t="s">
        <v>211</v>
      </c>
      <c r="C98" s="21" t="s">
        <v>208</v>
      </c>
      <c r="D98" s="21" t="s">
        <v>209</v>
      </c>
      <c r="E98" s="21" t="s">
        <v>210</v>
      </c>
      <c r="F98" s="23" t="s">
        <v>34</v>
      </c>
      <c r="G98" s="24">
        <v>349</v>
      </c>
      <c r="H98" s="24">
        <v>0</v>
      </c>
      <c r="I98" s="24">
        <v>0</v>
      </c>
      <c r="J98" s="24">
        <v>48.307000000000002</v>
      </c>
      <c r="K98" s="24">
        <v>0</v>
      </c>
      <c r="L98" s="21" t="s">
        <v>30</v>
      </c>
      <c r="M98" s="25">
        <v>338</v>
      </c>
      <c r="N98" s="26">
        <v>0</v>
      </c>
      <c r="O98" s="27"/>
      <c r="P98" s="26" t="str">
        <f t="shared" si="11"/>
        <v/>
      </c>
      <c r="Q98" s="26">
        <f>IFERROR(VLOOKUP($B98,'[1]Д2-PM'!$B$3:$M$93,2,0),"")</f>
        <v>0.3</v>
      </c>
      <c r="R98" s="28">
        <f t="shared" si="6"/>
        <v>-1</v>
      </c>
      <c r="S98" s="26">
        <v>0</v>
      </c>
      <c r="T98" s="27"/>
      <c r="U98" s="26" t="str">
        <f t="shared" si="9"/>
        <v/>
      </c>
      <c r="V98" s="26">
        <f>IFERROR(VLOOKUP($B98,'[1]Д2-SO2'!$B$3:$M$93,2,0),"")</f>
        <v>2</v>
      </c>
      <c r="W98" s="28">
        <f t="shared" si="7"/>
        <v>-1</v>
      </c>
      <c r="X98" s="26">
        <v>1.3</v>
      </c>
      <c r="Y98" s="27"/>
      <c r="Z98" s="26" t="str">
        <f t="shared" si="10"/>
        <v/>
      </c>
      <c r="AA98" s="26">
        <f>IFERROR(VLOOKUP($B98,'[1]Д2-NOx'!$B$3:$R$93,2,0),"")</f>
        <v>7.6</v>
      </c>
      <c r="AB98" s="28">
        <f t="shared" si="8"/>
        <v>-0.82894736842105265</v>
      </c>
      <c r="AC98" s="2"/>
    </row>
    <row r="99" spans="1:29" ht="15.6" x14ac:dyDescent="0.3">
      <c r="A99" s="19">
        <v>75</v>
      </c>
      <c r="B99" s="29" t="s">
        <v>212</v>
      </c>
      <c r="C99" s="21" t="s">
        <v>213</v>
      </c>
      <c r="D99" s="21" t="s">
        <v>214</v>
      </c>
      <c r="E99" s="21" t="s">
        <v>215</v>
      </c>
      <c r="F99" s="23" t="s">
        <v>34</v>
      </c>
      <c r="G99" s="24">
        <v>265</v>
      </c>
      <c r="H99" s="24">
        <v>0</v>
      </c>
      <c r="I99" s="24">
        <v>0</v>
      </c>
      <c r="J99" s="24">
        <v>605.52099999999996</v>
      </c>
      <c r="K99" s="24">
        <v>0</v>
      </c>
      <c r="L99" s="21" t="s">
        <v>41</v>
      </c>
      <c r="M99" s="25">
        <v>4400</v>
      </c>
      <c r="N99" s="31">
        <v>0</v>
      </c>
      <c r="O99" s="27"/>
      <c r="P99" s="26" t="str">
        <f t="shared" si="11"/>
        <v/>
      </c>
      <c r="Q99" s="26" t="str">
        <f>IFERROR(VLOOKUP($B99,'[1]Д2-PM'!$B$3:$M$93,2,0),"")</f>
        <v/>
      </c>
      <c r="R99" s="28" t="str">
        <f t="shared" si="6"/>
        <v/>
      </c>
      <c r="S99" s="31">
        <v>0</v>
      </c>
      <c r="T99" s="27"/>
      <c r="U99" s="26" t="str">
        <f t="shared" si="9"/>
        <v/>
      </c>
      <c r="V99" s="26" t="str">
        <f>IFERROR(VLOOKUP($B99,'[1]Д2-SO2'!$B$3:$M$93,2,0),"")</f>
        <v/>
      </c>
      <c r="W99" s="28" t="str">
        <f t="shared" si="7"/>
        <v/>
      </c>
      <c r="X99" s="31">
        <v>61.1</v>
      </c>
      <c r="Y99" s="27"/>
      <c r="Z99" s="26" t="str">
        <f t="shared" si="10"/>
        <v/>
      </c>
      <c r="AA99" s="26" t="str">
        <f>IFERROR(VLOOKUP($B99,'[1]Д2-NOx'!$B$3:$R$93,2,0),"")</f>
        <v/>
      </c>
      <c r="AB99" s="28" t="str">
        <f t="shared" si="8"/>
        <v/>
      </c>
      <c r="AC99" s="2"/>
    </row>
    <row r="100" spans="1:29" ht="15.6" x14ac:dyDescent="0.3">
      <c r="A100" s="19">
        <v>76</v>
      </c>
      <c r="B100" s="29" t="s">
        <v>216</v>
      </c>
      <c r="C100" s="21" t="s">
        <v>32</v>
      </c>
      <c r="D100" s="21" t="s">
        <v>217</v>
      </c>
      <c r="E100" s="21" t="s">
        <v>218</v>
      </c>
      <c r="F100" s="23" t="s">
        <v>56</v>
      </c>
      <c r="G100" s="24">
        <v>300</v>
      </c>
      <c r="H100" s="24">
        <v>0</v>
      </c>
      <c r="I100" s="24">
        <v>0</v>
      </c>
      <c r="J100" s="24">
        <v>0</v>
      </c>
      <c r="K100" s="24">
        <v>0</v>
      </c>
      <c r="L100" s="21" t="s">
        <v>91</v>
      </c>
      <c r="M100" s="25">
        <v>0</v>
      </c>
      <c r="N100" s="24">
        <v>0</v>
      </c>
      <c r="O100" s="27"/>
      <c r="P100" s="24" t="str">
        <f t="shared" si="11"/>
        <v/>
      </c>
      <c r="Q100" s="26" t="str">
        <f>IFERROR(VLOOKUP($B100,'[1]Д2-PM'!$B$3:$M$93,2,0),"")</f>
        <v/>
      </c>
      <c r="R100" s="28" t="str">
        <f t="shared" si="6"/>
        <v/>
      </c>
      <c r="S100" s="24">
        <v>0</v>
      </c>
      <c r="T100" s="27"/>
      <c r="U100" s="24" t="str">
        <f t="shared" si="9"/>
        <v/>
      </c>
      <c r="V100" s="26" t="str">
        <f>IFERROR(VLOOKUP($B100,'[1]Д2-SO2'!$B$3:$M$93,2,0),"")</f>
        <v/>
      </c>
      <c r="W100" s="28" t="str">
        <f t="shared" si="7"/>
        <v/>
      </c>
      <c r="X100" s="24">
        <v>0</v>
      </c>
      <c r="Y100" s="27"/>
      <c r="Z100" s="24" t="str">
        <f t="shared" si="10"/>
        <v/>
      </c>
      <c r="AA100" s="26" t="str">
        <f>IFERROR(VLOOKUP($B100,'[1]Д2-NOx'!$B$3:$R$93,2,0),"")</f>
        <v/>
      </c>
      <c r="AB100" s="28" t="str">
        <f t="shared" si="8"/>
        <v/>
      </c>
      <c r="AC100" s="2"/>
    </row>
    <row r="101" spans="1:29" ht="15.6" x14ac:dyDescent="0.3">
      <c r="A101" s="19">
        <v>77</v>
      </c>
      <c r="B101" s="29" t="s">
        <v>219</v>
      </c>
      <c r="C101" s="21" t="s">
        <v>32</v>
      </c>
      <c r="D101" s="21" t="s">
        <v>217</v>
      </c>
      <c r="E101" s="21" t="s">
        <v>218</v>
      </c>
      <c r="F101" s="23" t="s">
        <v>34</v>
      </c>
      <c r="G101" s="24">
        <v>300</v>
      </c>
      <c r="H101" s="24">
        <v>0</v>
      </c>
      <c r="I101" s="24">
        <v>0</v>
      </c>
      <c r="J101" s="32"/>
      <c r="K101" s="24">
        <v>0</v>
      </c>
      <c r="L101" s="21" t="s">
        <v>91</v>
      </c>
      <c r="M101" s="25">
        <v>3005</v>
      </c>
      <c r="N101" s="31">
        <v>0</v>
      </c>
      <c r="O101" s="27"/>
      <c r="P101" s="26" t="str">
        <f t="shared" si="11"/>
        <v/>
      </c>
      <c r="Q101" s="26" t="str">
        <f>IFERROR(VLOOKUP($B101,'[1]Д2-PM'!$B$3:$M$93,2,0),"")</f>
        <v/>
      </c>
      <c r="R101" s="28" t="str">
        <f t="shared" si="6"/>
        <v/>
      </c>
      <c r="S101" s="31">
        <v>0</v>
      </c>
      <c r="T101" s="27"/>
      <c r="U101" s="26" t="str">
        <f t="shared" si="9"/>
        <v/>
      </c>
      <c r="V101" s="26" t="str">
        <f>IFERROR(VLOOKUP($B101,'[1]Д2-SO2'!$B$3:$M$93,2,0),"")</f>
        <v/>
      </c>
      <c r="W101" s="28" t="str">
        <f t="shared" si="7"/>
        <v/>
      </c>
      <c r="X101" s="34"/>
      <c r="Y101" s="27"/>
      <c r="Z101" s="26" t="str">
        <f t="shared" si="10"/>
        <v/>
      </c>
      <c r="AA101" s="26" t="str">
        <f>IFERROR(VLOOKUP($B101,'[1]Д2-NOx'!$B$3:$R$93,2,0),"")</f>
        <v/>
      </c>
      <c r="AB101" s="28" t="str">
        <f t="shared" si="8"/>
        <v/>
      </c>
      <c r="AC101" s="2"/>
    </row>
    <row r="102" spans="1:29" ht="15.6" x14ac:dyDescent="0.3">
      <c r="A102" s="19">
        <v>78</v>
      </c>
      <c r="B102" s="29" t="s">
        <v>220</v>
      </c>
      <c r="C102" s="21" t="s">
        <v>213</v>
      </c>
      <c r="D102" s="21" t="s">
        <v>221</v>
      </c>
      <c r="E102" s="21" t="s">
        <v>222</v>
      </c>
      <c r="F102" s="23" t="s">
        <v>34</v>
      </c>
      <c r="G102" s="24">
        <v>545.29999999999995</v>
      </c>
      <c r="H102" s="24">
        <v>0</v>
      </c>
      <c r="I102" s="24">
        <v>0</v>
      </c>
      <c r="J102" s="24">
        <v>3625.91</v>
      </c>
      <c r="K102" s="24">
        <v>0</v>
      </c>
      <c r="L102" s="21" t="s">
        <v>30</v>
      </c>
      <c r="M102" s="25">
        <v>4979</v>
      </c>
      <c r="N102" s="26">
        <v>1332</v>
      </c>
      <c r="O102" s="27"/>
      <c r="P102" s="26" t="str">
        <f t="shared" si="11"/>
        <v/>
      </c>
      <c r="Q102" s="26">
        <f>IFERROR(VLOOKUP($B102,'[1]Д2-PM'!$B$3:$M$93,2,0),"")</f>
        <v>2441</v>
      </c>
      <c r="R102" s="28">
        <f t="shared" si="6"/>
        <v>-0.45432199918066368</v>
      </c>
      <c r="S102" s="26">
        <v>759</v>
      </c>
      <c r="T102" s="27"/>
      <c r="U102" s="26" t="str">
        <f t="shared" si="9"/>
        <v/>
      </c>
      <c r="V102" s="26">
        <f>IFERROR(VLOOKUP($B102,'[1]Д2-SO2'!$B$3:$M$93,2,0),"")</f>
        <v>2219</v>
      </c>
      <c r="W102" s="28">
        <f t="shared" si="7"/>
        <v>-0.65795403334835512</v>
      </c>
      <c r="X102" s="26">
        <v>454</v>
      </c>
      <c r="Y102" s="27"/>
      <c r="Z102" s="26" t="str">
        <f t="shared" si="10"/>
        <v/>
      </c>
      <c r="AA102" s="26">
        <f>IFERROR(VLOOKUP($B102,'[1]Д2-NOx'!$B$3:$R$93,2,0),"")</f>
        <v>454</v>
      </c>
      <c r="AB102" s="28">
        <f t="shared" si="8"/>
        <v>0</v>
      </c>
      <c r="AC102" s="2"/>
    </row>
    <row r="103" spans="1:29" ht="15.6" x14ac:dyDescent="0.3">
      <c r="A103" s="19">
        <v>79</v>
      </c>
      <c r="B103" s="29" t="s">
        <v>223</v>
      </c>
      <c r="C103" s="21" t="s">
        <v>119</v>
      </c>
      <c r="D103" s="21" t="s">
        <v>224</v>
      </c>
      <c r="E103" s="21" t="s">
        <v>225</v>
      </c>
      <c r="F103" s="23" t="s">
        <v>34</v>
      </c>
      <c r="G103" s="24">
        <v>2262</v>
      </c>
      <c r="H103" s="24">
        <v>0</v>
      </c>
      <c r="I103" s="24">
        <v>542.31100000000004</v>
      </c>
      <c r="J103" s="24">
        <v>13188.732</v>
      </c>
      <c r="K103" s="24">
        <v>0</v>
      </c>
      <c r="L103" s="21" t="s">
        <v>30</v>
      </c>
      <c r="M103" s="25">
        <v>2815</v>
      </c>
      <c r="N103" s="26">
        <v>8.6999999999999993</v>
      </c>
      <c r="O103" s="27"/>
      <c r="P103" s="26" t="str">
        <f t="shared" si="11"/>
        <v/>
      </c>
      <c r="Q103" s="26">
        <f>IFERROR(VLOOKUP($B103,'[1]Д2-PM'!$B$3:$M$93,2,0),"")</f>
        <v>29.8</v>
      </c>
      <c r="R103" s="28">
        <f t="shared" si="6"/>
        <v>-0.70805369127516782</v>
      </c>
      <c r="S103" s="26">
        <v>0</v>
      </c>
      <c r="T103" s="27"/>
      <c r="U103" s="26" t="str">
        <f t="shared" si="9"/>
        <v/>
      </c>
      <c r="V103" s="26">
        <f>IFERROR(VLOOKUP($B103,'[1]Д2-SO2'!$B$3:$M$93,2,0),"")</f>
        <v>168.4</v>
      </c>
      <c r="W103" s="28">
        <f t="shared" si="7"/>
        <v>-1</v>
      </c>
      <c r="X103" s="26">
        <v>706.9</v>
      </c>
      <c r="Y103" s="27"/>
      <c r="Z103" s="26" t="str">
        <f t="shared" si="10"/>
        <v/>
      </c>
      <c r="AA103" s="26">
        <f>IFERROR(VLOOKUP($B103,'[1]Д2-NOx'!$B$3:$R$93,2,0),"")</f>
        <v>669.1</v>
      </c>
      <c r="AB103" s="28">
        <f t="shared" si="8"/>
        <v>5.6493797638618969E-2</v>
      </c>
      <c r="AC103" s="2"/>
    </row>
    <row r="104" spans="1:29" ht="15.6" x14ac:dyDescent="0.3">
      <c r="A104" s="19">
        <v>80</v>
      </c>
      <c r="B104" s="29" t="s">
        <v>226</v>
      </c>
      <c r="C104" s="21" t="s">
        <v>119</v>
      </c>
      <c r="D104" s="21" t="s">
        <v>227</v>
      </c>
      <c r="E104" s="21" t="s">
        <v>228</v>
      </c>
      <c r="F104" s="23" t="s">
        <v>34</v>
      </c>
      <c r="G104" s="24">
        <v>95</v>
      </c>
      <c r="H104" s="24">
        <v>0</v>
      </c>
      <c r="I104" s="24">
        <v>0</v>
      </c>
      <c r="J104" s="32"/>
      <c r="K104" s="24">
        <v>0</v>
      </c>
      <c r="L104" s="21" t="s">
        <v>229</v>
      </c>
      <c r="M104" s="25">
        <v>417</v>
      </c>
      <c r="N104" s="31">
        <v>0</v>
      </c>
      <c r="O104" s="27"/>
      <c r="P104" s="26" t="str">
        <f t="shared" si="11"/>
        <v/>
      </c>
      <c r="Q104" s="26" t="str">
        <f>IFERROR(VLOOKUP($B104,'[1]Д2-PM'!$B$3:$M$93,2,0),"")</f>
        <v/>
      </c>
      <c r="R104" s="28" t="str">
        <f t="shared" si="6"/>
        <v/>
      </c>
      <c r="S104" s="31">
        <v>0</v>
      </c>
      <c r="T104" s="27"/>
      <c r="U104" s="26" t="str">
        <f t="shared" si="9"/>
        <v/>
      </c>
      <c r="V104" s="26" t="str">
        <f>IFERROR(VLOOKUP($B104,'[1]Д2-SO2'!$B$3:$M$93,2,0),"")</f>
        <v/>
      </c>
      <c r="W104" s="28" t="str">
        <f t="shared" si="7"/>
        <v/>
      </c>
      <c r="X104" s="34"/>
      <c r="Y104" s="27"/>
      <c r="Z104" s="26" t="str">
        <f t="shared" si="10"/>
        <v/>
      </c>
      <c r="AA104" s="26" t="str">
        <f>IFERROR(VLOOKUP($B104,'[1]Д2-NOx'!$B$3:$R$93,2,0),"")</f>
        <v/>
      </c>
      <c r="AB104" s="28" t="str">
        <f t="shared" si="8"/>
        <v/>
      </c>
      <c r="AC104" s="2"/>
    </row>
    <row r="105" spans="1:29" ht="15.6" x14ac:dyDescent="0.3">
      <c r="A105" s="19">
        <v>81</v>
      </c>
      <c r="B105" s="29" t="s">
        <v>230</v>
      </c>
      <c r="C105" s="21" t="s">
        <v>119</v>
      </c>
      <c r="D105" s="21" t="s">
        <v>227</v>
      </c>
      <c r="E105" s="21" t="s">
        <v>228</v>
      </c>
      <c r="F105" s="23" t="s">
        <v>34</v>
      </c>
      <c r="G105" s="24">
        <v>95</v>
      </c>
      <c r="H105" s="24">
        <v>0</v>
      </c>
      <c r="I105" s="24">
        <v>0</v>
      </c>
      <c r="J105" s="32"/>
      <c r="K105" s="24">
        <v>0</v>
      </c>
      <c r="L105" s="21" t="s">
        <v>229</v>
      </c>
      <c r="M105" s="25">
        <v>6178</v>
      </c>
      <c r="N105" s="31">
        <v>0</v>
      </c>
      <c r="O105" s="27"/>
      <c r="P105" s="26" t="str">
        <f t="shared" si="11"/>
        <v/>
      </c>
      <c r="Q105" s="26" t="str">
        <f>IFERROR(VLOOKUP($B105,'[1]Д2-PM'!$B$3:$M$93,2,0),"")</f>
        <v/>
      </c>
      <c r="R105" s="28" t="str">
        <f t="shared" si="6"/>
        <v/>
      </c>
      <c r="S105" s="31">
        <v>0</v>
      </c>
      <c r="T105" s="27"/>
      <c r="U105" s="26" t="str">
        <f t="shared" si="9"/>
        <v/>
      </c>
      <c r="V105" s="26" t="str">
        <f>IFERROR(VLOOKUP($B105,'[1]Д2-SO2'!$B$3:$M$93,2,0),"")</f>
        <v/>
      </c>
      <c r="W105" s="28" t="str">
        <f t="shared" si="7"/>
        <v/>
      </c>
      <c r="X105" s="34"/>
      <c r="Y105" s="27"/>
      <c r="Z105" s="26" t="str">
        <f t="shared" si="10"/>
        <v/>
      </c>
      <c r="AA105" s="26" t="str">
        <f>IFERROR(VLOOKUP($B105,'[1]Д2-NOx'!$B$3:$R$93,2,0),"")</f>
        <v/>
      </c>
      <c r="AB105" s="28" t="str">
        <f t="shared" si="8"/>
        <v/>
      </c>
      <c r="AC105" s="2"/>
    </row>
    <row r="106" spans="1:29" ht="15.6" x14ac:dyDescent="0.3">
      <c r="A106" s="19">
        <v>82</v>
      </c>
      <c r="B106" s="29" t="s">
        <v>231</v>
      </c>
      <c r="C106" s="21" t="s">
        <v>119</v>
      </c>
      <c r="D106" s="21" t="s">
        <v>227</v>
      </c>
      <c r="E106" s="21" t="s">
        <v>228</v>
      </c>
      <c r="F106" s="23" t="s">
        <v>34</v>
      </c>
      <c r="G106" s="24">
        <v>130</v>
      </c>
      <c r="H106" s="24">
        <v>0</v>
      </c>
      <c r="I106" s="24">
        <v>0</v>
      </c>
      <c r="J106" s="32"/>
      <c r="K106" s="24">
        <v>0</v>
      </c>
      <c r="L106" s="21" t="s">
        <v>41</v>
      </c>
      <c r="M106" s="25">
        <v>929</v>
      </c>
      <c r="N106" s="31">
        <v>0</v>
      </c>
      <c r="O106" s="27"/>
      <c r="P106" s="26" t="str">
        <f t="shared" si="11"/>
        <v/>
      </c>
      <c r="Q106" s="26" t="str">
        <f>IFERROR(VLOOKUP($B106,'[1]Д2-PM'!$B$3:$M$93,2,0),"")</f>
        <v/>
      </c>
      <c r="R106" s="28" t="str">
        <f t="shared" si="6"/>
        <v/>
      </c>
      <c r="S106" s="31">
        <v>0</v>
      </c>
      <c r="T106" s="27"/>
      <c r="U106" s="26" t="str">
        <f t="shared" si="9"/>
        <v/>
      </c>
      <c r="V106" s="26" t="str">
        <f>IFERROR(VLOOKUP($B106,'[1]Д2-SO2'!$B$3:$M$93,2,0),"")</f>
        <v/>
      </c>
      <c r="W106" s="28" t="str">
        <f t="shared" si="7"/>
        <v/>
      </c>
      <c r="X106" s="34"/>
      <c r="Y106" s="27"/>
      <c r="Z106" s="26" t="str">
        <f t="shared" si="10"/>
        <v/>
      </c>
      <c r="AA106" s="26" t="str">
        <f>IFERROR(VLOOKUP($B106,'[1]Д2-NOx'!$B$3:$R$93,2,0),"")</f>
        <v/>
      </c>
      <c r="AB106" s="28" t="str">
        <f t="shared" si="8"/>
        <v/>
      </c>
      <c r="AC106" s="2"/>
    </row>
    <row r="107" spans="1:29" ht="15.6" x14ac:dyDescent="0.3">
      <c r="A107" s="19">
        <v>83</v>
      </c>
      <c r="B107" s="29" t="s">
        <v>232</v>
      </c>
      <c r="C107" s="21" t="s">
        <v>119</v>
      </c>
      <c r="D107" s="21" t="s">
        <v>227</v>
      </c>
      <c r="E107" s="21" t="s">
        <v>228</v>
      </c>
      <c r="F107" s="23" t="s">
        <v>56</v>
      </c>
      <c r="G107" s="24">
        <v>113</v>
      </c>
      <c r="H107" s="24">
        <v>0</v>
      </c>
      <c r="I107" s="24">
        <v>0</v>
      </c>
      <c r="J107" s="24">
        <v>0</v>
      </c>
      <c r="K107" s="24">
        <v>0</v>
      </c>
      <c r="L107" s="21" t="s">
        <v>41</v>
      </c>
      <c r="M107" s="25">
        <v>0</v>
      </c>
      <c r="N107" s="31">
        <v>0</v>
      </c>
      <c r="O107" s="27"/>
      <c r="P107" s="26" t="str">
        <f t="shared" si="11"/>
        <v/>
      </c>
      <c r="Q107" s="26" t="str">
        <f>IFERROR(VLOOKUP($B107,'[1]Д2-PM'!$B$3:$M$93,2,0),"")</f>
        <v/>
      </c>
      <c r="R107" s="28" t="str">
        <f t="shared" si="6"/>
        <v/>
      </c>
      <c r="S107" s="31">
        <v>0</v>
      </c>
      <c r="T107" s="27"/>
      <c r="U107" s="26" t="str">
        <f t="shared" si="9"/>
        <v/>
      </c>
      <c r="V107" s="26" t="str">
        <f>IFERROR(VLOOKUP($B107,'[1]Д2-SO2'!$B$3:$M$93,2,0),"")</f>
        <v/>
      </c>
      <c r="W107" s="28" t="str">
        <f t="shared" si="7"/>
        <v/>
      </c>
      <c r="X107" s="26">
        <v>0</v>
      </c>
      <c r="Y107" s="27"/>
      <c r="Z107" s="26" t="str">
        <f t="shared" si="10"/>
        <v/>
      </c>
      <c r="AA107" s="26" t="str">
        <f>IFERROR(VLOOKUP($B107,'[1]Д2-NOx'!$B$3:$R$93,2,0),"")</f>
        <v/>
      </c>
      <c r="AB107" s="28" t="str">
        <f t="shared" si="8"/>
        <v/>
      </c>
      <c r="AC107" s="2"/>
    </row>
    <row r="108" spans="1:29" ht="15.6" x14ac:dyDescent="0.3">
      <c r="A108" s="19">
        <v>84</v>
      </c>
      <c r="B108" s="29" t="s">
        <v>233</v>
      </c>
      <c r="C108" s="21" t="s">
        <v>119</v>
      </c>
      <c r="D108" s="21" t="s">
        <v>227</v>
      </c>
      <c r="E108" s="21" t="s">
        <v>228</v>
      </c>
      <c r="F108" s="23" t="s">
        <v>34</v>
      </c>
      <c r="G108" s="24">
        <v>113</v>
      </c>
      <c r="H108" s="24">
        <v>0</v>
      </c>
      <c r="I108" s="24">
        <v>0</v>
      </c>
      <c r="J108" s="32"/>
      <c r="K108" s="24">
        <v>0</v>
      </c>
      <c r="L108" s="21" t="s">
        <v>41</v>
      </c>
      <c r="M108" s="25">
        <v>3194</v>
      </c>
      <c r="N108" s="31">
        <v>0</v>
      </c>
      <c r="O108" s="27"/>
      <c r="P108" s="26" t="str">
        <f t="shared" si="11"/>
        <v/>
      </c>
      <c r="Q108" s="26" t="str">
        <f>IFERROR(VLOOKUP($B108,'[1]Д2-PM'!$B$3:$M$93,2,0),"")</f>
        <v/>
      </c>
      <c r="R108" s="28" t="str">
        <f t="shared" si="6"/>
        <v/>
      </c>
      <c r="S108" s="31">
        <v>0</v>
      </c>
      <c r="T108" s="27"/>
      <c r="U108" s="26" t="str">
        <f t="shared" si="9"/>
        <v/>
      </c>
      <c r="V108" s="26" t="str">
        <f>IFERROR(VLOOKUP($B108,'[1]Д2-SO2'!$B$3:$M$93,2,0),"")</f>
        <v/>
      </c>
      <c r="W108" s="28" t="str">
        <f t="shared" si="7"/>
        <v/>
      </c>
      <c r="X108" s="34"/>
      <c r="Y108" s="27"/>
      <c r="Z108" s="26" t="str">
        <f t="shared" si="10"/>
        <v/>
      </c>
      <c r="AA108" s="26" t="str">
        <f>IFERROR(VLOOKUP($B108,'[1]Д2-NOx'!$B$3:$R$93,2,0),"")</f>
        <v/>
      </c>
      <c r="AB108" s="28" t="str">
        <f t="shared" si="8"/>
        <v/>
      </c>
      <c r="AC108" s="2"/>
    </row>
    <row r="109" spans="1:29" ht="15.6" x14ac:dyDescent="0.3">
      <c r="A109" s="19">
        <v>85</v>
      </c>
      <c r="B109" s="29" t="s">
        <v>234</v>
      </c>
      <c r="C109" s="21" t="s">
        <v>119</v>
      </c>
      <c r="D109" s="21" t="s">
        <v>227</v>
      </c>
      <c r="E109" s="21" t="s">
        <v>228</v>
      </c>
      <c r="F109" s="23" t="s">
        <v>34</v>
      </c>
      <c r="G109" s="24">
        <v>99</v>
      </c>
      <c r="H109" s="24">
        <v>0</v>
      </c>
      <c r="I109" s="24">
        <v>0</v>
      </c>
      <c r="J109" s="32"/>
      <c r="K109" s="24">
        <v>0</v>
      </c>
      <c r="L109" s="21" t="s">
        <v>41</v>
      </c>
      <c r="M109" s="25">
        <v>3239</v>
      </c>
      <c r="N109" s="31">
        <v>0</v>
      </c>
      <c r="O109" s="27"/>
      <c r="P109" s="26" t="str">
        <f t="shared" si="11"/>
        <v/>
      </c>
      <c r="Q109" s="26" t="str">
        <f>IFERROR(VLOOKUP($B109,'[1]Д2-PM'!$B$3:$M$93,2,0),"")</f>
        <v/>
      </c>
      <c r="R109" s="28" t="str">
        <f t="shared" si="6"/>
        <v/>
      </c>
      <c r="S109" s="31">
        <v>0</v>
      </c>
      <c r="T109" s="27"/>
      <c r="U109" s="26" t="str">
        <f t="shared" si="9"/>
        <v/>
      </c>
      <c r="V109" s="26" t="str">
        <f>IFERROR(VLOOKUP($B109,'[1]Д2-SO2'!$B$3:$M$93,2,0),"")</f>
        <v/>
      </c>
      <c r="W109" s="28" t="str">
        <f t="shared" si="7"/>
        <v/>
      </c>
      <c r="X109" s="34"/>
      <c r="Y109" s="27"/>
      <c r="Z109" s="26" t="str">
        <f t="shared" si="10"/>
        <v/>
      </c>
      <c r="AA109" s="26" t="str">
        <f>IFERROR(VLOOKUP($B109,'[1]Д2-NOx'!$B$3:$R$93,2,0),"")</f>
        <v/>
      </c>
      <c r="AB109" s="28" t="str">
        <f t="shared" si="8"/>
        <v/>
      </c>
      <c r="AC109" s="2"/>
    </row>
    <row r="110" spans="1:29" ht="15.6" x14ac:dyDescent="0.3">
      <c r="A110" s="19">
        <v>86</v>
      </c>
      <c r="B110" s="29" t="s">
        <v>235</v>
      </c>
      <c r="C110" s="21" t="s">
        <v>119</v>
      </c>
      <c r="D110" s="21" t="s">
        <v>227</v>
      </c>
      <c r="E110" s="21" t="s">
        <v>228</v>
      </c>
      <c r="F110" s="23" t="s">
        <v>34</v>
      </c>
      <c r="G110" s="24">
        <v>99</v>
      </c>
      <c r="H110" s="24">
        <v>0</v>
      </c>
      <c r="I110" s="24">
        <v>0</v>
      </c>
      <c r="J110" s="32"/>
      <c r="K110" s="24">
        <v>0</v>
      </c>
      <c r="L110" s="21" t="s">
        <v>41</v>
      </c>
      <c r="M110" s="25">
        <v>1791</v>
      </c>
      <c r="N110" s="31">
        <v>0</v>
      </c>
      <c r="O110" s="27"/>
      <c r="P110" s="26" t="str">
        <f t="shared" si="11"/>
        <v/>
      </c>
      <c r="Q110" s="26" t="str">
        <f>IFERROR(VLOOKUP($B110,'[1]Д2-PM'!$B$3:$M$93,2,0),"")</f>
        <v/>
      </c>
      <c r="R110" s="28" t="str">
        <f t="shared" si="6"/>
        <v/>
      </c>
      <c r="S110" s="31">
        <v>0</v>
      </c>
      <c r="T110" s="27"/>
      <c r="U110" s="26" t="str">
        <f t="shared" si="9"/>
        <v/>
      </c>
      <c r="V110" s="26" t="str">
        <f>IFERROR(VLOOKUP($B110,'[1]Д2-SO2'!$B$3:$M$93,2,0),"")</f>
        <v/>
      </c>
      <c r="W110" s="28" t="str">
        <f t="shared" si="7"/>
        <v/>
      </c>
      <c r="X110" s="34"/>
      <c r="Y110" s="27"/>
      <c r="Z110" s="26" t="str">
        <f t="shared" si="10"/>
        <v/>
      </c>
      <c r="AA110" s="26" t="str">
        <f>IFERROR(VLOOKUP($B110,'[1]Д2-NOx'!$B$3:$R$93,2,0),"")</f>
        <v/>
      </c>
      <c r="AB110" s="28" t="str">
        <f t="shared" si="8"/>
        <v/>
      </c>
      <c r="AC110" s="2"/>
    </row>
    <row r="111" spans="1:29" ht="15.6" x14ac:dyDescent="0.3">
      <c r="A111" s="19">
        <v>87</v>
      </c>
      <c r="B111" s="29" t="s">
        <v>236</v>
      </c>
      <c r="C111" s="30" t="s">
        <v>119</v>
      </c>
      <c r="D111" s="30" t="s">
        <v>227</v>
      </c>
      <c r="E111" s="30" t="s">
        <v>228</v>
      </c>
      <c r="F111" s="23" t="s">
        <v>56</v>
      </c>
      <c r="G111" s="24">
        <v>155</v>
      </c>
      <c r="H111" s="24">
        <v>0</v>
      </c>
      <c r="I111" s="24">
        <v>0</v>
      </c>
      <c r="J111" s="24">
        <v>0</v>
      </c>
      <c r="K111" s="24">
        <v>0</v>
      </c>
      <c r="L111" s="21" t="s">
        <v>41</v>
      </c>
      <c r="M111" s="25">
        <v>0</v>
      </c>
      <c r="N111" s="31">
        <v>0</v>
      </c>
      <c r="O111" s="27"/>
      <c r="P111" s="26" t="str">
        <f t="shared" si="11"/>
        <v/>
      </c>
      <c r="Q111" s="26" t="str">
        <f>IFERROR(VLOOKUP($B111,'[1]Д2-PM'!$B$3:$M$93,2,0),"")</f>
        <v/>
      </c>
      <c r="R111" s="28" t="str">
        <f t="shared" si="6"/>
        <v/>
      </c>
      <c r="S111" s="31">
        <v>0</v>
      </c>
      <c r="T111" s="27"/>
      <c r="U111" s="26" t="str">
        <f t="shared" si="9"/>
        <v/>
      </c>
      <c r="V111" s="26" t="str">
        <f>IFERROR(VLOOKUP($B111,'[1]Д2-SO2'!$B$3:$M$93,2,0),"")</f>
        <v/>
      </c>
      <c r="W111" s="28" t="str">
        <f t="shared" si="7"/>
        <v/>
      </c>
      <c r="X111" s="26">
        <v>0</v>
      </c>
      <c r="Y111" s="27"/>
      <c r="Z111" s="26" t="str">
        <f t="shared" si="10"/>
        <v/>
      </c>
      <c r="AA111" s="26" t="str">
        <f>IFERROR(VLOOKUP($B111,'[1]Д2-NOx'!$B$3:$R$93,2,0),"")</f>
        <v/>
      </c>
      <c r="AB111" s="28" t="str">
        <f t="shared" si="8"/>
        <v/>
      </c>
      <c r="AC111" s="2"/>
    </row>
    <row r="112" spans="1:29" ht="15.6" x14ac:dyDescent="0.3">
      <c r="A112" s="19">
        <v>88</v>
      </c>
      <c r="B112" s="29" t="s">
        <v>237</v>
      </c>
      <c r="C112" s="30" t="s">
        <v>119</v>
      </c>
      <c r="D112" s="30" t="s">
        <v>238</v>
      </c>
      <c r="E112" s="30" t="s">
        <v>239</v>
      </c>
      <c r="F112" s="23" t="s">
        <v>34</v>
      </c>
      <c r="G112" s="24">
        <v>490</v>
      </c>
      <c r="H112" s="24">
        <v>2010.046</v>
      </c>
      <c r="I112" s="24">
        <v>0</v>
      </c>
      <c r="J112" s="24">
        <v>3000</v>
      </c>
      <c r="K112" s="24">
        <v>0</v>
      </c>
      <c r="L112" s="21" t="s">
        <v>41</v>
      </c>
      <c r="M112" s="25">
        <v>7971</v>
      </c>
      <c r="N112" s="31">
        <v>2483.7359999999999</v>
      </c>
      <c r="O112" s="27"/>
      <c r="P112" s="26" t="str">
        <f t="shared" si="11"/>
        <v/>
      </c>
      <c r="Q112" s="26" t="str">
        <f>IFERROR(VLOOKUP($B112,'[1]Д2-PM'!$B$3:$M$93,2,0),"")</f>
        <v/>
      </c>
      <c r="R112" s="28" t="str">
        <f t="shared" si="6"/>
        <v/>
      </c>
      <c r="S112" s="31">
        <v>1867.5609999999999</v>
      </c>
      <c r="T112" s="27"/>
      <c r="U112" s="26" t="str">
        <f t="shared" si="9"/>
        <v/>
      </c>
      <c r="V112" s="26" t="str">
        <f>IFERROR(VLOOKUP($B112,'[1]Д2-SO2'!$B$3:$M$93,2,0),"")</f>
        <v/>
      </c>
      <c r="W112" s="28" t="str">
        <f t="shared" si="7"/>
        <v/>
      </c>
      <c r="X112" s="31">
        <v>1097.239</v>
      </c>
      <c r="Y112" s="27"/>
      <c r="Z112" s="26" t="str">
        <f t="shared" si="10"/>
        <v/>
      </c>
      <c r="AA112" s="26" t="str">
        <f>IFERROR(VLOOKUP($B112,'[1]Д2-NOx'!$B$3:$R$93,2,0),"")</f>
        <v/>
      </c>
      <c r="AB112" s="28" t="str">
        <f t="shared" si="8"/>
        <v/>
      </c>
      <c r="AC112" s="2"/>
    </row>
    <row r="113" spans="1:29" ht="15.6" x14ac:dyDescent="0.3">
      <c r="A113" s="19">
        <v>89</v>
      </c>
      <c r="B113" s="29" t="s">
        <v>240</v>
      </c>
      <c r="C113" s="30" t="s">
        <v>241</v>
      </c>
      <c r="D113" s="30" t="s">
        <v>242</v>
      </c>
      <c r="E113" s="30" t="s">
        <v>243</v>
      </c>
      <c r="F113" s="23" t="s">
        <v>34</v>
      </c>
      <c r="G113" s="24">
        <v>738.2</v>
      </c>
      <c r="H113" s="24">
        <v>0</v>
      </c>
      <c r="I113" s="24">
        <v>0</v>
      </c>
      <c r="J113" s="35">
        <v>1.9E-3</v>
      </c>
      <c r="K113" s="24">
        <v>0</v>
      </c>
      <c r="L113" s="21" t="s">
        <v>91</v>
      </c>
      <c r="M113" s="25">
        <v>3371</v>
      </c>
      <c r="N113" s="31">
        <v>0</v>
      </c>
      <c r="O113" s="27"/>
      <c r="P113" s="26" t="str">
        <f t="shared" si="11"/>
        <v/>
      </c>
      <c r="Q113" s="26" t="str">
        <f>IFERROR(VLOOKUP($B113,'[1]Д2-PM'!$B$3:$M$93,2,0),"")</f>
        <v/>
      </c>
      <c r="R113" s="28" t="str">
        <f t="shared" si="6"/>
        <v/>
      </c>
      <c r="S113" s="31">
        <v>0</v>
      </c>
      <c r="T113" s="27"/>
      <c r="U113" s="26" t="str">
        <f t="shared" si="9"/>
        <v/>
      </c>
      <c r="V113" s="26" t="str">
        <f>IFERROR(VLOOKUP($B113,'[1]Д2-SO2'!$B$3:$M$93,2,0),"")</f>
        <v/>
      </c>
      <c r="W113" s="28" t="str">
        <f t="shared" si="7"/>
        <v/>
      </c>
      <c r="X113" s="31">
        <v>87.7</v>
      </c>
      <c r="Y113" s="27"/>
      <c r="Z113" s="26" t="str">
        <f t="shared" si="10"/>
        <v/>
      </c>
      <c r="AA113" s="26" t="str">
        <f>IFERROR(VLOOKUP($B113,'[1]Д2-NOx'!$B$3:$R$93,2,0),"")</f>
        <v/>
      </c>
      <c r="AB113" s="28" t="str">
        <f t="shared" si="8"/>
        <v/>
      </c>
      <c r="AC113" s="2"/>
    </row>
    <row r="114" spans="1:29" x14ac:dyDescent="0.3">
      <c r="A114" s="19">
        <v>90</v>
      </c>
      <c r="B114" s="29" t="s">
        <v>244</v>
      </c>
      <c r="C114" s="30" t="s">
        <v>245</v>
      </c>
      <c r="D114" s="30" t="s">
        <v>246</v>
      </c>
      <c r="E114" s="30" t="s">
        <v>247</v>
      </c>
      <c r="F114" s="23" t="s">
        <v>34</v>
      </c>
      <c r="G114" s="24">
        <v>303</v>
      </c>
      <c r="H114" s="36">
        <v>10695.392905999999</v>
      </c>
      <c r="I114" s="36">
        <v>0</v>
      </c>
      <c r="J114" s="36">
        <v>1236.845</v>
      </c>
      <c r="K114" s="36">
        <v>0</v>
      </c>
      <c r="L114" s="21" t="s">
        <v>30</v>
      </c>
      <c r="M114" s="37">
        <v>4506</v>
      </c>
      <c r="N114" s="36">
        <v>4069.8440000000001</v>
      </c>
      <c r="O114" s="36"/>
      <c r="P114" s="36" t="str">
        <f t="shared" si="11"/>
        <v/>
      </c>
      <c r="Q114" s="36">
        <f>IFERROR(VLOOKUP($B114,'[1]Д2-PM'!$B$3:$M$93,2,0),"")+IFERROR(VLOOKUP($B115,'[1]Д2-PM'!$B$3:$M$93,2,0),"")</f>
        <v>3506.9</v>
      </c>
      <c r="R114" s="38">
        <f t="shared" si="6"/>
        <v>0.16052467991673555</v>
      </c>
      <c r="S114" s="36">
        <v>6974.5640000000003</v>
      </c>
      <c r="T114" s="36"/>
      <c r="U114" s="36" t="str">
        <f t="shared" si="9"/>
        <v/>
      </c>
      <c r="V114" s="36">
        <f>IFERROR(VLOOKUP($B114,'[1]Д2-SO2'!$B$3:$M$93,2,0),"")+IFERROR(VLOOKUP($B115,'[1]Д2-SO2'!$B$3:$M$93,2,0),"")</f>
        <v>18872.400000000001</v>
      </c>
      <c r="W114" s="38">
        <f t="shared" si="7"/>
        <v>-0.63043576863567963</v>
      </c>
      <c r="X114" s="36">
        <v>8716.8860000000004</v>
      </c>
      <c r="Y114" s="36"/>
      <c r="Z114" s="36" t="str">
        <f t="shared" si="10"/>
        <v/>
      </c>
      <c r="AA114" s="36">
        <f>IFERROR(VLOOKUP($B114,'[1]Д2-NOx'!$B$3:$M$93,2,0),"")+IFERROR(VLOOKUP($B115,'[1]Д2-NOx'!$B$3:$M$93,2,0),"")</f>
        <v>7924</v>
      </c>
      <c r="AB114" s="38">
        <f t="shared" si="8"/>
        <v>0.10006133266027264</v>
      </c>
      <c r="AC114" s="2"/>
    </row>
    <row r="115" spans="1:29" x14ac:dyDescent="0.3">
      <c r="A115" s="19">
        <v>91</v>
      </c>
      <c r="B115" s="29" t="s">
        <v>248</v>
      </c>
      <c r="C115" s="30" t="s">
        <v>245</v>
      </c>
      <c r="D115" s="30" t="s">
        <v>246</v>
      </c>
      <c r="E115" s="30" t="s">
        <v>247</v>
      </c>
      <c r="F115" s="23" t="s">
        <v>34</v>
      </c>
      <c r="G115" s="24">
        <v>758</v>
      </c>
      <c r="H115" s="39"/>
      <c r="I115" s="39"/>
      <c r="J115" s="39"/>
      <c r="K115" s="39"/>
      <c r="L115" s="21" t="s">
        <v>30</v>
      </c>
      <c r="M115" s="40"/>
      <c r="N115" s="39"/>
      <c r="O115" s="39"/>
      <c r="P115" s="39" t="str">
        <f t="shared" si="11"/>
        <v/>
      </c>
      <c r="Q115" s="39"/>
      <c r="R115" s="41"/>
      <c r="S115" s="39"/>
      <c r="T115" s="39"/>
      <c r="U115" s="39" t="str">
        <f t="shared" si="9"/>
        <v/>
      </c>
      <c r="V115" s="39"/>
      <c r="W115" s="41" t="str">
        <f t="shared" si="7"/>
        <v/>
      </c>
      <c r="X115" s="39"/>
      <c r="Y115" s="39"/>
      <c r="Z115" s="39" t="str">
        <f t="shared" si="10"/>
        <v/>
      </c>
      <c r="AA115" s="39"/>
      <c r="AB115" s="41" t="str">
        <f t="shared" si="8"/>
        <v/>
      </c>
      <c r="AC115" s="2"/>
    </row>
    <row r="116" spans="1:29" ht="15.6" x14ac:dyDescent="0.3">
      <c r="A116" s="19">
        <v>92</v>
      </c>
      <c r="B116" s="29" t="s">
        <v>249</v>
      </c>
      <c r="C116" s="30" t="s">
        <v>245</v>
      </c>
      <c r="D116" s="30" t="s">
        <v>246</v>
      </c>
      <c r="E116" s="30" t="s">
        <v>247</v>
      </c>
      <c r="F116" s="23" t="s">
        <v>56</v>
      </c>
      <c r="G116" s="24">
        <v>116.3</v>
      </c>
      <c r="H116" s="24">
        <v>0</v>
      </c>
      <c r="I116" s="24">
        <v>0</v>
      </c>
      <c r="J116" s="24">
        <v>0</v>
      </c>
      <c r="K116" s="24">
        <v>0</v>
      </c>
      <c r="L116" s="21" t="s">
        <v>41</v>
      </c>
      <c r="M116" s="25">
        <v>0</v>
      </c>
      <c r="N116" s="26">
        <v>0</v>
      </c>
      <c r="O116" s="27"/>
      <c r="P116" s="26" t="str">
        <f t="shared" si="11"/>
        <v/>
      </c>
      <c r="Q116" s="26" t="str">
        <f>IFERROR(VLOOKUP($B116,'[1]Д2-PM'!$B$3:$M$93,2,0),"")</f>
        <v/>
      </c>
      <c r="R116" s="28" t="str">
        <f t="shared" si="6"/>
        <v/>
      </c>
      <c r="S116" s="26">
        <v>0</v>
      </c>
      <c r="T116" s="27"/>
      <c r="U116" s="26" t="str">
        <f t="shared" si="9"/>
        <v/>
      </c>
      <c r="V116" s="26" t="str">
        <f>IFERROR(VLOOKUP($B116,'[1]Д2-SO2'!$B$3:$M$93,2,0),"")</f>
        <v/>
      </c>
      <c r="W116" s="28" t="str">
        <f t="shared" si="7"/>
        <v/>
      </c>
      <c r="X116" s="26">
        <v>0</v>
      </c>
      <c r="Y116" s="27"/>
      <c r="Z116" s="26" t="str">
        <f t="shared" si="10"/>
        <v/>
      </c>
      <c r="AA116" s="26" t="str">
        <f>IFERROR(VLOOKUP($B116,'[1]Д2-NOx'!$B$3:$R$93,2,0),"")</f>
        <v/>
      </c>
      <c r="AB116" s="28" t="str">
        <f t="shared" si="8"/>
        <v/>
      </c>
      <c r="AC116" s="2"/>
    </row>
    <row r="117" spans="1:29" ht="15.6" x14ac:dyDescent="0.3">
      <c r="A117" s="19">
        <v>93</v>
      </c>
      <c r="B117" s="29" t="s">
        <v>250</v>
      </c>
      <c r="C117" s="30" t="s">
        <v>245</v>
      </c>
      <c r="D117" s="30" t="s">
        <v>246</v>
      </c>
      <c r="E117" s="30" t="s">
        <v>247</v>
      </c>
      <c r="F117" s="23" t="s">
        <v>56</v>
      </c>
      <c r="G117" s="24">
        <v>116.3</v>
      </c>
      <c r="H117" s="24">
        <v>0</v>
      </c>
      <c r="I117" s="24">
        <v>0</v>
      </c>
      <c r="J117" s="24">
        <v>0</v>
      </c>
      <c r="K117" s="24">
        <v>0</v>
      </c>
      <c r="L117" s="21" t="s">
        <v>41</v>
      </c>
      <c r="M117" s="25">
        <v>0</v>
      </c>
      <c r="N117" s="26">
        <v>0</v>
      </c>
      <c r="O117" s="27"/>
      <c r="P117" s="26" t="str">
        <f t="shared" si="11"/>
        <v/>
      </c>
      <c r="Q117" s="26" t="str">
        <f>IFERROR(VLOOKUP($B117,'[1]Д2-PM'!$B$3:$M$93,2,0),"")</f>
        <v/>
      </c>
      <c r="R117" s="28" t="str">
        <f t="shared" si="6"/>
        <v/>
      </c>
      <c r="S117" s="26">
        <v>0</v>
      </c>
      <c r="T117" s="27"/>
      <c r="U117" s="26" t="str">
        <f t="shared" si="9"/>
        <v/>
      </c>
      <c r="V117" s="26" t="str">
        <f>IFERROR(VLOOKUP($B117,'[1]Д2-SO2'!$B$3:$M$93,2,0),"")</f>
        <v/>
      </c>
      <c r="W117" s="28" t="str">
        <f t="shared" si="7"/>
        <v/>
      </c>
      <c r="X117" s="26">
        <v>0</v>
      </c>
      <c r="Y117" s="27"/>
      <c r="Z117" s="26" t="str">
        <f t="shared" si="10"/>
        <v/>
      </c>
      <c r="AA117" s="26" t="str">
        <f>IFERROR(VLOOKUP($B117,'[1]Д2-NOx'!$B$3:$R$93,2,0),"")</f>
        <v/>
      </c>
      <c r="AB117" s="28" t="str">
        <f t="shared" si="8"/>
        <v/>
      </c>
      <c r="AC117" s="2"/>
    </row>
    <row r="118" spans="1:29" ht="15.6" x14ac:dyDescent="0.3">
      <c r="A118" s="19">
        <v>94</v>
      </c>
      <c r="B118" s="29" t="s">
        <v>251</v>
      </c>
      <c r="C118" s="30" t="s">
        <v>245</v>
      </c>
      <c r="D118" s="30" t="s">
        <v>246</v>
      </c>
      <c r="E118" s="30" t="s">
        <v>247</v>
      </c>
      <c r="F118" s="23" t="s">
        <v>56</v>
      </c>
      <c r="G118" s="24">
        <v>116.3</v>
      </c>
      <c r="H118" s="24">
        <v>0</v>
      </c>
      <c r="I118" s="24">
        <v>0</v>
      </c>
      <c r="J118" s="24">
        <v>0</v>
      </c>
      <c r="K118" s="24">
        <v>0</v>
      </c>
      <c r="L118" s="21" t="s">
        <v>41</v>
      </c>
      <c r="M118" s="25">
        <v>0</v>
      </c>
      <c r="N118" s="26">
        <v>0</v>
      </c>
      <c r="O118" s="27"/>
      <c r="P118" s="26" t="str">
        <f t="shared" si="11"/>
        <v/>
      </c>
      <c r="Q118" s="26" t="str">
        <f>IFERROR(VLOOKUP($B118,'[1]Д2-PM'!$B$3:$M$93,2,0),"")</f>
        <v/>
      </c>
      <c r="R118" s="28" t="str">
        <f t="shared" si="6"/>
        <v/>
      </c>
      <c r="S118" s="26">
        <v>0</v>
      </c>
      <c r="T118" s="27"/>
      <c r="U118" s="26" t="str">
        <f t="shared" si="9"/>
        <v/>
      </c>
      <c r="V118" s="26" t="str">
        <f>IFERROR(VLOOKUP($B118,'[1]Д2-SO2'!$B$3:$M$93,2,0),"")</f>
        <v/>
      </c>
      <c r="W118" s="28" t="str">
        <f t="shared" si="7"/>
        <v/>
      </c>
      <c r="X118" s="26">
        <v>0</v>
      </c>
      <c r="Y118" s="27"/>
      <c r="Z118" s="26" t="str">
        <f t="shared" si="10"/>
        <v/>
      </c>
      <c r="AA118" s="26" t="str">
        <f>IFERROR(VLOOKUP($B118,'[1]Д2-NOx'!$B$3:$R$93,2,0),"")</f>
        <v/>
      </c>
      <c r="AB118" s="28" t="str">
        <f t="shared" si="8"/>
        <v/>
      </c>
      <c r="AC118" s="2"/>
    </row>
    <row r="119" spans="1:29" ht="15.6" x14ac:dyDescent="0.3">
      <c r="A119" s="19">
        <v>95</v>
      </c>
      <c r="B119" s="29" t="s">
        <v>252</v>
      </c>
      <c r="C119" s="30" t="s">
        <v>245</v>
      </c>
      <c r="D119" s="30" t="s">
        <v>246</v>
      </c>
      <c r="E119" s="30" t="s">
        <v>247</v>
      </c>
      <c r="F119" s="23" t="s">
        <v>34</v>
      </c>
      <c r="G119" s="24">
        <v>174</v>
      </c>
      <c r="H119" s="24">
        <v>0</v>
      </c>
      <c r="I119" s="24">
        <v>0</v>
      </c>
      <c r="J119" s="24">
        <v>482.3254</v>
      </c>
      <c r="K119" s="24">
        <v>0</v>
      </c>
      <c r="L119" s="21" t="s">
        <v>30</v>
      </c>
      <c r="M119" s="25">
        <v>1286</v>
      </c>
      <c r="N119" s="26">
        <v>0</v>
      </c>
      <c r="O119" s="27"/>
      <c r="P119" s="26" t="str">
        <f t="shared" si="11"/>
        <v/>
      </c>
      <c r="Q119" s="26">
        <f>IFERROR(VLOOKUP($B119,'[1]Д2-PM'!$B$3:$M$93,2,0),"")</f>
        <v>1.5</v>
      </c>
      <c r="R119" s="28">
        <f t="shared" si="6"/>
        <v>-1</v>
      </c>
      <c r="S119" s="26">
        <v>0</v>
      </c>
      <c r="T119" s="27"/>
      <c r="U119" s="26" t="str">
        <f t="shared" si="9"/>
        <v/>
      </c>
      <c r="V119" s="26">
        <f>IFERROR(VLOOKUP($B119,'[1]Д2-SO2'!$B$3:$M$93,2,0),"")</f>
        <v>10.6</v>
      </c>
      <c r="W119" s="28">
        <f t="shared" si="7"/>
        <v>-1</v>
      </c>
      <c r="X119" s="26">
        <v>48.3</v>
      </c>
      <c r="Y119" s="27"/>
      <c r="Z119" s="26" t="str">
        <f t="shared" si="10"/>
        <v/>
      </c>
      <c r="AA119" s="26">
        <f>IFERROR(VLOOKUP($B119,'[1]Д2-NOx'!$B$3:$R$93,2,0),"")</f>
        <v>84</v>
      </c>
      <c r="AB119" s="28">
        <f t="shared" si="8"/>
        <v>-0.42500000000000004</v>
      </c>
      <c r="AC119" s="2"/>
    </row>
    <row r="120" spans="1:29" ht="15.6" x14ac:dyDescent="0.3">
      <c r="A120" s="19">
        <v>96</v>
      </c>
      <c r="B120" s="29" t="s">
        <v>253</v>
      </c>
      <c r="C120" s="30" t="s">
        <v>254</v>
      </c>
      <c r="D120" s="30" t="s">
        <v>255</v>
      </c>
      <c r="E120" s="30" t="s">
        <v>256</v>
      </c>
      <c r="F120" s="23" t="s">
        <v>34</v>
      </c>
      <c r="G120" s="24">
        <v>599.20000000000005</v>
      </c>
      <c r="H120" s="24">
        <v>10510.320900000001</v>
      </c>
      <c r="I120" s="24">
        <v>0</v>
      </c>
      <c r="J120" s="24">
        <v>1879.4085</v>
      </c>
      <c r="K120" s="24">
        <v>0</v>
      </c>
      <c r="L120" s="21" t="s">
        <v>30</v>
      </c>
      <c r="M120" s="25">
        <v>5554</v>
      </c>
      <c r="N120" s="26">
        <v>2781.4</v>
      </c>
      <c r="O120" s="27"/>
      <c r="P120" s="26" t="str">
        <f t="shared" si="11"/>
        <v/>
      </c>
      <c r="Q120" s="26">
        <f>IFERROR(VLOOKUP($B120,'[1]Д2-PM'!$B$3:$M$93,2,0),"")</f>
        <v>3991.1</v>
      </c>
      <c r="R120" s="28">
        <f t="shared" si="6"/>
        <v>-0.30309939615644804</v>
      </c>
      <c r="S120" s="26">
        <v>5799.3</v>
      </c>
      <c r="T120" s="27"/>
      <c r="U120" s="26" t="str">
        <f t="shared" si="9"/>
        <v/>
      </c>
      <c r="V120" s="26">
        <f>IFERROR(VLOOKUP($B120,'[1]Д2-SO2'!$B$3:$M$93,2,0),"")</f>
        <v>12259.2</v>
      </c>
      <c r="W120" s="28">
        <f t="shared" si="7"/>
        <v>-0.52694303054032887</v>
      </c>
      <c r="X120" s="26">
        <v>2474.1999999999998</v>
      </c>
      <c r="Y120" s="27"/>
      <c r="Z120" s="26" t="str">
        <f t="shared" si="10"/>
        <v/>
      </c>
      <c r="AA120" s="26">
        <f>IFERROR(VLOOKUP($B120,'[1]Д2-NOx'!$B$3:$R$93,2,0),"")</f>
        <v>2616.1999999999998</v>
      </c>
      <c r="AB120" s="28">
        <f t="shared" si="8"/>
        <v>-5.4277195933032645E-2</v>
      </c>
      <c r="AC120" s="2"/>
    </row>
    <row r="121" spans="1:29" ht="15.6" x14ac:dyDescent="0.3">
      <c r="A121" s="19">
        <v>97</v>
      </c>
      <c r="B121" s="29" t="s">
        <v>257</v>
      </c>
      <c r="C121" s="30" t="s">
        <v>213</v>
      </c>
      <c r="D121" s="30" t="s">
        <v>258</v>
      </c>
      <c r="E121" s="30" t="s">
        <v>259</v>
      </c>
      <c r="F121" s="23" t="s">
        <v>34</v>
      </c>
      <c r="G121" s="24">
        <v>369.9</v>
      </c>
      <c r="H121" s="24">
        <v>0</v>
      </c>
      <c r="I121" s="24">
        <v>0</v>
      </c>
      <c r="J121" s="24">
        <v>1272.088737</v>
      </c>
      <c r="K121" s="24">
        <v>0</v>
      </c>
      <c r="L121" s="21" t="s">
        <v>41</v>
      </c>
      <c r="M121" s="25">
        <v>2427</v>
      </c>
      <c r="N121" s="31">
        <v>0</v>
      </c>
      <c r="O121" s="27"/>
      <c r="P121" s="26" t="str">
        <f t="shared" si="11"/>
        <v/>
      </c>
      <c r="Q121" s="26" t="str">
        <f>IFERROR(VLOOKUP($B121,'[1]Д2-PM'!$B$3:$M$93,2,0),"")</f>
        <v/>
      </c>
      <c r="R121" s="28" t="str">
        <f t="shared" si="6"/>
        <v/>
      </c>
      <c r="S121" s="31">
        <v>0</v>
      </c>
      <c r="T121" s="27"/>
      <c r="U121" s="26" t="str">
        <f t="shared" si="9"/>
        <v/>
      </c>
      <c r="V121" s="26" t="str">
        <f>IFERROR(VLOOKUP($B121,'[1]Д2-SO2'!$B$3:$M$93,2,0),"")</f>
        <v/>
      </c>
      <c r="W121" s="28" t="str">
        <f t="shared" si="7"/>
        <v/>
      </c>
      <c r="X121" s="31">
        <v>68.75</v>
      </c>
      <c r="Y121" s="27"/>
      <c r="Z121" s="26" t="str">
        <f t="shared" si="10"/>
        <v/>
      </c>
      <c r="AA121" s="26" t="str">
        <f>IFERROR(VLOOKUP($B121,'[1]Д2-NOx'!$B$3:$R$93,2,0),"")</f>
        <v/>
      </c>
      <c r="AB121" s="28" t="str">
        <f t="shared" si="8"/>
        <v/>
      </c>
      <c r="AC121" s="2"/>
    </row>
    <row r="122" spans="1:29" ht="15.6" x14ac:dyDescent="0.3">
      <c r="A122" s="19">
        <v>98</v>
      </c>
      <c r="B122" s="29" t="s">
        <v>260</v>
      </c>
      <c r="C122" s="30" t="s">
        <v>32</v>
      </c>
      <c r="D122" s="30" t="s">
        <v>261</v>
      </c>
      <c r="E122" s="30" t="s">
        <v>262</v>
      </c>
      <c r="F122" s="23" t="s">
        <v>34</v>
      </c>
      <c r="G122" s="24">
        <v>137.5</v>
      </c>
      <c r="H122" s="24">
        <v>0</v>
      </c>
      <c r="I122" s="24">
        <v>0</v>
      </c>
      <c r="J122" s="24">
        <v>408.09500000000003</v>
      </c>
      <c r="K122" s="24">
        <v>0</v>
      </c>
      <c r="L122" s="21" t="s">
        <v>229</v>
      </c>
      <c r="M122" s="25">
        <v>3185</v>
      </c>
      <c r="N122" s="26">
        <v>0</v>
      </c>
      <c r="O122" s="27"/>
      <c r="P122" s="26" t="str">
        <f t="shared" si="11"/>
        <v/>
      </c>
      <c r="Q122" s="26" t="str">
        <f>IFERROR(VLOOKUP($B122,'[1]Д2-PM'!$B$3:$M$93,2,0),"")</f>
        <v/>
      </c>
      <c r="R122" s="28" t="str">
        <f t="shared" si="6"/>
        <v/>
      </c>
      <c r="S122" s="26">
        <v>0</v>
      </c>
      <c r="T122" s="27"/>
      <c r="U122" s="26" t="str">
        <f t="shared" si="9"/>
        <v/>
      </c>
      <c r="V122" s="26" t="str">
        <f>IFERROR(VLOOKUP($B122,'[1]Д2-SO2'!$B$3:$M$93,2,0),"")</f>
        <v/>
      </c>
      <c r="W122" s="28" t="str">
        <f t="shared" si="7"/>
        <v/>
      </c>
      <c r="X122" s="26">
        <v>24.8</v>
      </c>
      <c r="Y122" s="27"/>
      <c r="Z122" s="26" t="str">
        <f t="shared" si="10"/>
        <v/>
      </c>
      <c r="AA122" s="26" t="str">
        <f>IFERROR(VLOOKUP($B122,'[1]Д2-NOx'!$B$3:$R$93,2,0),"")</f>
        <v/>
      </c>
      <c r="AB122" s="28" t="str">
        <f t="shared" si="8"/>
        <v/>
      </c>
      <c r="AC122" s="2"/>
    </row>
    <row r="123" spans="1:29" ht="15.6" x14ac:dyDescent="0.3">
      <c r="A123" s="19">
        <v>99</v>
      </c>
      <c r="B123" s="29" t="s">
        <v>263</v>
      </c>
      <c r="C123" s="30" t="s">
        <v>32</v>
      </c>
      <c r="D123" s="30" t="s">
        <v>264</v>
      </c>
      <c r="E123" s="30" t="s">
        <v>265</v>
      </c>
      <c r="F123" s="23" t="s">
        <v>28</v>
      </c>
      <c r="G123" s="24">
        <v>487.2</v>
      </c>
      <c r="H123" s="24" t="s">
        <v>29</v>
      </c>
      <c r="I123" s="24" t="s">
        <v>29</v>
      </c>
      <c r="J123" s="24" t="s">
        <v>29</v>
      </c>
      <c r="K123" s="24" t="s">
        <v>29</v>
      </c>
      <c r="L123" s="21" t="s">
        <v>41</v>
      </c>
      <c r="M123" s="25" t="s">
        <v>29</v>
      </c>
      <c r="N123" s="26" t="s">
        <v>29</v>
      </c>
      <c r="O123" s="27"/>
      <c r="P123" s="26" t="str">
        <f t="shared" si="11"/>
        <v/>
      </c>
      <c r="Q123" s="26" t="str">
        <f>IFERROR(VLOOKUP($B123,'[1]Д2-PM'!$B$3:$M$93,2,0),"")</f>
        <v/>
      </c>
      <c r="R123" s="28" t="str">
        <f t="shared" si="6"/>
        <v/>
      </c>
      <c r="S123" s="26" t="s">
        <v>29</v>
      </c>
      <c r="T123" s="27"/>
      <c r="U123" s="26" t="str">
        <f t="shared" si="9"/>
        <v/>
      </c>
      <c r="V123" s="26" t="str">
        <f>IFERROR(VLOOKUP($B123,'[1]Д2-SO2'!$B$3:$M$93,2,0),"")</f>
        <v/>
      </c>
      <c r="W123" s="28" t="str">
        <f t="shared" si="7"/>
        <v/>
      </c>
      <c r="X123" s="26" t="s">
        <v>29</v>
      </c>
      <c r="Y123" s="27"/>
      <c r="Z123" s="26" t="str">
        <f t="shared" si="10"/>
        <v/>
      </c>
      <c r="AA123" s="26" t="str">
        <f>IFERROR(VLOOKUP($B123,'[1]Д2-NOx'!$B$3:$R$93,2,0),"")</f>
        <v/>
      </c>
      <c r="AB123" s="28" t="str">
        <f t="shared" si="8"/>
        <v/>
      </c>
      <c r="AC123" s="2"/>
    </row>
    <row r="124" spans="1:29" ht="15.6" x14ac:dyDescent="0.3">
      <c r="A124" s="19">
        <v>100</v>
      </c>
      <c r="B124" s="29" t="s">
        <v>266</v>
      </c>
      <c r="C124" s="30" t="s">
        <v>25</v>
      </c>
      <c r="D124" s="30" t="s">
        <v>267</v>
      </c>
      <c r="E124" s="30" t="s">
        <v>268</v>
      </c>
      <c r="F124" s="23" t="s">
        <v>28</v>
      </c>
      <c r="G124" s="24">
        <v>62.5</v>
      </c>
      <c r="H124" s="24" t="s">
        <v>29</v>
      </c>
      <c r="I124" s="24" t="s">
        <v>29</v>
      </c>
      <c r="J124" s="24" t="s">
        <v>29</v>
      </c>
      <c r="K124" s="24" t="s">
        <v>29</v>
      </c>
      <c r="L124" s="21" t="s">
        <v>229</v>
      </c>
      <c r="M124" s="25" t="s">
        <v>29</v>
      </c>
      <c r="N124" s="26" t="s">
        <v>29</v>
      </c>
      <c r="O124" s="27"/>
      <c r="P124" s="26" t="str">
        <f t="shared" si="11"/>
        <v/>
      </c>
      <c r="Q124" s="26" t="str">
        <f>IFERROR(VLOOKUP($B124,'[1]Д2-PM'!$B$3:$M$93,2,0),"")</f>
        <v/>
      </c>
      <c r="R124" s="28" t="str">
        <f t="shared" si="6"/>
        <v/>
      </c>
      <c r="S124" s="26" t="s">
        <v>29</v>
      </c>
      <c r="T124" s="27"/>
      <c r="U124" s="26" t="str">
        <f t="shared" si="9"/>
        <v/>
      </c>
      <c r="V124" s="26" t="str">
        <f>IFERROR(VLOOKUP($B124,'[1]Д2-SO2'!$B$3:$M$93,2,0),"")</f>
        <v/>
      </c>
      <c r="W124" s="28" t="str">
        <f t="shared" si="7"/>
        <v/>
      </c>
      <c r="X124" s="26" t="s">
        <v>29</v>
      </c>
      <c r="Y124" s="27"/>
      <c r="Z124" s="26" t="str">
        <f t="shared" si="10"/>
        <v/>
      </c>
      <c r="AA124" s="26" t="str">
        <f>IFERROR(VLOOKUP($B124,'[1]Д2-NOx'!$B$3:$R$93,2,0),"")</f>
        <v/>
      </c>
      <c r="AB124" s="28" t="str">
        <f t="shared" si="8"/>
        <v/>
      </c>
      <c r="AC124" s="2"/>
    </row>
    <row r="125" spans="1:29" ht="15.6" x14ac:dyDescent="0.3">
      <c r="A125" s="19">
        <v>101</v>
      </c>
      <c r="B125" s="29" t="s">
        <v>269</v>
      </c>
      <c r="C125" s="30" t="s">
        <v>25</v>
      </c>
      <c r="D125" s="30" t="s">
        <v>270</v>
      </c>
      <c r="E125" s="30" t="s">
        <v>271</v>
      </c>
      <c r="F125" s="23" t="s">
        <v>34</v>
      </c>
      <c r="G125" s="24">
        <v>112.5</v>
      </c>
      <c r="H125" s="24">
        <v>0</v>
      </c>
      <c r="I125" s="24">
        <v>0</v>
      </c>
      <c r="J125" s="24">
        <v>0</v>
      </c>
      <c r="K125" s="24">
        <v>5902.5690000000004</v>
      </c>
      <c r="L125" s="21" t="s">
        <v>229</v>
      </c>
      <c r="M125" s="25">
        <v>6152</v>
      </c>
      <c r="N125" s="26">
        <v>0</v>
      </c>
      <c r="O125" s="27"/>
      <c r="P125" s="26" t="str">
        <f t="shared" si="11"/>
        <v/>
      </c>
      <c r="Q125" s="26" t="str">
        <f>IFERROR(VLOOKUP($B125,'[1]Д2-PM'!$B$3:$M$93,2,0),"")</f>
        <v/>
      </c>
      <c r="R125" s="28" t="str">
        <f t="shared" si="6"/>
        <v/>
      </c>
      <c r="S125" s="26">
        <v>7.2</v>
      </c>
      <c r="T125" s="27"/>
      <c r="U125" s="26" t="str">
        <f t="shared" si="9"/>
        <v/>
      </c>
      <c r="V125" s="26" t="str">
        <f>IFERROR(VLOOKUP($B125,'[1]Д2-SO2'!$B$3:$M$93,2,0),"")</f>
        <v/>
      </c>
      <c r="W125" s="28" t="str">
        <f t="shared" si="7"/>
        <v/>
      </c>
      <c r="X125" s="26">
        <v>532.5</v>
      </c>
      <c r="Y125" s="27"/>
      <c r="Z125" s="26" t="str">
        <f t="shared" si="10"/>
        <v/>
      </c>
      <c r="AA125" s="26" t="str">
        <f>IFERROR(VLOOKUP($B125,'[1]Д2-NOx'!$B$3:$R$93,2,0),"")</f>
        <v/>
      </c>
      <c r="AB125" s="28" t="str">
        <f t="shared" si="8"/>
        <v/>
      </c>
      <c r="AC125" s="2"/>
    </row>
    <row r="126" spans="1:29" ht="15.6" x14ac:dyDescent="0.3">
      <c r="A126" s="19">
        <v>102</v>
      </c>
      <c r="B126" s="29" t="s">
        <v>272</v>
      </c>
      <c r="C126" s="30" t="s">
        <v>25</v>
      </c>
      <c r="D126" s="30" t="s">
        <v>273</v>
      </c>
      <c r="E126" s="30" t="s">
        <v>274</v>
      </c>
      <c r="F126" s="23" t="s">
        <v>34</v>
      </c>
      <c r="G126" s="24">
        <v>1496</v>
      </c>
      <c r="H126" s="24">
        <v>0</v>
      </c>
      <c r="I126" s="24">
        <v>0</v>
      </c>
      <c r="J126" s="35">
        <v>343.2953322624</v>
      </c>
      <c r="K126" s="35">
        <f>11820.147-J126</f>
        <v>11476.851667737601</v>
      </c>
      <c r="L126" s="21" t="s">
        <v>229</v>
      </c>
      <c r="M126" s="25">
        <v>8760</v>
      </c>
      <c r="N126" s="26">
        <v>0</v>
      </c>
      <c r="O126" s="27"/>
      <c r="P126" s="26" t="str">
        <f t="shared" si="11"/>
        <v/>
      </c>
      <c r="Q126" s="26" t="str">
        <f>IFERROR(VLOOKUP($B126,'[1]Д2-PM'!$B$3:$M$93,2,0),"")</f>
        <v/>
      </c>
      <c r="R126" s="28" t="str">
        <f t="shared" si="6"/>
        <v/>
      </c>
      <c r="S126" s="26">
        <v>19.5</v>
      </c>
      <c r="T126" s="27"/>
      <c r="U126" s="26" t="str">
        <f t="shared" si="9"/>
        <v/>
      </c>
      <c r="V126" s="26" t="str">
        <f>IFERROR(VLOOKUP($B126,'[1]Д2-SO2'!$B$3:$M$93,2,0),"")</f>
        <v/>
      </c>
      <c r="W126" s="28" t="str">
        <f t="shared" si="7"/>
        <v/>
      </c>
      <c r="X126" s="26">
        <v>230.2</v>
      </c>
      <c r="Y126" s="27"/>
      <c r="Z126" s="26" t="str">
        <f t="shared" si="10"/>
        <v/>
      </c>
      <c r="AA126" s="26" t="str">
        <f>IFERROR(VLOOKUP($B126,'[1]Д2-NOx'!$B$3:$R$93,2,0),"")</f>
        <v/>
      </c>
      <c r="AB126" s="28" t="str">
        <f t="shared" si="8"/>
        <v/>
      </c>
      <c r="AC126" s="2"/>
    </row>
    <row r="127" spans="1:29" ht="15.6" x14ac:dyDescent="0.3">
      <c r="A127" s="19">
        <v>103</v>
      </c>
      <c r="B127" s="29" t="s">
        <v>275</v>
      </c>
      <c r="C127" s="21" t="s">
        <v>25</v>
      </c>
      <c r="D127" s="21" t="s">
        <v>273</v>
      </c>
      <c r="E127" s="21" t="s">
        <v>276</v>
      </c>
      <c r="F127" s="23" t="s">
        <v>277</v>
      </c>
      <c r="G127" s="24">
        <v>60</v>
      </c>
      <c r="H127" s="24">
        <v>0</v>
      </c>
      <c r="I127" s="24">
        <v>0</v>
      </c>
      <c r="J127" s="24">
        <v>0</v>
      </c>
      <c r="K127" s="24">
        <v>0</v>
      </c>
      <c r="L127" s="21" t="s">
        <v>229</v>
      </c>
      <c r="M127" s="25">
        <v>0</v>
      </c>
      <c r="N127" s="26">
        <v>0</v>
      </c>
      <c r="O127" s="27"/>
      <c r="P127" s="26" t="str">
        <f>IF(O127&lt;&gt;0,N127+O127,"")</f>
        <v/>
      </c>
      <c r="Q127" s="26" t="str">
        <f>IFERROR(VLOOKUP($B127,'[1]Д2-PM'!$B$3:$M$93,2,0),"")</f>
        <v/>
      </c>
      <c r="R127" s="28" t="str">
        <f t="shared" si="6"/>
        <v/>
      </c>
      <c r="S127" s="26">
        <v>0</v>
      </c>
      <c r="T127" s="27"/>
      <c r="U127" s="26" t="str">
        <f>IF(T127&lt;&gt;0,S127+T127,"")</f>
        <v/>
      </c>
      <c r="V127" s="26" t="str">
        <f>IFERROR(VLOOKUP($B127,'[1]Д2-SO2'!$B$3:$M$93,2,0),"")</f>
        <v/>
      </c>
      <c r="W127" s="28" t="str">
        <f t="shared" si="7"/>
        <v/>
      </c>
      <c r="X127" s="26">
        <v>0</v>
      </c>
      <c r="Y127" s="27"/>
      <c r="Z127" s="26" t="str">
        <f>IF(Y127&lt;&gt;0,X127+Y127,"")</f>
        <v/>
      </c>
      <c r="AA127" s="26" t="str">
        <f>IFERROR(VLOOKUP($B127,'[1]Д2-NOx'!$B$3:$R$93,2,0),"")</f>
        <v/>
      </c>
      <c r="AB127" s="28" t="str">
        <f t="shared" si="8"/>
        <v/>
      </c>
      <c r="AC127" s="2"/>
    </row>
    <row r="128" spans="1:29" ht="15.6" x14ac:dyDescent="0.3">
      <c r="A128" s="19">
        <v>104</v>
      </c>
      <c r="B128" s="29" t="s">
        <v>278</v>
      </c>
      <c r="C128" s="21" t="s">
        <v>25</v>
      </c>
      <c r="D128" s="21" t="s">
        <v>273</v>
      </c>
      <c r="E128" s="21" t="s">
        <v>279</v>
      </c>
      <c r="F128" s="23" t="s">
        <v>277</v>
      </c>
      <c r="G128" s="24">
        <v>77.5</v>
      </c>
      <c r="H128" s="24">
        <v>0</v>
      </c>
      <c r="I128" s="24">
        <v>0</v>
      </c>
      <c r="J128" s="24">
        <v>0</v>
      </c>
      <c r="K128" s="24">
        <v>0</v>
      </c>
      <c r="L128" s="21" t="s">
        <v>229</v>
      </c>
      <c r="M128" s="25">
        <v>0</v>
      </c>
      <c r="N128" s="26">
        <v>0</v>
      </c>
      <c r="O128" s="27"/>
      <c r="P128" s="26" t="str">
        <f>IF(O128&lt;&gt;0,N128+O128,"")</f>
        <v/>
      </c>
      <c r="Q128" s="26" t="str">
        <f>IFERROR(VLOOKUP($B128,'[1]Д2-PM'!$B$3:$M$93,2,0),"")</f>
        <v/>
      </c>
      <c r="R128" s="28" t="str">
        <f t="shared" si="6"/>
        <v/>
      </c>
      <c r="S128" s="26">
        <v>0</v>
      </c>
      <c r="T128" s="27"/>
      <c r="U128" s="26" t="str">
        <f>IF(T128&lt;&gt;0,S128+T128,"")</f>
        <v/>
      </c>
      <c r="V128" s="26" t="str">
        <f>IFERROR(VLOOKUP($B128,'[1]Д2-SO2'!$B$3:$M$93,2,0),"")</f>
        <v/>
      </c>
      <c r="W128" s="28" t="str">
        <f t="shared" si="7"/>
        <v/>
      </c>
      <c r="X128" s="26">
        <v>0</v>
      </c>
      <c r="Y128" s="27"/>
      <c r="Z128" s="26" t="str">
        <f>IF(Y128&lt;&gt;0,X128+Y128,"")</f>
        <v/>
      </c>
      <c r="AA128" s="26" t="str">
        <f>IFERROR(VLOOKUP($B128,'[1]Д2-NOx'!$B$3:$R$93,2,0),"")</f>
        <v/>
      </c>
      <c r="AB128" s="28" t="str">
        <f t="shared" si="8"/>
        <v/>
      </c>
      <c r="AC128" s="2"/>
    </row>
    <row r="129" spans="1:29" ht="15.6" x14ac:dyDescent="0.3">
      <c r="A129" s="19">
        <v>105</v>
      </c>
      <c r="B129" s="29" t="s">
        <v>280</v>
      </c>
      <c r="C129" s="21" t="s">
        <v>213</v>
      </c>
      <c r="D129" s="21" t="s">
        <v>221</v>
      </c>
      <c r="E129" s="21" t="s">
        <v>281</v>
      </c>
      <c r="F129" s="23" t="s">
        <v>34</v>
      </c>
      <c r="G129" s="24">
        <v>464</v>
      </c>
      <c r="H129" s="24">
        <v>0</v>
      </c>
      <c r="I129" s="24">
        <v>0</v>
      </c>
      <c r="J129" s="24">
        <v>4.5041599999999997</v>
      </c>
      <c r="K129" s="24">
        <v>0</v>
      </c>
      <c r="L129" s="21" t="s">
        <v>41</v>
      </c>
      <c r="M129" s="25">
        <v>2625</v>
      </c>
      <c r="N129" s="31">
        <v>0</v>
      </c>
      <c r="O129" s="27"/>
      <c r="P129" s="26" t="str">
        <f t="shared" si="11"/>
        <v/>
      </c>
      <c r="Q129" s="26" t="str">
        <f>IFERROR(VLOOKUP($B129,'[1]Д2-PM'!$B$3:$M$93,2,0),"")</f>
        <v/>
      </c>
      <c r="R129" s="28" t="str">
        <f t="shared" si="6"/>
        <v/>
      </c>
      <c r="S129" s="31">
        <v>0</v>
      </c>
      <c r="T129" s="27"/>
      <c r="U129" s="26" t="str">
        <f t="shared" si="9"/>
        <v/>
      </c>
      <c r="V129" s="26" t="str">
        <f>IFERROR(VLOOKUP($B129,'[1]Д2-SO2'!$B$3:$M$93,2,0),"")</f>
        <v/>
      </c>
      <c r="W129" s="28" t="str">
        <f t="shared" si="7"/>
        <v/>
      </c>
      <c r="X129" s="31">
        <v>87.718000000000004</v>
      </c>
      <c r="Y129" s="27"/>
      <c r="Z129" s="26" t="str">
        <f t="shared" si="10"/>
        <v/>
      </c>
      <c r="AA129" s="26" t="str">
        <f>IFERROR(VLOOKUP($B129,'[1]Д2-NOx'!$B$3:$R$93,2,0),"")</f>
        <v/>
      </c>
      <c r="AB129" s="28" t="str">
        <f t="shared" si="8"/>
        <v/>
      </c>
      <c r="AC129" s="2"/>
    </row>
    <row r="130" spans="1:29" ht="15.6" x14ac:dyDescent="0.3">
      <c r="A130" s="19">
        <v>106</v>
      </c>
      <c r="B130" s="29" t="s">
        <v>282</v>
      </c>
      <c r="C130" s="21" t="s">
        <v>119</v>
      </c>
      <c r="D130" s="21" t="s">
        <v>283</v>
      </c>
      <c r="E130" s="21" t="s">
        <v>284</v>
      </c>
      <c r="F130" s="23" t="s">
        <v>277</v>
      </c>
      <c r="G130" s="24">
        <v>62.5</v>
      </c>
      <c r="H130" s="24">
        <v>0</v>
      </c>
      <c r="I130" s="24">
        <v>0</v>
      </c>
      <c r="J130" s="24">
        <v>0</v>
      </c>
      <c r="K130" s="24">
        <v>0</v>
      </c>
      <c r="L130" s="21" t="s">
        <v>229</v>
      </c>
      <c r="M130" s="25">
        <v>0</v>
      </c>
      <c r="N130" s="26">
        <v>0</v>
      </c>
      <c r="O130" s="27"/>
      <c r="P130" s="26" t="str">
        <f>IF(O130&lt;&gt;0,N130+O130,"")</f>
        <v/>
      </c>
      <c r="Q130" s="26" t="str">
        <f>IFERROR(VLOOKUP($B130,'[1]Д2-PM'!$B$3:$M$93,2,0),"")</f>
        <v/>
      </c>
      <c r="R130" s="28" t="str">
        <f t="shared" si="6"/>
        <v/>
      </c>
      <c r="S130" s="26">
        <v>0</v>
      </c>
      <c r="T130" s="27"/>
      <c r="U130" s="26" t="str">
        <f>IF(T130&lt;&gt;0,S130+T130,"")</f>
        <v/>
      </c>
      <c r="V130" s="26" t="str">
        <f>IFERROR(VLOOKUP($B130,'[1]Д2-SO2'!$B$3:$M$93,2,0),"")</f>
        <v/>
      </c>
      <c r="W130" s="28" t="str">
        <f t="shared" si="7"/>
        <v/>
      </c>
      <c r="X130" s="26">
        <v>0</v>
      </c>
      <c r="Y130" s="27"/>
      <c r="Z130" s="26" t="str">
        <f>IF(Y130&lt;&gt;0,X130+Y130,"")</f>
        <v/>
      </c>
      <c r="AA130" s="26" t="str">
        <f>IFERROR(VLOOKUP($B130,'[1]Д2-NOx'!$B$3:$R$93,2,0),"")</f>
        <v/>
      </c>
      <c r="AB130" s="28" t="str">
        <f t="shared" si="8"/>
        <v/>
      </c>
      <c r="AC130" s="2"/>
    </row>
    <row r="131" spans="1:29" ht="15.6" x14ac:dyDescent="0.3">
      <c r="A131" s="19">
        <v>107</v>
      </c>
      <c r="B131" s="29" t="s">
        <v>285</v>
      </c>
      <c r="C131" s="21" t="s">
        <v>286</v>
      </c>
      <c r="D131" s="21" t="s">
        <v>287</v>
      </c>
      <c r="E131" s="21" t="s">
        <v>288</v>
      </c>
      <c r="F131" s="23" t="s">
        <v>28</v>
      </c>
      <c r="G131" s="24">
        <v>530</v>
      </c>
      <c r="H131" s="24" t="s">
        <v>29</v>
      </c>
      <c r="I131" s="24" t="s">
        <v>29</v>
      </c>
      <c r="J131" s="24" t="s">
        <v>29</v>
      </c>
      <c r="K131" s="24" t="s">
        <v>29</v>
      </c>
      <c r="L131" s="21" t="s">
        <v>41</v>
      </c>
      <c r="M131" s="25" t="s">
        <v>29</v>
      </c>
      <c r="N131" s="26" t="s">
        <v>29</v>
      </c>
      <c r="O131" s="27"/>
      <c r="P131" s="26" t="str">
        <f t="shared" si="11"/>
        <v/>
      </c>
      <c r="Q131" s="26" t="str">
        <f>IFERROR(VLOOKUP($B131,'[1]Д2-PM'!$B$3:$M$93,2,0),"")</f>
        <v/>
      </c>
      <c r="R131" s="28" t="str">
        <f t="shared" si="6"/>
        <v/>
      </c>
      <c r="S131" s="26" t="s">
        <v>29</v>
      </c>
      <c r="T131" s="27"/>
      <c r="U131" s="26" t="str">
        <f t="shared" si="9"/>
        <v/>
      </c>
      <c r="V131" s="26" t="str">
        <f>IFERROR(VLOOKUP($B131,'[1]Д2-SO2'!$B$3:$M$93,2,0),"")</f>
        <v/>
      </c>
      <c r="W131" s="28" t="str">
        <f t="shared" si="7"/>
        <v/>
      </c>
      <c r="X131" s="26" t="s">
        <v>29</v>
      </c>
      <c r="Y131" s="27"/>
      <c r="Z131" s="26" t="str">
        <f t="shared" si="10"/>
        <v/>
      </c>
      <c r="AA131" s="26" t="str">
        <f>IFERROR(VLOOKUP($B131,'[1]Д2-NOx'!$B$3:$R$93,2,0),"")</f>
        <v/>
      </c>
      <c r="AB131" s="28" t="str">
        <f t="shared" si="8"/>
        <v/>
      </c>
      <c r="AC131" s="2"/>
    </row>
    <row r="132" spans="1:29" ht="15.6" x14ac:dyDescent="0.3">
      <c r="A132" s="19">
        <v>108</v>
      </c>
      <c r="B132" s="29" t="s">
        <v>289</v>
      </c>
      <c r="C132" s="21" t="s">
        <v>286</v>
      </c>
      <c r="D132" s="21" t="s">
        <v>290</v>
      </c>
      <c r="E132" s="21" t="s">
        <v>288</v>
      </c>
      <c r="F132" s="23" t="s">
        <v>28</v>
      </c>
      <c r="G132" s="24">
        <v>223</v>
      </c>
      <c r="H132" s="24" t="s">
        <v>29</v>
      </c>
      <c r="I132" s="24" t="s">
        <v>29</v>
      </c>
      <c r="J132" s="24" t="s">
        <v>29</v>
      </c>
      <c r="K132" s="24" t="s">
        <v>29</v>
      </c>
      <c r="L132" s="21" t="s">
        <v>41</v>
      </c>
      <c r="M132" s="25" t="s">
        <v>29</v>
      </c>
      <c r="N132" s="26" t="s">
        <v>29</v>
      </c>
      <c r="O132" s="27"/>
      <c r="P132" s="26" t="str">
        <f t="shared" si="11"/>
        <v/>
      </c>
      <c r="Q132" s="26" t="str">
        <f>IFERROR(VLOOKUP($B132,'[1]Д2-PM'!$B$3:$M$93,2,0),"")</f>
        <v/>
      </c>
      <c r="R132" s="28" t="str">
        <f t="shared" si="6"/>
        <v/>
      </c>
      <c r="S132" s="26" t="s">
        <v>29</v>
      </c>
      <c r="T132" s="27"/>
      <c r="U132" s="26" t="str">
        <f t="shared" si="9"/>
        <v/>
      </c>
      <c r="V132" s="26" t="str">
        <f>IFERROR(VLOOKUP($B132,'[1]Д2-SO2'!$B$3:$M$93,2,0),"")</f>
        <v/>
      </c>
      <c r="W132" s="28" t="str">
        <f t="shared" si="7"/>
        <v/>
      </c>
      <c r="X132" s="26" t="s">
        <v>29</v>
      </c>
      <c r="Y132" s="27"/>
      <c r="Z132" s="26" t="str">
        <f t="shared" si="10"/>
        <v/>
      </c>
      <c r="AA132" s="26" t="str">
        <f>IFERROR(VLOOKUP($B132,'[1]Д2-NOx'!$B$3:$R$93,2,0),"")</f>
        <v/>
      </c>
      <c r="AB132" s="28" t="str">
        <f t="shared" si="8"/>
        <v/>
      </c>
      <c r="AC132" s="2"/>
    </row>
    <row r="133" spans="1:29" ht="15.6" x14ac:dyDescent="0.3">
      <c r="A133" s="19">
        <v>109</v>
      </c>
      <c r="B133" s="29" t="s">
        <v>291</v>
      </c>
      <c r="C133" s="21" t="s">
        <v>286</v>
      </c>
      <c r="D133" s="21" t="s">
        <v>292</v>
      </c>
      <c r="E133" s="21" t="s">
        <v>288</v>
      </c>
      <c r="F133" s="23" t="s">
        <v>28</v>
      </c>
      <c r="G133" s="24">
        <v>225</v>
      </c>
      <c r="H133" s="24" t="s">
        <v>29</v>
      </c>
      <c r="I133" s="24" t="s">
        <v>29</v>
      </c>
      <c r="J133" s="24" t="s">
        <v>29</v>
      </c>
      <c r="K133" s="24" t="s">
        <v>29</v>
      </c>
      <c r="L133" s="21" t="s">
        <v>41</v>
      </c>
      <c r="M133" s="25" t="s">
        <v>29</v>
      </c>
      <c r="N133" s="26" t="s">
        <v>29</v>
      </c>
      <c r="O133" s="27"/>
      <c r="P133" s="26" t="str">
        <f t="shared" si="11"/>
        <v/>
      </c>
      <c r="Q133" s="26" t="str">
        <f>IFERROR(VLOOKUP($B133,'[1]Д2-PM'!$B$3:$M$93,2,0),"")</f>
        <v/>
      </c>
      <c r="R133" s="28" t="str">
        <f t="shared" si="6"/>
        <v/>
      </c>
      <c r="S133" s="26" t="s">
        <v>29</v>
      </c>
      <c r="T133" s="27"/>
      <c r="U133" s="26" t="str">
        <f t="shared" si="9"/>
        <v/>
      </c>
      <c r="V133" s="26" t="str">
        <f>IFERROR(VLOOKUP($B133,'[1]Д2-SO2'!$B$3:$M$93,2,0),"")</f>
        <v/>
      </c>
      <c r="W133" s="28" t="str">
        <f t="shared" si="7"/>
        <v/>
      </c>
      <c r="X133" s="26" t="s">
        <v>29</v>
      </c>
      <c r="Y133" s="27"/>
      <c r="Z133" s="26" t="str">
        <f t="shared" si="10"/>
        <v/>
      </c>
      <c r="AA133" s="26" t="str">
        <f>IFERROR(VLOOKUP($B133,'[1]Д2-NOx'!$B$3:$R$93,2,0),"")</f>
        <v/>
      </c>
      <c r="AB133" s="28" t="str">
        <f t="shared" si="8"/>
        <v/>
      </c>
      <c r="AC133" s="2"/>
    </row>
    <row r="134" spans="1:29" ht="15.6" x14ac:dyDescent="0.3">
      <c r="A134" s="19">
        <v>110</v>
      </c>
      <c r="B134" s="29" t="s">
        <v>293</v>
      </c>
      <c r="C134" s="21" t="s">
        <v>286</v>
      </c>
      <c r="D134" s="21" t="s">
        <v>294</v>
      </c>
      <c r="E134" s="21" t="s">
        <v>288</v>
      </c>
      <c r="F134" s="23" t="s">
        <v>28</v>
      </c>
      <c r="G134" s="24">
        <v>150</v>
      </c>
      <c r="H134" s="24" t="s">
        <v>29</v>
      </c>
      <c r="I134" s="24" t="s">
        <v>29</v>
      </c>
      <c r="J134" s="24" t="s">
        <v>29</v>
      </c>
      <c r="K134" s="24" t="s">
        <v>29</v>
      </c>
      <c r="L134" s="21" t="s">
        <v>41</v>
      </c>
      <c r="M134" s="25" t="s">
        <v>29</v>
      </c>
      <c r="N134" s="26" t="s">
        <v>29</v>
      </c>
      <c r="O134" s="27"/>
      <c r="P134" s="26" t="str">
        <f t="shared" si="11"/>
        <v/>
      </c>
      <c r="Q134" s="26" t="str">
        <f>IFERROR(VLOOKUP($B134,'[1]Д2-PM'!$B$3:$M$93,2,0),"")</f>
        <v/>
      </c>
      <c r="R134" s="28" t="str">
        <f t="shared" ref="R134:R197" si="12">IFERROR(IF(O134&lt;&gt;0,(P134-Q134)/Q134,(N134-Q134)/Q134),"")</f>
        <v/>
      </c>
      <c r="S134" s="26" t="s">
        <v>29</v>
      </c>
      <c r="T134" s="27"/>
      <c r="U134" s="26" t="str">
        <f t="shared" si="9"/>
        <v/>
      </c>
      <c r="V134" s="26" t="str">
        <f>IFERROR(VLOOKUP($B134,'[1]Д2-SO2'!$B$3:$M$93,2,0),"")</f>
        <v/>
      </c>
      <c r="W134" s="28" t="str">
        <f t="shared" ref="W134:W197" si="13">IFERROR(IF(T134&lt;&gt;0,(U134-V134)/V134,(S134-V134)/V134),"")</f>
        <v/>
      </c>
      <c r="X134" s="26" t="s">
        <v>29</v>
      </c>
      <c r="Y134" s="27"/>
      <c r="Z134" s="26" t="str">
        <f t="shared" si="10"/>
        <v/>
      </c>
      <c r="AA134" s="26" t="str">
        <f>IFERROR(VLOOKUP($B134,'[1]Д2-NOx'!$B$3:$R$93,2,0),"")</f>
        <v/>
      </c>
      <c r="AB134" s="28" t="str">
        <f t="shared" ref="AB134:AB197" si="14">IFERROR(IF(Y134&lt;&gt;0,(Z134-AA134)/AA134,(X134-AA134)/AA134),"")</f>
        <v/>
      </c>
      <c r="AC134" s="2"/>
    </row>
    <row r="135" spans="1:29" ht="15.6" x14ac:dyDescent="0.3">
      <c r="A135" s="19">
        <v>111</v>
      </c>
      <c r="B135" s="29" t="s">
        <v>295</v>
      </c>
      <c r="C135" s="21" t="s">
        <v>58</v>
      </c>
      <c r="D135" s="21" t="s">
        <v>186</v>
      </c>
      <c r="E135" s="21" t="s">
        <v>296</v>
      </c>
      <c r="F135" s="23" t="s">
        <v>34</v>
      </c>
      <c r="G135" s="24">
        <v>505</v>
      </c>
      <c r="H135" s="24">
        <v>0</v>
      </c>
      <c r="I135" s="24">
        <v>0</v>
      </c>
      <c r="J135" s="35">
        <v>1249.434186</v>
      </c>
      <c r="K135" s="35">
        <f>7265.288-J135</f>
        <v>6015.8538140000001</v>
      </c>
      <c r="L135" s="21" t="s">
        <v>229</v>
      </c>
      <c r="M135" s="25">
        <v>4452</v>
      </c>
      <c r="N135" s="26">
        <v>0</v>
      </c>
      <c r="O135" s="27"/>
      <c r="P135" s="26" t="str">
        <f t="shared" si="11"/>
        <v/>
      </c>
      <c r="Q135" s="26" t="str">
        <f>IFERROR(VLOOKUP($B135,'[1]Д2-PM'!$B$3:$M$93,2,0),"")</f>
        <v/>
      </c>
      <c r="R135" s="28" t="str">
        <f t="shared" si="12"/>
        <v/>
      </c>
      <c r="S135" s="26">
        <v>77.2</v>
      </c>
      <c r="T135" s="27"/>
      <c r="U135" s="26" t="str">
        <f t="shared" ref="U135:U198" si="15">IF(T135&lt;&gt;0,S135+T135,"")</f>
        <v/>
      </c>
      <c r="V135" s="26" t="str">
        <f>IFERROR(VLOOKUP($B135,'[1]Д2-SO2'!$B$3:$M$93,2,0),"")</f>
        <v/>
      </c>
      <c r="W135" s="28" t="str">
        <f t="shared" si="13"/>
        <v/>
      </c>
      <c r="X135" s="26">
        <v>476.7</v>
      </c>
      <c r="Y135" s="27"/>
      <c r="Z135" s="26" t="str">
        <f t="shared" ref="Z135:Z198" si="16">IF(Y135&lt;&gt;0,X135+Y135,"")</f>
        <v/>
      </c>
      <c r="AA135" s="26" t="str">
        <f>IFERROR(VLOOKUP($B135,'[1]Д2-NOx'!$B$3:$R$93,2,0),"")</f>
        <v/>
      </c>
      <c r="AB135" s="28" t="str">
        <f t="shared" si="14"/>
        <v/>
      </c>
      <c r="AC135" s="2"/>
    </row>
    <row r="136" spans="1:29" ht="15.6" x14ac:dyDescent="0.3">
      <c r="A136" s="19">
        <v>112</v>
      </c>
      <c r="B136" s="29" t="s">
        <v>297</v>
      </c>
      <c r="C136" s="21" t="s">
        <v>58</v>
      </c>
      <c r="D136" s="21" t="s">
        <v>186</v>
      </c>
      <c r="E136" s="21" t="s">
        <v>296</v>
      </c>
      <c r="F136" s="23" t="s">
        <v>34</v>
      </c>
      <c r="G136" s="24">
        <v>640</v>
      </c>
      <c r="H136" s="24">
        <v>0</v>
      </c>
      <c r="I136" s="24">
        <v>0</v>
      </c>
      <c r="J136" s="35">
        <v>795.70308999999997</v>
      </c>
      <c r="K136" s="35">
        <f>6901.752-J136</f>
        <v>6106.0489100000004</v>
      </c>
      <c r="L136" s="21" t="s">
        <v>229</v>
      </c>
      <c r="M136" s="25">
        <v>4397</v>
      </c>
      <c r="N136" s="26">
        <v>0</v>
      </c>
      <c r="O136" s="27"/>
      <c r="P136" s="26" t="str">
        <f t="shared" ref="P136:P199" si="17">IF(O136&lt;&gt;0,N136+O136,"")</f>
        <v/>
      </c>
      <c r="Q136" s="26" t="str">
        <f>IFERROR(VLOOKUP($B136,'[1]Д2-PM'!$B$3:$M$93,2,0),"")</f>
        <v/>
      </c>
      <c r="R136" s="28" t="str">
        <f t="shared" si="12"/>
        <v/>
      </c>
      <c r="S136" s="26">
        <v>117.2</v>
      </c>
      <c r="T136" s="27"/>
      <c r="U136" s="26" t="str">
        <f t="shared" si="15"/>
        <v/>
      </c>
      <c r="V136" s="26" t="str">
        <f>IFERROR(VLOOKUP($B136,'[1]Д2-SO2'!$B$3:$M$93,2,0),"")</f>
        <v/>
      </c>
      <c r="W136" s="28" t="str">
        <f t="shared" si="13"/>
        <v/>
      </c>
      <c r="X136" s="26">
        <v>399.8</v>
      </c>
      <c r="Y136" s="27"/>
      <c r="Z136" s="26" t="str">
        <f t="shared" si="16"/>
        <v/>
      </c>
      <c r="AA136" s="26" t="str">
        <f>IFERROR(VLOOKUP($B136,'[1]Д2-NOx'!$B$3:$R$93,2,0),"")</f>
        <v/>
      </c>
      <c r="AB136" s="28" t="str">
        <f t="shared" si="14"/>
        <v/>
      </c>
      <c r="AC136" s="2"/>
    </row>
    <row r="137" spans="1:29" ht="15.6" x14ac:dyDescent="0.3">
      <c r="A137" s="19">
        <v>113</v>
      </c>
      <c r="B137" s="29" t="s">
        <v>298</v>
      </c>
      <c r="C137" s="21" t="s">
        <v>58</v>
      </c>
      <c r="D137" s="21" t="s">
        <v>186</v>
      </c>
      <c r="E137" s="21" t="s">
        <v>296</v>
      </c>
      <c r="F137" s="23" t="s">
        <v>34</v>
      </c>
      <c r="G137" s="24">
        <v>640</v>
      </c>
      <c r="H137" s="24">
        <v>0</v>
      </c>
      <c r="I137" s="24">
        <v>0</v>
      </c>
      <c r="J137" s="35">
        <v>1833.255242</v>
      </c>
      <c r="K137" s="35">
        <f>7088.813-J137</f>
        <v>5255.5577579999999</v>
      </c>
      <c r="L137" s="21" t="s">
        <v>229</v>
      </c>
      <c r="M137" s="25">
        <v>4939</v>
      </c>
      <c r="N137" s="26">
        <v>0</v>
      </c>
      <c r="O137" s="27"/>
      <c r="P137" s="26" t="str">
        <f t="shared" si="17"/>
        <v/>
      </c>
      <c r="Q137" s="26" t="str">
        <f>IFERROR(VLOOKUP($B137,'[1]Д2-PM'!$B$3:$M$93,2,0),"")</f>
        <v/>
      </c>
      <c r="R137" s="28" t="str">
        <f t="shared" si="12"/>
        <v/>
      </c>
      <c r="S137" s="26">
        <v>0</v>
      </c>
      <c r="T137" s="27"/>
      <c r="U137" s="26" t="str">
        <f t="shared" si="15"/>
        <v/>
      </c>
      <c r="V137" s="26" t="str">
        <f>IFERROR(VLOOKUP($B137,'[1]Д2-SO2'!$B$3:$M$93,2,0),"")</f>
        <v/>
      </c>
      <c r="W137" s="28" t="str">
        <f t="shared" si="13"/>
        <v/>
      </c>
      <c r="X137" s="26">
        <v>333.1</v>
      </c>
      <c r="Y137" s="27"/>
      <c r="Z137" s="26" t="str">
        <f t="shared" si="16"/>
        <v/>
      </c>
      <c r="AA137" s="26" t="str">
        <f>IFERROR(VLOOKUP($B137,'[1]Д2-NOx'!$B$3:$R$93,2,0),"")</f>
        <v/>
      </c>
      <c r="AB137" s="28" t="str">
        <f t="shared" si="14"/>
        <v/>
      </c>
      <c r="AC137" s="2"/>
    </row>
    <row r="138" spans="1:29" ht="15.6" x14ac:dyDescent="0.3">
      <c r="A138" s="19">
        <v>114</v>
      </c>
      <c r="B138" s="29" t="s">
        <v>299</v>
      </c>
      <c r="C138" s="30" t="s">
        <v>52</v>
      </c>
      <c r="D138" s="30" t="s">
        <v>300</v>
      </c>
      <c r="E138" s="30" t="s">
        <v>301</v>
      </c>
      <c r="F138" s="23" t="s">
        <v>34</v>
      </c>
      <c r="G138" s="24">
        <v>683</v>
      </c>
      <c r="H138" s="24">
        <v>0</v>
      </c>
      <c r="I138" s="24">
        <v>8.1510181759999994E-2</v>
      </c>
      <c r="J138" s="35">
        <v>233.54164471300001</v>
      </c>
      <c r="K138" s="35">
        <v>10919.422039999999</v>
      </c>
      <c r="L138" s="21" t="s">
        <v>229</v>
      </c>
      <c r="M138" s="25">
        <v>6145</v>
      </c>
      <c r="N138" s="34"/>
      <c r="O138" s="27"/>
      <c r="P138" s="26" t="str">
        <f t="shared" si="17"/>
        <v/>
      </c>
      <c r="Q138" s="26" t="str">
        <f>IFERROR(VLOOKUP($B138,'[1]Д2-PM'!$B$3:$M$93,2,0),"")</f>
        <v/>
      </c>
      <c r="R138" s="28" t="str">
        <f t="shared" si="12"/>
        <v/>
      </c>
      <c r="S138" s="34"/>
      <c r="T138" s="27"/>
      <c r="U138" s="26" t="str">
        <f t="shared" si="15"/>
        <v/>
      </c>
      <c r="V138" s="26" t="str">
        <f>IFERROR(VLOOKUP($B138,'[1]Д2-SO2'!$B$3:$M$93,2,0),"")</f>
        <v/>
      </c>
      <c r="W138" s="28" t="str">
        <f t="shared" si="13"/>
        <v/>
      </c>
      <c r="X138" s="34"/>
      <c r="Y138" s="27"/>
      <c r="Z138" s="26" t="str">
        <f t="shared" si="16"/>
        <v/>
      </c>
      <c r="AA138" s="26" t="str">
        <f>IFERROR(VLOOKUP($B138,'[1]Д2-NOx'!$B$3:$R$93,2,0),"")</f>
        <v/>
      </c>
      <c r="AB138" s="28" t="str">
        <f t="shared" si="14"/>
        <v/>
      </c>
      <c r="AC138" s="2"/>
    </row>
    <row r="139" spans="1:29" ht="15.6" x14ac:dyDescent="0.3">
      <c r="A139" s="19">
        <v>115</v>
      </c>
      <c r="B139" s="29" t="s">
        <v>302</v>
      </c>
      <c r="C139" s="21" t="s">
        <v>58</v>
      </c>
      <c r="D139" s="21" t="s">
        <v>156</v>
      </c>
      <c r="E139" s="21" t="s">
        <v>303</v>
      </c>
      <c r="F139" s="23" t="s">
        <v>34</v>
      </c>
      <c r="G139" s="24">
        <v>62.5</v>
      </c>
      <c r="H139" s="24">
        <v>0</v>
      </c>
      <c r="I139" s="24">
        <v>0</v>
      </c>
      <c r="J139" s="24">
        <v>1368.153</v>
      </c>
      <c r="K139" s="24">
        <v>0</v>
      </c>
      <c r="L139" s="21" t="s">
        <v>229</v>
      </c>
      <c r="M139" s="25">
        <v>2973</v>
      </c>
      <c r="N139" s="26">
        <v>0</v>
      </c>
      <c r="O139" s="27"/>
      <c r="P139" s="26" t="str">
        <f t="shared" si="17"/>
        <v/>
      </c>
      <c r="Q139" s="26" t="str">
        <f>IFERROR(VLOOKUP($B139,'[1]Д2-PM'!$B$3:$M$93,2,0),"")</f>
        <v/>
      </c>
      <c r="R139" s="28" t="str">
        <f t="shared" si="12"/>
        <v/>
      </c>
      <c r="S139" s="26">
        <v>0</v>
      </c>
      <c r="T139" s="27"/>
      <c r="U139" s="26" t="str">
        <f t="shared" si="15"/>
        <v/>
      </c>
      <c r="V139" s="26" t="str">
        <f>IFERROR(VLOOKUP($B139,'[1]Д2-SO2'!$B$3:$M$93,2,0),"")</f>
        <v/>
      </c>
      <c r="W139" s="28" t="str">
        <f t="shared" si="13"/>
        <v/>
      </c>
      <c r="X139" s="26">
        <v>20.7</v>
      </c>
      <c r="Y139" s="27"/>
      <c r="Z139" s="26" t="str">
        <f t="shared" si="16"/>
        <v/>
      </c>
      <c r="AA139" s="26" t="str">
        <f>IFERROR(VLOOKUP($B139,'[1]Д2-NOx'!$B$3:$R$93,2,0),"")</f>
        <v/>
      </c>
      <c r="AB139" s="28" t="str">
        <f t="shared" si="14"/>
        <v/>
      </c>
      <c r="AC139" s="2"/>
    </row>
    <row r="140" spans="1:29" ht="15.6" x14ac:dyDescent="0.3">
      <c r="A140" s="19">
        <v>116</v>
      </c>
      <c r="B140" s="29" t="s">
        <v>304</v>
      </c>
      <c r="C140" s="21" t="s">
        <v>58</v>
      </c>
      <c r="D140" s="21" t="s">
        <v>59</v>
      </c>
      <c r="E140" s="21" t="s">
        <v>305</v>
      </c>
      <c r="F140" s="23" t="s">
        <v>56</v>
      </c>
      <c r="G140" s="24">
        <v>408.75</v>
      </c>
      <c r="H140" s="24">
        <v>0</v>
      </c>
      <c r="I140" s="24">
        <v>0</v>
      </c>
      <c r="J140" s="24">
        <v>0</v>
      </c>
      <c r="K140" s="24">
        <v>0</v>
      </c>
      <c r="L140" s="21" t="s">
        <v>91</v>
      </c>
      <c r="M140" s="25">
        <v>0</v>
      </c>
      <c r="N140" s="26">
        <v>0</v>
      </c>
      <c r="O140" s="27"/>
      <c r="P140" s="26" t="str">
        <f t="shared" si="17"/>
        <v/>
      </c>
      <c r="Q140" s="26" t="str">
        <f>IFERROR(VLOOKUP($B140,'[1]Д2-PM'!$B$3:$M$93,2,0),"")</f>
        <v/>
      </c>
      <c r="R140" s="28" t="str">
        <f t="shared" si="12"/>
        <v/>
      </c>
      <c r="S140" s="26">
        <v>0</v>
      </c>
      <c r="T140" s="27"/>
      <c r="U140" s="26" t="str">
        <f t="shared" si="15"/>
        <v/>
      </c>
      <c r="V140" s="26" t="str">
        <f>IFERROR(VLOOKUP($B140,'[1]Д2-SO2'!$B$3:$M$93,2,0),"")</f>
        <v/>
      </c>
      <c r="W140" s="28" t="str">
        <f t="shared" si="13"/>
        <v/>
      </c>
      <c r="X140" s="26">
        <v>0</v>
      </c>
      <c r="Y140" s="27"/>
      <c r="Z140" s="26" t="str">
        <f t="shared" si="16"/>
        <v/>
      </c>
      <c r="AA140" s="26" t="str">
        <f>IFERROR(VLOOKUP($B140,'[1]Д2-NOx'!$B$3:$R$93,2,0),"")</f>
        <v/>
      </c>
      <c r="AB140" s="28" t="str">
        <f t="shared" si="14"/>
        <v/>
      </c>
      <c r="AC140" s="2"/>
    </row>
    <row r="141" spans="1:29" ht="15.6" x14ac:dyDescent="0.3">
      <c r="A141" s="19">
        <v>117</v>
      </c>
      <c r="B141" s="29" t="s">
        <v>306</v>
      </c>
      <c r="C141" s="30" t="s">
        <v>25</v>
      </c>
      <c r="D141" s="30" t="s">
        <v>273</v>
      </c>
      <c r="E141" s="30" t="s">
        <v>307</v>
      </c>
      <c r="F141" s="23" t="s">
        <v>34</v>
      </c>
      <c r="G141" s="24">
        <v>1141</v>
      </c>
      <c r="H141" s="24">
        <v>0</v>
      </c>
      <c r="I141" s="24">
        <v>0</v>
      </c>
      <c r="J141" s="35">
        <v>952.54594999999995</v>
      </c>
      <c r="K141" s="35">
        <f>5214.291-J141</f>
        <v>4261.7450500000004</v>
      </c>
      <c r="L141" s="21" t="s">
        <v>229</v>
      </c>
      <c r="M141" s="25">
        <v>6063</v>
      </c>
      <c r="N141" s="26">
        <v>0</v>
      </c>
      <c r="O141" s="27"/>
      <c r="P141" s="26" t="str">
        <f t="shared" si="17"/>
        <v/>
      </c>
      <c r="Q141" s="26" t="str">
        <f>IFERROR(VLOOKUP($B141,'[1]Д2-PM'!$B$3:$M$93,2,0),"")</f>
        <v/>
      </c>
      <c r="R141" s="28" t="str">
        <f t="shared" si="12"/>
        <v/>
      </c>
      <c r="S141" s="26">
        <v>47.1</v>
      </c>
      <c r="T141" s="27"/>
      <c r="U141" s="26" t="str">
        <f t="shared" si="15"/>
        <v/>
      </c>
      <c r="V141" s="26" t="str">
        <f>IFERROR(VLOOKUP($B141,'[1]Д2-SO2'!$B$3:$M$93,2,0),"")</f>
        <v/>
      </c>
      <c r="W141" s="28" t="str">
        <f t="shared" si="13"/>
        <v/>
      </c>
      <c r="X141" s="26">
        <v>207.7</v>
      </c>
      <c r="Y141" s="27"/>
      <c r="Z141" s="26" t="str">
        <f t="shared" si="16"/>
        <v/>
      </c>
      <c r="AA141" s="26" t="str">
        <f>IFERROR(VLOOKUP($B141,'[1]Д2-NOx'!$B$3:$R$93,2,0),"")</f>
        <v/>
      </c>
      <c r="AB141" s="28" t="str">
        <f t="shared" si="14"/>
        <v/>
      </c>
      <c r="AC141" s="2"/>
    </row>
    <row r="142" spans="1:29" ht="15.6" x14ac:dyDescent="0.3">
      <c r="A142" s="19">
        <v>118</v>
      </c>
      <c r="B142" s="29" t="s">
        <v>308</v>
      </c>
      <c r="C142" s="21" t="s">
        <v>126</v>
      </c>
      <c r="D142" s="21" t="s">
        <v>309</v>
      </c>
      <c r="E142" s="21" t="s">
        <v>170</v>
      </c>
      <c r="F142" s="23" t="s">
        <v>34</v>
      </c>
      <c r="G142" s="24">
        <v>116.3</v>
      </c>
      <c r="H142" s="24">
        <v>0</v>
      </c>
      <c r="I142" s="24">
        <v>0</v>
      </c>
      <c r="J142" s="24">
        <v>326.12531300000001</v>
      </c>
      <c r="K142" s="24">
        <v>0</v>
      </c>
      <c r="L142" s="21" t="s">
        <v>30</v>
      </c>
      <c r="M142" s="25">
        <v>1334</v>
      </c>
      <c r="N142" s="26">
        <v>0</v>
      </c>
      <c r="O142" s="27"/>
      <c r="P142" s="26" t="str">
        <f t="shared" si="17"/>
        <v/>
      </c>
      <c r="Q142" s="26">
        <f>IFERROR(VLOOKUP($B142,'[1]Д2-PM'!$B$3:$M$93,2,0),"")</f>
        <v>1.5</v>
      </c>
      <c r="R142" s="28">
        <f t="shared" si="12"/>
        <v>-1</v>
      </c>
      <c r="S142" s="26">
        <v>0</v>
      </c>
      <c r="T142" s="27"/>
      <c r="U142" s="26" t="str">
        <f t="shared" si="15"/>
        <v/>
      </c>
      <c r="V142" s="26">
        <f>IFERROR(VLOOKUP($B142,'[1]Д2-SO2'!$B$3:$M$93,2,0),"")</f>
        <v>10.3</v>
      </c>
      <c r="W142" s="28">
        <f t="shared" si="13"/>
        <v>-1</v>
      </c>
      <c r="X142" s="26">
        <v>19.899999999999999</v>
      </c>
      <c r="Y142" s="27"/>
      <c r="Z142" s="26" t="str">
        <f t="shared" si="16"/>
        <v/>
      </c>
      <c r="AA142" s="26">
        <f>IFERROR(VLOOKUP($B142,'[1]Д2-NOx'!$B$3:$R$93,2,0),"")</f>
        <v>71</v>
      </c>
      <c r="AB142" s="28">
        <f t="shared" si="14"/>
        <v>-0.71971830985915497</v>
      </c>
      <c r="AC142" s="2"/>
    </row>
    <row r="143" spans="1:29" ht="15.6" x14ac:dyDescent="0.3">
      <c r="A143" s="19">
        <v>119</v>
      </c>
      <c r="B143" s="29" t="s">
        <v>310</v>
      </c>
      <c r="C143" s="21" t="s">
        <v>126</v>
      </c>
      <c r="D143" s="21" t="s">
        <v>309</v>
      </c>
      <c r="E143" s="21" t="s">
        <v>170</v>
      </c>
      <c r="F143" s="23" t="s">
        <v>56</v>
      </c>
      <c r="G143" s="24">
        <v>116.3</v>
      </c>
      <c r="H143" s="24">
        <v>0</v>
      </c>
      <c r="I143" s="24">
        <v>0</v>
      </c>
      <c r="J143" s="24">
        <v>0</v>
      </c>
      <c r="K143" s="24">
        <v>0</v>
      </c>
      <c r="L143" s="21" t="s">
        <v>30</v>
      </c>
      <c r="M143" s="25">
        <v>0</v>
      </c>
      <c r="N143" s="26">
        <v>0</v>
      </c>
      <c r="O143" s="27"/>
      <c r="P143" s="26" t="str">
        <f t="shared" si="17"/>
        <v/>
      </c>
      <c r="Q143" s="26">
        <f>IFERROR(VLOOKUP($B143,'[1]Д2-PM'!$B$3:$M$93,2,0),"")</f>
        <v>1.2</v>
      </c>
      <c r="R143" s="28">
        <f t="shared" si="12"/>
        <v>-1</v>
      </c>
      <c r="S143" s="26">
        <v>0</v>
      </c>
      <c r="T143" s="27"/>
      <c r="U143" s="26" t="str">
        <f t="shared" si="15"/>
        <v/>
      </c>
      <c r="V143" s="26">
        <f>IFERROR(VLOOKUP($B143,'[1]Д2-SO2'!$B$3:$M$93,2,0),"")</f>
        <v>8.1999999999999993</v>
      </c>
      <c r="W143" s="28">
        <f t="shared" si="13"/>
        <v>-1</v>
      </c>
      <c r="X143" s="26">
        <v>0</v>
      </c>
      <c r="Y143" s="27"/>
      <c r="Z143" s="26" t="str">
        <f t="shared" si="16"/>
        <v/>
      </c>
      <c r="AA143" s="26">
        <f>IFERROR(VLOOKUP($B143,'[1]Д2-NOx'!$B$3:$R$93,2,0),"")</f>
        <v>36</v>
      </c>
      <c r="AB143" s="28">
        <f t="shared" si="14"/>
        <v>-1</v>
      </c>
      <c r="AC143" s="2"/>
    </row>
    <row r="144" spans="1:29" ht="15.6" x14ac:dyDescent="0.3">
      <c r="A144" s="19">
        <v>120</v>
      </c>
      <c r="B144" s="29" t="s">
        <v>311</v>
      </c>
      <c r="C144" s="21" t="s">
        <v>126</v>
      </c>
      <c r="D144" s="21" t="s">
        <v>309</v>
      </c>
      <c r="E144" s="21" t="s">
        <v>170</v>
      </c>
      <c r="F144" s="23" t="s">
        <v>56</v>
      </c>
      <c r="G144" s="24">
        <v>116.3</v>
      </c>
      <c r="H144" s="24">
        <v>0</v>
      </c>
      <c r="I144" s="24">
        <v>0</v>
      </c>
      <c r="J144" s="24">
        <v>0</v>
      </c>
      <c r="K144" s="24">
        <v>0</v>
      </c>
      <c r="L144" s="21" t="s">
        <v>30</v>
      </c>
      <c r="M144" s="25">
        <v>0</v>
      </c>
      <c r="N144" s="26">
        <v>0</v>
      </c>
      <c r="O144" s="27"/>
      <c r="P144" s="26" t="str">
        <f t="shared" si="17"/>
        <v/>
      </c>
      <c r="Q144" s="26">
        <f>IFERROR(VLOOKUP($B144,'[1]Д2-PM'!$B$3:$M$93,2,0),"")</f>
        <v>0.8</v>
      </c>
      <c r="R144" s="28">
        <f t="shared" si="12"/>
        <v>-1</v>
      </c>
      <c r="S144" s="26">
        <v>0</v>
      </c>
      <c r="T144" s="27"/>
      <c r="U144" s="26" t="str">
        <f t="shared" si="15"/>
        <v/>
      </c>
      <c r="V144" s="26">
        <f>IFERROR(VLOOKUP($B144,'[1]Д2-SO2'!$B$3:$M$93,2,0),"")</f>
        <v>5.5</v>
      </c>
      <c r="W144" s="28">
        <f t="shared" si="13"/>
        <v>-1</v>
      </c>
      <c r="X144" s="26">
        <v>0</v>
      </c>
      <c r="Y144" s="27"/>
      <c r="Z144" s="26" t="str">
        <f t="shared" si="16"/>
        <v/>
      </c>
      <c r="AA144" s="26">
        <f>IFERROR(VLOOKUP($B144,'[1]Д2-NOx'!$B$3:$R$93,2,0),"")</f>
        <v>27</v>
      </c>
      <c r="AB144" s="28">
        <f t="shared" si="14"/>
        <v>-1</v>
      </c>
      <c r="AC144" s="2"/>
    </row>
    <row r="145" spans="1:29" ht="15.6" x14ac:dyDescent="0.3">
      <c r="A145" s="19">
        <v>121</v>
      </c>
      <c r="B145" s="29" t="s">
        <v>312</v>
      </c>
      <c r="C145" s="21" t="s">
        <v>126</v>
      </c>
      <c r="D145" s="21" t="s">
        <v>309</v>
      </c>
      <c r="E145" s="21" t="s">
        <v>170</v>
      </c>
      <c r="F145" s="23" t="s">
        <v>34</v>
      </c>
      <c r="G145" s="24">
        <v>93.04</v>
      </c>
      <c r="H145" s="24">
        <v>0</v>
      </c>
      <c r="I145" s="24">
        <v>0</v>
      </c>
      <c r="J145" s="24">
        <v>374.342873</v>
      </c>
      <c r="K145" s="24">
        <v>0</v>
      </c>
      <c r="L145" s="21" t="s">
        <v>30</v>
      </c>
      <c r="M145" s="25">
        <v>1137</v>
      </c>
      <c r="N145" s="26">
        <v>0</v>
      </c>
      <c r="O145" s="27"/>
      <c r="P145" s="26" t="str">
        <f t="shared" si="17"/>
        <v/>
      </c>
      <c r="Q145" s="26">
        <f>IFERROR(VLOOKUP($B145,'[1]Д2-PM'!$B$3:$M$93,2,0),"")</f>
        <v>1.4</v>
      </c>
      <c r="R145" s="28">
        <f t="shared" si="12"/>
        <v>-1</v>
      </c>
      <c r="S145" s="26">
        <v>0</v>
      </c>
      <c r="T145" s="27"/>
      <c r="U145" s="26" t="str">
        <f t="shared" si="15"/>
        <v/>
      </c>
      <c r="V145" s="26">
        <f>IFERROR(VLOOKUP($B145,'[1]Д2-SO2'!$B$3:$M$93,2,0),"")</f>
        <v>9.9</v>
      </c>
      <c r="W145" s="28">
        <f t="shared" si="13"/>
        <v>-1</v>
      </c>
      <c r="X145" s="26">
        <v>22.5</v>
      </c>
      <c r="Y145" s="27"/>
      <c r="Z145" s="26" t="str">
        <f t="shared" si="16"/>
        <v/>
      </c>
      <c r="AA145" s="26">
        <f>IFERROR(VLOOKUP($B145,'[1]Д2-NOx'!$B$3:$R$93,2,0),"")</f>
        <v>40</v>
      </c>
      <c r="AB145" s="28">
        <f t="shared" si="14"/>
        <v>-0.4375</v>
      </c>
      <c r="AC145" s="2"/>
    </row>
    <row r="146" spans="1:29" ht="15.6" x14ac:dyDescent="0.3">
      <c r="A146" s="19">
        <v>122</v>
      </c>
      <c r="B146" s="29" t="s">
        <v>313</v>
      </c>
      <c r="C146" s="21" t="s">
        <v>126</v>
      </c>
      <c r="D146" s="21" t="s">
        <v>309</v>
      </c>
      <c r="E146" s="21" t="s">
        <v>170</v>
      </c>
      <c r="F146" s="23" t="s">
        <v>34</v>
      </c>
      <c r="G146" s="24">
        <v>93.04</v>
      </c>
      <c r="H146" s="24">
        <v>0</v>
      </c>
      <c r="I146" s="24">
        <v>0</v>
      </c>
      <c r="J146" s="24">
        <v>290.01714700000002</v>
      </c>
      <c r="K146" s="24">
        <v>0</v>
      </c>
      <c r="L146" s="21" t="s">
        <v>30</v>
      </c>
      <c r="M146" s="25">
        <v>1667</v>
      </c>
      <c r="N146" s="26">
        <v>0</v>
      </c>
      <c r="O146" s="27"/>
      <c r="P146" s="26" t="str">
        <f t="shared" si="17"/>
        <v/>
      </c>
      <c r="Q146" s="26">
        <f>IFERROR(VLOOKUP($B146,'[1]Д2-PM'!$B$3:$M$93,2,0),"")</f>
        <v>0.1</v>
      </c>
      <c r="R146" s="28">
        <f t="shared" si="12"/>
        <v>-1</v>
      </c>
      <c r="S146" s="26">
        <v>0</v>
      </c>
      <c r="T146" s="27"/>
      <c r="U146" s="26" t="str">
        <f t="shared" si="15"/>
        <v/>
      </c>
      <c r="V146" s="26">
        <f>IFERROR(VLOOKUP($B146,'[1]Д2-SO2'!$B$3:$M$93,2,0),"")</f>
        <v>1</v>
      </c>
      <c r="W146" s="28">
        <f t="shared" si="13"/>
        <v>-1</v>
      </c>
      <c r="X146" s="26">
        <v>16</v>
      </c>
      <c r="Y146" s="27"/>
      <c r="Z146" s="26" t="str">
        <f t="shared" si="16"/>
        <v/>
      </c>
      <c r="AA146" s="26">
        <f>IFERROR(VLOOKUP($B146,'[1]Д2-NOx'!$B$3:$R$93,2,0),"")</f>
        <v>17</v>
      </c>
      <c r="AB146" s="28">
        <f t="shared" si="14"/>
        <v>-5.8823529411764705E-2</v>
      </c>
      <c r="AC146" s="2"/>
    </row>
    <row r="147" spans="1:29" ht="15.6" x14ac:dyDescent="0.3">
      <c r="A147" s="19">
        <v>123</v>
      </c>
      <c r="B147" s="29" t="s">
        <v>314</v>
      </c>
      <c r="C147" s="21" t="s">
        <v>126</v>
      </c>
      <c r="D147" s="21" t="s">
        <v>309</v>
      </c>
      <c r="E147" s="21" t="s">
        <v>170</v>
      </c>
      <c r="F147" s="23" t="s">
        <v>56</v>
      </c>
      <c r="G147" s="24">
        <v>63.965000000000003</v>
      </c>
      <c r="H147" s="24">
        <v>0</v>
      </c>
      <c r="I147" s="24">
        <v>0</v>
      </c>
      <c r="J147" s="24">
        <v>0</v>
      </c>
      <c r="K147" s="24">
        <v>0</v>
      </c>
      <c r="L147" s="21" t="s">
        <v>30</v>
      </c>
      <c r="M147" s="25">
        <v>0</v>
      </c>
      <c r="N147" s="26">
        <v>0</v>
      </c>
      <c r="O147" s="27"/>
      <c r="P147" s="26" t="str">
        <f t="shared" si="17"/>
        <v/>
      </c>
      <c r="Q147" s="26">
        <f>IFERROR(VLOOKUP($B147,'[1]Д2-PM'!$B$3:$M$93,2,0),"")</f>
        <v>1</v>
      </c>
      <c r="R147" s="28">
        <f t="shared" si="12"/>
        <v>-1</v>
      </c>
      <c r="S147" s="26">
        <v>0</v>
      </c>
      <c r="T147" s="27"/>
      <c r="U147" s="26" t="str">
        <f t="shared" si="15"/>
        <v/>
      </c>
      <c r="V147" s="26">
        <f>IFERROR(VLOOKUP($B147,'[1]Д2-SO2'!$B$3:$M$93,2,0),"")</f>
        <v>7</v>
      </c>
      <c r="W147" s="28">
        <f t="shared" si="13"/>
        <v>-1</v>
      </c>
      <c r="X147" s="26">
        <v>0</v>
      </c>
      <c r="Y147" s="27"/>
      <c r="Z147" s="26" t="str">
        <f t="shared" si="16"/>
        <v/>
      </c>
      <c r="AA147" s="26">
        <f>IFERROR(VLOOKUP($B147,'[1]Д2-NOx'!$B$3:$R$93,2,0),"")</f>
        <v>49</v>
      </c>
      <c r="AB147" s="28">
        <f t="shared" si="14"/>
        <v>-1</v>
      </c>
      <c r="AC147" s="2"/>
    </row>
    <row r="148" spans="1:29" ht="15.6" x14ac:dyDescent="0.3">
      <c r="A148" s="19">
        <v>124</v>
      </c>
      <c r="B148" s="29" t="s">
        <v>315</v>
      </c>
      <c r="C148" s="21" t="s">
        <v>126</v>
      </c>
      <c r="D148" s="21" t="s">
        <v>309</v>
      </c>
      <c r="E148" s="21" t="s">
        <v>170</v>
      </c>
      <c r="F148" s="23" t="s">
        <v>34</v>
      </c>
      <c r="G148" s="24">
        <v>63.965000000000003</v>
      </c>
      <c r="H148" s="24">
        <v>0</v>
      </c>
      <c r="I148" s="24">
        <v>0</v>
      </c>
      <c r="J148" s="24">
        <v>400.85459200000003</v>
      </c>
      <c r="K148" s="24">
        <v>0</v>
      </c>
      <c r="L148" s="21" t="s">
        <v>30</v>
      </c>
      <c r="M148" s="25">
        <v>1759</v>
      </c>
      <c r="N148" s="26">
        <v>0</v>
      </c>
      <c r="O148" s="27"/>
      <c r="P148" s="26" t="str">
        <f t="shared" si="17"/>
        <v/>
      </c>
      <c r="Q148" s="26">
        <f>IFERROR(VLOOKUP($B148,'[1]Д2-PM'!$B$3:$M$93,2,0),"")</f>
        <v>1.4</v>
      </c>
      <c r="R148" s="28">
        <f t="shared" si="12"/>
        <v>-1</v>
      </c>
      <c r="S148" s="26">
        <v>0</v>
      </c>
      <c r="T148" s="27"/>
      <c r="U148" s="26" t="str">
        <f t="shared" si="15"/>
        <v/>
      </c>
      <c r="V148" s="26">
        <f>IFERROR(VLOOKUP($B148,'[1]Д2-SO2'!$B$3:$M$93,2,0),"")</f>
        <v>9.8000000000000007</v>
      </c>
      <c r="W148" s="28">
        <f t="shared" si="13"/>
        <v>-1</v>
      </c>
      <c r="X148" s="26">
        <v>25.6</v>
      </c>
      <c r="Y148" s="27"/>
      <c r="Z148" s="26" t="str">
        <f t="shared" si="16"/>
        <v/>
      </c>
      <c r="AA148" s="26">
        <f>IFERROR(VLOOKUP($B148,'[1]Д2-NOx'!$B$3:$R$93,2,0),"")</f>
        <v>91</v>
      </c>
      <c r="AB148" s="28">
        <f t="shared" si="14"/>
        <v>-0.71868131868131879</v>
      </c>
      <c r="AC148" s="2"/>
    </row>
    <row r="149" spans="1:29" ht="15.6" x14ac:dyDescent="0.3">
      <c r="A149" s="19">
        <v>125</v>
      </c>
      <c r="B149" s="29" t="s">
        <v>316</v>
      </c>
      <c r="C149" s="21" t="s">
        <v>126</v>
      </c>
      <c r="D149" s="21" t="s">
        <v>317</v>
      </c>
      <c r="E149" s="21" t="s">
        <v>170</v>
      </c>
      <c r="F149" s="23" t="s">
        <v>56</v>
      </c>
      <c r="G149" s="24">
        <v>349</v>
      </c>
      <c r="H149" s="24">
        <v>0</v>
      </c>
      <c r="I149" s="24">
        <v>0</v>
      </c>
      <c r="J149" s="24">
        <v>0</v>
      </c>
      <c r="K149" s="24">
        <v>0</v>
      </c>
      <c r="L149" s="21" t="s">
        <v>30</v>
      </c>
      <c r="M149" s="25">
        <v>0</v>
      </c>
      <c r="N149" s="26">
        <v>0</v>
      </c>
      <c r="O149" s="27"/>
      <c r="P149" s="26" t="str">
        <f t="shared" si="17"/>
        <v/>
      </c>
      <c r="Q149" s="26">
        <f>IFERROR(VLOOKUP($B149,'[1]Д2-PM'!$B$3:$M$93,2,0),"")</f>
        <v>1.6</v>
      </c>
      <c r="R149" s="28">
        <f t="shared" si="12"/>
        <v>-1</v>
      </c>
      <c r="S149" s="26">
        <v>0</v>
      </c>
      <c r="T149" s="27"/>
      <c r="U149" s="26" t="str">
        <f t="shared" si="15"/>
        <v/>
      </c>
      <c r="V149" s="26">
        <f>IFERROR(VLOOKUP($B149,'[1]Д2-SO2'!$B$3:$M$93,2,0),"")</f>
        <v>11.5</v>
      </c>
      <c r="W149" s="28">
        <f t="shared" si="13"/>
        <v>-1</v>
      </c>
      <c r="X149" s="26">
        <v>0</v>
      </c>
      <c r="Y149" s="27"/>
      <c r="Z149" s="26" t="str">
        <f t="shared" si="16"/>
        <v/>
      </c>
      <c r="AA149" s="26">
        <f>IFERROR(VLOOKUP($B149,'[1]Д2-NOx'!$B$3:$R$93,2,0),"")</f>
        <v>61</v>
      </c>
      <c r="AB149" s="28">
        <f t="shared" si="14"/>
        <v>-1</v>
      </c>
      <c r="AC149" s="2"/>
    </row>
    <row r="150" spans="1:29" ht="15.6" x14ac:dyDescent="0.3">
      <c r="A150" s="19">
        <v>126</v>
      </c>
      <c r="B150" s="29" t="s">
        <v>318</v>
      </c>
      <c r="C150" s="21" t="s">
        <v>126</v>
      </c>
      <c r="D150" s="21" t="s">
        <v>317</v>
      </c>
      <c r="E150" s="21" t="s">
        <v>170</v>
      </c>
      <c r="F150" s="23" t="s">
        <v>34</v>
      </c>
      <c r="G150" s="24">
        <v>81.41</v>
      </c>
      <c r="H150" s="24">
        <v>0</v>
      </c>
      <c r="I150" s="24">
        <v>0</v>
      </c>
      <c r="J150" s="24">
        <v>415.7004</v>
      </c>
      <c r="K150" s="24">
        <v>0</v>
      </c>
      <c r="L150" s="21" t="s">
        <v>30</v>
      </c>
      <c r="M150" s="25">
        <v>1720</v>
      </c>
      <c r="N150" s="26">
        <v>0</v>
      </c>
      <c r="O150" s="27"/>
      <c r="P150" s="26" t="str">
        <f t="shared" si="17"/>
        <v/>
      </c>
      <c r="Q150" s="26">
        <f>IFERROR(VLOOKUP($B150,'[1]Д2-PM'!$B$3:$M$93,2,0),"")</f>
        <v>1.5</v>
      </c>
      <c r="R150" s="28">
        <f t="shared" si="12"/>
        <v>-1</v>
      </c>
      <c r="S150" s="26">
        <v>0</v>
      </c>
      <c r="T150" s="27"/>
      <c r="U150" s="26" t="str">
        <f t="shared" si="15"/>
        <v/>
      </c>
      <c r="V150" s="26">
        <f>IFERROR(VLOOKUP($B150,'[1]Д2-SO2'!$B$3:$M$93,2,0),"")</f>
        <v>10.5</v>
      </c>
      <c r="W150" s="28">
        <f t="shared" si="13"/>
        <v>-1</v>
      </c>
      <c r="X150" s="26">
        <v>13.5</v>
      </c>
      <c r="Y150" s="27"/>
      <c r="Z150" s="26" t="str">
        <f t="shared" si="16"/>
        <v/>
      </c>
      <c r="AA150" s="26">
        <f>IFERROR(VLOOKUP($B150,'[1]Д2-NOx'!$B$3:$R$93,2,0),"")</f>
        <v>61</v>
      </c>
      <c r="AB150" s="28">
        <f t="shared" si="14"/>
        <v>-0.77868852459016391</v>
      </c>
      <c r="AC150" s="2"/>
    </row>
    <row r="151" spans="1:29" ht="15.6" x14ac:dyDescent="0.3">
      <c r="A151" s="19">
        <v>127</v>
      </c>
      <c r="B151" s="29" t="s">
        <v>319</v>
      </c>
      <c r="C151" s="21" t="s">
        <v>126</v>
      </c>
      <c r="D151" s="21" t="s">
        <v>317</v>
      </c>
      <c r="E151" s="21" t="s">
        <v>170</v>
      </c>
      <c r="F151" s="23" t="s">
        <v>34</v>
      </c>
      <c r="G151" s="24">
        <v>81.41</v>
      </c>
      <c r="H151" s="24">
        <v>0</v>
      </c>
      <c r="I151" s="24">
        <v>0</v>
      </c>
      <c r="J151" s="24">
        <v>408.17717399999998</v>
      </c>
      <c r="K151" s="24">
        <v>0</v>
      </c>
      <c r="L151" s="21" t="s">
        <v>30</v>
      </c>
      <c r="M151" s="25">
        <v>1687</v>
      </c>
      <c r="N151" s="26">
        <v>0</v>
      </c>
      <c r="O151" s="27"/>
      <c r="P151" s="26" t="str">
        <f t="shared" si="17"/>
        <v/>
      </c>
      <c r="Q151" s="26">
        <f>IFERROR(VLOOKUP($B151,'[1]Д2-PM'!$B$3:$M$93,2,0),"")</f>
        <v>1.2</v>
      </c>
      <c r="R151" s="28">
        <f t="shared" si="12"/>
        <v>-1</v>
      </c>
      <c r="S151" s="26">
        <v>0</v>
      </c>
      <c r="T151" s="27"/>
      <c r="U151" s="26" t="str">
        <f t="shared" si="15"/>
        <v/>
      </c>
      <c r="V151" s="26">
        <f>IFERROR(VLOOKUP($B151,'[1]Д2-SO2'!$B$3:$M$93,2,0),"")</f>
        <v>8.6999999999999993</v>
      </c>
      <c r="W151" s="28">
        <f t="shared" si="13"/>
        <v>-1</v>
      </c>
      <c r="X151" s="26">
        <v>13.5</v>
      </c>
      <c r="Y151" s="27"/>
      <c r="Z151" s="26" t="str">
        <f t="shared" si="16"/>
        <v/>
      </c>
      <c r="AA151" s="26">
        <f>IFERROR(VLOOKUP($B151,'[1]Д2-NOx'!$B$3:$R$93,2,0),"")</f>
        <v>25</v>
      </c>
      <c r="AB151" s="28">
        <f t="shared" si="14"/>
        <v>-0.46</v>
      </c>
      <c r="AC151" s="2"/>
    </row>
    <row r="152" spans="1:29" ht="15.6" x14ac:dyDescent="0.3">
      <c r="A152" s="19">
        <v>128</v>
      </c>
      <c r="B152" s="29" t="s">
        <v>320</v>
      </c>
      <c r="C152" s="21" t="s">
        <v>126</v>
      </c>
      <c r="D152" s="21" t="s">
        <v>317</v>
      </c>
      <c r="E152" s="21" t="s">
        <v>170</v>
      </c>
      <c r="F152" s="23" t="s">
        <v>34</v>
      </c>
      <c r="G152" s="24">
        <v>75.599999999999994</v>
      </c>
      <c r="H152" s="24">
        <v>0</v>
      </c>
      <c r="I152" s="24">
        <v>0</v>
      </c>
      <c r="J152" s="24">
        <v>187.828506</v>
      </c>
      <c r="K152" s="24">
        <v>0</v>
      </c>
      <c r="L152" s="21" t="s">
        <v>30</v>
      </c>
      <c r="M152" s="25">
        <v>785</v>
      </c>
      <c r="N152" s="26">
        <v>0</v>
      </c>
      <c r="O152" s="27"/>
      <c r="P152" s="26" t="str">
        <f t="shared" si="17"/>
        <v/>
      </c>
      <c r="Q152" s="26">
        <f>IFERROR(VLOOKUP($B152,'[1]Д2-PM'!$B$3:$M$93,2,0),"")</f>
        <v>0.8</v>
      </c>
      <c r="R152" s="28">
        <f t="shared" si="12"/>
        <v>-1</v>
      </c>
      <c r="S152" s="26">
        <v>0</v>
      </c>
      <c r="T152" s="27"/>
      <c r="U152" s="26" t="str">
        <f t="shared" si="15"/>
        <v/>
      </c>
      <c r="V152" s="26">
        <f>IFERROR(VLOOKUP($B152,'[1]Д2-SO2'!$B$3:$M$93,2,0),"")</f>
        <v>5.7</v>
      </c>
      <c r="W152" s="28">
        <f t="shared" si="13"/>
        <v>-1</v>
      </c>
      <c r="X152" s="26">
        <v>6.1</v>
      </c>
      <c r="Y152" s="27"/>
      <c r="Z152" s="26" t="str">
        <f t="shared" si="16"/>
        <v/>
      </c>
      <c r="AA152" s="26">
        <f>IFERROR(VLOOKUP($B152,'[1]Д2-NOx'!$B$3:$R$93,2,0),"")</f>
        <v>32</v>
      </c>
      <c r="AB152" s="28">
        <f t="shared" si="14"/>
        <v>-0.80937499999999996</v>
      </c>
      <c r="AC152" s="2"/>
    </row>
    <row r="153" spans="1:29" ht="15.6" x14ac:dyDescent="0.3">
      <c r="A153" s="19">
        <v>129</v>
      </c>
      <c r="B153" s="29" t="s">
        <v>321</v>
      </c>
      <c r="C153" s="21" t="s">
        <v>126</v>
      </c>
      <c r="D153" s="21" t="s">
        <v>317</v>
      </c>
      <c r="E153" s="21" t="s">
        <v>170</v>
      </c>
      <c r="F153" s="23" t="s">
        <v>34</v>
      </c>
      <c r="G153" s="24">
        <v>122.12</v>
      </c>
      <c r="H153" s="24">
        <v>0</v>
      </c>
      <c r="I153" s="24">
        <v>0</v>
      </c>
      <c r="J153" s="24">
        <v>207.995676</v>
      </c>
      <c r="K153" s="24">
        <v>0</v>
      </c>
      <c r="L153" s="21" t="s">
        <v>30</v>
      </c>
      <c r="M153" s="25">
        <v>682</v>
      </c>
      <c r="N153" s="26">
        <v>0</v>
      </c>
      <c r="O153" s="27"/>
      <c r="P153" s="26" t="str">
        <f t="shared" si="17"/>
        <v/>
      </c>
      <c r="Q153" s="26">
        <f>IFERROR(VLOOKUP($B153,'[1]Д2-PM'!$B$3:$M$93,2,0),"")</f>
        <v>0.9</v>
      </c>
      <c r="R153" s="28">
        <f t="shared" si="12"/>
        <v>-1</v>
      </c>
      <c r="S153" s="26">
        <v>0</v>
      </c>
      <c r="T153" s="27"/>
      <c r="U153" s="26" t="str">
        <f t="shared" si="15"/>
        <v/>
      </c>
      <c r="V153" s="26">
        <f>IFERROR(VLOOKUP($B153,'[1]Д2-SO2'!$B$3:$M$93,2,0),"")</f>
        <v>6.6</v>
      </c>
      <c r="W153" s="28">
        <f t="shared" si="13"/>
        <v>-1</v>
      </c>
      <c r="X153" s="26">
        <v>4.3</v>
      </c>
      <c r="Y153" s="27"/>
      <c r="Z153" s="26" t="str">
        <f t="shared" si="16"/>
        <v/>
      </c>
      <c r="AA153" s="26">
        <f>IFERROR(VLOOKUP($B153,'[1]Д2-NOx'!$B$3:$R$93,2,0),"")</f>
        <v>18.899999999999999</v>
      </c>
      <c r="AB153" s="28">
        <f t="shared" si="14"/>
        <v>-0.77248677248677244</v>
      </c>
      <c r="AC153" s="2"/>
    </row>
    <row r="154" spans="1:29" ht="15.6" x14ac:dyDescent="0.3">
      <c r="A154" s="19">
        <v>130</v>
      </c>
      <c r="B154" s="29" t="s">
        <v>322</v>
      </c>
      <c r="C154" s="21" t="s">
        <v>126</v>
      </c>
      <c r="D154" s="21" t="s">
        <v>323</v>
      </c>
      <c r="E154" s="21" t="s">
        <v>170</v>
      </c>
      <c r="F154" s="23" t="s">
        <v>34</v>
      </c>
      <c r="G154" s="24">
        <v>58.15</v>
      </c>
      <c r="H154" s="24">
        <v>0</v>
      </c>
      <c r="I154" s="24">
        <v>0</v>
      </c>
      <c r="J154" s="24">
        <v>117.04222900000001</v>
      </c>
      <c r="K154" s="24">
        <v>0</v>
      </c>
      <c r="L154" s="21" t="s">
        <v>30</v>
      </c>
      <c r="M154" s="25">
        <v>3583</v>
      </c>
      <c r="N154" s="26">
        <v>0</v>
      </c>
      <c r="O154" s="27"/>
      <c r="P154" s="26" t="str">
        <f t="shared" si="17"/>
        <v/>
      </c>
      <c r="Q154" s="26">
        <f>IFERROR(VLOOKUP($B154,'[1]Д2-PM'!$B$3:$M$93,2,0),"")</f>
        <v>0.8</v>
      </c>
      <c r="R154" s="28">
        <f t="shared" si="12"/>
        <v>-1</v>
      </c>
      <c r="S154" s="26">
        <v>0</v>
      </c>
      <c r="T154" s="27"/>
      <c r="U154" s="26" t="str">
        <f t="shared" si="15"/>
        <v/>
      </c>
      <c r="V154" s="26">
        <f>IFERROR(VLOOKUP($B154,'[1]Д2-SO2'!$B$3:$M$93,2,0),"")</f>
        <v>5.6</v>
      </c>
      <c r="W154" s="28">
        <f t="shared" si="13"/>
        <v>-1</v>
      </c>
      <c r="X154" s="26">
        <v>5.3</v>
      </c>
      <c r="Y154" s="27"/>
      <c r="Z154" s="26" t="str">
        <f t="shared" si="16"/>
        <v/>
      </c>
      <c r="AA154" s="26">
        <f>IFERROR(VLOOKUP($B154,'[1]Д2-NOx'!$B$3:$R$93,2,0),"")</f>
        <v>20</v>
      </c>
      <c r="AB154" s="28">
        <f t="shared" si="14"/>
        <v>-0.73499999999999999</v>
      </c>
      <c r="AC154" s="2"/>
    </row>
    <row r="155" spans="1:29" ht="15.6" x14ac:dyDescent="0.3">
      <c r="A155" s="19">
        <v>131</v>
      </c>
      <c r="B155" s="29" t="s">
        <v>324</v>
      </c>
      <c r="C155" s="21" t="s">
        <v>126</v>
      </c>
      <c r="D155" s="21" t="s">
        <v>323</v>
      </c>
      <c r="E155" s="21" t="s">
        <v>170</v>
      </c>
      <c r="F155" s="23" t="s">
        <v>34</v>
      </c>
      <c r="G155" s="24">
        <v>58.15</v>
      </c>
      <c r="H155" s="24">
        <v>0</v>
      </c>
      <c r="I155" s="24">
        <v>0</v>
      </c>
      <c r="J155" s="24">
        <v>256.07264700000002</v>
      </c>
      <c r="K155" s="24">
        <v>0</v>
      </c>
      <c r="L155" s="21" t="s">
        <v>30</v>
      </c>
      <c r="M155" s="25">
        <v>4056</v>
      </c>
      <c r="N155" s="26">
        <v>0</v>
      </c>
      <c r="O155" s="27"/>
      <c r="P155" s="26" t="str">
        <f t="shared" si="17"/>
        <v/>
      </c>
      <c r="Q155" s="26">
        <f>IFERROR(VLOOKUP($B155,'[1]Д2-PM'!$B$3:$M$93,2,0),"")</f>
        <v>0.7</v>
      </c>
      <c r="R155" s="28">
        <f t="shared" si="12"/>
        <v>-1</v>
      </c>
      <c r="S155" s="26">
        <v>0</v>
      </c>
      <c r="T155" s="27"/>
      <c r="U155" s="26" t="str">
        <f t="shared" si="15"/>
        <v/>
      </c>
      <c r="V155" s="26">
        <f>IFERROR(VLOOKUP($B155,'[1]Д2-SO2'!$B$3:$M$93,2,0),"")</f>
        <v>4.5999999999999996</v>
      </c>
      <c r="W155" s="28">
        <f t="shared" si="13"/>
        <v>-1</v>
      </c>
      <c r="X155" s="26">
        <v>12.6</v>
      </c>
      <c r="Y155" s="27"/>
      <c r="Z155" s="26" t="str">
        <f t="shared" si="16"/>
        <v/>
      </c>
      <c r="AA155" s="26">
        <f>IFERROR(VLOOKUP($B155,'[1]Д2-NOx'!$B$3:$R$93,2,0),"")</f>
        <v>13.2</v>
      </c>
      <c r="AB155" s="28">
        <f t="shared" si="14"/>
        <v>-4.5454545454545428E-2</v>
      </c>
      <c r="AC155" s="2"/>
    </row>
    <row r="156" spans="1:29" ht="15.6" x14ac:dyDescent="0.3">
      <c r="A156" s="19">
        <v>132</v>
      </c>
      <c r="B156" s="29" t="s">
        <v>325</v>
      </c>
      <c r="C156" s="21" t="s">
        <v>126</v>
      </c>
      <c r="D156" s="21" t="s">
        <v>323</v>
      </c>
      <c r="E156" s="21" t="s">
        <v>170</v>
      </c>
      <c r="F156" s="23" t="s">
        <v>34</v>
      </c>
      <c r="G156" s="24">
        <v>58.15</v>
      </c>
      <c r="H156" s="24">
        <v>0</v>
      </c>
      <c r="I156" s="24">
        <v>0</v>
      </c>
      <c r="J156" s="24">
        <v>57.384321</v>
      </c>
      <c r="K156" s="24">
        <v>0</v>
      </c>
      <c r="L156" s="21" t="s">
        <v>30</v>
      </c>
      <c r="M156" s="25">
        <v>670</v>
      </c>
      <c r="N156" s="26">
        <v>0</v>
      </c>
      <c r="O156" s="27"/>
      <c r="P156" s="26" t="str">
        <f t="shared" si="17"/>
        <v/>
      </c>
      <c r="Q156" s="26">
        <f>IFERROR(VLOOKUP($B156,'[1]Д2-PM'!$B$3:$M$93,2,0),"")</f>
        <v>1.1000000000000001</v>
      </c>
      <c r="R156" s="28">
        <f t="shared" si="12"/>
        <v>-1</v>
      </c>
      <c r="S156" s="26">
        <v>0</v>
      </c>
      <c r="T156" s="27"/>
      <c r="U156" s="26" t="str">
        <f t="shared" si="15"/>
        <v/>
      </c>
      <c r="V156" s="26">
        <f>IFERROR(VLOOKUP($B156,'[1]Д2-SO2'!$B$3:$M$93,2,0),"")</f>
        <v>7.5</v>
      </c>
      <c r="W156" s="28">
        <f t="shared" si="13"/>
        <v>-1</v>
      </c>
      <c r="X156" s="26">
        <v>2.9</v>
      </c>
      <c r="Y156" s="27"/>
      <c r="Z156" s="26" t="str">
        <f t="shared" si="16"/>
        <v/>
      </c>
      <c r="AA156" s="26">
        <f>IFERROR(VLOOKUP($B156,'[1]Д2-NOx'!$B$3:$R$93,2,0),"")</f>
        <v>33</v>
      </c>
      <c r="AB156" s="28">
        <f t="shared" si="14"/>
        <v>-0.91212121212121211</v>
      </c>
      <c r="AC156" s="2"/>
    </row>
    <row r="157" spans="1:29" ht="15.6" x14ac:dyDescent="0.3">
      <c r="A157" s="19">
        <v>133</v>
      </c>
      <c r="B157" s="29" t="s">
        <v>326</v>
      </c>
      <c r="C157" s="21" t="s">
        <v>126</v>
      </c>
      <c r="D157" s="21" t="s">
        <v>327</v>
      </c>
      <c r="E157" s="21" t="s">
        <v>170</v>
      </c>
      <c r="F157" s="23" t="s">
        <v>34</v>
      </c>
      <c r="G157" s="24">
        <v>58.15</v>
      </c>
      <c r="H157" s="24">
        <v>0</v>
      </c>
      <c r="I157" s="24">
        <v>0</v>
      </c>
      <c r="J157" s="24">
        <v>72.518501000000001</v>
      </c>
      <c r="K157" s="24">
        <v>0</v>
      </c>
      <c r="L157" s="21" t="s">
        <v>30</v>
      </c>
      <c r="M157" s="25">
        <v>878</v>
      </c>
      <c r="N157" s="26">
        <v>0</v>
      </c>
      <c r="O157" s="27"/>
      <c r="P157" s="26" t="str">
        <f t="shared" si="17"/>
        <v/>
      </c>
      <c r="Q157" s="26">
        <f>IFERROR(VLOOKUP($B157,'[1]Д2-PM'!$B$3:$M$93,2,0),"")</f>
        <v>0.7</v>
      </c>
      <c r="R157" s="28">
        <f t="shared" si="12"/>
        <v>-1</v>
      </c>
      <c r="S157" s="26">
        <v>0</v>
      </c>
      <c r="T157" s="27"/>
      <c r="U157" s="26" t="str">
        <f t="shared" si="15"/>
        <v/>
      </c>
      <c r="V157" s="26">
        <f>IFERROR(VLOOKUP($B157,'[1]Д2-SO2'!$B$3:$M$93,2,0),"")</f>
        <v>5.0999999999999996</v>
      </c>
      <c r="W157" s="28">
        <f t="shared" si="13"/>
        <v>-1</v>
      </c>
      <c r="X157" s="26">
        <v>3.2</v>
      </c>
      <c r="Y157" s="27"/>
      <c r="Z157" s="26" t="str">
        <f t="shared" si="16"/>
        <v/>
      </c>
      <c r="AA157" s="26">
        <f>IFERROR(VLOOKUP($B157,'[1]Д2-NOx'!$B$3:$R$93,2,0),"")</f>
        <v>21</v>
      </c>
      <c r="AB157" s="28">
        <f t="shared" si="14"/>
        <v>-0.84761904761904761</v>
      </c>
      <c r="AC157" s="2"/>
    </row>
    <row r="158" spans="1:29" ht="15.6" x14ac:dyDescent="0.3">
      <c r="A158" s="19">
        <v>134</v>
      </c>
      <c r="B158" s="29" t="s">
        <v>328</v>
      </c>
      <c r="C158" s="21" t="s">
        <v>126</v>
      </c>
      <c r="D158" s="21" t="s">
        <v>327</v>
      </c>
      <c r="E158" s="21" t="s">
        <v>170</v>
      </c>
      <c r="F158" s="23" t="s">
        <v>34</v>
      </c>
      <c r="G158" s="24">
        <v>58.15</v>
      </c>
      <c r="H158" s="24">
        <v>0</v>
      </c>
      <c r="I158" s="24">
        <v>0</v>
      </c>
      <c r="J158" s="24">
        <v>206.77198200000001</v>
      </c>
      <c r="K158" s="24">
        <v>0</v>
      </c>
      <c r="L158" s="21" t="s">
        <v>30</v>
      </c>
      <c r="M158" s="25">
        <v>3676</v>
      </c>
      <c r="N158" s="26">
        <v>0</v>
      </c>
      <c r="O158" s="27"/>
      <c r="P158" s="26" t="str">
        <f t="shared" si="17"/>
        <v/>
      </c>
      <c r="Q158" s="26">
        <f>IFERROR(VLOOKUP($B158,'[1]Д2-PM'!$B$3:$M$93,2,0),"")</f>
        <v>0.6</v>
      </c>
      <c r="R158" s="28">
        <f t="shared" si="12"/>
        <v>-1</v>
      </c>
      <c r="S158" s="26">
        <v>0</v>
      </c>
      <c r="T158" s="27"/>
      <c r="U158" s="26" t="str">
        <f t="shared" si="15"/>
        <v/>
      </c>
      <c r="V158" s="26">
        <f>IFERROR(VLOOKUP($B158,'[1]Д2-SO2'!$B$3:$M$93,2,0),"")</f>
        <v>4.5</v>
      </c>
      <c r="W158" s="28">
        <f t="shared" si="13"/>
        <v>-1</v>
      </c>
      <c r="X158" s="26">
        <v>10.1</v>
      </c>
      <c r="Y158" s="27"/>
      <c r="Z158" s="26" t="str">
        <f t="shared" si="16"/>
        <v/>
      </c>
      <c r="AA158" s="26">
        <f>IFERROR(VLOOKUP($B158,'[1]Д2-NOx'!$B$3:$R$93,2,0),"")</f>
        <v>29</v>
      </c>
      <c r="AB158" s="28">
        <f t="shared" si="14"/>
        <v>-0.65172413793103445</v>
      </c>
      <c r="AC158" s="2"/>
    </row>
    <row r="159" spans="1:29" ht="15.6" x14ac:dyDescent="0.3">
      <c r="A159" s="19">
        <v>135</v>
      </c>
      <c r="B159" s="29" t="s">
        <v>329</v>
      </c>
      <c r="C159" s="21" t="s">
        <v>126</v>
      </c>
      <c r="D159" s="21" t="s">
        <v>327</v>
      </c>
      <c r="E159" s="21" t="s">
        <v>170</v>
      </c>
      <c r="F159" s="23" t="s">
        <v>34</v>
      </c>
      <c r="G159" s="24">
        <v>58.15</v>
      </c>
      <c r="H159" s="24">
        <v>0</v>
      </c>
      <c r="I159" s="24">
        <v>0</v>
      </c>
      <c r="J159" s="24">
        <v>129.467322</v>
      </c>
      <c r="K159" s="24">
        <v>0</v>
      </c>
      <c r="L159" s="21" t="s">
        <v>30</v>
      </c>
      <c r="M159" s="25">
        <v>2027</v>
      </c>
      <c r="N159" s="26">
        <v>0</v>
      </c>
      <c r="O159" s="27"/>
      <c r="P159" s="26" t="str">
        <f t="shared" si="17"/>
        <v/>
      </c>
      <c r="Q159" s="26">
        <f>IFERROR(VLOOKUP($B159,'[1]Д2-PM'!$B$3:$M$93,2,0),"")</f>
        <v>0.9</v>
      </c>
      <c r="R159" s="28">
        <f t="shared" si="12"/>
        <v>-1</v>
      </c>
      <c r="S159" s="26">
        <v>0</v>
      </c>
      <c r="T159" s="27"/>
      <c r="U159" s="26" t="str">
        <f t="shared" si="15"/>
        <v/>
      </c>
      <c r="V159" s="26">
        <f>IFERROR(VLOOKUP($B159,'[1]Д2-SO2'!$B$3:$M$93,2,0),"")</f>
        <v>6.2</v>
      </c>
      <c r="W159" s="28">
        <f t="shared" si="13"/>
        <v>-1</v>
      </c>
      <c r="X159" s="26">
        <v>6.3</v>
      </c>
      <c r="Y159" s="27"/>
      <c r="Z159" s="26" t="str">
        <f t="shared" si="16"/>
        <v/>
      </c>
      <c r="AA159" s="26">
        <f>IFERROR(VLOOKUP($B159,'[1]Д2-NOx'!$B$3:$R$93,2,0),"")</f>
        <v>30</v>
      </c>
      <c r="AB159" s="28">
        <f t="shared" si="14"/>
        <v>-0.78999999999999992</v>
      </c>
      <c r="AC159" s="2"/>
    </row>
    <row r="160" spans="1:29" ht="15.6" x14ac:dyDescent="0.3">
      <c r="A160" s="19">
        <v>136</v>
      </c>
      <c r="B160" s="29" t="s">
        <v>330</v>
      </c>
      <c r="C160" s="21" t="s">
        <v>126</v>
      </c>
      <c r="D160" s="21" t="s">
        <v>327</v>
      </c>
      <c r="E160" s="21" t="s">
        <v>170</v>
      </c>
      <c r="F160" s="23" t="s">
        <v>34</v>
      </c>
      <c r="G160" s="24">
        <v>58.15</v>
      </c>
      <c r="H160" s="24">
        <v>0</v>
      </c>
      <c r="I160" s="24">
        <v>0</v>
      </c>
      <c r="J160" s="24">
        <v>84.834185000000005</v>
      </c>
      <c r="K160" s="24">
        <v>0</v>
      </c>
      <c r="L160" s="21" t="s">
        <v>30</v>
      </c>
      <c r="M160" s="25">
        <v>2531</v>
      </c>
      <c r="N160" s="26">
        <v>0</v>
      </c>
      <c r="O160" s="27"/>
      <c r="P160" s="26" t="str">
        <f t="shared" si="17"/>
        <v/>
      </c>
      <c r="Q160" s="26">
        <f>IFERROR(VLOOKUP($B160,'[1]Д2-PM'!$B$3:$M$93,2,0),"")</f>
        <v>1</v>
      </c>
      <c r="R160" s="28">
        <f t="shared" si="12"/>
        <v>-1</v>
      </c>
      <c r="S160" s="26">
        <v>0</v>
      </c>
      <c r="T160" s="27"/>
      <c r="U160" s="26" t="str">
        <f t="shared" si="15"/>
        <v/>
      </c>
      <c r="V160" s="26">
        <f>IFERROR(VLOOKUP($B160,'[1]Д2-SO2'!$B$3:$M$93,2,0),"")</f>
        <v>6.9</v>
      </c>
      <c r="W160" s="28">
        <f t="shared" si="13"/>
        <v>-1</v>
      </c>
      <c r="X160" s="26">
        <v>3.7</v>
      </c>
      <c r="Y160" s="27"/>
      <c r="Z160" s="26" t="str">
        <f t="shared" si="16"/>
        <v/>
      </c>
      <c r="AA160" s="26">
        <f>IFERROR(VLOOKUP($B160,'[1]Д2-NOx'!$B$3:$R$93,2,0),"")</f>
        <v>36</v>
      </c>
      <c r="AB160" s="28">
        <f t="shared" si="14"/>
        <v>-0.89722222222222214</v>
      </c>
      <c r="AC160" s="2"/>
    </row>
    <row r="161" spans="1:29" ht="15.6" x14ac:dyDescent="0.3">
      <c r="A161" s="19">
        <v>137</v>
      </c>
      <c r="B161" s="29" t="s">
        <v>331</v>
      </c>
      <c r="C161" s="21" t="s">
        <v>126</v>
      </c>
      <c r="D161" s="21" t="s">
        <v>332</v>
      </c>
      <c r="E161" s="21" t="s">
        <v>170</v>
      </c>
      <c r="F161" s="23" t="s">
        <v>34</v>
      </c>
      <c r="G161" s="24">
        <v>465</v>
      </c>
      <c r="H161" s="24">
        <v>0</v>
      </c>
      <c r="I161" s="24">
        <v>0</v>
      </c>
      <c r="J161" s="24">
        <v>1029.264555</v>
      </c>
      <c r="K161" s="24">
        <v>0</v>
      </c>
      <c r="L161" s="21" t="s">
        <v>30</v>
      </c>
      <c r="M161" s="25">
        <v>1920</v>
      </c>
      <c r="N161" s="26">
        <v>0</v>
      </c>
      <c r="O161" s="27"/>
      <c r="P161" s="26" t="str">
        <f t="shared" si="17"/>
        <v/>
      </c>
      <c r="Q161" s="26">
        <f>IFERROR(VLOOKUP($B161,'[1]Д2-PM'!$B$3:$M$93,2,0),"")</f>
        <v>6.1</v>
      </c>
      <c r="R161" s="28">
        <f t="shared" si="12"/>
        <v>-1</v>
      </c>
      <c r="S161" s="26">
        <v>0</v>
      </c>
      <c r="T161" s="27"/>
      <c r="U161" s="26" t="str">
        <f t="shared" si="15"/>
        <v/>
      </c>
      <c r="V161" s="26">
        <f>IFERROR(VLOOKUP($B161,'[1]Д2-SO2'!$B$3:$M$93,2,0),"")</f>
        <v>43</v>
      </c>
      <c r="W161" s="28">
        <f t="shared" si="13"/>
        <v>-1</v>
      </c>
      <c r="X161" s="26">
        <v>46.5</v>
      </c>
      <c r="Y161" s="27"/>
      <c r="Z161" s="26" t="str">
        <f t="shared" si="16"/>
        <v/>
      </c>
      <c r="AA161" s="26">
        <f>IFERROR(VLOOKUP($B161,'[1]Д2-NOx'!$B$3:$R$93,2,0),"")</f>
        <v>217</v>
      </c>
      <c r="AB161" s="28">
        <f t="shared" si="14"/>
        <v>-0.7857142857142857</v>
      </c>
      <c r="AC161" s="2"/>
    </row>
    <row r="162" spans="1:29" ht="15.6" x14ac:dyDescent="0.3">
      <c r="A162" s="19">
        <v>138</v>
      </c>
      <c r="B162" s="29" t="s">
        <v>333</v>
      </c>
      <c r="C162" s="21" t="s">
        <v>126</v>
      </c>
      <c r="D162" s="21" t="s">
        <v>334</v>
      </c>
      <c r="E162" s="21" t="s">
        <v>170</v>
      </c>
      <c r="F162" s="23" t="s">
        <v>34</v>
      </c>
      <c r="G162" s="24">
        <v>232.6</v>
      </c>
      <c r="H162" s="24">
        <v>0</v>
      </c>
      <c r="I162" s="24">
        <v>0</v>
      </c>
      <c r="J162" s="24">
        <v>520.05119200000001</v>
      </c>
      <c r="K162" s="24">
        <v>0</v>
      </c>
      <c r="L162" s="21" t="s">
        <v>30</v>
      </c>
      <c r="M162" s="25">
        <v>1926</v>
      </c>
      <c r="N162" s="26">
        <v>0</v>
      </c>
      <c r="O162" s="27"/>
      <c r="P162" s="26" t="str">
        <f t="shared" si="17"/>
        <v/>
      </c>
      <c r="Q162" s="26">
        <f>IFERROR(VLOOKUP($B162,'[1]Д2-PM'!$B$3:$M$93,2,0),"")</f>
        <v>2.9</v>
      </c>
      <c r="R162" s="28">
        <f t="shared" si="12"/>
        <v>-1</v>
      </c>
      <c r="S162" s="26">
        <v>0</v>
      </c>
      <c r="T162" s="27"/>
      <c r="U162" s="26" t="str">
        <f t="shared" si="15"/>
        <v/>
      </c>
      <c r="V162" s="26">
        <f>IFERROR(VLOOKUP($B162,'[1]Д2-SO2'!$B$3:$M$93,2,0),"")</f>
        <v>20.3</v>
      </c>
      <c r="W162" s="28">
        <f t="shared" si="13"/>
        <v>-1</v>
      </c>
      <c r="X162" s="26">
        <v>25</v>
      </c>
      <c r="Y162" s="27"/>
      <c r="Z162" s="26" t="str">
        <f t="shared" si="16"/>
        <v/>
      </c>
      <c r="AA162" s="26">
        <f>IFERROR(VLOOKUP($B162,'[1]Д2-NOx'!$B$3:$R$93,2,0),"")</f>
        <v>133</v>
      </c>
      <c r="AB162" s="28">
        <f t="shared" si="14"/>
        <v>-0.81203007518796988</v>
      </c>
      <c r="AC162" s="2"/>
    </row>
    <row r="163" spans="1:29" ht="15.6" x14ac:dyDescent="0.3">
      <c r="A163" s="19">
        <v>139</v>
      </c>
      <c r="B163" s="29" t="s">
        <v>335</v>
      </c>
      <c r="C163" s="21" t="s">
        <v>126</v>
      </c>
      <c r="D163" s="21" t="s">
        <v>336</v>
      </c>
      <c r="E163" s="21" t="s">
        <v>170</v>
      </c>
      <c r="F163" s="23" t="s">
        <v>34</v>
      </c>
      <c r="G163" s="24">
        <v>349</v>
      </c>
      <c r="H163" s="24">
        <v>0</v>
      </c>
      <c r="I163" s="24">
        <v>0</v>
      </c>
      <c r="J163" s="24">
        <v>565.80219299999999</v>
      </c>
      <c r="K163" s="24">
        <v>0</v>
      </c>
      <c r="L163" s="21" t="s">
        <v>30</v>
      </c>
      <c r="M163" s="25">
        <v>1887</v>
      </c>
      <c r="N163" s="26">
        <v>0</v>
      </c>
      <c r="O163" s="27"/>
      <c r="P163" s="26" t="str">
        <f t="shared" si="17"/>
        <v/>
      </c>
      <c r="Q163" s="26">
        <f>IFERROR(VLOOKUP($B163,'[1]Д2-PM'!$B$3:$M$93,2,0),"")</f>
        <v>3</v>
      </c>
      <c r="R163" s="28">
        <f t="shared" si="12"/>
        <v>-1</v>
      </c>
      <c r="S163" s="26">
        <v>0</v>
      </c>
      <c r="T163" s="27"/>
      <c r="U163" s="26" t="str">
        <f t="shared" si="15"/>
        <v/>
      </c>
      <c r="V163" s="26">
        <f>IFERROR(VLOOKUP($B163,'[1]Д2-SO2'!$B$3:$M$93,2,0),"")</f>
        <v>20.7</v>
      </c>
      <c r="W163" s="28">
        <f t="shared" si="13"/>
        <v>-1</v>
      </c>
      <c r="X163" s="26">
        <v>40.6</v>
      </c>
      <c r="Y163" s="27"/>
      <c r="Z163" s="26" t="str">
        <f t="shared" si="16"/>
        <v/>
      </c>
      <c r="AA163" s="26">
        <f>IFERROR(VLOOKUP($B163,'[1]Д2-NOx'!$B$3:$R$93,2,0),"")</f>
        <v>137</v>
      </c>
      <c r="AB163" s="28">
        <f t="shared" si="14"/>
        <v>-0.70364963503649636</v>
      </c>
      <c r="AC163" s="2"/>
    </row>
    <row r="164" spans="1:29" ht="15.6" x14ac:dyDescent="0.3">
      <c r="A164" s="19">
        <v>140</v>
      </c>
      <c r="B164" s="29" t="s">
        <v>337</v>
      </c>
      <c r="C164" s="21" t="s">
        <v>126</v>
      </c>
      <c r="D164" s="21" t="s">
        <v>338</v>
      </c>
      <c r="E164" s="21" t="s">
        <v>170</v>
      </c>
      <c r="F164" s="23" t="s">
        <v>34</v>
      </c>
      <c r="G164" s="24">
        <v>122</v>
      </c>
      <c r="H164" s="24">
        <v>0</v>
      </c>
      <c r="I164" s="24">
        <v>0</v>
      </c>
      <c r="J164" s="24">
        <v>146.288332</v>
      </c>
      <c r="K164" s="24">
        <v>0</v>
      </c>
      <c r="L164" s="21" t="s">
        <v>30</v>
      </c>
      <c r="M164" s="25">
        <v>1675</v>
      </c>
      <c r="N164" s="26">
        <v>0</v>
      </c>
      <c r="O164" s="27"/>
      <c r="P164" s="26" t="str">
        <f t="shared" si="17"/>
        <v/>
      </c>
      <c r="Q164" s="26">
        <f>IFERROR(VLOOKUP($B164,'[1]Д2-PM'!$B$3:$M$93,2,0),"")</f>
        <v>0.7</v>
      </c>
      <c r="R164" s="28">
        <f t="shared" si="12"/>
        <v>-1</v>
      </c>
      <c r="S164" s="26">
        <v>0</v>
      </c>
      <c r="T164" s="27"/>
      <c r="U164" s="26" t="str">
        <f t="shared" si="15"/>
        <v/>
      </c>
      <c r="V164" s="26">
        <f>IFERROR(VLOOKUP($B164,'[1]Д2-SO2'!$B$3:$M$93,2,0),"")</f>
        <v>5.2</v>
      </c>
      <c r="W164" s="28">
        <f t="shared" si="13"/>
        <v>-1</v>
      </c>
      <c r="X164" s="26">
        <v>7.3</v>
      </c>
      <c r="Y164" s="27"/>
      <c r="Z164" s="26" t="str">
        <f t="shared" si="16"/>
        <v/>
      </c>
      <c r="AA164" s="26">
        <f>IFERROR(VLOOKUP($B164,'[1]Д2-NOx'!$B$3:$R$93,2,0),"")</f>
        <v>29</v>
      </c>
      <c r="AB164" s="28">
        <f t="shared" si="14"/>
        <v>-0.74827586206896546</v>
      </c>
      <c r="AC164" s="2"/>
    </row>
    <row r="165" spans="1:29" ht="15.6" x14ac:dyDescent="0.3">
      <c r="A165" s="19">
        <v>141</v>
      </c>
      <c r="B165" s="29" t="s">
        <v>339</v>
      </c>
      <c r="C165" s="21" t="s">
        <v>126</v>
      </c>
      <c r="D165" s="21" t="s">
        <v>340</v>
      </c>
      <c r="E165" s="21" t="s">
        <v>170</v>
      </c>
      <c r="F165" s="23" t="s">
        <v>34</v>
      </c>
      <c r="G165" s="24">
        <v>349</v>
      </c>
      <c r="H165" s="24">
        <v>0</v>
      </c>
      <c r="I165" s="24">
        <v>0</v>
      </c>
      <c r="J165" s="24">
        <v>245.969289</v>
      </c>
      <c r="K165" s="24">
        <v>0</v>
      </c>
      <c r="L165" s="21" t="s">
        <v>30</v>
      </c>
      <c r="M165" s="25">
        <v>1682</v>
      </c>
      <c r="N165" s="26">
        <v>0</v>
      </c>
      <c r="O165" s="27"/>
      <c r="P165" s="26" t="str">
        <f t="shared" si="17"/>
        <v/>
      </c>
      <c r="Q165" s="26">
        <f>IFERROR(VLOOKUP($B165,'[1]Д2-PM'!$B$3:$M$93,2,0),"")</f>
        <v>1.5</v>
      </c>
      <c r="R165" s="28">
        <f t="shared" si="12"/>
        <v>-1</v>
      </c>
      <c r="S165" s="26">
        <v>0</v>
      </c>
      <c r="T165" s="27"/>
      <c r="U165" s="26" t="str">
        <f t="shared" si="15"/>
        <v/>
      </c>
      <c r="V165" s="26">
        <f>IFERROR(VLOOKUP($B165,'[1]Д2-SO2'!$B$3:$M$93,2,0),"")</f>
        <v>10.7</v>
      </c>
      <c r="W165" s="28">
        <f t="shared" si="13"/>
        <v>-1</v>
      </c>
      <c r="X165" s="26">
        <v>5.2</v>
      </c>
      <c r="Y165" s="27"/>
      <c r="Z165" s="26" t="str">
        <f t="shared" si="16"/>
        <v/>
      </c>
      <c r="AA165" s="26">
        <f>IFERROR(VLOOKUP($B165,'[1]Д2-NOx'!$B$3:$R$93,2,0),"")</f>
        <v>44</v>
      </c>
      <c r="AB165" s="28">
        <f t="shared" si="14"/>
        <v>-0.88181818181818172</v>
      </c>
      <c r="AC165" s="2"/>
    </row>
    <row r="166" spans="1:29" ht="15.6" x14ac:dyDescent="0.3">
      <c r="A166" s="19">
        <v>142</v>
      </c>
      <c r="B166" s="29" t="s">
        <v>341</v>
      </c>
      <c r="C166" s="21" t="s">
        <v>126</v>
      </c>
      <c r="D166" s="21" t="s">
        <v>342</v>
      </c>
      <c r="E166" s="21" t="s">
        <v>170</v>
      </c>
      <c r="F166" s="23" t="s">
        <v>34</v>
      </c>
      <c r="G166" s="24">
        <v>267.5</v>
      </c>
      <c r="H166" s="24">
        <v>0</v>
      </c>
      <c r="I166" s="24">
        <v>0</v>
      </c>
      <c r="J166" s="24">
        <v>534.42481299999997</v>
      </c>
      <c r="K166" s="24">
        <v>0</v>
      </c>
      <c r="L166" s="21" t="s">
        <v>229</v>
      </c>
      <c r="M166" s="25">
        <v>1731</v>
      </c>
      <c r="N166" s="26">
        <v>0</v>
      </c>
      <c r="O166" s="27"/>
      <c r="P166" s="26" t="str">
        <f t="shared" si="17"/>
        <v/>
      </c>
      <c r="Q166" s="26" t="str">
        <f>IFERROR(VLOOKUP($B166,'[1]Д2-PM'!$B$3:$M$93,2,0),"")</f>
        <v/>
      </c>
      <c r="R166" s="28" t="str">
        <f t="shared" si="12"/>
        <v/>
      </c>
      <c r="S166" s="26">
        <v>0</v>
      </c>
      <c r="T166" s="27"/>
      <c r="U166" s="26" t="str">
        <f>IF(T166&lt;&gt;0,S166+T166,"")</f>
        <v/>
      </c>
      <c r="V166" s="26" t="str">
        <f>IFERROR(VLOOKUP($B166,'[1]Д2-SO2'!$B$3:$M$93,2,0),"")</f>
        <v/>
      </c>
      <c r="W166" s="28" t="str">
        <f t="shared" si="13"/>
        <v/>
      </c>
      <c r="X166" s="26">
        <v>32.299999999999997</v>
      </c>
      <c r="Y166" s="27"/>
      <c r="Z166" s="26" t="str">
        <f t="shared" si="16"/>
        <v/>
      </c>
      <c r="AA166" s="26" t="str">
        <f>IFERROR(VLOOKUP($B166,'[1]Д2-NOx'!$B$3:$R$93,2,0),"")</f>
        <v/>
      </c>
      <c r="AB166" s="28" t="str">
        <f t="shared" si="14"/>
        <v/>
      </c>
      <c r="AC166" s="2"/>
    </row>
    <row r="167" spans="1:29" ht="15.6" x14ac:dyDescent="0.3">
      <c r="A167" s="19">
        <v>143</v>
      </c>
      <c r="B167" s="29" t="s">
        <v>343</v>
      </c>
      <c r="C167" s="21" t="s">
        <v>126</v>
      </c>
      <c r="D167" s="21" t="s">
        <v>344</v>
      </c>
      <c r="E167" s="21" t="s">
        <v>170</v>
      </c>
      <c r="F167" s="23" t="s">
        <v>34</v>
      </c>
      <c r="G167" s="24">
        <v>118.6</v>
      </c>
      <c r="H167" s="24">
        <v>0</v>
      </c>
      <c r="I167" s="24">
        <v>0</v>
      </c>
      <c r="J167" s="24">
        <v>62.137957</v>
      </c>
      <c r="K167" s="24">
        <v>0</v>
      </c>
      <c r="L167" s="21" t="s">
        <v>30</v>
      </c>
      <c r="M167" s="25">
        <v>1779</v>
      </c>
      <c r="N167" s="26">
        <v>0</v>
      </c>
      <c r="O167" s="27"/>
      <c r="P167" s="26" t="str">
        <f t="shared" si="17"/>
        <v/>
      </c>
      <c r="Q167" s="26">
        <f>IFERROR(VLOOKUP($B167,'[1]Д2-PM'!$B$3:$M$93,2,0),"")</f>
        <v>0.3</v>
      </c>
      <c r="R167" s="28">
        <f t="shared" si="12"/>
        <v>-1</v>
      </c>
      <c r="S167" s="26">
        <v>0</v>
      </c>
      <c r="T167" s="27"/>
      <c r="U167" s="26" t="str">
        <f t="shared" si="15"/>
        <v/>
      </c>
      <c r="V167" s="26">
        <f>IFERROR(VLOOKUP($B167,'[1]Д2-SO2'!$B$3:$M$93,2,0),"")</f>
        <v>2.4</v>
      </c>
      <c r="W167" s="28">
        <f t="shared" si="13"/>
        <v>-1</v>
      </c>
      <c r="X167" s="26">
        <v>118.6</v>
      </c>
      <c r="Y167" s="27"/>
      <c r="Z167" s="26" t="str">
        <f t="shared" si="16"/>
        <v/>
      </c>
      <c r="AA167" s="26">
        <f>IFERROR(VLOOKUP($B167,'[1]Д2-NOx'!$B$3:$R$93,2,0),"")</f>
        <v>13</v>
      </c>
      <c r="AB167" s="28">
        <f t="shared" si="14"/>
        <v>8.1230769230769226</v>
      </c>
      <c r="AC167" s="2"/>
    </row>
    <row r="168" spans="1:29" ht="15.6" x14ac:dyDescent="0.3">
      <c r="A168" s="19">
        <v>144</v>
      </c>
      <c r="B168" s="29" t="s">
        <v>345</v>
      </c>
      <c r="C168" s="21" t="s">
        <v>126</v>
      </c>
      <c r="D168" s="21" t="s">
        <v>346</v>
      </c>
      <c r="E168" s="21" t="s">
        <v>170</v>
      </c>
      <c r="F168" s="23" t="s">
        <v>56</v>
      </c>
      <c r="G168" s="24">
        <v>168.6</v>
      </c>
      <c r="H168" s="24">
        <v>0</v>
      </c>
      <c r="I168" s="24">
        <v>0</v>
      </c>
      <c r="J168" s="24">
        <v>0</v>
      </c>
      <c r="K168" s="24">
        <v>0</v>
      </c>
      <c r="L168" s="21" t="s">
        <v>30</v>
      </c>
      <c r="M168" s="25">
        <v>0</v>
      </c>
      <c r="N168" s="26">
        <v>0</v>
      </c>
      <c r="O168" s="27"/>
      <c r="P168" s="26" t="str">
        <f t="shared" si="17"/>
        <v/>
      </c>
      <c r="Q168" s="26">
        <f>IFERROR(VLOOKUP($B168,'[1]Д2-PM'!$B$3:$M$93,2,0),"")</f>
        <v>0.1</v>
      </c>
      <c r="R168" s="28">
        <f t="shared" si="12"/>
        <v>-1</v>
      </c>
      <c r="S168" s="26">
        <v>0</v>
      </c>
      <c r="T168" s="27"/>
      <c r="U168" s="26" t="str">
        <f t="shared" si="15"/>
        <v/>
      </c>
      <c r="V168" s="26">
        <f>IFERROR(VLOOKUP($B168,'[1]Д2-SO2'!$B$3:$M$93,2,0),"")</f>
        <v>0.7</v>
      </c>
      <c r="W168" s="28">
        <f t="shared" si="13"/>
        <v>-1</v>
      </c>
      <c r="X168" s="26">
        <v>0</v>
      </c>
      <c r="Y168" s="27"/>
      <c r="Z168" s="26" t="str">
        <f t="shared" si="16"/>
        <v/>
      </c>
      <c r="AA168" s="26">
        <f>IFERROR(VLOOKUP($B168,'[1]Д2-NOx'!$B$3:$R$93,2,0),"")</f>
        <v>2.1</v>
      </c>
      <c r="AB168" s="28">
        <f t="shared" si="14"/>
        <v>-1</v>
      </c>
      <c r="AC168" s="2"/>
    </row>
    <row r="169" spans="1:29" ht="15.6" x14ac:dyDescent="0.3">
      <c r="A169" s="19">
        <v>145</v>
      </c>
      <c r="B169" s="29" t="s">
        <v>347</v>
      </c>
      <c r="C169" s="21" t="s">
        <v>126</v>
      </c>
      <c r="D169" s="21" t="s">
        <v>348</v>
      </c>
      <c r="E169" s="21" t="s">
        <v>170</v>
      </c>
      <c r="F169" s="23" t="s">
        <v>34</v>
      </c>
      <c r="G169" s="24">
        <v>93</v>
      </c>
      <c r="H169" s="24">
        <v>0</v>
      </c>
      <c r="I169" s="24">
        <v>0</v>
      </c>
      <c r="J169" s="32"/>
      <c r="K169" s="24">
        <v>0</v>
      </c>
      <c r="L169" s="21" t="s">
        <v>30</v>
      </c>
      <c r="M169" s="25">
        <v>1878</v>
      </c>
      <c r="N169" s="26">
        <v>0</v>
      </c>
      <c r="O169" s="27"/>
      <c r="P169" s="26" t="str">
        <f t="shared" si="17"/>
        <v/>
      </c>
      <c r="Q169" s="26">
        <f>IFERROR(VLOOKUP($B169,'[1]Д2-PM'!$B$3:$M$93,2,0),"")</f>
        <v>0.4</v>
      </c>
      <c r="R169" s="28">
        <f t="shared" si="12"/>
        <v>-1</v>
      </c>
      <c r="S169" s="26">
        <v>0</v>
      </c>
      <c r="T169" s="27"/>
      <c r="U169" s="26" t="str">
        <f t="shared" si="15"/>
        <v/>
      </c>
      <c r="V169" s="26">
        <f>IFERROR(VLOOKUP($B169,'[1]Д2-SO2'!$B$3:$M$93,2,0),"")</f>
        <v>2.8</v>
      </c>
      <c r="W169" s="28">
        <f t="shared" si="13"/>
        <v>-1</v>
      </c>
      <c r="X169" s="34"/>
      <c r="Y169" s="27"/>
      <c r="Z169" s="26" t="str">
        <f t="shared" si="16"/>
        <v/>
      </c>
      <c r="AA169" s="26">
        <f>IFERROR(VLOOKUP($B169,'[1]Д2-NOx'!$B$3:$R$93,2,0),"")</f>
        <v>8</v>
      </c>
      <c r="AB169" s="28">
        <f t="shared" si="14"/>
        <v>-1</v>
      </c>
      <c r="AC169" s="2"/>
    </row>
    <row r="170" spans="1:29" ht="15.6" x14ac:dyDescent="0.3">
      <c r="A170" s="19">
        <v>146</v>
      </c>
      <c r="B170" s="29" t="s">
        <v>349</v>
      </c>
      <c r="C170" s="21" t="s">
        <v>126</v>
      </c>
      <c r="D170" s="21" t="s">
        <v>350</v>
      </c>
      <c r="E170" s="21" t="s">
        <v>170</v>
      </c>
      <c r="F170" s="23" t="s">
        <v>34</v>
      </c>
      <c r="G170" s="24">
        <v>174.5</v>
      </c>
      <c r="H170" s="24">
        <v>0</v>
      </c>
      <c r="I170" s="24">
        <v>0</v>
      </c>
      <c r="J170" s="24">
        <v>58.163291999999998</v>
      </c>
      <c r="K170" s="24">
        <v>0</v>
      </c>
      <c r="L170" s="21" t="s">
        <v>30</v>
      </c>
      <c r="M170" s="25">
        <v>1644</v>
      </c>
      <c r="N170" s="26">
        <v>0</v>
      </c>
      <c r="O170" s="27"/>
      <c r="P170" s="26" t="str">
        <f t="shared" si="17"/>
        <v/>
      </c>
      <c r="Q170" s="26">
        <f>IFERROR(VLOOKUP($B170,'[1]Д2-PM'!$B$3:$M$93,2,0),"")</f>
        <v>0.8</v>
      </c>
      <c r="R170" s="28">
        <f t="shared" si="12"/>
        <v>-1</v>
      </c>
      <c r="S170" s="26">
        <v>0</v>
      </c>
      <c r="T170" s="27"/>
      <c r="U170" s="26" t="str">
        <f t="shared" si="15"/>
        <v/>
      </c>
      <c r="V170" s="26">
        <f>IFERROR(VLOOKUP($B170,'[1]Д2-SO2'!$B$3:$M$93,2,0),"")</f>
        <v>5.6</v>
      </c>
      <c r="W170" s="28">
        <f t="shared" si="13"/>
        <v>-1</v>
      </c>
      <c r="X170" s="26">
        <v>6.1</v>
      </c>
      <c r="Y170" s="27"/>
      <c r="Z170" s="26" t="str">
        <f t="shared" si="16"/>
        <v/>
      </c>
      <c r="AA170" s="26">
        <f>IFERROR(VLOOKUP($B170,'[1]Д2-NOx'!$B$3:$R$93,2,0),"")</f>
        <v>18</v>
      </c>
      <c r="AB170" s="28">
        <f t="shared" si="14"/>
        <v>-0.66111111111111109</v>
      </c>
      <c r="AC170" s="2"/>
    </row>
    <row r="171" spans="1:29" ht="15.6" x14ac:dyDescent="0.3">
      <c r="A171" s="19">
        <v>147</v>
      </c>
      <c r="B171" s="29" t="s">
        <v>351</v>
      </c>
      <c r="C171" s="21" t="s">
        <v>126</v>
      </c>
      <c r="D171" s="21" t="s">
        <v>352</v>
      </c>
      <c r="E171" s="21" t="s">
        <v>170</v>
      </c>
      <c r="F171" s="23" t="s">
        <v>34</v>
      </c>
      <c r="G171" s="24">
        <v>93</v>
      </c>
      <c r="H171" s="24">
        <v>0</v>
      </c>
      <c r="I171" s="24">
        <v>0</v>
      </c>
      <c r="J171" s="24">
        <v>109.760671</v>
      </c>
      <c r="K171" s="24">
        <v>0</v>
      </c>
      <c r="L171" s="21" t="s">
        <v>30</v>
      </c>
      <c r="M171" s="25">
        <v>1905</v>
      </c>
      <c r="N171" s="26">
        <v>0</v>
      </c>
      <c r="O171" s="27"/>
      <c r="P171" s="26" t="str">
        <f t="shared" si="17"/>
        <v/>
      </c>
      <c r="Q171" s="26">
        <f>IFERROR(VLOOKUP($B171,'[1]Д2-PM'!$B$3:$M$93,2,0),"")</f>
        <v>1.2</v>
      </c>
      <c r="R171" s="28">
        <f t="shared" si="12"/>
        <v>-1</v>
      </c>
      <c r="S171" s="26">
        <v>0</v>
      </c>
      <c r="T171" s="27"/>
      <c r="U171" s="26" t="str">
        <f t="shared" si="15"/>
        <v/>
      </c>
      <c r="V171" s="26">
        <f>IFERROR(VLOOKUP($B171,'[1]Д2-SO2'!$B$3:$M$93,2,0),"")</f>
        <v>8.5</v>
      </c>
      <c r="W171" s="28">
        <f t="shared" si="13"/>
        <v>-1</v>
      </c>
      <c r="X171" s="26">
        <v>11.5</v>
      </c>
      <c r="Y171" s="27"/>
      <c r="Z171" s="26" t="str">
        <f t="shared" si="16"/>
        <v/>
      </c>
      <c r="AA171" s="26">
        <f>IFERROR(VLOOKUP($B171,'[1]Д2-NOx'!$B$3:$R$93,2,0),"")</f>
        <v>26</v>
      </c>
      <c r="AB171" s="28">
        <f t="shared" si="14"/>
        <v>-0.55769230769230771</v>
      </c>
      <c r="AC171" s="2"/>
    </row>
    <row r="172" spans="1:29" ht="15.6" x14ac:dyDescent="0.3">
      <c r="A172" s="19">
        <v>148</v>
      </c>
      <c r="B172" s="29" t="s">
        <v>353</v>
      </c>
      <c r="C172" s="21" t="s">
        <v>213</v>
      </c>
      <c r="D172" s="21" t="s">
        <v>354</v>
      </c>
      <c r="E172" s="21" t="s">
        <v>355</v>
      </c>
      <c r="F172" s="23" t="s">
        <v>34</v>
      </c>
      <c r="G172" s="24">
        <v>70.319999999999993</v>
      </c>
      <c r="H172" s="24">
        <v>0</v>
      </c>
      <c r="I172" s="24">
        <v>0</v>
      </c>
      <c r="J172" s="24">
        <v>887.68000000000006</v>
      </c>
      <c r="K172" s="24">
        <v>0</v>
      </c>
      <c r="L172" s="21" t="s">
        <v>41</v>
      </c>
      <c r="M172" s="25">
        <v>4295</v>
      </c>
      <c r="N172" s="26">
        <v>0</v>
      </c>
      <c r="O172" s="27"/>
      <c r="P172" s="26" t="str">
        <f t="shared" si="17"/>
        <v/>
      </c>
      <c r="Q172" s="26" t="str">
        <f>IFERROR(VLOOKUP($B172,'[1]Д2-PM'!$B$3:$M$93,2,0),"")</f>
        <v/>
      </c>
      <c r="R172" s="28" t="str">
        <f t="shared" si="12"/>
        <v/>
      </c>
      <c r="S172" s="26">
        <v>0</v>
      </c>
      <c r="T172" s="27"/>
      <c r="U172" s="26" t="str">
        <f t="shared" si="15"/>
        <v/>
      </c>
      <c r="V172" s="26" t="str">
        <f>IFERROR(VLOOKUP($B172,'[1]Д2-SO2'!$B$3:$M$93,2,0),"")</f>
        <v/>
      </c>
      <c r="W172" s="28" t="str">
        <f t="shared" si="13"/>
        <v/>
      </c>
      <c r="X172" s="31">
        <v>264</v>
      </c>
      <c r="Y172" s="27"/>
      <c r="Z172" s="26" t="str">
        <f t="shared" si="16"/>
        <v/>
      </c>
      <c r="AA172" s="26" t="str">
        <f>IFERROR(VLOOKUP($B172,'[1]Д2-NOx'!$B$3:$R$93,2,0),"")</f>
        <v/>
      </c>
      <c r="AB172" s="28" t="str">
        <f t="shared" si="14"/>
        <v/>
      </c>
      <c r="AC172" s="2"/>
    </row>
    <row r="173" spans="1:29" ht="15.6" x14ac:dyDescent="0.3">
      <c r="A173" s="19">
        <v>149</v>
      </c>
      <c r="B173" s="29" t="s">
        <v>356</v>
      </c>
      <c r="C173" s="21" t="s">
        <v>213</v>
      </c>
      <c r="D173" s="21" t="s">
        <v>354</v>
      </c>
      <c r="E173" s="21" t="s">
        <v>355</v>
      </c>
      <c r="F173" s="23" t="s">
        <v>34</v>
      </c>
      <c r="G173" s="24">
        <v>70.319999999999993</v>
      </c>
      <c r="H173" s="24">
        <v>0</v>
      </c>
      <c r="I173" s="24">
        <v>0</v>
      </c>
      <c r="J173" s="24">
        <v>894.7</v>
      </c>
      <c r="K173" s="24">
        <v>0</v>
      </c>
      <c r="L173" s="21" t="s">
        <v>357</v>
      </c>
      <c r="M173" s="25">
        <v>4329</v>
      </c>
      <c r="N173" s="26">
        <v>0</v>
      </c>
      <c r="O173" s="27"/>
      <c r="P173" s="26" t="str">
        <f t="shared" si="17"/>
        <v/>
      </c>
      <c r="Q173" s="26" t="str">
        <f>IFERROR(VLOOKUP($B173,'[1]Д2-PM'!$B$3:$M$93,2,0),"")</f>
        <v/>
      </c>
      <c r="R173" s="28" t="str">
        <f t="shared" si="12"/>
        <v/>
      </c>
      <c r="S173" s="26">
        <v>0</v>
      </c>
      <c r="T173" s="27"/>
      <c r="U173" s="26" t="str">
        <f t="shared" si="15"/>
        <v/>
      </c>
      <c r="V173" s="26" t="str">
        <f>IFERROR(VLOOKUP($B173,'[1]Д2-SO2'!$B$3:$M$93,2,0),"")</f>
        <v/>
      </c>
      <c r="W173" s="28" t="str">
        <f t="shared" si="13"/>
        <v/>
      </c>
      <c r="X173" s="26">
        <v>266</v>
      </c>
      <c r="Y173" s="27"/>
      <c r="Z173" s="26" t="str">
        <f t="shared" si="16"/>
        <v/>
      </c>
      <c r="AA173" s="26" t="str">
        <f>IFERROR(VLOOKUP($B173,'[1]Д2-NOx'!$B$3:$R$93,2,0),"")</f>
        <v/>
      </c>
      <c r="AB173" s="28" t="str">
        <f t="shared" si="14"/>
        <v/>
      </c>
      <c r="AC173" s="2"/>
    </row>
    <row r="174" spans="1:29" ht="15.6" x14ac:dyDescent="0.3">
      <c r="A174" s="19">
        <v>150</v>
      </c>
      <c r="B174" s="29" t="s">
        <v>358</v>
      </c>
      <c r="C174" s="21" t="s">
        <v>213</v>
      </c>
      <c r="D174" s="21" t="s">
        <v>354</v>
      </c>
      <c r="E174" s="21" t="s">
        <v>355</v>
      </c>
      <c r="F174" s="23" t="s">
        <v>34</v>
      </c>
      <c r="G174" s="24">
        <v>70.319999999999993</v>
      </c>
      <c r="H174" s="24">
        <v>0</v>
      </c>
      <c r="I174" s="24">
        <v>0</v>
      </c>
      <c r="J174" s="24">
        <v>17.77</v>
      </c>
      <c r="K174" s="24">
        <v>0</v>
      </c>
      <c r="L174" s="21" t="s">
        <v>357</v>
      </c>
      <c r="M174" s="25">
        <v>86</v>
      </c>
      <c r="N174" s="26">
        <v>0</v>
      </c>
      <c r="O174" s="27"/>
      <c r="P174" s="26" t="str">
        <f t="shared" si="17"/>
        <v/>
      </c>
      <c r="Q174" s="26" t="str">
        <f>IFERROR(VLOOKUP($B174,'[1]Д2-PM'!$B$3:$M$93,2,0),"")</f>
        <v/>
      </c>
      <c r="R174" s="28" t="str">
        <f t="shared" si="12"/>
        <v/>
      </c>
      <c r="S174" s="26">
        <v>0</v>
      </c>
      <c r="T174" s="27"/>
      <c r="U174" s="26" t="str">
        <f t="shared" si="15"/>
        <v/>
      </c>
      <c r="V174" s="26" t="str">
        <f>IFERROR(VLOOKUP($B174,'[1]Д2-SO2'!$B$3:$M$93,2,0),"")</f>
        <v/>
      </c>
      <c r="W174" s="28" t="str">
        <f t="shared" si="13"/>
        <v/>
      </c>
      <c r="X174" s="26">
        <v>5.3</v>
      </c>
      <c r="Y174" s="27"/>
      <c r="Z174" s="26" t="str">
        <f t="shared" si="16"/>
        <v/>
      </c>
      <c r="AA174" s="26" t="str">
        <f>IFERROR(VLOOKUP($B174,'[1]Д2-NOx'!$B$3:$R$93,2,0),"")</f>
        <v/>
      </c>
      <c r="AB174" s="28" t="str">
        <f t="shared" si="14"/>
        <v/>
      </c>
      <c r="AC174" s="2"/>
    </row>
    <row r="175" spans="1:29" ht="15.6" x14ac:dyDescent="0.3">
      <c r="A175" s="19">
        <v>151</v>
      </c>
      <c r="B175" s="29" t="s">
        <v>359</v>
      </c>
      <c r="C175" s="21" t="s">
        <v>180</v>
      </c>
      <c r="D175" s="21" t="s">
        <v>360</v>
      </c>
      <c r="E175" s="21" t="s">
        <v>355</v>
      </c>
      <c r="F175" s="23" t="s">
        <v>34</v>
      </c>
      <c r="G175" s="24">
        <v>70.319999999999993</v>
      </c>
      <c r="H175" s="24">
        <v>0</v>
      </c>
      <c r="I175" s="24">
        <v>0</v>
      </c>
      <c r="J175" s="24">
        <v>529.17999999999995</v>
      </c>
      <c r="K175" s="24">
        <v>0</v>
      </c>
      <c r="L175" s="21" t="s">
        <v>357</v>
      </c>
      <c r="M175" s="25">
        <v>3040</v>
      </c>
      <c r="N175" s="26">
        <v>0</v>
      </c>
      <c r="O175" s="27"/>
      <c r="P175" s="26" t="str">
        <f t="shared" si="17"/>
        <v/>
      </c>
      <c r="Q175" s="26" t="str">
        <f>IFERROR(VLOOKUP($B175,'[1]Д2-PM'!$B$3:$M$93,2,0),"")</f>
        <v/>
      </c>
      <c r="R175" s="28" t="str">
        <f t="shared" si="12"/>
        <v/>
      </c>
      <c r="S175" s="26">
        <v>0</v>
      </c>
      <c r="T175" s="27"/>
      <c r="U175" s="26" t="str">
        <f t="shared" si="15"/>
        <v/>
      </c>
      <c r="V175" s="26" t="str">
        <f>IFERROR(VLOOKUP($B175,'[1]Д2-SO2'!$B$3:$M$93,2,0),"")</f>
        <v/>
      </c>
      <c r="W175" s="28" t="str">
        <f t="shared" si="13"/>
        <v/>
      </c>
      <c r="X175" s="26">
        <v>156.9</v>
      </c>
      <c r="Y175" s="27"/>
      <c r="Z175" s="26" t="str">
        <f t="shared" si="16"/>
        <v/>
      </c>
      <c r="AA175" s="26" t="str">
        <f>IFERROR(VLOOKUP($B175,'[1]Д2-NOx'!$B$3:$R$93,2,0),"")</f>
        <v/>
      </c>
      <c r="AB175" s="28" t="str">
        <f t="shared" si="14"/>
        <v/>
      </c>
      <c r="AC175" s="2"/>
    </row>
    <row r="176" spans="1:29" ht="15.6" x14ac:dyDescent="0.3">
      <c r="A176" s="19">
        <v>152</v>
      </c>
      <c r="B176" s="29" t="s">
        <v>361</v>
      </c>
      <c r="C176" s="21" t="s">
        <v>180</v>
      </c>
      <c r="D176" s="21" t="s">
        <v>360</v>
      </c>
      <c r="E176" s="21" t="s">
        <v>355</v>
      </c>
      <c r="F176" s="23" t="s">
        <v>34</v>
      </c>
      <c r="G176" s="24">
        <v>70.319999999999993</v>
      </c>
      <c r="H176" s="24">
        <v>0</v>
      </c>
      <c r="I176" s="24">
        <v>0</v>
      </c>
      <c r="J176" s="24">
        <v>838.51</v>
      </c>
      <c r="K176" s="24">
        <v>0</v>
      </c>
      <c r="L176" s="21" t="s">
        <v>357</v>
      </c>
      <c r="M176" s="25">
        <v>4830</v>
      </c>
      <c r="N176" s="26">
        <v>0</v>
      </c>
      <c r="O176" s="27"/>
      <c r="P176" s="26" t="str">
        <f t="shared" si="17"/>
        <v/>
      </c>
      <c r="Q176" s="26" t="str">
        <f>IFERROR(VLOOKUP($B176,'[1]Д2-PM'!$B$3:$M$93,2,0),"")</f>
        <v/>
      </c>
      <c r="R176" s="28" t="str">
        <f t="shared" si="12"/>
        <v/>
      </c>
      <c r="S176" s="26">
        <v>0</v>
      </c>
      <c r="T176" s="27"/>
      <c r="U176" s="26" t="str">
        <f t="shared" si="15"/>
        <v/>
      </c>
      <c r="V176" s="26" t="str">
        <f>IFERROR(VLOOKUP($B176,'[1]Д2-SO2'!$B$3:$M$93,2,0),"")</f>
        <v/>
      </c>
      <c r="W176" s="28" t="str">
        <f t="shared" si="13"/>
        <v/>
      </c>
      <c r="X176" s="26">
        <v>248.6</v>
      </c>
      <c r="Y176" s="27"/>
      <c r="Z176" s="26" t="str">
        <f t="shared" si="16"/>
        <v/>
      </c>
      <c r="AA176" s="26" t="str">
        <f>IFERROR(VLOOKUP($B176,'[1]Д2-NOx'!$B$3:$R$93,2,0),"")</f>
        <v/>
      </c>
      <c r="AB176" s="28" t="str">
        <f t="shared" si="14"/>
        <v/>
      </c>
      <c r="AC176" s="2"/>
    </row>
    <row r="177" spans="1:29" ht="15.6" x14ac:dyDescent="0.3">
      <c r="A177" s="19">
        <v>153</v>
      </c>
      <c r="B177" s="29" t="s">
        <v>362</v>
      </c>
      <c r="C177" s="21" t="s">
        <v>180</v>
      </c>
      <c r="D177" s="21" t="s">
        <v>360</v>
      </c>
      <c r="E177" s="21" t="s">
        <v>355</v>
      </c>
      <c r="F177" s="23" t="s">
        <v>34</v>
      </c>
      <c r="G177" s="24">
        <v>70.319999999999993</v>
      </c>
      <c r="H177" s="24">
        <v>0</v>
      </c>
      <c r="I177" s="24">
        <v>0</v>
      </c>
      <c r="J177" s="24">
        <v>762.62</v>
      </c>
      <c r="K177" s="24">
        <v>0</v>
      </c>
      <c r="L177" s="21" t="s">
        <v>357</v>
      </c>
      <c r="M177" s="25">
        <v>4405</v>
      </c>
      <c r="N177" s="26">
        <v>0</v>
      </c>
      <c r="O177" s="27"/>
      <c r="P177" s="26" t="str">
        <f t="shared" si="17"/>
        <v/>
      </c>
      <c r="Q177" s="26" t="str">
        <f>IFERROR(VLOOKUP($B177,'[1]Д2-PM'!$B$3:$M$93,2,0),"")</f>
        <v/>
      </c>
      <c r="R177" s="28" t="str">
        <f t="shared" si="12"/>
        <v/>
      </c>
      <c r="S177" s="26">
        <v>0</v>
      </c>
      <c r="T177" s="27"/>
      <c r="U177" s="26" t="str">
        <f t="shared" si="15"/>
        <v/>
      </c>
      <c r="V177" s="26" t="str">
        <f>IFERROR(VLOOKUP($B177,'[1]Д2-SO2'!$B$3:$M$93,2,0),"")</f>
        <v/>
      </c>
      <c r="W177" s="28" t="str">
        <f t="shared" si="13"/>
        <v/>
      </c>
      <c r="X177" s="26">
        <v>226.1</v>
      </c>
      <c r="Y177" s="27"/>
      <c r="Z177" s="26" t="str">
        <f t="shared" si="16"/>
        <v/>
      </c>
      <c r="AA177" s="26" t="str">
        <f>IFERROR(VLOOKUP($B177,'[1]Д2-NOx'!$B$3:$R$93,2,0),"")</f>
        <v/>
      </c>
      <c r="AB177" s="28" t="str">
        <f t="shared" si="14"/>
        <v/>
      </c>
      <c r="AC177" s="2"/>
    </row>
    <row r="178" spans="1:29" ht="15.6" x14ac:dyDescent="0.3">
      <c r="A178" s="19">
        <v>154</v>
      </c>
      <c r="B178" s="29" t="s">
        <v>363</v>
      </c>
      <c r="C178" s="21" t="s">
        <v>245</v>
      </c>
      <c r="D178" s="21" t="s">
        <v>364</v>
      </c>
      <c r="E178" s="21" t="s">
        <v>355</v>
      </c>
      <c r="F178" s="23" t="s">
        <v>34</v>
      </c>
      <c r="G178" s="24">
        <v>70.319999999999993</v>
      </c>
      <c r="H178" s="24">
        <v>0</v>
      </c>
      <c r="I178" s="24">
        <v>0</v>
      </c>
      <c r="J178" s="24">
        <v>239.23</v>
      </c>
      <c r="K178" s="24">
        <v>0</v>
      </c>
      <c r="L178" s="21" t="s">
        <v>41</v>
      </c>
      <c r="M178" s="25">
        <v>1165</v>
      </c>
      <c r="N178" s="31">
        <v>0</v>
      </c>
      <c r="O178" s="27"/>
      <c r="P178" s="26" t="str">
        <f t="shared" si="17"/>
        <v/>
      </c>
      <c r="Q178" s="26" t="str">
        <f>IFERROR(VLOOKUP($B178,'[1]Д2-PM'!$B$3:$M$93,2,0),"")</f>
        <v/>
      </c>
      <c r="R178" s="28" t="str">
        <f t="shared" si="12"/>
        <v/>
      </c>
      <c r="S178" s="31">
        <v>0</v>
      </c>
      <c r="T178" s="27"/>
      <c r="U178" s="26" t="str">
        <f t="shared" si="15"/>
        <v/>
      </c>
      <c r="V178" s="26" t="str">
        <f>IFERROR(VLOOKUP($B178,'[1]Д2-SO2'!$B$3:$M$93,2,0),"")</f>
        <v/>
      </c>
      <c r="W178" s="28" t="str">
        <f t="shared" si="13"/>
        <v/>
      </c>
      <c r="X178" s="31">
        <v>27.65</v>
      </c>
      <c r="Y178" s="27"/>
      <c r="Z178" s="26" t="str">
        <f t="shared" si="16"/>
        <v/>
      </c>
      <c r="AA178" s="26" t="str">
        <f>IFERROR(VLOOKUP($B178,'[1]Д2-NOx'!$B$3:$R$93,2,0),"")</f>
        <v/>
      </c>
      <c r="AB178" s="28" t="str">
        <f t="shared" si="14"/>
        <v/>
      </c>
      <c r="AC178" s="2"/>
    </row>
    <row r="179" spans="1:29" ht="15.6" x14ac:dyDescent="0.3">
      <c r="A179" s="19">
        <v>155</v>
      </c>
      <c r="B179" s="29" t="s">
        <v>365</v>
      </c>
      <c r="C179" s="21" t="s">
        <v>245</v>
      </c>
      <c r="D179" s="21" t="s">
        <v>364</v>
      </c>
      <c r="E179" s="21" t="s">
        <v>355</v>
      </c>
      <c r="F179" s="23" t="s">
        <v>34</v>
      </c>
      <c r="G179" s="24">
        <v>70.319999999999993</v>
      </c>
      <c r="H179" s="24">
        <v>0</v>
      </c>
      <c r="I179" s="24">
        <v>0</v>
      </c>
      <c r="J179" s="24">
        <v>86.25</v>
      </c>
      <c r="K179" s="24">
        <v>0</v>
      </c>
      <c r="L179" s="21" t="s">
        <v>357</v>
      </c>
      <c r="M179" s="25">
        <v>420</v>
      </c>
      <c r="N179" s="26">
        <v>0</v>
      </c>
      <c r="O179" s="27"/>
      <c r="P179" s="26" t="str">
        <f t="shared" si="17"/>
        <v/>
      </c>
      <c r="Q179" s="26" t="str">
        <f>IFERROR(VLOOKUP($B179,'[1]Д2-PM'!$B$3:$M$93,2,0),"")</f>
        <v/>
      </c>
      <c r="R179" s="28" t="str">
        <f t="shared" si="12"/>
        <v/>
      </c>
      <c r="S179" s="26">
        <v>0</v>
      </c>
      <c r="T179" s="27"/>
      <c r="U179" s="26" t="str">
        <f t="shared" si="15"/>
        <v/>
      </c>
      <c r="V179" s="26" t="str">
        <f>IFERROR(VLOOKUP($B179,'[1]Д2-SO2'!$B$3:$M$93,2,0),"")</f>
        <v/>
      </c>
      <c r="W179" s="28" t="str">
        <f t="shared" si="13"/>
        <v/>
      </c>
      <c r="X179" s="26">
        <v>6.8</v>
      </c>
      <c r="Y179" s="27"/>
      <c r="Z179" s="26" t="str">
        <f t="shared" si="16"/>
        <v/>
      </c>
      <c r="AA179" s="26" t="str">
        <f>IFERROR(VLOOKUP($B179,'[1]Д2-NOx'!$B$3:$R$93,2,0),"")</f>
        <v/>
      </c>
      <c r="AB179" s="28" t="str">
        <f t="shared" si="14"/>
        <v/>
      </c>
      <c r="AC179" s="2"/>
    </row>
    <row r="180" spans="1:29" ht="15.6" x14ac:dyDescent="0.3">
      <c r="A180" s="19">
        <v>156</v>
      </c>
      <c r="B180" s="29" t="s">
        <v>366</v>
      </c>
      <c r="C180" s="21" t="s">
        <v>245</v>
      </c>
      <c r="D180" s="21" t="s">
        <v>364</v>
      </c>
      <c r="E180" s="21" t="s">
        <v>355</v>
      </c>
      <c r="F180" s="23" t="s">
        <v>34</v>
      </c>
      <c r="G180" s="24">
        <v>70.319999999999993</v>
      </c>
      <c r="H180" s="24">
        <v>0</v>
      </c>
      <c r="I180" s="24">
        <v>0</v>
      </c>
      <c r="J180" s="24">
        <v>69.2</v>
      </c>
      <c r="K180" s="24">
        <v>0</v>
      </c>
      <c r="L180" s="21" t="s">
        <v>41</v>
      </c>
      <c r="M180" s="25">
        <v>337</v>
      </c>
      <c r="N180" s="31">
        <v>0</v>
      </c>
      <c r="O180" s="27"/>
      <c r="P180" s="26" t="str">
        <f t="shared" si="17"/>
        <v/>
      </c>
      <c r="Q180" s="26" t="str">
        <f>IFERROR(VLOOKUP($B180,'[1]Д2-PM'!$B$3:$M$93,2,0),"")</f>
        <v/>
      </c>
      <c r="R180" s="28" t="str">
        <f t="shared" si="12"/>
        <v/>
      </c>
      <c r="S180" s="31">
        <v>0</v>
      </c>
      <c r="T180" s="27"/>
      <c r="U180" s="26" t="str">
        <f t="shared" si="15"/>
        <v/>
      </c>
      <c r="V180" s="26" t="str">
        <f>IFERROR(VLOOKUP($B180,'[1]Д2-SO2'!$B$3:$M$93,2,0),"")</f>
        <v/>
      </c>
      <c r="W180" s="28" t="str">
        <f t="shared" si="13"/>
        <v/>
      </c>
      <c r="X180" s="31">
        <v>8.5299999999999994</v>
      </c>
      <c r="Y180" s="27"/>
      <c r="Z180" s="26" t="str">
        <f t="shared" si="16"/>
        <v/>
      </c>
      <c r="AA180" s="26" t="str">
        <f>IFERROR(VLOOKUP($B180,'[1]Д2-NOx'!$B$3:$R$93,2,0),"")</f>
        <v/>
      </c>
      <c r="AB180" s="28" t="str">
        <f t="shared" si="14"/>
        <v/>
      </c>
      <c r="AC180" s="2"/>
    </row>
    <row r="181" spans="1:29" ht="15.6" x14ac:dyDescent="0.3">
      <c r="A181" s="19">
        <v>157</v>
      </c>
      <c r="B181" s="29" t="s">
        <v>367</v>
      </c>
      <c r="C181" s="21" t="s">
        <v>111</v>
      </c>
      <c r="D181" s="21" t="s">
        <v>368</v>
      </c>
      <c r="E181" s="21" t="s">
        <v>355</v>
      </c>
      <c r="F181" s="23" t="s">
        <v>34</v>
      </c>
      <c r="G181" s="24">
        <v>70.319999999999993</v>
      </c>
      <c r="H181" s="24">
        <v>0</v>
      </c>
      <c r="I181" s="24">
        <v>0</v>
      </c>
      <c r="J181" s="24">
        <v>486.75</v>
      </c>
      <c r="K181" s="24">
        <v>0</v>
      </c>
      <c r="L181" s="21" t="s">
        <v>357</v>
      </c>
      <c r="M181" s="25">
        <v>2547</v>
      </c>
      <c r="N181" s="26">
        <v>0</v>
      </c>
      <c r="O181" s="27"/>
      <c r="P181" s="26" t="str">
        <f t="shared" si="17"/>
        <v/>
      </c>
      <c r="Q181" s="26" t="str">
        <f>IFERROR(VLOOKUP($B181,'[1]Д2-PM'!$B$3:$M$93,2,0),"")</f>
        <v/>
      </c>
      <c r="R181" s="28" t="str">
        <f t="shared" si="12"/>
        <v/>
      </c>
      <c r="S181" s="26">
        <v>0</v>
      </c>
      <c r="T181" s="27"/>
      <c r="U181" s="26" t="str">
        <f t="shared" si="15"/>
        <v/>
      </c>
      <c r="V181" s="26" t="str">
        <f>IFERROR(VLOOKUP($B181,'[1]Д2-SO2'!$B$3:$M$93,2,0),"")</f>
        <v/>
      </c>
      <c r="W181" s="28" t="str">
        <f t="shared" si="13"/>
        <v/>
      </c>
      <c r="X181" s="26">
        <v>54.8</v>
      </c>
      <c r="Y181" s="27"/>
      <c r="Z181" s="26" t="str">
        <f t="shared" si="16"/>
        <v/>
      </c>
      <c r="AA181" s="26" t="str">
        <f>IFERROR(VLOOKUP($B181,'[1]Д2-NOx'!$B$3:$R$93,2,0),"")</f>
        <v/>
      </c>
      <c r="AB181" s="28" t="str">
        <f t="shared" si="14"/>
        <v/>
      </c>
      <c r="AC181" s="2"/>
    </row>
    <row r="182" spans="1:29" ht="15.6" x14ac:dyDescent="0.3">
      <c r="A182" s="19">
        <v>158</v>
      </c>
      <c r="B182" s="29" t="s">
        <v>369</v>
      </c>
      <c r="C182" s="21" t="s">
        <v>111</v>
      </c>
      <c r="D182" s="21" t="s">
        <v>368</v>
      </c>
      <c r="E182" s="21" t="s">
        <v>355</v>
      </c>
      <c r="F182" s="23" t="s">
        <v>34</v>
      </c>
      <c r="G182" s="24">
        <v>70.319999999999993</v>
      </c>
      <c r="H182" s="24">
        <v>0</v>
      </c>
      <c r="I182" s="24">
        <v>0</v>
      </c>
      <c r="J182" s="24">
        <v>648.41999999999996</v>
      </c>
      <c r="K182" s="24">
        <v>0</v>
      </c>
      <c r="L182" s="21" t="s">
        <v>357</v>
      </c>
      <c r="M182" s="25">
        <v>3393</v>
      </c>
      <c r="N182" s="26">
        <v>0</v>
      </c>
      <c r="O182" s="27"/>
      <c r="P182" s="26" t="str">
        <f t="shared" si="17"/>
        <v/>
      </c>
      <c r="Q182" s="26" t="str">
        <f>IFERROR(VLOOKUP($B182,'[1]Д2-PM'!$B$3:$M$93,2,0),"")</f>
        <v/>
      </c>
      <c r="R182" s="28" t="str">
        <f t="shared" si="12"/>
        <v/>
      </c>
      <c r="S182" s="26">
        <v>0</v>
      </c>
      <c r="T182" s="27"/>
      <c r="U182" s="26" t="str">
        <f t="shared" si="15"/>
        <v/>
      </c>
      <c r="V182" s="26" t="str">
        <f>IFERROR(VLOOKUP($B182,'[1]Д2-SO2'!$B$3:$M$93,2,0),"")</f>
        <v/>
      </c>
      <c r="W182" s="28" t="str">
        <f t="shared" si="13"/>
        <v/>
      </c>
      <c r="X182" s="26">
        <v>97.6</v>
      </c>
      <c r="Y182" s="27"/>
      <c r="Z182" s="26" t="str">
        <f t="shared" si="16"/>
        <v/>
      </c>
      <c r="AA182" s="26" t="str">
        <f>IFERROR(VLOOKUP($B182,'[1]Д2-NOx'!$B$3:$R$93,2,0),"")</f>
        <v/>
      </c>
      <c r="AB182" s="28" t="str">
        <f t="shared" si="14"/>
        <v/>
      </c>
      <c r="AC182" s="2"/>
    </row>
    <row r="183" spans="1:29" ht="15.6" x14ac:dyDescent="0.3">
      <c r="A183" s="19">
        <v>159</v>
      </c>
      <c r="B183" s="29" t="s">
        <v>370</v>
      </c>
      <c r="C183" s="21" t="s">
        <v>111</v>
      </c>
      <c r="D183" s="21" t="s">
        <v>368</v>
      </c>
      <c r="E183" s="21" t="s">
        <v>355</v>
      </c>
      <c r="F183" s="23" t="s">
        <v>34</v>
      </c>
      <c r="G183" s="24">
        <v>70.319999999999993</v>
      </c>
      <c r="H183" s="24">
        <v>0</v>
      </c>
      <c r="I183" s="24">
        <v>0</v>
      </c>
      <c r="J183" s="24">
        <v>452.34999999999997</v>
      </c>
      <c r="K183" s="24">
        <v>0</v>
      </c>
      <c r="L183" s="21" t="s">
        <v>357</v>
      </c>
      <c r="M183" s="25">
        <v>2367</v>
      </c>
      <c r="N183" s="26">
        <v>0</v>
      </c>
      <c r="O183" s="27"/>
      <c r="P183" s="26" t="str">
        <f t="shared" si="17"/>
        <v/>
      </c>
      <c r="Q183" s="26" t="str">
        <f>IFERROR(VLOOKUP($B183,'[1]Д2-PM'!$B$3:$M$93,2,0),"")</f>
        <v/>
      </c>
      <c r="R183" s="28" t="str">
        <f t="shared" si="12"/>
        <v/>
      </c>
      <c r="S183" s="26">
        <v>0</v>
      </c>
      <c r="T183" s="27"/>
      <c r="U183" s="26" t="str">
        <f t="shared" si="15"/>
        <v/>
      </c>
      <c r="V183" s="26" t="str">
        <f>IFERROR(VLOOKUP($B183,'[1]Д2-SO2'!$B$3:$M$93,2,0),"")</f>
        <v/>
      </c>
      <c r="W183" s="28" t="str">
        <f t="shared" si="13"/>
        <v/>
      </c>
      <c r="X183" s="26">
        <v>85.6</v>
      </c>
      <c r="Y183" s="27"/>
      <c r="Z183" s="26" t="str">
        <f t="shared" si="16"/>
        <v/>
      </c>
      <c r="AA183" s="26" t="str">
        <f>IFERROR(VLOOKUP($B183,'[1]Д2-NOx'!$B$3:$R$93,2,0),"")</f>
        <v/>
      </c>
      <c r="AB183" s="28" t="str">
        <f t="shared" si="14"/>
        <v/>
      </c>
      <c r="AC183" s="2"/>
    </row>
    <row r="184" spans="1:29" ht="15.6" x14ac:dyDescent="0.3">
      <c r="A184" s="19">
        <v>160</v>
      </c>
      <c r="B184" s="29" t="s">
        <v>371</v>
      </c>
      <c r="C184" s="21" t="s">
        <v>213</v>
      </c>
      <c r="D184" s="21" t="s">
        <v>354</v>
      </c>
      <c r="E184" s="21" t="s">
        <v>355</v>
      </c>
      <c r="F184" s="23" t="s">
        <v>34</v>
      </c>
      <c r="G184" s="24">
        <v>89.34</v>
      </c>
      <c r="H184" s="24">
        <v>0</v>
      </c>
      <c r="I184" s="24">
        <v>0</v>
      </c>
      <c r="J184" s="24">
        <v>955.68</v>
      </c>
      <c r="K184" s="24">
        <v>0</v>
      </c>
      <c r="L184" s="21" t="s">
        <v>357</v>
      </c>
      <c r="M184" s="25">
        <v>3533</v>
      </c>
      <c r="N184" s="26">
        <v>0</v>
      </c>
      <c r="O184" s="27"/>
      <c r="P184" s="26" t="str">
        <f t="shared" si="17"/>
        <v/>
      </c>
      <c r="Q184" s="26" t="str">
        <f>IFERROR(VLOOKUP($B184,'[1]Д2-PM'!$B$3:$M$93,2,0),"")</f>
        <v/>
      </c>
      <c r="R184" s="28" t="str">
        <f t="shared" si="12"/>
        <v/>
      </c>
      <c r="S184" s="26">
        <v>0</v>
      </c>
      <c r="T184" s="27"/>
      <c r="U184" s="26" t="str">
        <f t="shared" si="15"/>
        <v/>
      </c>
      <c r="V184" s="26" t="str">
        <f>IFERROR(VLOOKUP($B184,'[1]Д2-SO2'!$B$3:$M$93,2,0),"")</f>
        <v/>
      </c>
      <c r="W184" s="28" t="str">
        <f t="shared" si="13"/>
        <v/>
      </c>
      <c r="X184" s="26">
        <v>156.30000000000001</v>
      </c>
      <c r="Y184" s="27"/>
      <c r="Z184" s="26" t="str">
        <f t="shared" si="16"/>
        <v/>
      </c>
      <c r="AA184" s="26" t="str">
        <f>IFERROR(VLOOKUP($B184,'[1]Д2-NOx'!$B$3:$R$93,2,0),"")</f>
        <v/>
      </c>
      <c r="AB184" s="28" t="str">
        <f t="shared" si="14"/>
        <v/>
      </c>
      <c r="AC184" s="2"/>
    </row>
    <row r="185" spans="1:29" ht="15.6" x14ac:dyDescent="0.3">
      <c r="A185" s="19">
        <v>161</v>
      </c>
      <c r="B185" s="29" t="s">
        <v>372</v>
      </c>
      <c r="C185" s="21" t="s">
        <v>213</v>
      </c>
      <c r="D185" s="21" t="s">
        <v>354</v>
      </c>
      <c r="E185" s="21" t="s">
        <v>355</v>
      </c>
      <c r="F185" s="23" t="s">
        <v>34</v>
      </c>
      <c r="G185" s="24">
        <v>89.34</v>
      </c>
      <c r="H185" s="24">
        <v>0</v>
      </c>
      <c r="I185" s="24">
        <v>0</v>
      </c>
      <c r="J185" s="24">
        <v>96.570000000000007</v>
      </c>
      <c r="K185" s="24">
        <v>0</v>
      </c>
      <c r="L185" s="21" t="s">
        <v>357</v>
      </c>
      <c r="M185" s="25">
        <v>357</v>
      </c>
      <c r="N185" s="26">
        <v>0</v>
      </c>
      <c r="O185" s="27"/>
      <c r="P185" s="26" t="str">
        <f t="shared" si="17"/>
        <v/>
      </c>
      <c r="Q185" s="26" t="str">
        <f>IFERROR(VLOOKUP($B185,'[1]Д2-PM'!$B$3:$M$93,2,0),"")</f>
        <v/>
      </c>
      <c r="R185" s="28" t="str">
        <f t="shared" si="12"/>
        <v/>
      </c>
      <c r="S185" s="26">
        <v>0</v>
      </c>
      <c r="T185" s="27"/>
      <c r="U185" s="26" t="str">
        <f t="shared" si="15"/>
        <v/>
      </c>
      <c r="V185" s="26" t="str">
        <f>IFERROR(VLOOKUP($B185,'[1]Д2-SO2'!$B$3:$M$93,2,0),"")</f>
        <v/>
      </c>
      <c r="W185" s="28" t="str">
        <f t="shared" si="13"/>
        <v/>
      </c>
      <c r="X185" s="26">
        <v>15.8</v>
      </c>
      <c r="Y185" s="27"/>
      <c r="Z185" s="26" t="str">
        <f t="shared" si="16"/>
        <v/>
      </c>
      <c r="AA185" s="26" t="str">
        <f>IFERROR(VLOOKUP($B185,'[1]Д2-NOx'!$B$3:$R$93,2,0),"")</f>
        <v/>
      </c>
      <c r="AB185" s="28" t="str">
        <f t="shared" si="14"/>
        <v/>
      </c>
      <c r="AC185" s="2"/>
    </row>
    <row r="186" spans="1:29" ht="15.6" x14ac:dyDescent="0.3">
      <c r="A186" s="19">
        <v>162</v>
      </c>
      <c r="B186" s="29" t="s">
        <v>373</v>
      </c>
      <c r="C186" s="21" t="s">
        <v>213</v>
      </c>
      <c r="D186" s="21" t="s">
        <v>354</v>
      </c>
      <c r="E186" s="21" t="s">
        <v>355</v>
      </c>
      <c r="F186" s="23" t="s">
        <v>34</v>
      </c>
      <c r="G186" s="24">
        <v>89.34</v>
      </c>
      <c r="H186" s="24">
        <v>0</v>
      </c>
      <c r="I186" s="24">
        <v>0</v>
      </c>
      <c r="J186" s="24">
        <v>596.99</v>
      </c>
      <c r="K186" s="24">
        <v>0</v>
      </c>
      <c r="L186" s="21" t="s">
        <v>357</v>
      </c>
      <c r="M186" s="25">
        <v>2207</v>
      </c>
      <c r="N186" s="26">
        <v>0</v>
      </c>
      <c r="O186" s="27"/>
      <c r="P186" s="26" t="str">
        <f t="shared" si="17"/>
        <v/>
      </c>
      <c r="Q186" s="26" t="str">
        <f>IFERROR(VLOOKUP($B186,'[1]Д2-PM'!$B$3:$M$93,2,0),"")</f>
        <v/>
      </c>
      <c r="R186" s="28" t="str">
        <f t="shared" si="12"/>
        <v/>
      </c>
      <c r="S186" s="26">
        <v>0</v>
      </c>
      <c r="T186" s="27"/>
      <c r="U186" s="26" t="str">
        <f t="shared" si="15"/>
        <v/>
      </c>
      <c r="V186" s="26" t="str">
        <f>IFERROR(VLOOKUP($B186,'[1]Д2-SO2'!$B$3:$M$93,2,0),"")</f>
        <v/>
      </c>
      <c r="W186" s="28" t="str">
        <f t="shared" si="13"/>
        <v/>
      </c>
      <c r="X186" s="26">
        <v>97.6</v>
      </c>
      <c r="Y186" s="27"/>
      <c r="Z186" s="26" t="str">
        <f t="shared" si="16"/>
        <v/>
      </c>
      <c r="AA186" s="26" t="str">
        <f>IFERROR(VLOOKUP($B186,'[1]Д2-NOx'!$B$3:$R$93,2,0),"")</f>
        <v/>
      </c>
      <c r="AB186" s="28" t="str">
        <f t="shared" si="14"/>
        <v/>
      </c>
      <c r="AC186" s="2"/>
    </row>
    <row r="187" spans="1:29" ht="15.6" x14ac:dyDescent="0.3">
      <c r="A187" s="19">
        <v>163</v>
      </c>
      <c r="B187" s="29" t="s">
        <v>374</v>
      </c>
      <c r="C187" s="21" t="s">
        <v>245</v>
      </c>
      <c r="D187" s="21" t="s">
        <v>364</v>
      </c>
      <c r="E187" s="21" t="s">
        <v>355</v>
      </c>
      <c r="F187" s="23" t="s">
        <v>34</v>
      </c>
      <c r="G187" s="24">
        <v>89.34</v>
      </c>
      <c r="H187" s="24">
        <v>0</v>
      </c>
      <c r="I187" s="24">
        <v>0</v>
      </c>
      <c r="J187" s="24">
        <v>239.95</v>
      </c>
      <c r="K187" s="24">
        <v>0</v>
      </c>
      <c r="L187" s="21" t="s">
        <v>357</v>
      </c>
      <c r="M187" s="25">
        <v>930</v>
      </c>
      <c r="N187" s="26">
        <v>0</v>
      </c>
      <c r="O187" s="27"/>
      <c r="P187" s="26" t="str">
        <f t="shared" si="17"/>
        <v/>
      </c>
      <c r="Q187" s="26" t="str">
        <f>IFERROR(VLOOKUP($B187,'[1]Д2-PM'!$B$3:$M$93,2,0),"")</f>
        <v/>
      </c>
      <c r="R187" s="28" t="str">
        <f t="shared" si="12"/>
        <v/>
      </c>
      <c r="S187" s="26">
        <v>0</v>
      </c>
      <c r="T187" s="27"/>
      <c r="U187" s="26" t="str">
        <f t="shared" si="15"/>
        <v/>
      </c>
      <c r="V187" s="26" t="str">
        <f>IFERROR(VLOOKUP($B187,'[1]Д2-SO2'!$B$3:$M$93,2,0),"")</f>
        <v/>
      </c>
      <c r="W187" s="28" t="str">
        <f t="shared" si="13"/>
        <v/>
      </c>
      <c r="X187" s="26">
        <v>23</v>
      </c>
      <c r="Y187" s="27"/>
      <c r="Z187" s="26" t="str">
        <f t="shared" si="16"/>
        <v/>
      </c>
      <c r="AA187" s="26" t="str">
        <f>IFERROR(VLOOKUP($B187,'[1]Д2-NOx'!$B$3:$R$93,2,0),"")</f>
        <v/>
      </c>
      <c r="AB187" s="28" t="str">
        <f t="shared" si="14"/>
        <v/>
      </c>
      <c r="AC187" s="2"/>
    </row>
    <row r="188" spans="1:29" ht="15.6" x14ac:dyDescent="0.3">
      <c r="A188" s="19">
        <v>164</v>
      </c>
      <c r="B188" s="29" t="s">
        <v>375</v>
      </c>
      <c r="C188" s="21" t="s">
        <v>245</v>
      </c>
      <c r="D188" s="21" t="s">
        <v>364</v>
      </c>
      <c r="E188" s="21" t="s">
        <v>355</v>
      </c>
      <c r="F188" s="23" t="s">
        <v>34</v>
      </c>
      <c r="G188" s="24">
        <v>89.34</v>
      </c>
      <c r="H188" s="24">
        <v>0</v>
      </c>
      <c r="I188" s="24">
        <v>0</v>
      </c>
      <c r="J188" s="24">
        <v>14.45</v>
      </c>
      <c r="K188" s="24">
        <v>0</v>
      </c>
      <c r="L188" s="21" t="s">
        <v>357</v>
      </c>
      <c r="M188" s="25">
        <v>56</v>
      </c>
      <c r="N188" s="26">
        <v>0</v>
      </c>
      <c r="O188" s="27"/>
      <c r="P188" s="26" t="str">
        <f t="shared" si="17"/>
        <v/>
      </c>
      <c r="Q188" s="26" t="str">
        <f>IFERROR(VLOOKUP($B188,'[1]Д2-PM'!$B$3:$M$93,2,0),"")</f>
        <v/>
      </c>
      <c r="R188" s="28" t="str">
        <f t="shared" si="12"/>
        <v/>
      </c>
      <c r="S188" s="26">
        <v>0</v>
      </c>
      <c r="T188" s="27"/>
      <c r="U188" s="26" t="str">
        <f t="shared" si="15"/>
        <v/>
      </c>
      <c r="V188" s="26" t="str">
        <f>IFERROR(VLOOKUP($B188,'[1]Д2-SO2'!$B$3:$M$93,2,0),"")</f>
        <v/>
      </c>
      <c r="W188" s="28" t="str">
        <f t="shared" si="13"/>
        <v/>
      </c>
      <c r="X188" s="26">
        <v>1.4</v>
      </c>
      <c r="Y188" s="27"/>
      <c r="Z188" s="26" t="str">
        <f t="shared" si="16"/>
        <v/>
      </c>
      <c r="AA188" s="26" t="str">
        <f>IFERROR(VLOOKUP($B188,'[1]Д2-NOx'!$B$3:$R$93,2,0),"")</f>
        <v/>
      </c>
      <c r="AB188" s="28" t="str">
        <f t="shared" si="14"/>
        <v/>
      </c>
      <c r="AC188" s="2"/>
    </row>
    <row r="189" spans="1:29" ht="15.6" x14ac:dyDescent="0.3">
      <c r="A189" s="19">
        <v>165</v>
      </c>
      <c r="B189" s="29" t="s">
        <v>376</v>
      </c>
      <c r="C189" s="21" t="s">
        <v>245</v>
      </c>
      <c r="D189" s="21" t="s">
        <v>364</v>
      </c>
      <c r="E189" s="21" t="s">
        <v>355</v>
      </c>
      <c r="F189" s="23" t="s">
        <v>34</v>
      </c>
      <c r="G189" s="24">
        <v>89.34</v>
      </c>
      <c r="H189" s="24">
        <v>0</v>
      </c>
      <c r="I189" s="24">
        <v>0</v>
      </c>
      <c r="J189" s="24">
        <v>10.319999999999999</v>
      </c>
      <c r="K189" s="24">
        <v>0</v>
      </c>
      <c r="L189" s="21" t="s">
        <v>357</v>
      </c>
      <c r="M189" s="25">
        <v>40</v>
      </c>
      <c r="N189" s="26">
        <v>0</v>
      </c>
      <c r="O189" s="27"/>
      <c r="P189" s="26" t="str">
        <f t="shared" si="17"/>
        <v/>
      </c>
      <c r="Q189" s="26" t="str">
        <f>IFERROR(VLOOKUP($B189,'[1]Д2-PM'!$B$3:$M$93,2,0),"")</f>
        <v/>
      </c>
      <c r="R189" s="28" t="str">
        <f t="shared" si="12"/>
        <v/>
      </c>
      <c r="S189" s="26">
        <v>0</v>
      </c>
      <c r="T189" s="27"/>
      <c r="U189" s="26" t="str">
        <f t="shared" si="15"/>
        <v/>
      </c>
      <c r="V189" s="26" t="str">
        <f>IFERROR(VLOOKUP($B189,'[1]Д2-SO2'!$B$3:$M$93,2,0),"")</f>
        <v/>
      </c>
      <c r="W189" s="28" t="str">
        <f t="shared" si="13"/>
        <v/>
      </c>
      <c r="X189" s="26">
        <v>1</v>
      </c>
      <c r="Y189" s="27"/>
      <c r="Z189" s="26" t="str">
        <f t="shared" si="16"/>
        <v/>
      </c>
      <c r="AA189" s="26" t="str">
        <f>IFERROR(VLOOKUP($B189,'[1]Д2-NOx'!$B$3:$R$93,2,0),"")</f>
        <v/>
      </c>
      <c r="AB189" s="28" t="str">
        <f t="shared" si="14"/>
        <v/>
      </c>
      <c r="AC189" s="2"/>
    </row>
    <row r="190" spans="1:29" ht="15.6" x14ac:dyDescent="0.3">
      <c r="A190" s="19">
        <v>166</v>
      </c>
      <c r="B190" s="29" t="s">
        <v>377</v>
      </c>
      <c r="C190" s="21" t="s">
        <v>126</v>
      </c>
      <c r="D190" s="21" t="s">
        <v>378</v>
      </c>
      <c r="E190" s="21" t="s">
        <v>355</v>
      </c>
      <c r="F190" s="23" t="s">
        <v>34</v>
      </c>
      <c r="G190" s="24">
        <v>89.34</v>
      </c>
      <c r="H190" s="24">
        <v>0</v>
      </c>
      <c r="I190" s="24">
        <v>0</v>
      </c>
      <c r="J190" s="24">
        <v>366.63</v>
      </c>
      <c r="K190" s="24">
        <v>0</v>
      </c>
      <c r="L190" s="21" t="s">
        <v>357</v>
      </c>
      <c r="M190" s="25">
        <v>1408</v>
      </c>
      <c r="N190" s="26">
        <v>0</v>
      </c>
      <c r="O190" s="27"/>
      <c r="P190" s="26" t="str">
        <f t="shared" si="17"/>
        <v/>
      </c>
      <c r="Q190" s="26" t="str">
        <f>IFERROR(VLOOKUP($B190,'[1]Д2-PM'!$B$3:$M$93,2,0),"")</f>
        <v/>
      </c>
      <c r="R190" s="28" t="str">
        <f t="shared" si="12"/>
        <v/>
      </c>
      <c r="S190" s="26">
        <v>0</v>
      </c>
      <c r="T190" s="27"/>
      <c r="U190" s="26" t="str">
        <f t="shared" si="15"/>
        <v/>
      </c>
      <c r="V190" s="26" t="str">
        <f>IFERROR(VLOOKUP($B190,'[1]Д2-SO2'!$B$3:$M$93,2,0),"")</f>
        <v/>
      </c>
      <c r="W190" s="28" t="str">
        <f t="shared" si="13"/>
        <v/>
      </c>
      <c r="X190" s="26">
        <v>26.7</v>
      </c>
      <c r="Y190" s="27"/>
      <c r="Z190" s="26" t="str">
        <f t="shared" si="16"/>
        <v/>
      </c>
      <c r="AA190" s="26" t="str">
        <f>IFERROR(VLOOKUP($B190,'[1]Д2-NOx'!$B$3:$R$93,2,0),"")</f>
        <v/>
      </c>
      <c r="AB190" s="28" t="str">
        <f t="shared" si="14"/>
        <v/>
      </c>
      <c r="AC190" s="2"/>
    </row>
    <row r="191" spans="1:29" ht="15.6" x14ac:dyDescent="0.3">
      <c r="A191" s="19">
        <v>167</v>
      </c>
      <c r="B191" s="29" t="s">
        <v>379</v>
      </c>
      <c r="C191" s="21" t="s">
        <v>126</v>
      </c>
      <c r="D191" s="21" t="s">
        <v>378</v>
      </c>
      <c r="E191" s="21" t="s">
        <v>355</v>
      </c>
      <c r="F191" s="23" t="s">
        <v>34</v>
      </c>
      <c r="G191" s="24">
        <v>89.34</v>
      </c>
      <c r="H191" s="24">
        <v>0</v>
      </c>
      <c r="I191" s="24">
        <v>0</v>
      </c>
      <c r="J191" s="24">
        <v>958.76</v>
      </c>
      <c r="K191" s="24">
        <v>0</v>
      </c>
      <c r="L191" s="21" t="s">
        <v>357</v>
      </c>
      <c r="M191" s="25">
        <v>3682</v>
      </c>
      <c r="N191" s="26">
        <v>0</v>
      </c>
      <c r="O191" s="27"/>
      <c r="P191" s="26" t="str">
        <f t="shared" si="17"/>
        <v/>
      </c>
      <c r="Q191" s="26" t="str">
        <f>IFERROR(VLOOKUP($B191,'[1]Д2-PM'!$B$3:$M$93,2,0),"")</f>
        <v/>
      </c>
      <c r="R191" s="28" t="str">
        <f t="shared" si="12"/>
        <v/>
      </c>
      <c r="S191" s="26">
        <v>0</v>
      </c>
      <c r="T191" s="27"/>
      <c r="U191" s="26" t="str">
        <f t="shared" si="15"/>
        <v/>
      </c>
      <c r="V191" s="26" t="str">
        <f>IFERROR(VLOOKUP($B191,'[1]Д2-SO2'!$B$3:$M$93,2,0),"")</f>
        <v/>
      </c>
      <c r="W191" s="28" t="str">
        <f t="shared" si="13"/>
        <v/>
      </c>
      <c r="X191" s="26">
        <v>66.400000000000006</v>
      </c>
      <c r="Y191" s="27"/>
      <c r="Z191" s="26" t="str">
        <f t="shared" si="16"/>
        <v/>
      </c>
      <c r="AA191" s="26" t="str">
        <f>IFERROR(VLOOKUP($B191,'[1]Д2-NOx'!$B$3:$R$93,2,0),"")</f>
        <v/>
      </c>
      <c r="AB191" s="28" t="str">
        <f t="shared" si="14"/>
        <v/>
      </c>
      <c r="AC191" s="2"/>
    </row>
    <row r="192" spans="1:29" ht="15.6" x14ac:dyDescent="0.3">
      <c r="A192" s="19">
        <v>168</v>
      </c>
      <c r="B192" s="29" t="s">
        <v>380</v>
      </c>
      <c r="C192" s="21" t="s">
        <v>126</v>
      </c>
      <c r="D192" s="21" t="s">
        <v>378</v>
      </c>
      <c r="E192" s="21" t="s">
        <v>355</v>
      </c>
      <c r="F192" s="23" t="s">
        <v>34</v>
      </c>
      <c r="G192" s="24">
        <v>89.34</v>
      </c>
      <c r="H192" s="24">
        <v>0</v>
      </c>
      <c r="I192" s="24">
        <v>0</v>
      </c>
      <c r="J192" s="24">
        <v>878.04000000000008</v>
      </c>
      <c r="K192" s="24">
        <v>0</v>
      </c>
      <c r="L192" s="21" t="s">
        <v>357</v>
      </c>
      <c r="M192" s="25">
        <v>3372</v>
      </c>
      <c r="N192" s="26">
        <v>0</v>
      </c>
      <c r="O192" s="27"/>
      <c r="P192" s="26" t="str">
        <f t="shared" si="17"/>
        <v/>
      </c>
      <c r="Q192" s="26" t="str">
        <f>IFERROR(VLOOKUP($B192,'[1]Д2-PM'!$B$3:$M$93,2,0),"")</f>
        <v/>
      </c>
      <c r="R192" s="28" t="str">
        <f t="shared" si="12"/>
        <v/>
      </c>
      <c r="S192" s="26">
        <v>0</v>
      </c>
      <c r="T192" s="27"/>
      <c r="U192" s="26" t="str">
        <f t="shared" si="15"/>
        <v/>
      </c>
      <c r="V192" s="26" t="str">
        <f>IFERROR(VLOOKUP($B192,'[1]Д2-SO2'!$B$3:$M$93,2,0),"")</f>
        <v/>
      </c>
      <c r="W192" s="28" t="str">
        <f t="shared" si="13"/>
        <v/>
      </c>
      <c r="X192" s="26">
        <v>60.4</v>
      </c>
      <c r="Y192" s="27"/>
      <c r="Z192" s="26" t="str">
        <f t="shared" si="16"/>
        <v/>
      </c>
      <c r="AA192" s="26" t="str">
        <f>IFERROR(VLOOKUP($B192,'[1]Д2-NOx'!$B$3:$R$93,2,0),"")</f>
        <v/>
      </c>
      <c r="AB192" s="28" t="str">
        <f t="shared" si="14"/>
        <v/>
      </c>
      <c r="AC192" s="2"/>
    </row>
    <row r="193" spans="1:29" ht="15.6" x14ac:dyDescent="0.3">
      <c r="A193" s="19">
        <v>169</v>
      </c>
      <c r="B193" s="29" t="s">
        <v>381</v>
      </c>
      <c r="C193" s="21" t="s">
        <v>111</v>
      </c>
      <c r="D193" s="21" t="s">
        <v>382</v>
      </c>
      <c r="E193" s="21" t="s">
        <v>355</v>
      </c>
      <c r="F193" s="23" t="s">
        <v>34</v>
      </c>
      <c r="G193" s="24">
        <v>89.34</v>
      </c>
      <c r="H193" s="24">
        <v>0</v>
      </c>
      <c r="I193" s="24">
        <v>0</v>
      </c>
      <c r="J193" s="24">
        <v>171.41</v>
      </c>
      <c r="K193" s="24">
        <v>0</v>
      </c>
      <c r="L193" s="21" t="s">
        <v>357</v>
      </c>
      <c r="M193" s="25">
        <v>679</v>
      </c>
      <c r="N193" s="26">
        <v>0</v>
      </c>
      <c r="O193" s="27"/>
      <c r="P193" s="26" t="str">
        <f t="shared" si="17"/>
        <v/>
      </c>
      <c r="Q193" s="26" t="str">
        <f>IFERROR(VLOOKUP($B193,'[1]Д2-PM'!$B$3:$M$93,2,0),"")</f>
        <v/>
      </c>
      <c r="R193" s="28" t="str">
        <f t="shared" si="12"/>
        <v/>
      </c>
      <c r="S193" s="26">
        <v>0</v>
      </c>
      <c r="T193" s="27"/>
      <c r="U193" s="26" t="str">
        <f t="shared" si="15"/>
        <v/>
      </c>
      <c r="V193" s="26" t="str">
        <f>IFERROR(VLOOKUP($B193,'[1]Д2-SO2'!$B$3:$M$93,2,0),"")</f>
        <v/>
      </c>
      <c r="W193" s="28" t="str">
        <f t="shared" si="13"/>
        <v/>
      </c>
      <c r="X193" s="26">
        <v>12.4</v>
      </c>
      <c r="Y193" s="27"/>
      <c r="Z193" s="26" t="str">
        <f t="shared" si="16"/>
        <v/>
      </c>
      <c r="AA193" s="26" t="str">
        <f>IFERROR(VLOOKUP($B193,'[1]Д2-NOx'!$B$3:$R$93,2,0),"")</f>
        <v/>
      </c>
      <c r="AB193" s="28" t="str">
        <f t="shared" si="14"/>
        <v/>
      </c>
      <c r="AC193" s="2"/>
    </row>
    <row r="194" spans="1:29" ht="15.6" x14ac:dyDescent="0.3">
      <c r="A194" s="19">
        <v>170</v>
      </c>
      <c r="B194" s="29" t="s">
        <v>383</v>
      </c>
      <c r="C194" s="21" t="s">
        <v>111</v>
      </c>
      <c r="D194" s="21" t="s">
        <v>382</v>
      </c>
      <c r="E194" s="21" t="s">
        <v>355</v>
      </c>
      <c r="F194" s="23" t="s">
        <v>34</v>
      </c>
      <c r="G194" s="24">
        <v>89.34</v>
      </c>
      <c r="H194" s="24">
        <v>0</v>
      </c>
      <c r="I194" s="24">
        <v>0</v>
      </c>
      <c r="J194" s="24">
        <v>131.02000000000001</v>
      </c>
      <c r="K194" s="24">
        <v>0</v>
      </c>
      <c r="L194" s="21" t="s">
        <v>357</v>
      </c>
      <c r="M194" s="25">
        <v>519</v>
      </c>
      <c r="N194" s="26">
        <v>0</v>
      </c>
      <c r="O194" s="27"/>
      <c r="P194" s="26" t="str">
        <f t="shared" si="17"/>
        <v/>
      </c>
      <c r="Q194" s="26" t="str">
        <f>IFERROR(VLOOKUP($B194,'[1]Д2-PM'!$B$3:$M$93,2,0),"")</f>
        <v/>
      </c>
      <c r="R194" s="28" t="str">
        <f t="shared" si="12"/>
        <v/>
      </c>
      <c r="S194" s="26">
        <v>0</v>
      </c>
      <c r="T194" s="27"/>
      <c r="U194" s="26" t="str">
        <f t="shared" si="15"/>
        <v/>
      </c>
      <c r="V194" s="26" t="str">
        <f>IFERROR(VLOOKUP($B194,'[1]Д2-SO2'!$B$3:$M$93,2,0),"")</f>
        <v/>
      </c>
      <c r="W194" s="28" t="str">
        <f t="shared" si="13"/>
        <v/>
      </c>
      <c r="X194" s="26">
        <v>9.1</v>
      </c>
      <c r="Y194" s="27"/>
      <c r="Z194" s="26" t="str">
        <f t="shared" si="16"/>
        <v/>
      </c>
      <c r="AA194" s="26" t="str">
        <f>IFERROR(VLOOKUP($B194,'[1]Д2-NOx'!$B$3:$R$93,2,0),"")</f>
        <v/>
      </c>
      <c r="AB194" s="28" t="str">
        <f t="shared" si="14"/>
        <v/>
      </c>
      <c r="AC194" s="2"/>
    </row>
    <row r="195" spans="1:29" ht="15.6" x14ac:dyDescent="0.3">
      <c r="A195" s="19">
        <v>171</v>
      </c>
      <c r="B195" s="29" t="s">
        <v>384</v>
      </c>
      <c r="C195" s="21" t="s">
        <v>111</v>
      </c>
      <c r="D195" s="21" t="s">
        <v>382</v>
      </c>
      <c r="E195" s="21" t="s">
        <v>355</v>
      </c>
      <c r="F195" s="23" t="s">
        <v>34</v>
      </c>
      <c r="G195" s="24">
        <v>89.34</v>
      </c>
      <c r="H195" s="24">
        <v>0</v>
      </c>
      <c r="I195" s="24">
        <v>0</v>
      </c>
      <c r="J195" s="24">
        <v>48.980000000000004</v>
      </c>
      <c r="K195" s="24">
        <v>0</v>
      </c>
      <c r="L195" s="21" t="s">
        <v>357</v>
      </c>
      <c r="M195" s="25">
        <v>194</v>
      </c>
      <c r="N195" s="26">
        <v>0</v>
      </c>
      <c r="O195" s="27"/>
      <c r="P195" s="26" t="str">
        <f t="shared" si="17"/>
        <v/>
      </c>
      <c r="Q195" s="26" t="str">
        <f>IFERROR(VLOOKUP($B195,'[1]Д2-PM'!$B$3:$M$93,2,0),"")</f>
        <v/>
      </c>
      <c r="R195" s="28" t="str">
        <f t="shared" si="12"/>
        <v/>
      </c>
      <c r="S195" s="26">
        <v>0</v>
      </c>
      <c r="T195" s="27"/>
      <c r="U195" s="26" t="str">
        <f t="shared" si="15"/>
        <v/>
      </c>
      <c r="V195" s="26" t="str">
        <f>IFERROR(VLOOKUP($B195,'[1]Д2-SO2'!$B$3:$M$93,2,0),"")</f>
        <v/>
      </c>
      <c r="W195" s="28" t="str">
        <f t="shared" si="13"/>
        <v/>
      </c>
      <c r="X195" s="26">
        <v>3.6</v>
      </c>
      <c r="Y195" s="27"/>
      <c r="Z195" s="26" t="str">
        <f t="shared" si="16"/>
        <v/>
      </c>
      <c r="AA195" s="26" t="str">
        <f>IFERROR(VLOOKUP($B195,'[1]Д2-NOx'!$B$3:$R$93,2,0),"")</f>
        <v/>
      </c>
      <c r="AB195" s="28" t="str">
        <f t="shared" si="14"/>
        <v/>
      </c>
      <c r="AC195" s="2"/>
    </row>
    <row r="196" spans="1:29" ht="15.6" x14ac:dyDescent="0.3">
      <c r="A196" s="19">
        <v>172</v>
      </c>
      <c r="B196" s="29" t="s">
        <v>385</v>
      </c>
      <c r="C196" s="21" t="s">
        <v>386</v>
      </c>
      <c r="D196" s="21" t="s">
        <v>387</v>
      </c>
      <c r="E196" s="21" t="s">
        <v>355</v>
      </c>
      <c r="F196" s="23" t="s">
        <v>34</v>
      </c>
      <c r="G196" s="24">
        <v>89.34</v>
      </c>
      <c r="H196" s="24">
        <v>0</v>
      </c>
      <c r="I196" s="24">
        <v>0</v>
      </c>
      <c r="J196" s="24">
        <v>163.58000000000001</v>
      </c>
      <c r="K196" s="24">
        <v>0</v>
      </c>
      <c r="L196" s="21" t="s">
        <v>357</v>
      </c>
      <c r="M196" s="25">
        <v>651</v>
      </c>
      <c r="N196" s="26">
        <v>0</v>
      </c>
      <c r="O196" s="27"/>
      <c r="P196" s="26" t="str">
        <f t="shared" si="17"/>
        <v/>
      </c>
      <c r="Q196" s="26" t="str">
        <f>IFERROR(VLOOKUP($B196,'[1]Д2-PM'!$B$3:$M$93,2,0),"")</f>
        <v/>
      </c>
      <c r="R196" s="28" t="str">
        <f t="shared" si="12"/>
        <v/>
      </c>
      <c r="S196" s="26">
        <v>0</v>
      </c>
      <c r="T196" s="27"/>
      <c r="U196" s="26" t="str">
        <f t="shared" si="15"/>
        <v/>
      </c>
      <c r="V196" s="26" t="str">
        <f>IFERROR(VLOOKUP($B196,'[1]Д2-SO2'!$B$3:$M$93,2,0),"")</f>
        <v/>
      </c>
      <c r="W196" s="28" t="str">
        <f t="shared" si="13"/>
        <v/>
      </c>
      <c r="X196" s="26">
        <v>21.9</v>
      </c>
      <c r="Y196" s="27"/>
      <c r="Z196" s="26" t="str">
        <f t="shared" si="16"/>
        <v/>
      </c>
      <c r="AA196" s="26" t="str">
        <f>IFERROR(VLOOKUP($B196,'[1]Д2-NOx'!$B$3:$R$93,2,0),"")</f>
        <v/>
      </c>
      <c r="AB196" s="28" t="str">
        <f t="shared" si="14"/>
        <v/>
      </c>
      <c r="AC196" s="2"/>
    </row>
    <row r="197" spans="1:29" ht="15.6" x14ac:dyDescent="0.3">
      <c r="A197" s="19">
        <v>173</v>
      </c>
      <c r="B197" s="29" t="s">
        <v>388</v>
      </c>
      <c r="C197" s="21" t="s">
        <v>386</v>
      </c>
      <c r="D197" s="21" t="s">
        <v>387</v>
      </c>
      <c r="E197" s="21" t="s">
        <v>355</v>
      </c>
      <c r="F197" s="23" t="s">
        <v>34</v>
      </c>
      <c r="G197" s="24">
        <v>89.34</v>
      </c>
      <c r="H197" s="24">
        <v>0</v>
      </c>
      <c r="I197" s="24">
        <v>0</v>
      </c>
      <c r="J197" s="24">
        <v>163.58000000000001</v>
      </c>
      <c r="K197" s="24">
        <v>0</v>
      </c>
      <c r="L197" s="21" t="s">
        <v>357</v>
      </c>
      <c r="M197" s="25">
        <v>651</v>
      </c>
      <c r="N197" s="26">
        <v>0</v>
      </c>
      <c r="O197" s="27"/>
      <c r="P197" s="26" t="str">
        <f t="shared" si="17"/>
        <v/>
      </c>
      <c r="Q197" s="26" t="str">
        <f>IFERROR(VLOOKUP($B197,'[1]Д2-PM'!$B$3:$M$93,2,0),"")</f>
        <v/>
      </c>
      <c r="R197" s="28" t="str">
        <f t="shared" si="12"/>
        <v/>
      </c>
      <c r="S197" s="26">
        <v>0</v>
      </c>
      <c r="T197" s="27"/>
      <c r="U197" s="26" t="str">
        <f t="shared" si="15"/>
        <v/>
      </c>
      <c r="V197" s="26" t="str">
        <f>IFERROR(VLOOKUP($B197,'[1]Д2-SO2'!$B$3:$M$93,2,0),"")</f>
        <v/>
      </c>
      <c r="W197" s="28" t="str">
        <f t="shared" si="13"/>
        <v/>
      </c>
      <c r="X197" s="26">
        <v>19.399999999999999</v>
      </c>
      <c r="Y197" s="27"/>
      <c r="Z197" s="26" t="str">
        <f t="shared" si="16"/>
        <v/>
      </c>
      <c r="AA197" s="26" t="str">
        <f>IFERROR(VLOOKUP($B197,'[1]Д2-NOx'!$B$3:$R$93,2,0),"")</f>
        <v/>
      </c>
      <c r="AB197" s="28" t="str">
        <f t="shared" si="14"/>
        <v/>
      </c>
      <c r="AC197" s="2"/>
    </row>
    <row r="198" spans="1:29" ht="15.6" x14ac:dyDescent="0.3">
      <c r="A198" s="19">
        <v>174</v>
      </c>
      <c r="B198" s="29" t="s">
        <v>389</v>
      </c>
      <c r="C198" s="21" t="s">
        <v>386</v>
      </c>
      <c r="D198" s="21" t="s">
        <v>387</v>
      </c>
      <c r="E198" s="21" t="s">
        <v>355</v>
      </c>
      <c r="F198" s="23" t="s">
        <v>34</v>
      </c>
      <c r="G198" s="24">
        <v>89.34</v>
      </c>
      <c r="H198" s="24">
        <v>0</v>
      </c>
      <c r="I198" s="24">
        <v>0</v>
      </c>
      <c r="J198" s="24">
        <v>275.14</v>
      </c>
      <c r="K198" s="24">
        <v>0</v>
      </c>
      <c r="L198" s="21" t="s">
        <v>357</v>
      </c>
      <c r="M198" s="25">
        <v>1095</v>
      </c>
      <c r="N198" s="26">
        <v>0</v>
      </c>
      <c r="O198" s="27"/>
      <c r="P198" s="26" t="str">
        <f t="shared" si="17"/>
        <v/>
      </c>
      <c r="Q198" s="26" t="str">
        <f>IFERROR(VLOOKUP($B198,'[1]Д2-PM'!$B$3:$M$93,2,0),"")</f>
        <v/>
      </c>
      <c r="R198" s="28" t="str">
        <f t="shared" ref="R198:R247" si="18">IFERROR(IF(O198&lt;&gt;0,(P198-Q198)/Q198,(N198-Q198)/Q198),"")</f>
        <v/>
      </c>
      <c r="S198" s="26">
        <v>0</v>
      </c>
      <c r="T198" s="27"/>
      <c r="U198" s="26" t="str">
        <f t="shared" si="15"/>
        <v/>
      </c>
      <c r="V198" s="26" t="str">
        <f>IFERROR(VLOOKUP($B198,'[1]Д2-SO2'!$B$3:$M$93,2,0),"")</f>
        <v/>
      </c>
      <c r="W198" s="28" t="str">
        <f t="shared" ref="W198:W247" si="19">IFERROR(IF(T198&lt;&gt;0,(U198-V198)/V198,(S198-V198)/V198),"")</f>
        <v/>
      </c>
      <c r="X198" s="26">
        <v>24.6</v>
      </c>
      <c r="Y198" s="27"/>
      <c r="Z198" s="26" t="str">
        <f t="shared" si="16"/>
        <v/>
      </c>
      <c r="AA198" s="26" t="str">
        <f>IFERROR(VLOOKUP($B198,'[1]Д2-NOx'!$B$3:$R$93,2,0),"")</f>
        <v/>
      </c>
      <c r="AB198" s="28" t="str">
        <f t="shared" ref="AB198:AB247" si="20">IFERROR(IF(Y198&lt;&gt;0,(Z198-AA198)/AA198,(X198-AA198)/AA198),"")</f>
        <v/>
      </c>
      <c r="AC198" s="2"/>
    </row>
    <row r="199" spans="1:29" ht="15.6" x14ac:dyDescent="0.3">
      <c r="A199" s="19">
        <v>175</v>
      </c>
      <c r="B199" s="29" t="s">
        <v>390</v>
      </c>
      <c r="C199" s="21" t="s">
        <v>86</v>
      </c>
      <c r="D199" s="21" t="s">
        <v>391</v>
      </c>
      <c r="E199" s="21" t="s">
        <v>355</v>
      </c>
      <c r="F199" s="23" t="s">
        <v>34</v>
      </c>
      <c r="G199" s="24">
        <v>89.34</v>
      </c>
      <c r="H199" s="24">
        <v>0</v>
      </c>
      <c r="I199" s="24">
        <v>0</v>
      </c>
      <c r="J199" s="24">
        <v>693.94</v>
      </c>
      <c r="K199" s="24">
        <v>0</v>
      </c>
      <c r="L199" s="21" t="s">
        <v>357</v>
      </c>
      <c r="M199" s="25">
        <v>2633</v>
      </c>
      <c r="N199" s="26">
        <v>0</v>
      </c>
      <c r="O199" s="27"/>
      <c r="P199" s="26" t="str">
        <f t="shared" si="17"/>
        <v/>
      </c>
      <c r="Q199" s="26" t="str">
        <f>IFERROR(VLOOKUP($B199,'[1]Д2-PM'!$B$3:$M$93,2,0),"")</f>
        <v/>
      </c>
      <c r="R199" s="28" t="str">
        <f t="shared" si="18"/>
        <v/>
      </c>
      <c r="S199" s="26">
        <v>0</v>
      </c>
      <c r="T199" s="27"/>
      <c r="U199" s="26" t="str">
        <f t="shared" ref="U199:U247" si="21">IF(T199&lt;&gt;0,S199+T199,"")</f>
        <v/>
      </c>
      <c r="V199" s="26" t="str">
        <f>IFERROR(VLOOKUP($B199,'[1]Д2-SO2'!$B$3:$M$93,2,0),"")</f>
        <v/>
      </c>
      <c r="W199" s="28" t="str">
        <f t="shared" si="19"/>
        <v/>
      </c>
      <c r="X199" s="26">
        <v>113.2</v>
      </c>
      <c r="Y199" s="27"/>
      <c r="Z199" s="26" t="str">
        <f t="shared" ref="Z199:Z247" si="22">IF(Y199&lt;&gt;0,X199+Y199,"")</f>
        <v/>
      </c>
      <c r="AA199" s="26" t="str">
        <f>IFERROR(VLOOKUP($B199,'[1]Д2-NOx'!$B$3:$R$93,2,0),"")</f>
        <v/>
      </c>
      <c r="AB199" s="28" t="str">
        <f t="shared" si="20"/>
        <v/>
      </c>
      <c r="AC199" s="2"/>
    </row>
    <row r="200" spans="1:29" ht="15.6" x14ac:dyDescent="0.3">
      <c r="A200" s="19">
        <v>176</v>
      </c>
      <c r="B200" s="29" t="s">
        <v>392</v>
      </c>
      <c r="C200" s="21" t="s">
        <v>86</v>
      </c>
      <c r="D200" s="21" t="s">
        <v>391</v>
      </c>
      <c r="E200" s="21" t="s">
        <v>355</v>
      </c>
      <c r="F200" s="23" t="s">
        <v>34</v>
      </c>
      <c r="G200" s="24">
        <v>89.34</v>
      </c>
      <c r="H200" s="24">
        <v>0</v>
      </c>
      <c r="I200" s="24">
        <v>0</v>
      </c>
      <c r="J200" s="24">
        <v>296.24</v>
      </c>
      <c r="K200" s="24">
        <v>0</v>
      </c>
      <c r="L200" s="21" t="s">
        <v>357</v>
      </c>
      <c r="M200" s="25">
        <v>1124</v>
      </c>
      <c r="N200" s="26">
        <v>0</v>
      </c>
      <c r="O200" s="27"/>
      <c r="P200" s="26" t="str">
        <f t="shared" ref="P200:P247" si="23">IF(O200&lt;&gt;0,N200+O200,"")</f>
        <v/>
      </c>
      <c r="Q200" s="26" t="str">
        <f>IFERROR(VLOOKUP($B200,'[1]Д2-PM'!$B$3:$M$93,2,0),"")</f>
        <v/>
      </c>
      <c r="R200" s="28" t="str">
        <f t="shared" si="18"/>
        <v/>
      </c>
      <c r="S200" s="26">
        <v>0</v>
      </c>
      <c r="T200" s="27"/>
      <c r="U200" s="26" t="str">
        <f t="shared" si="21"/>
        <v/>
      </c>
      <c r="V200" s="26" t="str">
        <f>IFERROR(VLOOKUP($B200,'[1]Д2-SO2'!$B$3:$M$93,2,0),"")</f>
        <v/>
      </c>
      <c r="W200" s="28" t="str">
        <f t="shared" si="19"/>
        <v/>
      </c>
      <c r="X200" s="26">
        <v>48.3</v>
      </c>
      <c r="Y200" s="27"/>
      <c r="Z200" s="26" t="str">
        <f t="shared" si="22"/>
        <v/>
      </c>
      <c r="AA200" s="26" t="str">
        <f>IFERROR(VLOOKUP($B200,'[1]Д2-NOx'!$B$3:$R$93,2,0),"")</f>
        <v/>
      </c>
      <c r="AB200" s="28" t="str">
        <f t="shared" si="20"/>
        <v/>
      </c>
      <c r="AC200" s="2"/>
    </row>
    <row r="201" spans="1:29" ht="15.6" x14ac:dyDescent="0.3">
      <c r="A201" s="19">
        <v>177</v>
      </c>
      <c r="B201" s="29" t="s">
        <v>393</v>
      </c>
      <c r="C201" s="21" t="s">
        <v>86</v>
      </c>
      <c r="D201" s="21" t="s">
        <v>391</v>
      </c>
      <c r="E201" s="21" t="s">
        <v>355</v>
      </c>
      <c r="F201" s="23" t="s">
        <v>34</v>
      </c>
      <c r="G201" s="24">
        <v>89.34</v>
      </c>
      <c r="H201" s="24">
        <v>0</v>
      </c>
      <c r="I201" s="24">
        <v>0</v>
      </c>
      <c r="J201" s="24">
        <v>288.59000000000003</v>
      </c>
      <c r="K201" s="24">
        <v>0</v>
      </c>
      <c r="L201" s="21" t="s">
        <v>357</v>
      </c>
      <c r="M201" s="25">
        <v>1095</v>
      </c>
      <c r="N201" s="26">
        <v>0</v>
      </c>
      <c r="O201" s="27"/>
      <c r="P201" s="26" t="str">
        <f t="shared" si="23"/>
        <v/>
      </c>
      <c r="Q201" s="26" t="str">
        <f>IFERROR(VLOOKUP($B201,'[1]Д2-PM'!$B$3:$M$93,2,0),"")</f>
        <v/>
      </c>
      <c r="R201" s="28" t="str">
        <f t="shared" si="18"/>
        <v/>
      </c>
      <c r="S201" s="26">
        <v>0</v>
      </c>
      <c r="T201" s="27"/>
      <c r="U201" s="26" t="str">
        <f t="shared" si="21"/>
        <v/>
      </c>
      <c r="V201" s="26" t="str">
        <f>IFERROR(VLOOKUP($B201,'[1]Д2-SO2'!$B$3:$M$93,2,0),"")</f>
        <v/>
      </c>
      <c r="W201" s="28" t="str">
        <f t="shared" si="19"/>
        <v/>
      </c>
      <c r="X201" s="26">
        <v>47.1</v>
      </c>
      <c r="Y201" s="27"/>
      <c r="Z201" s="26" t="str">
        <f t="shared" si="22"/>
        <v/>
      </c>
      <c r="AA201" s="26" t="str">
        <f>IFERROR(VLOOKUP($B201,'[1]Д2-NOx'!$B$3:$R$93,2,0),"")</f>
        <v/>
      </c>
      <c r="AB201" s="28" t="str">
        <f t="shared" si="20"/>
        <v/>
      </c>
      <c r="AC201" s="2"/>
    </row>
    <row r="202" spans="1:29" ht="15.6" x14ac:dyDescent="0.3">
      <c r="A202" s="19">
        <v>178</v>
      </c>
      <c r="B202" s="29" t="s">
        <v>394</v>
      </c>
      <c r="C202" s="21" t="s">
        <v>395</v>
      </c>
      <c r="D202" s="21" t="s">
        <v>396</v>
      </c>
      <c r="E202" s="21" t="s">
        <v>355</v>
      </c>
      <c r="F202" s="23" t="s">
        <v>56</v>
      </c>
      <c r="G202" s="24">
        <v>89.34</v>
      </c>
      <c r="H202" s="24">
        <v>0</v>
      </c>
      <c r="I202" s="24">
        <v>0</v>
      </c>
      <c r="J202" s="24">
        <v>0</v>
      </c>
      <c r="K202" s="24">
        <v>0</v>
      </c>
      <c r="L202" s="21" t="s">
        <v>357</v>
      </c>
      <c r="M202" s="25">
        <v>0</v>
      </c>
      <c r="N202" s="26">
        <v>0</v>
      </c>
      <c r="O202" s="27"/>
      <c r="P202" s="26" t="str">
        <f t="shared" si="23"/>
        <v/>
      </c>
      <c r="Q202" s="26" t="str">
        <f>IFERROR(VLOOKUP($B202,'[1]Д2-PM'!$B$3:$M$93,2,0),"")</f>
        <v/>
      </c>
      <c r="R202" s="28" t="str">
        <f t="shared" si="18"/>
        <v/>
      </c>
      <c r="S202" s="26">
        <v>0</v>
      </c>
      <c r="T202" s="27"/>
      <c r="U202" s="26" t="str">
        <f t="shared" si="21"/>
        <v/>
      </c>
      <c r="V202" s="26" t="str">
        <f>IFERROR(VLOOKUP($B202,'[1]Д2-SO2'!$B$3:$M$93,2,0),"")</f>
        <v/>
      </c>
      <c r="W202" s="28" t="str">
        <f t="shared" si="19"/>
        <v/>
      </c>
      <c r="X202" s="26">
        <v>0</v>
      </c>
      <c r="Y202" s="27"/>
      <c r="Z202" s="26" t="str">
        <f t="shared" si="22"/>
        <v/>
      </c>
      <c r="AA202" s="26" t="str">
        <f>IFERROR(VLOOKUP($B202,'[1]Д2-NOx'!$B$3:$R$93,2,0),"")</f>
        <v/>
      </c>
      <c r="AB202" s="28" t="str">
        <f t="shared" si="20"/>
        <v/>
      </c>
      <c r="AC202" s="2"/>
    </row>
    <row r="203" spans="1:29" ht="15.6" x14ac:dyDescent="0.3">
      <c r="A203" s="19">
        <v>179</v>
      </c>
      <c r="B203" s="29" t="s">
        <v>397</v>
      </c>
      <c r="C203" s="21" t="s">
        <v>395</v>
      </c>
      <c r="D203" s="21" t="s">
        <v>396</v>
      </c>
      <c r="E203" s="21" t="s">
        <v>355</v>
      </c>
      <c r="F203" s="23" t="s">
        <v>56</v>
      </c>
      <c r="G203" s="24">
        <v>89.34</v>
      </c>
      <c r="H203" s="24">
        <v>0</v>
      </c>
      <c r="I203" s="24">
        <v>0</v>
      </c>
      <c r="J203" s="24">
        <v>0</v>
      </c>
      <c r="K203" s="24">
        <v>0</v>
      </c>
      <c r="L203" s="21" t="s">
        <v>357</v>
      </c>
      <c r="M203" s="25">
        <v>0</v>
      </c>
      <c r="N203" s="26">
        <v>0</v>
      </c>
      <c r="O203" s="27"/>
      <c r="P203" s="26" t="str">
        <f t="shared" si="23"/>
        <v/>
      </c>
      <c r="Q203" s="26" t="str">
        <f>IFERROR(VLOOKUP($B203,'[1]Д2-PM'!$B$3:$M$93,2,0),"")</f>
        <v/>
      </c>
      <c r="R203" s="28" t="str">
        <f t="shared" si="18"/>
        <v/>
      </c>
      <c r="S203" s="26">
        <v>0</v>
      </c>
      <c r="T203" s="27"/>
      <c r="U203" s="26" t="str">
        <f t="shared" si="21"/>
        <v/>
      </c>
      <c r="V203" s="26" t="str">
        <f>IFERROR(VLOOKUP($B203,'[1]Д2-SO2'!$B$3:$M$93,2,0),"")</f>
        <v/>
      </c>
      <c r="W203" s="28" t="str">
        <f t="shared" si="19"/>
        <v/>
      </c>
      <c r="X203" s="26">
        <v>0</v>
      </c>
      <c r="Y203" s="27"/>
      <c r="Z203" s="26" t="str">
        <f t="shared" si="22"/>
        <v/>
      </c>
      <c r="AA203" s="26" t="str">
        <f>IFERROR(VLOOKUP($B203,'[1]Д2-NOx'!$B$3:$R$93,2,0),"")</f>
        <v/>
      </c>
      <c r="AB203" s="28" t="str">
        <f t="shared" si="20"/>
        <v/>
      </c>
      <c r="AC203" s="2"/>
    </row>
    <row r="204" spans="1:29" ht="15.6" x14ac:dyDescent="0.3">
      <c r="A204" s="19">
        <v>180</v>
      </c>
      <c r="B204" s="29" t="s">
        <v>398</v>
      </c>
      <c r="C204" s="21" t="s">
        <v>395</v>
      </c>
      <c r="D204" s="21" t="s">
        <v>396</v>
      </c>
      <c r="E204" s="21" t="s">
        <v>355</v>
      </c>
      <c r="F204" s="23" t="s">
        <v>56</v>
      </c>
      <c r="G204" s="24">
        <v>89.34</v>
      </c>
      <c r="H204" s="24">
        <v>0</v>
      </c>
      <c r="I204" s="24">
        <v>0</v>
      </c>
      <c r="J204" s="24">
        <v>0</v>
      </c>
      <c r="K204" s="24">
        <v>0</v>
      </c>
      <c r="L204" s="21" t="s">
        <v>357</v>
      </c>
      <c r="M204" s="25">
        <v>0</v>
      </c>
      <c r="N204" s="26">
        <v>0</v>
      </c>
      <c r="O204" s="27"/>
      <c r="P204" s="26" t="str">
        <f t="shared" si="23"/>
        <v/>
      </c>
      <c r="Q204" s="26" t="str">
        <f>IFERROR(VLOOKUP($B204,'[1]Д2-PM'!$B$3:$M$93,2,0),"")</f>
        <v/>
      </c>
      <c r="R204" s="28" t="str">
        <f t="shared" si="18"/>
        <v/>
      </c>
      <c r="S204" s="26">
        <v>0</v>
      </c>
      <c r="T204" s="27"/>
      <c r="U204" s="26" t="str">
        <f t="shared" si="21"/>
        <v/>
      </c>
      <c r="V204" s="26" t="str">
        <f>IFERROR(VLOOKUP($B204,'[1]Д2-SO2'!$B$3:$M$93,2,0),"")</f>
        <v/>
      </c>
      <c r="W204" s="28" t="str">
        <f t="shared" si="19"/>
        <v/>
      </c>
      <c r="X204" s="26">
        <v>0</v>
      </c>
      <c r="Y204" s="27"/>
      <c r="Z204" s="26" t="str">
        <f t="shared" si="22"/>
        <v/>
      </c>
      <c r="AA204" s="26" t="str">
        <f>IFERROR(VLOOKUP($B204,'[1]Д2-NOx'!$B$3:$R$93,2,0),"")</f>
        <v/>
      </c>
      <c r="AB204" s="28" t="str">
        <f t="shared" si="20"/>
        <v/>
      </c>
      <c r="AC204" s="2"/>
    </row>
    <row r="205" spans="1:29" ht="15.6" x14ac:dyDescent="0.3">
      <c r="A205" s="19">
        <v>181</v>
      </c>
      <c r="B205" s="29" t="s">
        <v>399</v>
      </c>
      <c r="C205" s="21" t="s">
        <v>32</v>
      </c>
      <c r="D205" s="21" t="s">
        <v>400</v>
      </c>
      <c r="E205" s="21" t="s">
        <v>355</v>
      </c>
      <c r="F205" s="23" t="s">
        <v>28</v>
      </c>
      <c r="G205" s="24">
        <v>58.02</v>
      </c>
      <c r="H205" s="24" t="s">
        <v>29</v>
      </c>
      <c r="I205" s="24" t="s">
        <v>29</v>
      </c>
      <c r="J205" s="24" t="s">
        <v>29</v>
      </c>
      <c r="K205" s="24" t="s">
        <v>29</v>
      </c>
      <c r="L205" s="21" t="s">
        <v>357</v>
      </c>
      <c r="M205" s="25" t="s">
        <v>29</v>
      </c>
      <c r="N205" s="26" t="s">
        <v>29</v>
      </c>
      <c r="O205" s="27"/>
      <c r="P205" s="26" t="str">
        <f t="shared" si="23"/>
        <v/>
      </c>
      <c r="Q205" s="26" t="str">
        <f>IFERROR(VLOOKUP($B205,'[1]Д2-PM'!$B$3:$M$93,2,0),"")</f>
        <v/>
      </c>
      <c r="R205" s="28" t="str">
        <f t="shared" si="18"/>
        <v/>
      </c>
      <c r="S205" s="26" t="s">
        <v>29</v>
      </c>
      <c r="T205" s="27"/>
      <c r="U205" s="26" t="str">
        <f t="shared" si="21"/>
        <v/>
      </c>
      <c r="V205" s="26" t="str">
        <f>IFERROR(VLOOKUP($B205,'[1]Д2-SO2'!$B$3:$M$93,2,0),"")</f>
        <v/>
      </c>
      <c r="W205" s="28" t="str">
        <f t="shared" si="19"/>
        <v/>
      </c>
      <c r="X205" s="26" t="s">
        <v>29</v>
      </c>
      <c r="Y205" s="27"/>
      <c r="Z205" s="26" t="str">
        <f t="shared" si="22"/>
        <v/>
      </c>
      <c r="AA205" s="26" t="str">
        <f>IFERROR(VLOOKUP($B205,'[1]Д2-NOx'!$B$3:$R$93,2,0),"")</f>
        <v/>
      </c>
      <c r="AB205" s="28" t="str">
        <f t="shared" si="20"/>
        <v/>
      </c>
      <c r="AC205" s="2"/>
    </row>
    <row r="206" spans="1:29" ht="15.6" x14ac:dyDescent="0.3">
      <c r="A206" s="19">
        <v>182</v>
      </c>
      <c r="B206" s="29" t="s">
        <v>401</v>
      </c>
      <c r="C206" s="21" t="s">
        <v>107</v>
      </c>
      <c r="D206" s="21" t="s">
        <v>402</v>
      </c>
      <c r="E206" s="21" t="s">
        <v>355</v>
      </c>
      <c r="F206" s="23" t="s">
        <v>34</v>
      </c>
      <c r="G206" s="24">
        <v>58.02</v>
      </c>
      <c r="H206" s="24">
        <v>0</v>
      </c>
      <c r="I206" s="24">
        <v>0</v>
      </c>
      <c r="J206" s="24">
        <v>51.6</v>
      </c>
      <c r="K206" s="24">
        <v>0</v>
      </c>
      <c r="L206" s="21" t="s">
        <v>357</v>
      </c>
      <c r="M206" s="25">
        <v>317</v>
      </c>
      <c r="N206" s="26">
        <v>0</v>
      </c>
      <c r="O206" s="27"/>
      <c r="P206" s="26" t="str">
        <f t="shared" si="23"/>
        <v/>
      </c>
      <c r="Q206" s="26" t="str">
        <f>IFERROR(VLOOKUP($B206,'[1]Д2-PM'!$B$3:$M$93,2,0),"")</f>
        <v/>
      </c>
      <c r="R206" s="28" t="str">
        <f t="shared" si="18"/>
        <v/>
      </c>
      <c r="S206" s="26">
        <v>0</v>
      </c>
      <c r="T206" s="27"/>
      <c r="U206" s="26" t="str">
        <f t="shared" si="21"/>
        <v/>
      </c>
      <c r="V206" s="26" t="str">
        <f>IFERROR(VLOOKUP($B206,'[1]Д2-SO2'!$B$3:$M$93,2,0),"")</f>
        <v/>
      </c>
      <c r="W206" s="28" t="str">
        <f t="shared" si="19"/>
        <v/>
      </c>
      <c r="X206" s="26">
        <v>4.5999999999999996</v>
      </c>
      <c r="Y206" s="27"/>
      <c r="Z206" s="26" t="str">
        <f t="shared" si="22"/>
        <v/>
      </c>
      <c r="AA206" s="26" t="str">
        <f>IFERROR(VLOOKUP($B206,'[1]Д2-NOx'!$B$3:$R$93,2,0),"")</f>
        <v/>
      </c>
      <c r="AB206" s="28" t="str">
        <f t="shared" si="20"/>
        <v/>
      </c>
      <c r="AC206" s="2"/>
    </row>
    <row r="207" spans="1:29" ht="15.6" x14ac:dyDescent="0.3">
      <c r="A207" s="19">
        <v>183</v>
      </c>
      <c r="B207" s="29" t="s">
        <v>403</v>
      </c>
      <c r="C207" s="21" t="s">
        <v>107</v>
      </c>
      <c r="D207" s="21" t="s">
        <v>402</v>
      </c>
      <c r="E207" s="21" t="s">
        <v>355</v>
      </c>
      <c r="F207" s="23" t="s">
        <v>34</v>
      </c>
      <c r="G207" s="24">
        <v>58.02</v>
      </c>
      <c r="H207" s="24">
        <v>0</v>
      </c>
      <c r="I207" s="24">
        <v>0</v>
      </c>
      <c r="J207" s="24">
        <v>225.11999999999998</v>
      </c>
      <c r="K207" s="24">
        <v>0</v>
      </c>
      <c r="L207" s="21" t="s">
        <v>357</v>
      </c>
      <c r="M207" s="25">
        <v>1383</v>
      </c>
      <c r="N207" s="26">
        <v>0</v>
      </c>
      <c r="O207" s="27"/>
      <c r="P207" s="26" t="str">
        <f t="shared" si="23"/>
        <v/>
      </c>
      <c r="Q207" s="26" t="str">
        <f>IFERROR(VLOOKUP($B207,'[1]Д2-PM'!$B$3:$M$93,2,0),"")</f>
        <v/>
      </c>
      <c r="R207" s="28" t="str">
        <f t="shared" si="18"/>
        <v/>
      </c>
      <c r="S207" s="26">
        <v>0</v>
      </c>
      <c r="T207" s="27"/>
      <c r="U207" s="26" t="str">
        <f t="shared" si="21"/>
        <v/>
      </c>
      <c r="V207" s="26" t="str">
        <f>IFERROR(VLOOKUP($B207,'[1]Д2-SO2'!$B$3:$M$93,2,0),"")</f>
        <v/>
      </c>
      <c r="W207" s="28" t="str">
        <f t="shared" si="19"/>
        <v/>
      </c>
      <c r="X207" s="26">
        <v>20</v>
      </c>
      <c r="Y207" s="27"/>
      <c r="Z207" s="26" t="str">
        <f t="shared" si="22"/>
        <v/>
      </c>
      <c r="AA207" s="26" t="str">
        <f>IFERROR(VLOOKUP($B207,'[1]Д2-NOx'!$B$3:$R$93,2,0),"")</f>
        <v/>
      </c>
      <c r="AB207" s="28" t="str">
        <f t="shared" si="20"/>
        <v/>
      </c>
      <c r="AC207" s="2"/>
    </row>
    <row r="208" spans="1:29" ht="15.6" x14ac:dyDescent="0.3">
      <c r="A208" s="19">
        <v>184</v>
      </c>
      <c r="B208" s="29" t="s">
        <v>404</v>
      </c>
      <c r="C208" s="21" t="s">
        <v>107</v>
      </c>
      <c r="D208" s="21" t="s">
        <v>402</v>
      </c>
      <c r="E208" s="21" t="s">
        <v>355</v>
      </c>
      <c r="F208" s="23" t="s">
        <v>34</v>
      </c>
      <c r="G208" s="24">
        <v>58.02</v>
      </c>
      <c r="H208" s="24">
        <v>0</v>
      </c>
      <c r="I208" s="24">
        <v>0</v>
      </c>
      <c r="J208" s="24">
        <v>179.54</v>
      </c>
      <c r="K208" s="24">
        <v>0</v>
      </c>
      <c r="L208" s="21" t="s">
        <v>357</v>
      </c>
      <c r="M208" s="25">
        <v>1103</v>
      </c>
      <c r="N208" s="26">
        <v>0</v>
      </c>
      <c r="O208" s="27"/>
      <c r="P208" s="26" t="str">
        <f t="shared" si="23"/>
        <v/>
      </c>
      <c r="Q208" s="26" t="str">
        <f>IFERROR(VLOOKUP($B208,'[1]Д2-PM'!$B$3:$M$93,2,0),"")</f>
        <v/>
      </c>
      <c r="R208" s="28" t="str">
        <f t="shared" si="18"/>
        <v/>
      </c>
      <c r="S208" s="26">
        <v>0</v>
      </c>
      <c r="T208" s="27"/>
      <c r="U208" s="26" t="str">
        <f t="shared" si="21"/>
        <v/>
      </c>
      <c r="V208" s="26" t="str">
        <f>IFERROR(VLOOKUP($B208,'[1]Д2-SO2'!$B$3:$M$93,2,0),"")</f>
        <v/>
      </c>
      <c r="W208" s="28" t="str">
        <f t="shared" si="19"/>
        <v/>
      </c>
      <c r="X208" s="26">
        <v>16</v>
      </c>
      <c r="Y208" s="27"/>
      <c r="Z208" s="26" t="str">
        <f t="shared" si="22"/>
        <v/>
      </c>
      <c r="AA208" s="26" t="str">
        <f>IFERROR(VLOOKUP($B208,'[1]Д2-NOx'!$B$3:$R$93,2,0),"")</f>
        <v/>
      </c>
      <c r="AB208" s="28" t="str">
        <f t="shared" si="20"/>
        <v/>
      </c>
      <c r="AC208" s="2"/>
    </row>
    <row r="209" spans="1:29" ht="15.6" x14ac:dyDescent="0.3">
      <c r="A209" s="19">
        <v>185</v>
      </c>
      <c r="B209" s="29" t="s">
        <v>405</v>
      </c>
      <c r="C209" s="21" t="s">
        <v>107</v>
      </c>
      <c r="D209" s="21" t="s">
        <v>402</v>
      </c>
      <c r="E209" s="21" t="s">
        <v>355</v>
      </c>
      <c r="F209" s="23" t="s">
        <v>34</v>
      </c>
      <c r="G209" s="24">
        <v>58.02</v>
      </c>
      <c r="H209" s="24">
        <v>0</v>
      </c>
      <c r="I209" s="24">
        <v>0</v>
      </c>
      <c r="J209" s="24">
        <v>79.600000000000009</v>
      </c>
      <c r="K209" s="24">
        <v>0</v>
      </c>
      <c r="L209" s="21" t="s">
        <v>357</v>
      </c>
      <c r="M209" s="25">
        <v>489</v>
      </c>
      <c r="N209" s="26">
        <v>0</v>
      </c>
      <c r="O209" s="27"/>
      <c r="P209" s="26" t="str">
        <f t="shared" si="23"/>
        <v/>
      </c>
      <c r="Q209" s="26" t="str">
        <f>IFERROR(VLOOKUP($B209,'[1]Д2-PM'!$B$3:$M$93,2,0),"")</f>
        <v/>
      </c>
      <c r="R209" s="28" t="str">
        <f t="shared" si="18"/>
        <v/>
      </c>
      <c r="S209" s="26">
        <v>0</v>
      </c>
      <c r="T209" s="27"/>
      <c r="U209" s="26" t="str">
        <f t="shared" si="21"/>
        <v/>
      </c>
      <c r="V209" s="26" t="str">
        <f>IFERROR(VLOOKUP($B209,'[1]Д2-SO2'!$B$3:$M$93,2,0),"")</f>
        <v/>
      </c>
      <c r="W209" s="28" t="str">
        <f t="shared" si="19"/>
        <v/>
      </c>
      <c r="X209" s="26">
        <v>7.1</v>
      </c>
      <c r="Y209" s="27"/>
      <c r="Z209" s="26" t="str">
        <f t="shared" si="22"/>
        <v/>
      </c>
      <c r="AA209" s="26" t="str">
        <f>IFERROR(VLOOKUP($B209,'[1]Д2-NOx'!$B$3:$R$93,2,0),"")</f>
        <v/>
      </c>
      <c r="AB209" s="28" t="str">
        <f t="shared" si="20"/>
        <v/>
      </c>
      <c r="AC209" s="2"/>
    </row>
    <row r="210" spans="1:29" ht="15.6" x14ac:dyDescent="0.3">
      <c r="A210" s="19">
        <v>186</v>
      </c>
      <c r="B210" s="29" t="s">
        <v>406</v>
      </c>
      <c r="C210" s="21" t="s">
        <v>107</v>
      </c>
      <c r="D210" s="21" t="s">
        <v>402</v>
      </c>
      <c r="E210" s="21" t="s">
        <v>355</v>
      </c>
      <c r="F210" s="23" t="s">
        <v>34</v>
      </c>
      <c r="G210" s="24">
        <v>58.02</v>
      </c>
      <c r="H210" s="24">
        <v>0</v>
      </c>
      <c r="I210" s="24">
        <v>0</v>
      </c>
      <c r="J210" s="24">
        <v>108.74000000000001</v>
      </c>
      <c r="K210" s="24">
        <v>0</v>
      </c>
      <c r="L210" s="21" t="s">
        <v>357</v>
      </c>
      <c r="M210" s="25">
        <v>668</v>
      </c>
      <c r="N210" s="26">
        <v>0</v>
      </c>
      <c r="O210" s="27"/>
      <c r="P210" s="26" t="str">
        <f t="shared" si="23"/>
        <v/>
      </c>
      <c r="Q210" s="26" t="str">
        <f>IFERROR(VLOOKUP($B210,'[1]Д2-PM'!$B$3:$M$93,2,0),"")</f>
        <v/>
      </c>
      <c r="R210" s="28" t="str">
        <f t="shared" si="18"/>
        <v/>
      </c>
      <c r="S210" s="26">
        <v>0</v>
      </c>
      <c r="T210" s="27"/>
      <c r="U210" s="26" t="str">
        <f t="shared" si="21"/>
        <v/>
      </c>
      <c r="V210" s="26" t="str">
        <f>IFERROR(VLOOKUP($B210,'[1]Д2-SO2'!$B$3:$M$93,2,0),"")</f>
        <v/>
      </c>
      <c r="W210" s="28" t="str">
        <f t="shared" si="19"/>
        <v/>
      </c>
      <c r="X210" s="26">
        <v>9.6999999999999993</v>
      </c>
      <c r="Y210" s="27"/>
      <c r="Z210" s="26" t="str">
        <f t="shared" si="22"/>
        <v/>
      </c>
      <c r="AA210" s="26" t="str">
        <f>IFERROR(VLOOKUP($B210,'[1]Д2-NOx'!$B$3:$R$93,2,0),"")</f>
        <v/>
      </c>
      <c r="AB210" s="28" t="str">
        <f t="shared" si="20"/>
        <v/>
      </c>
      <c r="AC210" s="2"/>
    </row>
    <row r="211" spans="1:29" ht="15.6" x14ac:dyDescent="0.3">
      <c r="A211" s="19">
        <v>187</v>
      </c>
      <c r="B211" s="29" t="s">
        <v>407</v>
      </c>
      <c r="C211" s="21" t="s">
        <v>107</v>
      </c>
      <c r="D211" s="21" t="s">
        <v>402</v>
      </c>
      <c r="E211" s="21" t="s">
        <v>355</v>
      </c>
      <c r="F211" s="23" t="s">
        <v>34</v>
      </c>
      <c r="G211" s="24">
        <v>58.02</v>
      </c>
      <c r="H211" s="24">
        <v>0</v>
      </c>
      <c r="I211" s="24">
        <v>0</v>
      </c>
      <c r="J211" s="24">
        <v>7</v>
      </c>
      <c r="K211" s="24">
        <v>0</v>
      </c>
      <c r="L211" s="21" t="s">
        <v>357</v>
      </c>
      <c r="M211" s="25">
        <v>43</v>
      </c>
      <c r="N211" s="26">
        <v>0</v>
      </c>
      <c r="O211" s="27"/>
      <c r="P211" s="26" t="str">
        <f t="shared" si="23"/>
        <v/>
      </c>
      <c r="Q211" s="26" t="str">
        <f>IFERROR(VLOOKUP($B211,'[1]Д2-PM'!$B$3:$M$93,2,0),"")</f>
        <v/>
      </c>
      <c r="R211" s="28" t="str">
        <f t="shared" si="18"/>
        <v/>
      </c>
      <c r="S211" s="26">
        <v>0</v>
      </c>
      <c r="T211" s="27"/>
      <c r="U211" s="26" t="str">
        <f t="shared" si="21"/>
        <v/>
      </c>
      <c r="V211" s="26" t="str">
        <f>IFERROR(VLOOKUP($B211,'[1]Д2-SO2'!$B$3:$M$93,2,0),"")</f>
        <v/>
      </c>
      <c r="W211" s="28" t="str">
        <f t="shared" si="19"/>
        <v/>
      </c>
      <c r="X211" s="26">
        <v>0.6</v>
      </c>
      <c r="Y211" s="27"/>
      <c r="Z211" s="26" t="str">
        <f t="shared" si="22"/>
        <v/>
      </c>
      <c r="AA211" s="26" t="str">
        <f>IFERROR(VLOOKUP($B211,'[1]Д2-NOx'!$B$3:$R$93,2,0),"")</f>
        <v/>
      </c>
      <c r="AB211" s="28" t="str">
        <f t="shared" si="20"/>
        <v/>
      </c>
      <c r="AC211" s="2"/>
    </row>
    <row r="212" spans="1:29" ht="15.6" x14ac:dyDescent="0.3">
      <c r="A212" s="19">
        <v>188</v>
      </c>
      <c r="B212" s="29" t="s">
        <v>408</v>
      </c>
      <c r="C212" s="21" t="s">
        <v>107</v>
      </c>
      <c r="D212" s="21" t="s">
        <v>402</v>
      </c>
      <c r="E212" s="21" t="s">
        <v>355</v>
      </c>
      <c r="F212" s="23" t="s">
        <v>56</v>
      </c>
      <c r="G212" s="24">
        <v>58.02</v>
      </c>
      <c r="H212" s="24">
        <v>0</v>
      </c>
      <c r="I212" s="24">
        <v>0</v>
      </c>
      <c r="J212" s="24">
        <v>0</v>
      </c>
      <c r="K212" s="24">
        <v>0</v>
      </c>
      <c r="L212" s="21" t="s">
        <v>357</v>
      </c>
      <c r="M212" s="25">
        <v>0</v>
      </c>
      <c r="N212" s="26">
        <v>0</v>
      </c>
      <c r="O212" s="27"/>
      <c r="P212" s="26" t="str">
        <f t="shared" si="23"/>
        <v/>
      </c>
      <c r="Q212" s="26" t="str">
        <f>IFERROR(VLOOKUP($B212,'[1]Д2-PM'!$B$3:$M$93,2,0),"")</f>
        <v/>
      </c>
      <c r="R212" s="28" t="str">
        <f t="shared" si="18"/>
        <v/>
      </c>
      <c r="S212" s="26">
        <v>0</v>
      </c>
      <c r="T212" s="27"/>
      <c r="U212" s="26" t="str">
        <f t="shared" si="21"/>
        <v/>
      </c>
      <c r="V212" s="26" t="str">
        <f>IFERROR(VLOOKUP($B212,'[1]Д2-SO2'!$B$3:$M$93,2,0),"")</f>
        <v/>
      </c>
      <c r="W212" s="28" t="str">
        <f t="shared" si="19"/>
        <v/>
      </c>
      <c r="X212" s="26">
        <v>0</v>
      </c>
      <c r="Y212" s="27"/>
      <c r="Z212" s="26" t="str">
        <f t="shared" si="22"/>
        <v/>
      </c>
      <c r="AA212" s="26" t="str">
        <f>IFERROR(VLOOKUP($B212,'[1]Д2-NOx'!$B$3:$R$93,2,0),"")</f>
        <v/>
      </c>
      <c r="AB212" s="28" t="str">
        <f t="shared" si="20"/>
        <v/>
      </c>
      <c r="AC212" s="2"/>
    </row>
    <row r="213" spans="1:29" ht="15.6" x14ac:dyDescent="0.3">
      <c r="A213" s="19">
        <v>189</v>
      </c>
      <c r="B213" s="29" t="s">
        <v>409</v>
      </c>
      <c r="C213" s="21" t="s">
        <v>107</v>
      </c>
      <c r="D213" s="21" t="s">
        <v>402</v>
      </c>
      <c r="E213" s="21" t="s">
        <v>355</v>
      </c>
      <c r="F213" s="23" t="s">
        <v>56</v>
      </c>
      <c r="G213" s="24">
        <v>58.02</v>
      </c>
      <c r="H213" s="24">
        <v>0</v>
      </c>
      <c r="I213" s="24">
        <v>0</v>
      </c>
      <c r="J213" s="24">
        <v>0</v>
      </c>
      <c r="K213" s="24">
        <v>0</v>
      </c>
      <c r="L213" s="21" t="s">
        <v>357</v>
      </c>
      <c r="M213" s="25">
        <v>0</v>
      </c>
      <c r="N213" s="26">
        <v>0</v>
      </c>
      <c r="O213" s="27"/>
      <c r="P213" s="26" t="str">
        <f t="shared" si="23"/>
        <v/>
      </c>
      <c r="Q213" s="26" t="str">
        <f>IFERROR(VLOOKUP($B213,'[1]Д2-PM'!$B$3:$M$93,2,0),"")</f>
        <v/>
      </c>
      <c r="R213" s="28" t="str">
        <f t="shared" si="18"/>
        <v/>
      </c>
      <c r="S213" s="26">
        <v>0</v>
      </c>
      <c r="T213" s="27"/>
      <c r="U213" s="26" t="str">
        <f t="shared" si="21"/>
        <v/>
      </c>
      <c r="V213" s="26" t="str">
        <f>IFERROR(VLOOKUP($B213,'[1]Д2-SO2'!$B$3:$M$93,2,0),"")</f>
        <v/>
      </c>
      <c r="W213" s="28" t="str">
        <f t="shared" si="19"/>
        <v/>
      </c>
      <c r="X213" s="26">
        <v>0</v>
      </c>
      <c r="Y213" s="27"/>
      <c r="Z213" s="26" t="str">
        <f t="shared" si="22"/>
        <v/>
      </c>
      <c r="AA213" s="26" t="str">
        <f>IFERROR(VLOOKUP($B213,'[1]Д2-NOx'!$B$3:$R$93,2,0),"")</f>
        <v/>
      </c>
      <c r="AB213" s="28" t="str">
        <f t="shared" si="20"/>
        <v/>
      </c>
      <c r="AC213" s="2"/>
    </row>
    <row r="214" spans="1:29" ht="15.6" x14ac:dyDescent="0.3">
      <c r="A214" s="19">
        <v>190</v>
      </c>
      <c r="B214" s="29" t="s">
        <v>410</v>
      </c>
      <c r="C214" s="21" t="s">
        <v>107</v>
      </c>
      <c r="D214" s="21" t="s">
        <v>402</v>
      </c>
      <c r="E214" s="21" t="s">
        <v>355</v>
      </c>
      <c r="F214" s="23" t="s">
        <v>56</v>
      </c>
      <c r="G214" s="24">
        <v>58.02</v>
      </c>
      <c r="H214" s="24">
        <v>0</v>
      </c>
      <c r="I214" s="24">
        <v>0</v>
      </c>
      <c r="J214" s="24">
        <v>0</v>
      </c>
      <c r="K214" s="24">
        <v>0</v>
      </c>
      <c r="L214" s="21" t="s">
        <v>357</v>
      </c>
      <c r="M214" s="25">
        <v>0</v>
      </c>
      <c r="N214" s="26">
        <v>0</v>
      </c>
      <c r="O214" s="27"/>
      <c r="P214" s="26" t="str">
        <f t="shared" si="23"/>
        <v/>
      </c>
      <c r="Q214" s="26" t="str">
        <f>IFERROR(VLOOKUP($B214,'[1]Д2-PM'!$B$3:$M$93,2,0),"")</f>
        <v/>
      </c>
      <c r="R214" s="28" t="str">
        <f t="shared" si="18"/>
        <v/>
      </c>
      <c r="S214" s="26">
        <v>0</v>
      </c>
      <c r="T214" s="27"/>
      <c r="U214" s="26" t="str">
        <f t="shared" si="21"/>
        <v/>
      </c>
      <c r="V214" s="26" t="str">
        <f>IFERROR(VLOOKUP($B214,'[1]Д2-SO2'!$B$3:$M$93,2,0),"")</f>
        <v/>
      </c>
      <c r="W214" s="28" t="str">
        <f t="shared" si="19"/>
        <v/>
      </c>
      <c r="X214" s="26">
        <v>0</v>
      </c>
      <c r="Y214" s="27"/>
      <c r="Z214" s="26" t="str">
        <f t="shared" si="22"/>
        <v/>
      </c>
      <c r="AA214" s="26" t="str">
        <f>IFERROR(VLOOKUP($B214,'[1]Д2-NOx'!$B$3:$R$93,2,0),"")</f>
        <v/>
      </c>
      <c r="AB214" s="28" t="str">
        <f t="shared" si="20"/>
        <v/>
      </c>
      <c r="AC214" s="2"/>
    </row>
    <row r="215" spans="1:29" ht="15.6" x14ac:dyDescent="0.3">
      <c r="A215" s="19">
        <v>191</v>
      </c>
      <c r="B215" s="29" t="s">
        <v>411</v>
      </c>
      <c r="C215" s="21" t="s">
        <v>107</v>
      </c>
      <c r="D215" s="21" t="s">
        <v>402</v>
      </c>
      <c r="E215" s="21" t="s">
        <v>355</v>
      </c>
      <c r="F215" s="23" t="s">
        <v>56</v>
      </c>
      <c r="G215" s="24">
        <v>58.02</v>
      </c>
      <c r="H215" s="24">
        <v>0</v>
      </c>
      <c r="I215" s="24">
        <v>0</v>
      </c>
      <c r="J215" s="24">
        <v>0</v>
      </c>
      <c r="K215" s="24">
        <v>0</v>
      </c>
      <c r="L215" s="21" t="s">
        <v>357</v>
      </c>
      <c r="M215" s="25">
        <v>0</v>
      </c>
      <c r="N215" s="26">
        <v>0</v>
      </c>
      <c r="O215" s="27"/>
      <c r="P215" s="26" t="str">
        <f t="shared" si="23"/>
        <v/>
      </c>
      <c r="Q215" s="26" t="str">
        <f>IFERROR(VLOOKUP($B215,'[1]Д2-PM'!$B$3:$M$93,2,0),"")</f>
        <v/>
      </c>
      <c r="R215" s="28" t="str">
        <f t="shared" si="18"/>
        <v/>
      </c>
      <c r="S215" s="26">
        <v>0</v>
      </c>
      <c r="T215" s="27"/>
      <c r="U215" s="26" t="str">
        <f t="shared" si="21"/>
        <v/>
      </c>
      <c r="V215" s="26" t="str">
        <f>IFERROR(VLOOKUP($B215,'[1]Д2-SO2'!$B$3:$M$93,2,0),"")</f>
        <v/>
      </c>
      <c r="W215" s="28" t="str">
        <f t="shared" si="19"/>
        <v/>
      </c>
      <c r="X215" s="26">
        <v>0</v>
      </c>
      <c r="Y215" s="27"/>
      <c r="Z215" s="26" t="str">
        <f t="shared" si="22"/>
        <v/>
      </c>
      <c r="AA215" s="26" t="str">
        <f>IFERROR(VLOOKUP($B215,'[1]Д2-NOx'!$B$3:$R$93,2,0),"")</f>
        <v/>
      </c>
      <c r="AB215" s="28" t="str">
        <f t="shared" si="20"/>
        <v/>
      </c>
      <c r="AC215" s="2"/>
    </row>
    <row r="216" spans="1:29" ht="15.6" x14ac:dyDescent="0.3">
      <c r="A216" s="19">
        <v>192</v>
      </c>
      <c r="B216" s="29" t="s">
        <v>412</v>
      </c>
      <c r="C216" s="21" t="s">
        <v>107</v>
      </c>
      <c r="D216" s="21" t="s">
        <v>402</v>
      </c>
      <c r="E216" s="21" t="s">
        <v>355</v>
      </c>
      <c r="F216" s="23" t="s">
        <v>56</v>
      </c>
      <c r="G216" s="24">
        <v>58.02</v>
      </c>
      <c r="H216" s="24">
        <v>0</v>
      </c>
      <c r="I216" s="24">
        <v>0</v>
      </c>
      <c r="J216" s="24">
        <v>0</v>
      </c>
      <c r="K216" s="24">
        <v>0</v>
      </c>
      <c r="L216" s="21" t="s">
        <v>357</v>
      </c>
      <c r="M216" s="25">
        <v>0</v>
      </c>
      <c r="N216" s="26">
        <v>0</v>
      </c>
      <c r="O216" s="27"/>
      <c r="P216" s="26" t="str">
        <f t="shared" si="23"/>
        <v/>
      </c>
      <c r="Q216" s="26" t="str">
        <f>IFERROR(VLOOKUP($B216,'[1]Д2-PM'!$B$3:$M$93,2,0),"")</f>
        <v/>
      </c>
      <c r="R216" s="28" t="str">
        <f t="shared" si="18"/>
        <v/>
      </c>
      <c r="S216" s="26">
        <v>0</v>
      </c>
      <c r="T216" s="27"/>
      <c r="U216" s="26" t="str">
        <f t="shared" si="21"/>
        <v/>
      </c>
      <c r="V216" s="26" t="str">
        <f>IFERROR(VLOOKUP($B216,'[1]Д2-SO2'!$B$3:$M$93,2,0),"")</f>
        <v/>
      </c>
      <c r="W216" s="28" t="str">
        <f t="shared" si="19"/>
        <v/>
      </c>
      <c r="X216" s="26">
        <v>0</v>
      </c>
      <c r="Y216" s="27"/>
      <c r="Z216" s="26" t="str">
        <f t="shared" si="22"/>
        <v/>
      </c>
      <c r="AA216" s="26" t="str">
        <f>IFERROR(VLOOKUP($B216,'[1]Д2-NOx'!$B$3:$R$93,2,0),"")</f>
        <v/>
      </c>
      <c r="AB216" s="28" t="str">
        <f t="shared" si="20"/>
        <v/>
      </c>
      <c r="AC216" s="2"/>
    </row>
    <row r="217" spans="1:29" ht="15.6" x14ac:dyDescent="0.3">
      <c r="A217" s="19">
        <v>193</v>
      </c>
      <c r="B217" s="29" t="s">
        <v>413</v>
      </c>
      <c r="C217" s="21" t="s">
        <v>107</v>
      </c>
      <c r="D217" s="21" t="s">
        <v>402</v>
      </c>
      <c r="E217" s="21" t="s">
        <v>355</v>
      </c>
      <c r="F217" s="23" t="s">
        <v>34</v>
      </c>
      <c r="G217" s="24">
        <v>58.02</v>
      </c>
      <c r="H217" s="24">
        <v>0</v>
      </c>
      <c r="I217" s="24">
        <v>0</v>
      </c>
      <c r="J217" s="24">
        <v>225.11999999999998</v>
      </c>
      <c r="K217" s="24">
        <v>0</v>
      </c>
      <c r="L217" s="21" t="s">
        <v>357</v>
      </c>
      <c r="M217" s="25">
        <v>1383</v>
      </c>
      <c r="N217" s="26">
        <v>0</v>
      </c>
      <c r="O217" s="27"/>
      <c r="P217" s="26" t="str">
        <f t="shared" si="23"/>
        <v/>
      </c>
      <c r="Q217" s="26" t="str">
        <f>IFERROR(VLOOKUP($B217,'[1]Д2-PM'!$B$3:$M$93,2,0),"")</f>
        <v/>
      </c>
      <c r="R217" s="28" t="str">
        <f t="shared" si="18"/>
        <v/>
      </c>
      <c r="S217" s="26">
        <v>0</v>
      </c>
      <c r="T217" s="27"/>
      <c r="U217" s="26" t="str">
        <f t="shared" si="21"/>
        <v/>
      </c>
      <c r="V217" s="26" t="str">
        <f>IFERROR(VLOOKUP($B217,'[1]Д2-SO2'!$B$3:$M$93,2,0),"")</f>
        <v/>
      </c>
      <c r="W217" s="28" t="str">
        <f t="shared" si="19"/>
        <v/>
      </c>
      <c r="X217" s="26">
        <v>20</v>
      </c>
      <c r="Y217" s="27"/>
      <c r="Z217" s="26" t="str">
        <f t="shared" si="22"/>
        <v/>
      </c>
      <c r="AA217" s="26" t="str">
        <f>IFERROR(VLOOKUP($B217,'[1]Д2-NOx'!$B$3:$R$93,2,0),"")</f>
        <v/>
      </c>
      <c r="AB217" s="28" t="str">
        <f t="shared" si="20"/>
        <v/>
      </c>
      <c r="AC217" s="2"/>
    </row>
    <row r="218" spans="1:29" ht="15.6" x14ac:dyDescent="0.3">
      <c r="A218" s="19">
        <v>194</v>
      </c>
      <c r="B218" s="29" t="s">
        <v>414</v>
      </c>
      <c r="C218" s="21" t="s">
        <v>107</v>
      </c>
      <c r="D218" s="21" t="s">
        <v>402</v>
      </c>
      <c r="E218" s="21" t="s">
        <v>355</v>
      </c>
      <c r="F218" s="23" t="s">
        <v>34</v>
      </c>
      <c r="G218" s="24">
        <v>58.02</v>
      </c>
      <c r="H218" s="24">
        <v>0</v>
      </c>
      <c r="I218" s="24">
        <v>0</v>
      </c>
      <c r="J218" s="24">
        <v>109.88000000000001</v>
      </c>
      <c r="K218" s="24">
        <v>0</v>
      </c>
      <c r="L218" s="21" t="s">
        <v>357</v>
      </c>
      <c r="M218" s="25">
        <v>675</v>
      </c>
      <c r="N218" s="26">
        <v>0</v>
      </c>
      <c r="O218" s="27"/>
      <c r="P218" s="26" t="str">
        <f t="shared" si="23"/>
        <v/>
      </c>
      <c r="Q218" s="26" t="str">
        <f>IFERROR(VLOOKUP($B218,'[1]Д2-PM'!$B$3:$M$93,2,0),"")</f>
        <v/>
      </c>
      <c r="R218" s="28" t="str">
        <f t="shared" si="18"/>
        <v/>
      </c>
      <c r="S218" s="26">
        <v>0</v>
      </c>
      <c r="T218" s="27"/>
      <c r="U218" s="26" t="str">
        <f t="shared" si="21"/>
        <v/>
      </c>
      <c r="V218" s="26" t="str">
        <f>IFERROR(VLOOKUP($B218,'[1]Д2-SO2'!$B$3:$M$93,2,0),"")</f>
        <v/>
      </c>
      <c r="W218" s="28" t="str">
        <f t="shared" si="19"/>
        <v/>
      </c>
      <c r="X218" s="26">
        <v>9.8000000000000007</v>
      </c>
      <c r="Y218" s="27"/>
      <c r="Z218" s="26" t="str">
        <f t="shared" si="22"/>
        <v/>
      </c>
      <c r="AA218" s="26" t="str">
        <f>IFERROR(VLOOKUP($B218,'[1]Д2-NOx'!$B$3:$R$93,2,0),"")</f>
        <v/>
      </c>
      <c r="AB218" s="28" t="str">
        <f t="shared" si="20"/>
        <v/>
      </c>
      <c r="AC218" s="2"/>
    </row>
    <row r="219" spans="1:29" ht="15.6" x14ac:dyDescent="0.3">
      <c r="A219" s="19">
        <v>195</v>
      </c>
      <c r="B219" s="29" t="s">
        <v>415</v>
      </c>
      <c r="C219" s="21" t="s">
        <v>107</v>
      </c>
      <c r="D219" s="21" t="s">
        <v>402</v>
      </c>
      <c r="E219" s="21" t="s">
        <v>355</v>
      </c>
      <c r="F219" s="23" t="s">
        <v>34</v>
      </c>
      <c r="G219" s="24">
        <v>58.02</v>
      </c>
      <c r="H219" s="24">
        <v>0</v>
      </c>
      <c r="I219" s="24">
        <v>0</v>
      </c>
      <c r="J219" s="24">
        <v>134.29</v>
      </c>
      <c r="K219" s="24">
        <v>0</v>
      </c>
      <c r="L219" s="21" t="s">
        <v>357</v>
      </c>
      <c r="M219" s="25">
        <v>825</v>
      </c>
      <c r="N219" s="26">
        <v>0</v>
      </c>
      <c r="O219" s="27"/>
      <c r="P219" s="26" t="str">
        <f t="shared" si="23"/>
        <v/>
      </c>
      <c r="Q219" s="26" t="str">
        <f>IFERROR(VLOOKUP($B219,'[1]Д2-PM'!$B$3:$M$93,2,0),"")</f>
        <v/>
      </c>
      <c r="R219" s="28" t="str">
        <f t="shared" si="18"/>
        <v/>
      </c>
      <c r="S219" s="26">
        <v>0</v>
      </c>
      <c r="T219" s="27"/>
      <c r="U219" s="26" t="str">
        <f t="shared" si="21"/>
        <v/>
      </c>
      <c r="V219" s="26" t="str">
        <f>IFERROR(VLOOKUP($B219,'[1]Д2-SO2'!$B$3:$M$93,2,0),"")</f>
        <v/>
      </c>
      <c r="W219" s="28" t="str">
        <f t="shared" si="19"/>
        <v/>
      </c>
      <c r="X219" s="26">
        <v>11.9</v>
      </c>
      <c r="Y219" s="27"/>
      <c r="Z219" s="26" t="str">
        <f t="shared" si="22"/>
        <v/>
      </c>
      <c r="AA219" s="26" t="str">
        <f>IFERROR(VLOOKUP($B219,'[1]Д2-NOx'!$B$3:$R$93,2,0),"")</f>
        <v/>
      </c>
      <c r="AB219" s="28" t="str">
        <f t="shared" si="20"/>
        <v/>
      </c>
      <c r="AC219" s="2"/>
    </row>
    <row r="220" spans="1:29" ht="15.6" x14ac:dyDescent="0.3">
      <c r="A220" s="19">
        <v>196</v>
      </c>
      <c r="B220" s="29" t="s">
        <v>416</v>
      </c>
      <c r="C220" s="21" t="s">
        <v>107</v>
      </c>
      <c r="D220" s="21" t="s">
        <v>402</v>
      </c>
      <c r="E220" s="21" t="s">
        <v>355</v>
      </c>
      <c r="F220" s="23" t="s">
        <v>34</v>
      </c>
      <c r="G220" s="24">
        <v>58.02</v>
      </c>
      <c r="H220" s="24">
        <v>0</v>
      </c>
      <c r="I220" s="24">
        <v>0</v>
      </c>
      <c r="J220" s="24">
        <v>81</v>
      </c>
      <c r="K220" s="24">
        <v>0</v>
      </c>
      <c r="L220" s="21" t="s">
        <v>357</v>
      </c>
      <c r="M220" s="25">
        <v>5</v>
      </c>
      <c r="N220" s="26">
        <v>0</v>
      </c>
      <c r="O220" s="27"/>
      <c r="P220" s="26" t="str">
        <f t="shared" si="23"/>
        <v/>
      </c>
      <c r="Q220" s="26" t="str">
        <f>IFERROR(VLOOKUP($B220,'[1]Д2-PM'!$B$3:$M$93,2,0),"")</f>
        <v/>
      </c>
      <c r="R220" s="28" t="str">
        <f t="shared" si="18"/>
        <v/>
      </c>
      <c r="S220" s="26">
        <v>0</v>
      </c>
      <c r="T220" s="27"/>
      <c r="U220" s="26" t="str">
        <f t="shared" si="21"/>
        <v/>
      </c>
      <c r="V220" s="26" t="str">
        <f>IFERROR(VLOOKUP($B220,'[1]Д2-SO2'!$B$3:$M$93,2,0),"")</f>
        <v/>
      </c>
      <c r="W220" s="28" t="str">
        <f t="shared" si="19"/>
        <v/>
      </c>
      <c r="X220" s="26">
        <v>0.1</v>
      </c>
      <c r="Y220" s="27"/>
      <c r="Z220" s="26" t="str">
        <f t="shared" si="22"/>
        <v/>
      </c>
      <c r="AA220" s="26" t="str">
        <f>IFERROR(VLOOKUP($B220,'[1]Д2-NOx'!$B$3:$R$93,2,0),"")</f>
        <v/>
      </c>
      <c r="AB220" s="28" t="str">
        <f t="shared" si="20"/>
        <v/>
      </c>
      <c r="AC220" s="2"/>
    </row>
    <row r="221" spans="1:29" ht="15.6" x14ac:dyDescent="0.3">
      <c r="A221" s="19">
        <v>197</v>
      </c>
      <c r="B221" s="29" t="s">
        <v>417</v>
      </c>
      <c r="C221" s="21" t="s">
        <v>208</v>
      </c>
      <c r="D221" s="21" t="s">
        <v>418</v>
      </c>
      <c r="E221" s="21" t="s">
        <v>355</v>
      </c>
      <c r="F221" s="23" t="s">
        <v>34</v>
      </c>
      <c r="G221" s="24">
        <v>54.22</v>
      </c>
      <c r="H221" s="24">
        <v>0</v>
      </c>
      <c r="I221" s="24">
        <v>0</v>
      </c>
      <c r="J221" s="24">
        <v>178.4</v>
      </c>
      <c r="K221" s="24">
        <v>0</v>
      </c>
      <c r="L221" s="21" t="s">
        <v>357</v>
      </c>
      <c r="M221" s="25">
        <v>1109</v>
      </c>
      <c r="N221" s="26">
        <v>0</v>
      </c>
      <c r="O221" s="27"/>
      <c r="P221" s="26" t="str">
        <f t="shared" si="23"/>
        <v/>
      </c>
      <c r="Q221" s="26" t="str">
        <f>IFERROR(VLOOKUP($B221,'[1]Д2-PM'!$B$3:$M$93,2,0),"")</f>
        <v/>
      </c>
      <c r="R221" s="28" t="str">
        <f t="shared" si="18"/>
        <v/>
      </c>
      <c r="S221" s="26">
        <v>0</v>
      </c>
      <c r="T221" s="27"/>
      <c r="U221" s="26" t="str">
        <f t="shared" si="21"/>
        <v/>
      </c>
      <c r="V221" s="26" t="str">
        <f>IFERROR(VLOOKUP($B221,'[1]Д2-SO2'!$B$3:$M$93,2,0),"")</f>
        <v/>
      </c>
      <c r="W221" s="28" t="str">
        <f t="shared" si="19"/>
        <v/>
      </c>
      <c r="X221" s="26">
        <v>20.3</v>
      </c>
      <c r="Y221" s="27"/>
      <c r="Z221" s="26" t="str">
        <f t="shared" si="22"/>
        <v/>
      </c>
      <c r="AA221" s="26" t="str">
        <f>IFERROR(VLOOKUP($B221,'[1]Д2-NOx'!$B$3:$R$93,2,0),"")</f>
        <v/>
      </c>
      <c r="AB221" s="28" t="str">
        <f t="shared" si="20"/>
        <v/>
      </c>
      <c r="AC221" s="2"/>
    </row>
    <row r="222" spans="1:29" ht="15.6" x14ac:dyDescent="0.3">
      <c r="A222" s="19">
        <v>198</v>
      </c>
      <c r="B222" s="29" t="s">
        <v>419</v>
      </c>
      <c r="C222" s="21" t="s">
        <v>208</v>
      </c>
      <c r="D222" s="21" t="s">
        <v>418</v>
      </c>
      <c r="E222" s="21" t="s">
        <v>355</v>
      </c>
      <c r="F222" s="23" t="s">
        <v>34</v>
      </c>
      <c r="G222" s="24">
        <v>54.22</v>
      </c>
      <c r="H222" s="24">
        <v>0</v>
      </c>
      <c r="I222" s="24">
        <v>0</v>
      </c>
      <c r="J222" s="24">
        <v>518.29999999999995</v>
      </c>
      <c r="K222" s="24">
        <v>0</v>
      </c>
      <c r="L222" s="21" t="s">
        <v>357</v>
      </c>
      <c r="M222" s="25">
        <v>3222</v>
      </c>
      <c r="N222" s="26">
        <v>0</v>
      </c>
      <c r="O222" s="27"/>
      <c r="P222" s="26" t="str">
        <f t="shared" si="23"/>
        <v/>
      </c>
      <c r="Q222" s="26" t="str">
        <f>IFERROR(VLOOKUP($B222,'[1]Д2-PM'!$B$3:$M$93,2,0),"")</f>
        <v/>
      </c>
      <c r="R222" s="28" t="str">
        <f t="shared" si="18"/>
        <v/>
      </c>
      <c r="S222" s="26">
        <v>0</v>
      </c>
      <c r="T222" s="27"/>
      <c r="U222" s="26" t="str">
        <f t="shared" si="21"/>
        <v/>
      </c>
      <c r="V222" s="26" t="str">
        <f>IFERROR(VLOOKUP($B222,'[1]Д2-SO2'!$B$3:$M$93,2,0),"")</f>
        <v/>
      </c>
      <c r="W222" s="28" t="str">
        <f t="shared" si="19"/>
        <v/>
      </c>
      <c r="X222" s="26">
        <v>58.9</v>
      </c>
      <c r="Y222" s="27"/>
      <c r="Z222" s="26" t="str">
        <f t="shared" si="22"/>
        <v/>
      </c>
      <c r="AA222" s="26" t="str">
        <f>IFERROR(VLOOKUP($B222,'[1]Д2-NOx'!$B$3:$R$93,2,0),"")</f>
        <v/>
      </c>
      <c r="AB222" s="28" t="str">
        <f t="shared" si="20"/>
        <v/>
      </c>
      <c r="AC222" s="2"/>
    </row>
    <row r="223" spans="1:29" ht="15.6" x14ac:dyDescent="0.3">
      <c r="A223" s="19">
        <v>199</v>
      </c>
      <c r="B223" s="29" t="s">
        <v>420</v>
      </c>
      <c r="C223" s="21" t="s">
        <v>208</v>
      </c>
      <c r="D223" s="21" t="s">
        <v>418</v>
      </c>
      <c r="E223" s="21" t="s">
        <v>355</v>
      </c>
      <c r="F223" s="23" t="s">
        <v>34</v>
      </c>
      <c r="G223" s="24">
        <v>54.22</v>
      </c>
      <c r="H223" s="24">
        <v>0</v>
      </c>
      <c r="I223" s="24">
        <v>0</v>
      </c>
      <c r="J223" s="24">
        <v>343.28</v>
      </c>
      <c r="K223" s="24">
        <v>0</v>
      </c>
      <c r="L223" s="21" t="s">
        <v>357</v>
      </c>
      <c r="M223" s="25">
        <v>2134</v>
      </c>
      <c r="N223" s="26">
        <v>0</v>
      </c>
      <c r="O223" s="27"/>
      <c r="P223" s="26" t="str">
        <f t="shared" si="23"/>
        <v/>
      </c>
      <c r="Q223" s="26" t="str">
        <f>IFERROR(VLOOKUP($B223,'[1]Д2-PM'!$B$3:$M$93,2,0),"")</f>
        <v/>
      </c>
      <c r="R223" s="28" t="str">
        <f t="shared" si="18"/>
        <v/>
      </c>
      <c r="S223" s="26">
        <v>0</v>
      </c>
      <c r="T223" s="27"/>
      <c r="U223" s="26" t="str">
        <f t="shared" si="21"/>
        <v/>
      </c>
      <c r="V223" s="26" t="str">
        <f>IFERROR(VLOOKUP($B223,'[1]Д2-SO2'!$B$3:$M$93,2,0),"")</f>
        <v/>
      </c>
      <c r="W223" s="28" t="str">
        <f t="shared" si="19"/>
        <v/>
      </c>
      <c r="X223" s="26">
        <v>39</v>
      </c>
      <c r="Y223" s="27"/>
      <c r="Z223" s="26" t="str">
        <f t="shared" si="22"/>
        <v/>
      </c>
      <c r="AA223" s="26" t="str">
        <f>IFERROR(VLOOKUP($B223,'[1]Д2-NOx'!$B$3:$R$93,2,0),"")</f>
        <v/>
      </c>
      <c r="AB223" s="28" t="str">
        <f t="shared" si="20"/>
        <v/>
      </c>
      <c r="AC223" s="2"/>
    </row>
    <row r="224" spans="1:29" ht="15.6" x14ac:dyDescent="0.3">
      <c r="A224" s="19">
        <v>200</v>
      </c>
      <c r="B224" s="29" t="s">
        <v>421</v>
      </c>
      <c r="C224" s="21" t="s">
        <v>208</v>
      </c>
      <c r="D224" s="21" t="s">
        <v>418</v>
      </c>
      <c r="E224" s="21" t="s">
        <v>355</v>
      </c>
      <c r="F224" s="23" t="s">
        <v>34</v>
      </c>
      <c r="G224" s="24">
        <v>54.22</v>
      </c>
      <c r="H224" s="24">
        <v>0</v>
      </c>
      <c r="I224" s="24">
        <v>0</v>
      </c>
      <c r="J224" s="24">
        <v>203.65</v>
      </c>
      <c r="K224" s="24">
        <v>0</v>
      </c>
      <c r="L224" s="21" t="s">
        <v>357</v>
      </c>
      <c r="M224" s="25">
        <v>1266</v>
      </c>
      <c r="N224" s="26">
        <v>0</v>
      </c>
      <c r="O224" s="27"/>
      <c r="P224" s="26" t="str">
        <f t="shared" si="23"/>
        <v/>
      </c>
      <c r="Q224" s="26" t="str">
        <f>IFERROR(VLOOKUP($B224,'[1]Д2-PM'!$B$3:$M$93,2,0),"")</f>
        <v/>
      </c>
      <c r="R224" s="28" t="str">
        <f t="shared" si="18"/>
        <v/>
      </c>
      <c r="S224" s="26">
        <v>0</v>
      </c>
      <c r="T224" s="27"/>
      <c r="U224" s="26" t="str">
        <f t="shared" si="21"/>
        <v/>
      </c>
      <c r="V224" s="26" t="str">
        <f>IFERROR(VLOOKUP($B224,'[1]Д2-SO2'!$B$3:$M$93,2,0),"")</f>
        <v/>
      </c>
      <c r="W224" s="28" t="str">
        <f t="shared" si="19"/>
        <v/>
      </c>
      <c r="X224" s="26">
        <v>23.1</v>
      </c>
      <c r="Y224" s="27"/>
      <c r="Z224" s="26" t="str">
        <f t="shared" si="22"/>
        <v/>
      </c>
      <c r="AA224" s="26" t="str">
        <f>IFERROR(VLOOKUP($B224,'[1]Д2-NOx'!$B$3:$R$93,2,0),"")</f>
        <v/>
      </c>
      <c r="AB224" s="28" t="str">
        <f t="shared" si="20"/>
        <v/>
      </c>
      <c r="AC224" s="2"/>
    </row>
    <row r="225" spans="1:29" ht="15.6" x14ac:dyDescent="0.3">
      <c r="A225" s="19">
        <v>201</v>
      </c>
      <c r="B225" s="29" t="s">
        <v>422</v>
      </c>
      <c r="C225" s="21" t="s">
        <v>180</v>
      </c>
      <c r="D225" s="21" t="s">
        <v>360</v>
      </c>
      <c r="E225" s="21" t="s">
        <v>355</v>
      </c>
      <c r="F225" s="23" t="s">
        <v>34</v>
      </c>
      <c r="G225" s="24">
        <v>54.22</v>
      </c>
      <c r="H225" s="24">
        <v>0</v>
      </c>
      <c r="I225" s="24">
        <v>0</v>
      </c>
      <c r="J225" s="24">
        <v>13.51</v>
      </c>
      <c r="K225" s="24">
        <v>0</v>
      </c>
      <c r="L225" s="21" t="s">
        <v>357</v>
      </c>
      <c r="M225" s="25">
        <v>100</v>
      </c>
      <c r="N225" s="26">
        <v>0</v>
      </c>
      <c r="O225" s="27"/>
      <c r="P225" s="26" t="str">
        <f t="shared" si="23"/>
        <v/>
      </c>
      <c r="Q225" s="26" t="str">
        <f>IFERROR(VLOOKUP($B225,'[1]Д2-PM'!$B$3:$M$93,2,0),"")</f>
        <v/>
      </c>
      <c r="R225" s="28" t="str">
        <f t="shared" si="18"/>
        <v/>
      </c>
      <c r="S225" s="26">
        <v>0</v>
      </c>
      <c r="T225" s="27"/>
      <c r="U225" s="26" t="str">
        <f t="shared" si="21"/>
        <v/>
      </c>
      <c r="V225" s="26" t="str">
        <f>IFERROR(VLOOKUP($B225,'[1]Д2-SO2'!$B$3:$M$93,2,0),"")</f>
        <v/>
      </c>
      <c r="W225" s="28" t="str">
        <f t="shared" si="19"/>
        <v/>
      </c>
      <c r="X225" s="26">
        <v>1.9</v>
      </c>
      <c r="Y225" s="27"/>
      <c r="Z225" s="26" t="str">
        <f t="shared" si="22"/>
        <v/>
      </c>
      <c r="AA225" s="26" t="str">
        <f>IFERROR(VLOOKUP($B225,'[1]Д2-NOx'!$B$3:$R$93,2,0),"")</f>
        <v/>
      </c>
      <c r="AB225" s="28" t="str">
        <f t="shared" si="20"/>
        <v/>
      </c>
      <c r="AC225" s="2"/>
    </row>
    <row r="226" spans="1:29" ht="15.6" x14ac:dyDescent="0.3">
      <c r="A226" s="19">
        <v>202</v>
      </c>
      <c r="B226" s="29" t="s">
        <v>423</v>
      </c>
      <c r="C226" s="21" t="s">
        <v>180</v>
      </c>
      <c r="D226" s="21" t="s">
        <v>360</v>
      </c>
      <c r="E226" s="21" t="s">
        <v>355</v>
      </c>
      <c r="F226" s="23" t="s">
        <v>34</v>
      </c>
      <c r="G226" s="24">
        <v>54.22</v>
      </c>
      <c r="H226" s="24">
        <v>0</v>
      </c>
      <c r="I226" s="24">
        <v>0</v>
      </c>
      <c r="J226" s="24">
        <v>403.64</v>
      </c>
      <c r="K226" s="24">
        <v>0</v>
      </c>
      <c r="L226" s="21" t="s">
        <v>357</v>
      </c>
      <c r="M226" s="25">
        <v>3020</v>
      </c>
      <c r="N226" s="26">
        <v>0</v>
      </c>
      <c r="O226" s="27"/>
      <c r="P226" s="26" t="str">
        <f t="shared" si="23"/>
        <v/>
      </c>
      <c r="Q226" s="26" t="str">
        <f>IFERROR(VLOOKUP($B226,'[1]Д2-PM'!$B$3:$M$93,2,0),"")</f>
        <v/>
      </c>
      <c r="R226" s="28" t="str">
        <f t="shared" si="18"/>
        <v/>
      </c>
      <c r="S226" s="26">
        <v>0</v>
      </c>
      <c r="T226" s="27"/>
      <c r="U226" s="26" t="str">
        <f t="shared" si="21"/>
        <v/>
      </c>
      <c r="V226" s="26" t="str">
        <f>IFERROR(VLOOKUP($B226,'[1]Д2-SO2'!$B$3:$M$93,2,0),"")</f>
        <v/>
      </c>
      <c r="W226" s="28" t="str">
        <f t="shared" si="19"/>
        <v/>
      </c>
      <c r="X226" s="26">
        <v>55.9</v>
      </c>
      <c r="Y226" s="27"/>
      <c r="Z226" s="26" t="str">
        <f t="shared" si="22"/>
        <v/>
      </c>
      <c r="AA226" s="26" t="str">
        <f>IFERROR(VLOOKUP($B226,'[1]Д2-NOx'!$B$3:$R$93,2,0),"")</f>
        <v/>
      </c>
      <c r="AB226" s="28" t="str">
        <f t="shared" si="20"/>
        <v/>
      </c>
      <c r="AC226" s="2"/>
    </row>
    <row r="227" spans="1:29" ht="15.6" x14ac:dyDescent="0.3">
      <c r="A227" s="19">
        <v>203</v>
      </c>
      <c r="B227" s="29" t="s">
        <v>424</v>
      </c>
      <c r="C227" s="21" t="s">
        <v>180</v>
      </c>
      <c r="D227" s="21" t="s">
        <v>360</v>
      </c>
      <c r="E227" s="21" t="s">
        <v>355</v>
      </c>
      <c r="F227" s="23" t="s">
        <v>34</v>
      </c>
      <c r="G227" s="24">
        <v>54.22</v>
      </c>
      <c r="H227" s="24">
        <v>0</v>
      </c>
      <c r="I227" s="24">
        <v>0</v>
      </c>
      <c r="J227" s="24">
        <v>268.64999999999998</v>
      </c>
      <c r="K227" s="24">
        <v>0</v>
      </c>
      <c r="L227" s="21" t="s">
        <v>357</v>
      </c>
      <c r="M227" s="25">
        <v>2007</v>
      </c>
      <c r="N227" s="26">
        <v>0</v>
      </c>
      <c r="O227" s="27"/>
      <c r="P227" s="26" t="str">
        <f t="shared" si="23"/>
        <v/>
      </c>
      <c r="Q227" s="26" t="str">
        <f>IFERROR(VLOOKUP($B227,'[1]Д2-PM'!$B$3:$M$93,2,0),"")</f>
        <v/>
      </c>
      <c r="R227" s="28" t="str">
        <f t="shared" si="18"/>
        <v/>
      </c>
      <c r="S227" s="26">
        <v>0</v>
      </c>
      <c r="T227" s="27"/>
      <c r="U227" s="26" t="str">
        <f t="shared" si="21"/>
        <v/>
      </c>
      <c r="V227" s="26" t="str">
        <f>IFERROR(VLOOKUP($B227,'[1]Д2-SO2'!$B$3:$M$93,2,0),"")</f>
        <v/>
      </c>
      <c r="W227" s="28" t="str">
        <f t="shared" si="19"/>
        <v/>
      </c>
      <c r="X227" s="26">
        <v>37.200000000000003</v>
      </c>
      <c r="Y227" s="27"/>
      <c r="Z227" s="26" t="str">
        <f t="shared" si="22"/>
        <v/>
      </c>
      <c r="AA227" s="26" t="str">
        <f>IFERROR(VLOOKUP($B227,'[1]Д2-NOx'!$B$3:$R$93,2,0),"")</f>
        <v/>
      </c>
      <c r="AB227" s="28" t="str">
        <f t="shared" si="20"/>
        <v/>
      </c>
      <c r="AC227" s="2"/>
    </row>
    <row r="228" spans="1:29" ht="15.6" x14ac:dyDescent="0.3">
      <c r="A228" s="19">
        <v>204</v>
      </c>
      <c r="B228" s="29" t="s">
        <v>425</v>
      </c>
      <c r="C228" s="21" t="s">
        <v>180</v>
      </c>
      <c r="D228" s="21" t="s">
        <v>360</v>
      </c>
      <c r="E228" s="21" t="s">
        <v>355</v>
      </c>
      <c r="F228" s="23" t="s">
        <v>34</v>
      </c>
      <c r="G228" s="24">
        <v>54.22</v>
      </c>
      <c r="H228" s="24">
        <v>0</v>
      </c>
      <c r="I228" s="24">
        <v>0</v>
      </c>
      <c r="J228" s="24">
        <v>455.42</v>
      </c>
      <c r="K228" s="24">
        <v>0</v>
      </c>
      <c r="L228" s="21" t="s">
        <v>357</v>
      </c>
      <c r="M228" s="25">
        <v>3402</v>
      </c>
      <c r="N228" s="26">
        <v>0</v>
      </c>
      <c r="O228" s="27"/>
      <c r="P228" s="26" t="str">
        <f t="shared" si="23"/>
        <v/>
      </c>
      <c r="Q228" s="26" t="str">
        <f>IFERROR(VLOOKUP($B228,'[1]Д2-PM'!$B$3:$M$93,2,0),"")</f>
        <v/>
      </c>
      <c r="R228" s="28" t="str">
        <f t="shared" si="18"/>
        <v/>
      </c>
      <c r="S228" s="26">
        <v>0</v>
      </c>
      <c r="T228" s="27"/>
      <c r="U228" s="26" t="str">
        <f t="shared" si="21"/>
        <v/>
      </c>
      <c r="V228" s="26" t="str">
        <f>IFERROR(VLOOKUP($B228,'[1]Д2-SO2'!$B$3:$M$93,2,0),"")</f>
        <v/>
      </c>
      <c r="W228" s="28" t="str">
        <f t="shared" si="19"/>
        <v/>
      </c>
      <c r="X228" s="26">
        <v>63</v>
      </c>
      <c r="Y228" s="27"/>
      <c r="Z228" s="26" t="str">
        <f t="shared" si="22"/>
        <v/>
      </c>
      <c r="AA228" s="26" t="str">
        <f>IFERROR(VLOOKUP($B228,'[1]Д2-NOx'!$B$3:$R$93,2,0),"")</f>
        <v/>
      </c>
      <c r="AB228" s="28" t="str">
        <f t="shared" si="20"/>
        <v/>
      </c>
      <c r="AC228" s="2"/>
    </row>
    <row r="229" spans="1:29" ht="15.6" x14ac:dyDescent="0.3">
      <c r="A229" s="19">
        <v>205</v>
      </c>
      <c r="B229" s="29" t="s">
        <v>426</v>
      </c>
      <c r="C229" s="21" t="s">
        <v>126</v>
      </c>
      <c r="D229" s="21" t="s">
        <v>378</v>
      </c>
      <c r="E229" s="21" t="s">
        <v>355</v>
      </c>
      <c r="F229" s="23" t="s">
        <v>34</v>
      </c>
      <c r="G229" s="24">
        <v>54.22</v>
      </c>
      <c r="H229" s="24">
        <v>0</v>
      </c>
      <c r="I229" s="24">
        <v>0</v>
      </c>
      <c r="J229" s="24">
        <v>354.32000000000005</v>
      </c>
      <c r="K229" s="24">
        <v>0</v>
      </c>
      <c r="L229" s="21" t="s">
        <v>357</v>
      </c>
      <c r="M229" s="25">
        <v>2387</v>
      </c>
      <c r="N229" s="26">
        <v>0</v>
      </c>
      <c r="O229" s="27"/>
      <c r="P229" s="26" t="str">
        <f t="shared" si="23"/>
        <v/>
      </c>
      <c r="Q229" s="26" t="str">
        <f>IFERROR(VLOOKUP($B229,'[1]Д2-PM'!$B$3:$M$93,2,0),"")</f>
        <v/>
      </c>
      <c r="R229" s="28" t="str">
        <f t="shared" si="18"/>
        <v/>
      </c>
      <c r="S229" s="26">
        <v>0</v>
      </c>
      <c r="T229" s="27"/>
      <c r="U229" s="26" t="str">
        <f t="shared" si="21"/>
        <v/>
      </c>
      <c r="V229" s="26" t="str">
        <f>IFERROR(VLOOKUP($B229,'[1]Д2-SO2'!$B$3:$M$93,2,0),"")</f>
        <v/>
      </c>
      <c r="W229" s="28" t="str">
        <f t="shared" si="19"/>
        <v/>
      </c>
      <c r="X229" s="26">
        <v>46.5</v>
      </c>
      <c r="Y229" s="27"/>
      <c r="Z229" s="26" t="str">
        <f t="shared" si="22"/>
        <v/>
      </c>
      <c r="AA229" s="26" t="str">
        <f>IFERROR(VLOOKUP($B229,'[1]Д2-NOx'!$B$3:$R$93,2,0),"")</f>
        <v/>
      </c>
      <c r="AB229" s="28" t="str">
        <f t="shared" si="20"/>
        <v/>
      </c>
      <c r="AC229" s="2"/>
    </row>
    <row r="230" spans="1:29" ht="15.6" x14ac:dyDescent="0.3">
      <c r="A230" s="19">
        <v>206</v>
      </c>
      <c r="B230" s="29" t="s">
        <v>427</v>
      </c>
      <c r="C230" s="21" t="s">
        <v>126</v>
      </c>
      <c r="D230" s="21" t="s">
        <v>378</v>
      </c>
      <c r="E230" s="21" t="s">
        <v>355</v>
      </c>
      <c r="F230" s="23" t="s">
        <v>34</v>
      </c>
      <c r="G230" s="24">
        <v>54.22</v>
      </c>
      <c r="H230" s="24">
        <v>0</v>
      </c>
      <c r="I230" s="24">
        <v>0</v>
      </c>
      <c r="J230" s="24">
        <v>598.49</v>
      </c>
      <c r="K230" s="24">
        <v>0</v>
      </c>
      <c r="L230" s="21" t="s">
        <v>357</v>
      </c>
      <c r="M230" s="25">
        <v>4032</v>
      </c>
      <c r="N230" s="26">
        <v>0</v>
      </c>
      <c r="O230" s="27"/>
      <c r="P230" s="26" t="str">
        <f t="shared" si="23"/>
        <v/>
      </c>
      <c r="Q230" s="26" t="str">
        <f>IFERROR(VLOOKUP($B230,'[1]Д2-PM'!$B$3:$M$93,2,0),"")</f>
        <v/>
      </c>
      <c r="R230" s="28" t="str">
        <f t="shared" si="18"/>
        <v/>
      </c>
      <c r="S230" s="26">
        <v>0</v>
      </c>
      <c r="T230" s="27"/>
      <c r="U230" s="26" t="str">
        <f t="shared" si="21"/>
        <v/>
      </c>
      <c r="V230" s="26" t="str">
        <f>IFERROR(VLOOKUP($B230,'[1]Д2-SO2'!$B$3:$M$93,2,0),"")</f>
        <v/>
      </c>
      <c r="W230" s="28" t="str">
        <f t="shared" si="19"/>
        <v/>
      </c>
      <c r="X230" s="26">
        <v>71.900000000000006</v>
      </c>
      <c r="Y230" s="27"/>
      <c r="Z230" s="26" t="str">
        <f t="shared" si="22"/>
        <v/>
      </c>
      <c r="AA230" s="26" t="str">
        <f>IFERROR(VLOOKUP($B230,'[1]Д2-NOx'!$B$3:$R$93,2,0),"")</f>
        <v/>
      </c>
      <c r="AB230" s="28" t="str">
        <f t="shared" si="20"/>
        <v/>
      </c>
      <c r="AC230" s="2"/>
    </row>
    <row r="231" spans="1:29" ht="15.6" x14ac:dyDescent="0.3">
      <c r="A231" s="19">
        <v>207</v>
      </c>
      <c r="B231" s="29" t="s">
        <v>428</v>
      </c>
      <c r="C231" s="21" t="s">
        <v>126</v>
      </c>
      <c r="D231" s="21" t="s">
        <v>378</v>
      </c>
      <c r="E231" s="21" t="s">
        <v>355</v>
      </c>
      <c r="F231" s="23" t="s">
        <v>34</v>
      </c>
      <c r="G231" s="24">
        <v>54.22</v>
      </c>
      <c r="H231" s="24">
        <v>0</v>
      </c>
      <c r="I231" s="24">
        <v>0</v>
      </c>
      <c r="J231" s="24">
        <v>261.10000000000002</v>
      </c>
      <c r="K231" s="24">
        <v>0</v>
      </c>
      <c r="L231" s="21" t="s">
        <v>357</v>
      </c>
      <c r="M231" s="25">
        <v>1759</v>
      </c>
      <c r="N231" s="26">
        <v>0</v>
      </c>
      <c r="O231" s="27"/>
      <c r="P231" s="26" t="str">
        <f t="shared" si="23"/>
        <v/>
      </c>
      <c r="Q231" s="26" t="str">
        <f>IFERROR(VLOOKUP($B231,'[1]Д2-PM'!$B$3:$M$93,2,0),"")</f>
        <v/>
      </c>
      <c r="R231" s="28" t="str">
        <f t="shared" si="18"/>
        <v/>
      </c>
      <c r="S231" s="26">
        <v>0</v>
      </c>
      <c r="T231" s="27"/>
      <c r="U231" s="26" t="str">
        <f t="shared" si="21"/>
        <v/>
      </c>
      <c r="V231" s="26" t="str">
        <f>IFERROR(VLOOKUP($B231,'[1]Д2-SO2'!$B$3:$M$93,2,0),"")</f>
        <v/>
      </c>
      <c r="W231" s="28" t="str">
        <f t="shared" si="19"/>
        <v/>
      </c>
      <c r="X231" s="26">
        <v>32.799999999999997</v>
      </c>
      <c r="Y231" s="27"/>
      <c r="Z231" s="26" t="str">
        <f t="shared" si="22"/>
        <v/>
      </c>
      <c r="AA231" s="26" t="str">
        <f>IFERROR(VLOOKUP($B231,'[1]Д2-NOx'!$B$3:$R$93,2,0),"")</f>
        <v/>
      </c>
      <c r="AB231" s="28" t="str">
        <f t="shared" si="20"/>
        <v/>
      </c>
      <c r="AC231" s="2"/>
    </row>
    <row r="232" spans="1:29" ht="15.6" x14ac:dyDescent="0.3">
      <c r="A232" s="19">
        <v>208</v>
      </c>
      <c r="B232" s="29" t="s">
        <v>429</v>
      </c>
      <c r="C232" s="21" t="s">
        <v>126</v>
      </c>
      <c r="D232" s="21" t="s">
        <v>378</v>
      </c>
      <c r="E232" s="21" t="s">
        <v>355</v>
      </c>
      <c r="F232" s="23" t="s">
        <v>34</v>
      </c>
      <c r="G232" s="24">
        <v>54.22</v>
      </c>
      <c r="H232" s="24">
        <v>0</v>
      </c>
      <c r="I232" s="24">
        <v>0</v>
      </c>
      <c r="J232" s="24">
        <v>261.25</v>
      </c>
      <c r="K232" s="24">
        <v>0</v>
      </c>
      <c r="L232" s="21" t="s">
        <v>357</v>
      </c>
      <c r="M232" s="25">
        <v>1760</v>
      </c>
      <c r="N232" s="26">
        <v>0</v>
      </c>
      <c r="O232" s="27"/>
      <c r="P232" s="26" t="str">
        <f t="shared" si="23"/>
        <v/>
      </c>
      <c r="Q232" s="26" t="str">
        <f>IFERROR(VLOOKUP($B232,'[1]Д2-PM'!$B$3:$M$93,2,0),"")</f>
        <v/>
      </c>
      <c r="R232" s="28" t="str">
        <f t="shared" si="18"/>
        <v/>
      </c>
      <c r="S232" s="26">
        <v>0</v>
      </c>
      <c r="T232" s="27"/>
      <c r="U232" s="26" t="str">
        <f t="shared" si="21"/>
        <v/>
      </c>
      <c r="V232" s="26" t="str">
        <f>IFERROR(VLOOKUP($B232,'[1]Д2-SO2'!$B$3:$M$93,2,0),"")</f>
        <v/>
      </c>
      <c r="W232" s="28" t="str">
        <f t="shared" si="19"/>
        <v/>
      </c>
      <c r="X232" s="26">
        <v>29.3</v>
      </c>
      <c r="Y232" s="27"/>
      <c r="Z232" s="26" t="str">
        <f t="shared" si="22"/>
        <v/>
      </c>
      <c r="AA232" s="26" t="str">
        <f>IFERROR(VLOOKUP($B232,'[1]Д2-NOx'!$B$3:$R$93,2,0),"")</f>
        <v/>
      </c>
      <c r="AB232" s="28" t="str">
        <f t="shared" si="20"/>
        <v/>
      </c>
      <c r="AC232" s="2"/>
    </row>
    <row r="233" spans="1:29" ht="15.6" x14ac:dyDescent="0.3">
      <c r="A233" s="19">
        <v>209</v>
      </c>
      <c r="B233" s="29" t="s">
        <v>430</v>
      </c>
      <c r="C233" s="21" t="s">
        <v>119</v>
      </c>
      <c r="D233" s="21" t="s">
        <v>431</v>
      </c>
      <c r="E233" s="21" t="s">
        <v>228</v>
      </c>
      <c r="F233" s="23" t="s">
        <v>34</v>
      </c>
      <c r="G233" s="24">
        <v>55.38</v>
      </c>
      <c r="H233" s="24">
        <v>0</v>
      </c>
      <c r="I233" s="24">
        <v>0</v>
      </c>
      <c r="J233" s="24">
        <v>312.88600000000002</v>
      </c>
      <c r="K233" s="24">
        <v>0</v>
      </c>
      <c r="L233" s="21" t="s">
        <v>30</v>
      </c>
      <c r="M233" s="25">
        <v>1748</v>
      </c>
      <c r="N233" s="26">
        <v>0</v>
      </c>
      <c r="O233" s="27"/>
      <c r="P233" s="26" t="str">
        <f t="shared" si="23"/>
        <v/>
      </c>
      <c r="Q233" s="26">
        <f>IFERROR(VLOOKUP($B233,'[1]Д2-PM'!$B$3:$M$93,2,0),"")</f>
        <v>1.8</v>
      </c>
      <c r="R233" s="28">
        <f t="shared" si="18"/>
        <v>-1</v>
      </c>
      <c r="S233" s="26">
        <v>0</v>
      </c>
      <c r="T233" s="27"/>
      <c r="U233" s="26" t="str">
        <f t="shared" si="21"/>
        <v/>
      </c>
      <c r="V233" s="26">
        <f>IFERROR(VLOOKUP($B233,'[1]Д2-SO2'!$B$3:$M$93,2,0),"")</f>
        <v>12.6</v>
      </c>
      <c r="W233" s="28">
        <f t="shared" si="19"/>
        <v>-1</v>
      </c>
      <c r="X233" s="26">
        <v>5.5</v>
      </c>
      <c r="Y233" s="27"/>
      <c r="Z233" s="26" t="str">
        <f t="shared" si="22"/>
        <v/>
      </c>
      <c r="AA233" s="26">
        <f>IFERROR(VLOOKUP($B233,'[1]Д2-NOx'!$B$3:$R$93,2,0),"")</f>
        <v>36</v>
      </c>
      <c r="AB233" s="28">
        <f t="shared" si="20"/>
        <v>-0.84722222222222221</v>
      </c>
      <c r="AC233" s="2"/>
    </row>
    <row r="234" spans="1:29" ht="15.6" x14ac:dyDescent="0.3">
      <c r="A234" s="19">
        <v>210</v>
      </c>
      <c r="B234" s="29" t="s">
        <v>432</v>
      </c>
      <c r="C234" s="21" t="s">
        <v>119</v>
      </c>
      <c r="D234" s="21" t="s">
        <v>433</v>
      </c>
      <c r="E234" s="21" t="s">
        <v>228</v>
      </c>
      <c r="F234" s="23" t="s">
        <v>34</v>
      </c>
      <c r="G234" s="24">
        <v>50.39</v>
      </c>
      <c r="H234" s="24">
        <v>0</v>
      </c>
      <c r="I234" s="24">
        <v>0</v>
      </c>
      <c r="J234" s="24">
        <v>574.87699999999995</v>
      </c>
      <c r="K234" s="24">
        <v>0</v>
      </c>
      <c r="L234" s="21" t="s">
        <v>30</v>
      </c>
      <c r="M234" s="25">
        <v>3693</v>
      </c>
      <c r="N234" s="26">
        <v>0</v>
      </c>
      <c r="O234" s="27"/>
      <c r="P234" s="26" t="str">
        <f t="shared" si="23"/>
        <v/>
      </c>
      <c r="Q234" s="26">
        <f>IFERROR(VLOOKUP($B234,'[1]Д2-PM'!$B$3:$M$93,2,0),"")</f>
        <v>1.4</v>
      </c>
      <c r="R234" s="28">
        <f t="shared" si="18"/>
        <v>-1</v>
      </c>
      <c r="S234" s="26">
        <v>0</v>
      </c>
      <c r="T234" s="27"/>
      <c r="U234" s="26" t="str">
        <f t="shared" si="21"/>
        <v/>
      </c>
      <c r="V234" s="26">
        <f>IFERROR(VLOOKUP($B234,'[1]Д2-SO2'!$B$3:$M$93,2,0),"")</f>
        <v>9.9</v>
      </c>
      <c r="W234" s="28">
        <f t="shared" si="19"/>
        <v>-1</v>
      </c>
      <c r="X234" s="26">
        <v>7.3</v>
      </c>
      <c r="Y234" s="27"/>
      <c r="Z234" s="26" t="str">
        <f t="shared" si="22"/>
        <v/>
      </c>
      <c r="AA234" s="26">
        <f>IFERROR(VLOOKUP($B234,'[1]Д2-NOx'!$B$3:$R$93,2,0),"")</f>
        <v>28.3</v>
      </c>
      <c r="AB234" s="28">
        <f t="shared" si="20"/>
        <v>-0.74204946996466425</v>
      </c>
      <c r="AC234" s="2"/>
    </row>
    <row r="235" spans="1:29" ht="15.6" x14ac:dyDescent="0.3">
      <c r="A235" s="19">
        <v>211</v>
      </c>
      <c r="B235" s="29" t="s">
        <v>434</v>
      </c>
      <c r="C235" s="21" t="s">
        <v>119</v>
      </c>
      <c r="D235" s="21" t="s">
        <v>433</v>
      </c>
      <c r="E235" s="21" t="s">
        <v>228</v>
      </c>
      <c r="F235" s="23" t="s">
        <v>34</v>
      </c>
      <c r="G235" s="24">
        <v>56.62</v>
      </c>
      <c r="H235" s="24">
        <v>0</v>
      </c>
      <c r="I235" s="24">
        <v>0</v>
      </c>
      <c r="J235" s="24">
        <v>806.67899999999997</v>
      </c>
      <c r="K235" s="24">
        <v>0</v>
      </c>
      <c r="L235" s="21" t="s">
        <v>30</v>
      </c>
      <c r="M235" s="25">
        <v>4789</v>
      </c>
      <c r="N235" s="26">
        <v>0</v>
      </c>
      <c r="O235" s="27"/>
      <c r="P235" s="26" t="str">
        <f t="shared" si="23"/>
        <v/>
      </c>
      <c r="Q235" s="26">
        <f>IFERROR(VLOOKUP($B235,'[1]Д2-PM'!$B$3:$M$93,2,0),"")</f>
        <v>1.5</v>
      </c>
      <c r="R235" s="28">
        <f t="shared" si="18"/>
        <v>-1</v>
      </c>
      <c r="S235" s="26">
        <v>0</v>
      </c>
      <c r="T235" s="27"/>
      <c r="U235" s="26" t="str">
        <f t="shared" si="21"/>
        <v/>
      </c>
      <c r="V235" s="26">
        <f>IFERROR(VLOOKUP($B235,'[1]Д2-SO2'!$B$3:$M$93,2,0),"")</f>
        <v>10.5</v>
      </c>
      <c r="W235" s="28">
        <f t="shared" si="19"/>
        <v>-1</v>
      </c>
      <c r="X235" s="26">
        <v>12.3</v>
      </c>
      <c r="Y235" s="27"/>
      <c r="Z235" s="26" t="str">
        <f t="shared" si="22"/>
        <v/>
      </c>
      <c r="AA235" s="26">
        <f>IFERROR(VLOOKUP($B235,'[1]Д2-NOx'!$B$3:$R$93,2,0),"")</f>
        <v>29.9</v>
      </c>
      <c r="AB235" s="28">
        <f t="shared" si="20"/>
        <v>-0.58862876254180596</v>
      </c>
      <c r="AC235" s="2"/>
    </row>
    <row r="236" spans="1:29" ht="15.6" x14ac:dyDescent="0.3">
      <c r="A236" s="19">
        <v>212</v>
      </c>
      <c r="B236" s="29" t="s">
        <v>435</v>
      </c>
      <c r="C236" s="21" t="s">
        <v>119</v>
      </c>
      <c r="D236" s="21" t="s">
        <v>433</v>
      </c>
      <c r="E236" s="21" t="s">
        <v>228</v>
      </c>
      <c r="F236" s="23" t="s">
        <v>34</v>
      </c>
      <c r="G236" s="24">
        <v>174.14</v>
      </c>
      <c r="H236" s="24">
        <v>0</v>
      </c>
      <c r="I236" s="24">
        <v>0</v>
      </c>
      <c r="J236" s="24">
        <v>2274.37</v>
      </c>
      <c r="K236" s="24">
        <v>0</v>
      </c>
      <c r="L236" s="21" t="s">
        <v>30</v>
      </c>
      <c r="M236" s="25">
        <v>3616</v>
      </c>
      <c r="N236" s="26">
        <v>0</v>
      </c>
      <c r="O236" s="27"/>
      <c r="P236" s="26" t="str">
        <f t="shared" si="23"/>
        <v/>
      </c>
      <c r="Q236" s="26">
        <f>IFERROR(VLOOKUP($B236,'[1]Д2-PM'!$B$3:$M$93,2,0),"")</f>
        <v>5</v>
      </c>
      <c r="R236" s="28">
        <f t="shared" si="18"/>
        <v>-1</v>
      </c>
      <c r="S236" s="26">
        <v>0</v>
      </c>
      <c r="T236" s="27"/>
      <c r="U236" s="26" t="str">
        <f t="shared" si="21"/>
        <v/>
      </c>
      <c r="V236" s="26">
        <f>IFERROR(VLOOKUP($B236,'[1]Д2-SO2'!$B$3:$M$93,2,0),"")</f>
        <v>35.299999999999997</v>
      </c>
      <c r="W236" s="28">
        <f t="shared" si="19"/>
        <v>-1</v>
      </c>
      <c r="X236" s="26">
        <v>52.3</v>
      </c>
      <c r="Y236" s="27"/>
      <c r="Z236" s="26" t="str">
        <f t="shared" si="22"/>
        <v/>
      </c>
      <c r="AA236" s="26">
        <f>IFERROR(VLOOKUP($B236,'[1]Д2-NOx'!$B$3:$R$93,2,0),"")</f>
        <v>101</v>
      </c>
      <c r="AB236" s="28">
        <f t="shared" si="20"/>
        <v>-0.48217821782178222</v>
      </c>
      <c r="AC236" s="2"/>
    </row>
    <row r="237" spans="1:29" ht="15.6" x14ac:dyDescent="0.3">
      <c r="A237" s="19">
        <v>213</v>
      </c>
      <c r="B237" s="29" t="s">
        <v>436</v>
      </c>
      <c r="C237" s="21" t="s">
        <v>119</v>
      </c>
      <c r="D237" s="21" t="s">
        <v>437</v>
      </c>
      <c r="E237" s="21" t="s">
        <v>228</v>
      </c>
      <c r="F237" s="23" t="s">
        <v>34</v>
      </c>
      <c r="G237" s="24">
        <v>51.97</v>
      </c>
      <c r="H237" s="24">
        <v>0</v>
      </c>
      <c r="I237" s="24">
        <v>0</v>
      </c>
      <c r="J237" s="24">
        <v>474.25700000000001</v>
      </c>
      <c r="K237" s="24">
        <v>0</v>
      </c>
      <c r="L237" s="21" t="s">
        <v>30</v>
      </c>
      <c r="M237" s="25">
        <v>2275</v>
      </c>
      <c r="N237" s="26">
        <v>0</v>
      </c>
      <c r="O237" s="27"/>
      <c r="P237" s="26" t="str">
        <f t="shared" si="23"/>
        <v/>
      </c>
      <c r="Q237" s="26">
        <f>IFERROR(VLOOKUP($B237,'[1]Д2-PM'!$B$3:$M$93,2,0),"")</f>
        <v>1.8</v>
      </c>
      <c r="R237" s="28">
        <f t="shared" si="18"/>
        <v>-1</v>
      </c>
      <c r="S237" s="26">
        <v>0</v>
      </c>
      <c r="T237" s="27"/>
      <c r="U237" s="26" t="str">
        <f t="shared" si="21"/>
        <v/>
      </c>
      <c r="V237" s="26">
        <f>IFERROR(VLOOKUP($B237,'[1]Д2-SO2'!$B$3:$M$93,2,0),"")</f>
        <v>12.3</v>
      </c>
      <c r="W237" s="28">
        <f t="shared" si="19"/>
        <v>-1</v>
      </c>
      <c r="X237" s="26">
        <v>7.6</v>
      </c>
      <c r="Y237" s="27"/>
      <c r="Z237" s="26" t="str">
        <f t="shared" si="22"/>
        <v/>
      </c>
      <c r="AA237" s="26">
        <f>IFERROR(VLOOKUP($B237,'[1]Д2-NOx'!$B$3:$R$93,2,0),"")</f>
        <v>35</v>
      </c>
      <c r="AB237" s="28">
        <f t="shared" si="20"/>
        <v>-0.78285714285714281</v>
      </c>
      <c r="AC237" s="2"/>
    </row>
    <row r="238" spans="1:29" ht="15.6" x14ac:dyDescent="0.3">
      <c r="A238" s="19">
        <v>214</v>
      </c>
      <c r="B238" s="29" t="s">
        <v>438</v>
      </c>
      <c r="C238" s="21" t="s">
        <v>119</v>
      </c>
      <c r="D238" s="21" t="s">
        <v>437</v>
      </c>
      <c r="E238" s="21" t="s">
        <v>228</v>
      </c>
      <c r="F238" s="23" t="s">
        <v>34</v>
      </c>
      <c r="G238" s="24">
        <v>54.26</v>
      </c>
      <c r="H238" s="24">
        <v>0</v>
      </c>
      <c r="I238" s="24">
        <v>0</v>
      </c>
      <c r="J238" s="24">
        <v>981.97199999999998</v>
      </c>
      <c r="K238" s="24">
        <v>0</v>
      </c>
      <c r="L238" s="21" t="s">
        <v>30</v>
      </c>
      <c r="M238" s="25">
        <v>5570</v>
      </c>
      <c r="N238" s="26">
        <v>0</v>
      </c>
      <c r="O238" s="27"/>
      <c r="P238" s="26" t="str">
        <f t="shared" si="23"/>
        <v/>
      </c>
      <c r="Q238" s="26">
        <f>IFERROR(VLOOKUP($B238,'[1]Д2-PM'!$B$3:$M$93,2,0),"")</f>
        <v>1.1000000000000001</v>
      </c>
      <c r="R238" s="28">
        <f t="shared" si="18"/>
        <v>-1</v>
      </c>
      <c r="S238" s="26">
        <v>0</v>
      </c>
      <c r="T238" s="27"/>
      <c r="U238" s="26" t="str">
        <f t="shared" si="21"/>
        <v/>
      </c>
      <c r="V238" s="26">
        <f>IFERROR(VLOOKUP($B238,'[1]Д2-SO2'!$B$3:$M$93,2,0),"")</f>
        <v>7.5</v>
      </c>
      <c r="W238" s="28">
        <f t="shared" si="19"/>
        <v>-1</v>
      </c>
      <c r="X238" s="26">
        <v>13.8</v>
      </c>
      <c r="Y238" s="27"/>
      <c r="Z238" s="26" t="str">
        <f t="shared" si="22"/>
        <v/>
      </c>
      <c r="AA238" s="26">
        <f>IFERROR(VLOOKUP($B238,'[1]Д2-NOx'!$B$3:$R$93,2,0),"")</f>
        <v>21.6</v>
      </c>
      <c r="AB238" s="28">
        <f t="shared" si="20"/>
        <v>-0.3611111111111111</v>
      </c>
      <c r="AC238" s="2"/>
    </row>
    <row r="239" spans="1:29" ht="15.6" x14ac:dyDescent="0.3">
      <c r="A239" s="19">
        <v>215</v>
      </c>
      <c r="B239" s="29" t="s">
        <v>439</v>
      </c>
      <c r="C239" s="21" t="s">
        <v>119</v>
      </c>
      <c r="D239" s="21" t="s">
        <v>437</v>
      </c>
      <c r="E239" s="21" t="s">
        <v>228</v>
      </c>
      <c r="F239" s="23" t="s">
        <v>34</v>
      </c>
      <c r="G239" s="24">
        <v>55.42</v>
      </c>
      <c r="H239" s="24">
        <v>0</v>
      </c>
      <c r="I239" s="24">
        <v>0</v>
      </c>
      <c r="J239" s="24">
        <v>1326.6310000000001</v>
      </c>
      <c r="K239" s="24">
        <v>0</v>
      </c>
      <c r="L239" s="21" t="s">
        <v>30</v>
      </c>
      <c r="M239" s="25">
        <v>6436</v>
      </c>
      <c r="N239" s="26">
        <v>0</v>
      </c>
      <c r="O239" s="27"/>
      <c r="P239" s="26" t="str">
        <f t="shared" si="23"/>
        <v/>
      </c>
      <c r="Q239" s="26">
        <f>IFERROR(VLOOKUP($B239,'[1]Д2-PM'!$B$3:$M$93,2,0),"")</f>
        <v>0</v>
      </c>
      <c r="R239" s="28" t="str">
        <f t="shared" si="18"/>
        <v/>
      </c>
      <c r="S239" s="26">
        <v>0</v>
      </c>
      <c r="T239" s="27"/>
      <c r="U239" s="26" t="str">
        <f t="shared" si="21"/>
        <v/>
      </c>
      <c r="V239" s="26">
        <f>IFERROR(VLOOKUP($B239,'[1]Д2-SO2'!$B$3:$M$93,2,0),"")</f>
        <v>0.1</v>
      </c>
      <c r="W239" s="28">
        <f t="shared" si="19"/>
        <v>-1</v>
      </c>
      <c r="X239" s="26">
        <v>23.4</v>
      </c>
      <c r="Y239" s="27"/>
      <c r="Z239" s="26" t="str">
        <f t="shared" si="22"/>
        <v/>
      </c>
      <c r="AA239" s="26">
        <f>IFERROR(VLOOKUP($B239,'[1]Д2-NOx'!$B$3:$R$93,2,0),"")</f>
        <v>0.3</v>
      </c>
      <c r="AB239" s="28">
        <f t="shared" si="20"/>
        <v>77</v>
      </c>
      <c r="AC239" s="2"/>
    </row>
    <row r="240" spans="1:29" ht="15.6" x14ac:dyDescent="0.3">
      <c r="A240" s="19">
        <v>216</v>
      </c>
      <c r="B240" s="29" t="s">
        <v>440</v>
      </c>
      <c r="C240" s="21" t="s">
        <v>119</v>
      </c>
      <c r="D240" s="21" t="s">
        <v>437</v>
      </c>
      <c r="E240" s="21" t="s">
        <v>228</v>
      </c>
      <c r="F240" s="23" t="s">
        <v>34</v>
      </c>
      <c r="G240" s="24">
        <v>109.15</v>
      </c>
      <c r="H240" s="24">
        <v>0</v>
      </c>
      <c r="I240" s="24">
        <v>0</v>
      </c>
      <c r="J240" s="24">
        <v>177.80199999999999</v>
      </c>
      <c r="K240" s="24">
        <v>0</v>
      </c>
      <c r="L240" s="21" t="s">
        <v>30</v>
      </c>
      <c r="M240" s="25">
        <v>575</v>
      </c>
      <c r="N240" s="26">
        <v>0</v>
      </c>
      <c r="O240" s="27"/>
      <c r="P240" s="26" t="str">
        <f t="shared" si="23"/>
        <v/>
      </c>
      <c r="Q240" s="26">
        <f>IFERROR(VLOOKUP($B240,'[1]Д2-PM'!$B$3:$M$93,2,0),"")</f>
        <v>3.2</v>
      </c>
      <c r="R240" s="28">
        <f t="shared" si="18"/>
        <v>-1</v>
      </c>
      <c r="S240" s="26">
        <v>0</v>
      </c>
      <c r="T240" s="27"/>
      <c r="U240" s="26" t="str">
        <f t="shared" si="21"/>
        <v/>
      </c>
      <c r="V240" s="26">
        <f>IFERROR(VLOOKUP($B240,'[1]Д2-SO2'!$B$3:$M$93,2,0),"")</f>
        <v>22.6</v>
      </c>
      <c r="W240" s="28">
        <f t="shared" si="19"/>
        <v>-1</v>
      </c>
      <c r="X240" s="26">
        <v>3.1</v>
      </c>
      <c r="Y240" s="27"/>
      <c r="Z240" s="26" t="str">
        <f t="shared" si="22"/>
        <v/>
      </c>
      <c r="AA240" s="26">
        <f>IFERROR(VLOOKUP($B240,'[1]Д2-NOx'!$B$3:$R$93,2,0),"")</f>
        <v>64.7</v>
      </c>
      <c r="AB240" s="28">
        <f t="shared" si="20"/>
        <v>-0.95208655332302938</v>
      </c>
      <c r="AC240" s="2"/>
    </row>
    <row r="241" spans="1:29" ht="15.6" x14ac:dyDescent="0.3">
      <c r="A241" s="19">
        <v>217</v>
      </c>
      <c r="B241" s="29" t="s">
        <v>441</v>
      </c>
      <c r="C241" s="21" t="s">
        <v>119</v>
      </c>
      <c r="D241" s="21" t="s">
        <v>437</v>
      </c>
      <c r="E241" s="21" t="s">
        <v>228</v>
      </c>
      <c r="F241" s="23" t="s">
        <v>56</v>
      </c>
      <c r="G241" s="24">
        <v>119.17</v>
      </c>
      <c r="H241" s="24">
        <v>0</v>
      </c>
      <c r="I241" s="24">
        <v>0</v>
      </c>
      <c r="J241" s="24">
        <v>0</v>
      </c>
      <c r="K241" s="24">
        <v>0</v>
      </c>
      <c r="L241" s="21" t="s">
        <v>30</v>
      </c>
      <c r="M241" s="25">
        <v>0</v>
      </c>
      <c r="N241" s="26">
        <v>0</v>
      </c>
      <c r="O241" s="27"/>
      <c r="P241" s="26" t="str">
        <f t="shared" si="23"/>
        <v/>
      </c>
      <c r="Q241" s="26">
        <f>IFERROR(VLOOKUP($B241,'[1]Д2-PM'!$B$3:$M$93,2,0),"")</f>
        <v>0.3</v>
      </c>
      <c r="R241" s="28">
        <f t="shared" si="18"/>
        <v>-1</v>
      </c>
      <c r="S241" s="26">
        <v>0</v>
      </c>
      <c r="T241" s="27"/>
      <c r="U241" s="26" t="str">
        <f t="shared" si="21"/>
        <v/>
      </c>
      <c r="V241" s="26">
        <f>IFERROR(VLOOKUP($B241,'[1]Д2-SO2'!$B$3:$M$93,2,0),"")</f>
        <v>2.2999999999999998</v>
      </c>
      <c r="W241" s="28">
        <f t="shared" si="19"/>
        <v>-1</v>
      </c>
      <c r="X241" s="26">
        <v>0</v>
      </c>
      <c r="Y241" s="27"/>
      <c r="Z241" s="26" t="str">
        <f t="shared" si="22"/>
        <v/>
      </c>
      <c r="AA241" s="26">
        <f>IFERROR(VLOOKUP($B241,'[1]Д2-NOx'!$B$3:$R$93,2,0),"")</f>
        <v>6.5</v>
      </c>
      <c r="AB241" s="28">
        <f t="shared" si="20"/>
        <v>-1</v>
      </c>
      <c r="AC241" s="2"/>
    </row>
    <row r="242" spans="1:29" ht="15.6" x14ac:dyDescent="0.3">
      <c r="A242" s="19">
        <v>218</v>
      </c>
      <c r="B242" s="29" t="s">
        <v>442</v>
      </c>
      <c r="C242" s="21" t="s">
        <v>119</v>
      </c>
      <c r="D242" s="21" t="s">
        <v>227</v>
      </c>
      <c r="E242" s="21" t="s">
        <v>228</v>
      </c>
      <c r="F242" s="23" t="s">
        <v>34</v>
      </c>
      <c r="G242" s="24">
        <v>63.27</v>
      </c>
      <c r="H242" s="24">
        <v>0</v>
      </c>
      <c r="I242" s="24">
        <v>0</v>
      </c>
      <c r="J242" s="24">
        <v>273.43299999999999</v>
      </c>
      <c r="K242" s="24">
        <v>0</v>
      </c>
      <c r="L242" s="21" t="s">
        <v>30</v>
      </c>
      <c r="M242" s="25">
        <v>1192</v>
      </c>
      <c r="N242" s="26">
        <v>0</v>
      </c>
      <c r="O242" s="27"/>
      <c r="P242" s="26" t="str">
        <f t="shared" si="23"/>
        <v/>
      </c>
      <c r="Q242" s="26">
        <f>IFERROR(VLOOKUP($B242,'[1]Д2-PM'!$B$3:$M$93,2,0),"")</f>
        <v>1.6</v>
      </c>
      <c r="R242" s="28">
        <f t="shared" si="18"/>
        <v>-1</v>
      </c>
      <c r="S242" s="26">
        <v>0</v>
      </c>
      <c r="T242" s="27"/>
      <c r="U242" s="26" t="str">
        <f t="shared" si="21"/>
        <v/>
      </c>
      <c r="V242" s="26">
        <f>IFERROR(VLOOKUP($B242,'[1]Д2-SO2'!$B$3:$M$93,2,0),"")</f>
        <v>11.3</v>
      </c>
      <c r="W242" s="28">
        <f t="shared" si="19"/>
        <v>-1</v>
      </c>
      <c r="X242" s="26">
        <v>5.9</v>
      </c>
      <c r="Y242" s="27"/>
      <c r="Z242" s="26" t="str">
        <f t="shared" si="22"/>
        <v/>
      </c>
      <c r="AA242" s="26">
        <f>IFERROR(VLOOKUP($B242,'[1]Д2-NOx'!$B$3:$R$93,2,0),"")</f>
        <v>32.200000000000003</v>
      </c>
      <c r="AB242" s="28">
        <f t="shared" si="20"/>
        <v>-0.81677018633540377</v>
      </c>
      <c r="AC242" s="2"/>
    </row>
    <row r="243" spans="1:29" ht="15.6" x14ac:dyDescent="0.3">
      <c r="A243" s="19">
        <v>219</v>
      </c>
      <c r="B243" s="29" t="s">
        <v>443</v>
      </c>
      <c r="C243" s="21" t="s">
        <v>119</v>
      </c>
      <c r="D243" s="21" t="s">
        <v>227</v>
      </c>
      <c r="E243" s="21" t="s">
        <v>228</v>
      </c>
      <c r="F243" s="23" t="s">
        <v>34</v>
      </c>
      <c r="G243" s="24">
        <v>67.62</v>
      </c>
      <c r="H243" s="24">
        <v>0</v>
      </c>
      <c r="I243" s="24">
        <v>0</v>
      </c>
      <c r="J243" s="24">
        <v>343.40499999999997</v>
      </c>
      <c r="K243" s="24">
        <v>0</v>
      </c>
      <c r="L243" s="21" t="s">
        <v>30</v>
      </c>
      <c r="M243" s="25">
        <v>1475</v>
      </c>
      <c r="N243" s="26">
        <v>0</v>
      </c>
      <c r="O243" s="27"/>
      <c r="P243" s="26" t="str">
        <f t="shared" si="23"/>
        <v/>
      </c>
      <c r="Q243" s="26">
        <f>IFERROR(VLOOKUP($B243,'[1]Д2-PM'!$B$3:$M$93,2,0),"")</f>
        <v>0.4</v>
      </c>
      <c r="R243" s="28">
        <f t="shared" si="18"/>
        <v>-1</v>
      </c>
      <c r="S243" s="26">
        <v>0</v>
      </c>
      <c r="T243" s="27"/>
      <c r="U243" s="26" t="str">
        <f t="shared" si="21"/>
        <v/>
      </c>
      <c r="V243" s="26">
        <f>IFERROR(VLOOKUP($B243,'[1]Д2-SO2'!$B$3:$M$93,2,0),"")</f>
        <v>2.7</v>
      </c>
      <c r="W243" s="28">
        <f t="shared" si="19"/>
        <v>-1</v>
      </c>
      <c r="X243" s="26">
        <v>10.4</v>
      </c>
      <c r="Y243" s="27"/>
      <c r="Z243" s="26" t="str">
        <f t="shared" si="22"/>
        <v/>
      </c>
      <c r="AA243" s="26">
        <f>IFERROR(VLOOKUP($B243,'[1]Д2-NOx'!$B$3:$R$93,2,0),"")</f>
        <v>9.1999999999999993</v>
      </c>
      <c r="AB243" s="28">
        <f t="shared" si="20"/>
        <v>0.13043478260869579</v>
      </c>
      <c r="AC243" s="2"/>
    </row>
    <row r="244" spans="1:29" ht="15.6" x14ac:dyDescent="0.3">
      <c r="A244" s="19">
        <v>220</v>
      </c>
      <c r="B244" s="29" t="s">
        <v>444</v>
      </c>
      <c r="C244" s="21" t="s">
        <v>119</v>
      </c>
      <c r="D244" s="21" t="s">
        <v>227</v>
      </c>
      <c r="E244" s="21" t="s">
        <v>228</v>
      </c>
      <c r="F244" s="23" t="s">
        <v>34</v>
      </c>
      <c r="G244" s="24">
        <v>68.989999999999995</v>
      </c>
      <c r="H244" s="24">
        <v>0</v>
      </c>
      <c r="I244" s="24">
        <v>0</v>
      </c>
      <c r="J244" s="24">
        <v>963.57600000000002</v>
      </c>
      <c r="K244" s="24">
        <v>0</v>
      </c>
      <c r="L244" s="21" t="s">
        <v>30</v>
      </c>
      <c r="M244" s="25">
        <v>5327</v>
      </c>
      <c r="N244" s="26">
        <v>0</v>
      </c>
      <c r="O244" s="27"/>
      <c r="P244" s="26" t="str">
        <f t="shared" si="23"/>
        <v/>
      </c>
      <c r="Q244" s="26">
        <f>IFERROR(VLOOKUP($B244,'[1]Д2-PM'!$B$3:$M$93,2,0),"")</f>
        <v>0.8</v>
      </c>
      <c r="R244" s="28">
        <f t="shared" si="18"/>
        <v>-1</v>
      </c>
      <c r="S244" s="26">
        <v>0</v>
      </c>
      <c r="T244" s="27"/>
      <c r="U244" s="26" t="str">
        <f t="shared" si="21"/>
        <v/>
      </c>
      <c r="V244" s="26">
        <f>IFERROR(VLOOKUP($B244,'[1]Д2-SO2'!$B$3:$M$93,2,0),"")</f>
        <v>5.3</v>
      </c>
      <c r="W244" s="28">
        <f t="shared" si="19"/>
        <v>-1</v>
      </c>
      <c r="X244" s="26">
        <v>22</v>
      </c>
      <c r="Y244" s="27"/>
      <c r="Z244" s="26" t="str">
        <f t="shared" si="22"/>
        <v/>
      </c>
      <c r="AA244" s="26">
        <f>IFERROR(VLOOKUP($B244,'[1]Д2-NOx'!$B$3:$R$93,2,0),"")</f>
        <v>15.1</v>
      </c>
      <c r="AB244" s="28">
        <f t="shared" si="20"/>
        <v>0.45695364238410602</v>
      </c>
      <c r="AC244" s="2"/>
    </row>
    <row r="245" spans="1:29" ht="15.6" x14ac:dyDescent="0.3">
      <c r="A245" s="19">
        <v>221</v>
      </c>
      <c r="B245" s="29" t="s">
        <v>445</v>
      </c>
      <c r="C245" s="21" t="s">
        <v>119</v>
      </c>
      <c r="D245" s="21" t="s">
        <v>227</v>
      </c>
      <c r="E245" s="21" t="s">
        <v>228</v>
      </c>
      <c r="F245" s="23" t="s">
        <v>34</v>
      </c>
      <c r="G245" s="24">
        <v>57.01</v>
      </c>
      <c r="H245" s="24">
        <v>0</v>
      </c>
      <c r="I245" s="24">
        <v>0</v>
      </c>
      <c r="J245" s="24">
        <v>708.44600000000003</v>
      </c>
      <c r="K245" s="24">
        <v>0</v>
      </c>
      <c r="L245" s="21" t="s">
        <v>30</v>
      </c>
      <c r="M245" s="25">
        <v>3214</v>
      </c>
      <c r="N245" s="26">
        <v>0</v>
      </c>
      <c r="O245" s="27"/>
      <c r="P245" s="26" t="str">
        <f t="shared" si="23"/>
        <v/>
      </c>
      <c r="Q245" s="26">
        <f>IFERROR(VLOOKUP($B245,'[1]Д2-PM'!$B$3:$M$93,2,0),"")</f>
        <v>0.9</v>
      </c>
      <c r="R245" s="28">
        <f t="shared" si="18"/>
        <v>-1</v>
      </c>
      <c r="S245" s="26">
        <v>0</v>
      </c>
      <c r="T245" s="27"/>
      <c r="U245" s="26" t="str">
        <f t="shared" si="21"/>
        <v/>
      </c>
      <c r="V245" s="26">
        <f>IFERROR(VLOOKUP($B245,'[1]Д2-SO2'!$B$3:$M$93,2,0),"")</f>
        <v>6.1</v>
      </c>
      <c r="W245" s="28">
        <f t="shared" si="19"/>
        <v>-1</v>
      </c>
      <c r="X245" s="26">
        <v>17</v>
      </c>
      <c r="Y245" s="27"/>
      <c r="Z245" s="26" t="str">
        <f t="shared" si="22"/>
        <v/>
      </c>
      <c r="AA245" s="26">
        <f>IFERROR(VLOOKUP($B245,'[1]Д2-NOx'!$B$3:$R$93,2,0),"")</f>
        <v>17.5</v>
      </c>
      <c r="AB245" s="28">
        <f t="shared" si="20"/>
        <v>-2.8571428571428571E-2</v>
      </c>
      <c r="AC245" s="2"/>
    </row>
    <row r="246" spans="1:29" ht="15.6" x14ac:dyDescent="0.3">
      <c r="A246" s="19">
        <v>222</v>
      </c>
      <c r="B246" s="29" t="s">
        <v>446</v>
      </c>
      <c r="C246" s="21" t="s">
        <v>119</v>
      </c>
      <c r="D246" s="21" t="s">
        <v>227</v>
      </c>
      <c r="E246" s="21" t="s">
        <v>228</v>
      </c>
      <c r="F246" s="23" t="s">
        <v>56</v>
      </c>
      <c r="G246" s="24">
        <v>143.1</v>
      </c>
      <c r="H246" s="24">
        <v>0</v>
      </c>
      <c r="I246" s="24">
        <v>0</v>
      </c>
      <c r="J246" s="24">
        <v>0</v>
      </c>
      <c r="K246" s="24">
        <v>0</v>
      </c>
      <c r="L246" s="21" t="s">
        <v>30</v>
      </c>
      <c r="M246" s="25">
        <v>0</v>
      </c>
      <c r="N246" s="26">
        <v>0</v>
      </c>
      <c r="O246" s="27"/>
      <c r="P246" s="26" t="str">
        <f t="shared" si="23"/>
        <v/>
      </c>
      <c r="Q246" s="26">
        <f>IFERROR(VLOOKUP($B246,'[1]Д2-PM'!$B$3:$M$93,2,0),"")</f>
        <v>0.2</v>
      </c>
      <c r="R246" s="28">
        <f t="shared" si="18"/>
        <v>-1</v>
      </c>
      <c r="S246" s="26">
        <v>0</v>
      </c>
      <c r="T246" s="27"/>
      <c r="U246" s="26" t="str">
        <f t="shared" si="21"/>
        <v/>
      </c>
      <c r="V246" s="26">
        <f>IFERROR(VLOOKUP($B246,'[1]Д2-SO2'!$B$3:$M$93,2,0),"")</f>
        <v>1.2</v>
      </c>
      <c r="W246" s="28">
        <f t="shared" si="19"/>
        <v>-1</v>
      </c>
      <c r="X246" s="26">
        <v>0</v>
      </c>
      <c r="Y246" s="27"/>
      <c r="Z246" s="26" t="str">
        <f t="shared" si="22"/>
        <v/>
      </c>
      <c r="AA246" s="26">
        <f>IFERROR(VLOOKUP($B246,'[1]Д2-NOx'!$B$3:$R$93,2,0),"")</f>
        <v>3.3</v>
      </c>
      <c r="AB246" s="28">
        <f t="shared" si="20"/>
        <v>-1</v>
      </c>
      <c r="AC246" s="2"/>
    </row>
    <row r="247" spans="1:29" ht="15.6" x14ac:dyDescent="0.3">
      <c r="A247" s="19">
        <v>223</v>
      </c>
      <c r="B247" s="29" t="s">
        <v>447</v>
      </c>
      <c r="C247" s="21" t="s">
        <v>208</v>
      </c>
      <c r="D247" s="21" t="s">
        <v>448</v>
      </c>
      <c r="E247" s="21" t="s">
        <v>449</v>
      </c>
      <c r="F247" s="23" t="s">
        <v>34</v>
      </c>
      <c r="G247" s="24">
        <v>106</v>
      </c>
      <c r="H247" s="24">
        <v>0</v>
      </c>
      <c r="I247" s="24">
        <v>0</v>
      </c>
      <c r="J247" s="24">
        <v>652.899</v>
      </c>
      <c r="K247" s="24">
        <v>0</v>
      </c>
      <c r="L247" s="21" t="s">
        <v>30</v>
      </c>
      <c r="M247" s="25">
        <v>3424</v>
      </c>
      <c r="N247" s="26">
        <v>0</v>
      </c>
      <c r="O247" s="27"/>
      <c r="P247" s="26" t="str">
        <f t="shared" si="23"/>
        <v/>
      </c>
      <c r="Q247" s="26">
        <f>IFERROR(VLOOKUP($B247,'[1]Д2-PM'!$B$3:$M$93,2,0),"")</f>
        <v>3.7</v>
      </c>
      <c r="R247" s="28">
        <f t="shared" si="18"/>
        <v>-1</v>
      </c>
      <c r="S247" s="26">
        <v>0.1</v>
      </c>
      <c r="T247" s="27"/>
      <c r="U247" s="26" t="str">
        <f t="shared" si="21"/>
        <v/>
      </c>
      <c r="V247" s="26">
        <f>IFERROR(VLOOKUP($B247,'[1]Д2-SO2'!$B$3:$M$93,2,0),"")</f>
        <v>25.7</v>
      </c>
      <c r="W247" s="28">
        <f t="shared" si="19"/>
        <v>-0.99610894941634232</v>
      </c>
      <c r="X247" s="26">
        <v>37.4</v>
      </c>
      <c r="Y247" s="27"/>
      <c r="Z247" s="26" t="str">
        <f t="shared" si="22"/>
        <v/>
      </c>
      <c r="AA247" s="26">
        <f>IFERROR(VLOOKUP($B247,'[1]Д2-NOx'!$B$3:$R$93,2,0),"")</f>
        <v>203.8</v>
      </c>
      <c r="AB247" s="28">
        <f t="shared" si="20"/>
        <v>-0.81648675171736995</v>
      </c>
      <c r="AC247" s="2"/>
    </row>
    <row r="248" spans="1:29" ht="15.6" x14ac:dyDescent="0.3">
      <c r="A248" s="42" t="s">
        <v>450</v>
      </c>
      <c r="B248" s="42"/>
      <c r="C248" s="43"/>
      <c r="D248" s="43"/>
      <c r="E248" s="43"/>
      <c r="F248" s="43"/>
      <c r="G248" s="44">
        <f>SUM(G$6:G$247)</f>
        <v>115805.49000000005</v>
      </c>
      <c r="H248" s="45">
        <f t="shared" ref="H248:K248" si="24">SUM(H$6:H$247)</f>
        <v>558685.83388825983</v>
      </c>
      <c r="I248" s="45">
        <f t="shared" si="24"/>
        <v>3817.2122901817602</v>
      </c>
      <c r="J248" s="45">
        <f t="shared" si="24"/>
        <v>117852.78292879496</v>
      </c>
      <c r="K248" s="45">
        <f t="shared" si="24"/>
        <v>49938.048239737596</v>
      </c>
      <c r="L248" s="46"/>
      <c r="M248" s="43"/>
      <c r="N248" s="47">
        <f t="shared" ref="N248" si="25">SUM(N$6:N$247)</f>
        <v>167019.59890000001</v>
      </c>
      <c r="O248" s="47" t="s">
        <v>29</v>
      </c>
      <c r="P248" s="47" t="s">
        <v>29</v>
      </c>
      <c r="Q248" s="47" t="s">
        <v>29</v>
      </c>
      <c r="R248" s="48" t="str">
        <f t="shared" ref="R248:R249" si="26">IFERROR((N248-Q248)/Q248,"")</f>
        <v/>
      </c>
      <c r="S248" s="47">
        <f t="shared" ref="S248" si="27">SUM(S$6:S$247)</f>
        <v>653075.23499999999</v>
      </c>
      <c r="T248" s="47" t="s">
        <v>29</v>
      </c>
      <c r="U248" s="47" t="s">
        <v>29</v>
      </c>
      <c r="V248" s="47" t="s">
        <v>29</v>
      </c>
      <c r="W248" s="48" t="str">
        <f t="shared" ref="W248:W249" si="28">IFERROR((S248-V248)/V248,"")</f>
        <v/>
      </c>
      <c r="X248" s="47">
        <f t="shared" ref="X248" si="29">SUM(X$6:X$247)</f>
        <v>125007.11010000008</v>
      </c>
      <c r="Y248" s="49" t="s">
        <v>29</v>
      </c>
      <c r="Z248" s="47" t="s">
        <v>29</v>
      </c>
      <c r="AA248" s="47" t="s">
        <v>29</v>
      </c>
      <c r="AB248" s="48" t="str">
        <f t="shared" ref="AB248:AB249" si="30">IFERROR((X248-AA248)/AA248,"")</f>
        <v/>
      </c>
      <c r="AC248" s="2"/>
    </row>
    <row r="249" spans="1:29" ht="15.6" x14ac:dyDescent="0.3">
      <c r="A249" s="50" t="s">
        <v>451</v>
      </c>
      <c r="B249" s="50"/>
      <c r="C249" s="43"/>
      <c r="D249" s="43"/>
      <c r="E249" s="43"/>
      <c r="F249" s="43"/>
      <c r="G249" s="47">
        <f>SUMIFS(G$6:G$247,$F$6:$F$247,"&lt;&gt;невідомо",$L$6:$L$247,"скорочення викидів (Додаток 2)")</f>
        <v>57606.340000000018</v>
      </c>
      <c r="H249" s="51">
        <f>SUMIFS(H$6:H$247,$F$6:$F$247,"&lt;&gt;невідомо",$L$6:$L$247,"скорочення викидів (Додаток 2)")</f>
        <v>406673.01825825986</v>
      </c>
      <c r="I249" s="51">
        <f>SUMIFS(I$6:I$247,$F$6:$F$247,"&lt;&gt;невідомо",$L$6:$L$247,"скорочення викидів (Додаток 2)")</f>
        <v>3802.03078</v>
      </c>
      <c r="J249" s="51">
        <f>SUMIFS(J$6:J$247,$F$6:$F$247,"&lt;&gt;невідомо",$L$6:$L$247,"скорочення викидів (Додаток 2)")</f>
        <v>76655.598265819557</v>
      </c>
      <c r="K249" s="51">
        <f>SUMIFS(K$6:K$247,$F$6:$F$247,"&lt;&gt;невідомо",$L$6:$L$247,"скорочення викидів (Додаток 2)")</f>
        <v>0</v>
      </c>
      <c r="L249" s="46"/>
      <c r="M249" s="43"/>
      <c r="N249" s="47">
        <f>SUMIFS(N$6:N$247,$F$6:$F$247,"&lt;&gt;невідомо",$L$6:$L$247,"скорочення викидів (Додаток 2)")</f>
        <v>104410.24389999999</v>
      </c>
      <c r="O249" s="47" t="s">
        <v>29</v>
      </c>
      <c r="P249" s="47" t="s">
        <v>29</v>
      </c>
      <c r="Q249" s="47">
        <f>SUMIFS(Q$6:Q$247,$F$6:$F$247,"&lt;&gt;невідомо",$L$6:$L$247,"скорочення викидів (Додаток 2)")</f>
        <v>170121.89999999997</v>
      </c>
      <c r="R249" s="48">
        <f t="shared" si="26"/>
        <v>-0.38626218082445585</v>
      </c>
      <c r="S249" s="47">
        <f>SUMIFS(S$6:S$247,$F$6:$F$247,"&lt;&gt;невідомо",$L$6:$L$247,"скорочення викидів (Додаток 2)")</f>
        <v>476422.06400000001</v>
      </c>
      <c r="T249" s="47" t="s">
        <v>29</v>
      </c>
      <c r="U249" s="47" t="s">
        <v>29</v>
      </c>
      <c r="V249" s="47">
        <f>SUMIFS(V$6:V$247,$F$6:$F$247,"&lt;&gt;невідомо",$L$6:$L$247,"скорочення викидів (Додаток 2)")</f>
        <v>868378.39999999956</v>
      </c>
      <c r="W249" s="48">
        <f t="shared" si="28"/>
        <v>-0.45136582853742074</v>
      </c>
      <c r="X249" s="47">
        <f>SUMIFS(X$6:X$247,$F$6:$F$247,"&lt;&gt;невідомо",$L$6:$L$247,"скорочення викидів (Додаток 2)")</f>
        <v>96884.985900000029</v>
      </c>
      <c r="Y249" s="49" t="s">
        <v>29</v>
      </c>
      <c r="Z249" s="47" t="s">
        <v>29</v>
      </c>
      <c r="AA249" s="47">
        <f>SUMIFS(AA$6:AA$247,$F$6:$F$247,"&lt;&gt;невідомо",$L$6:$L$247,"скорочення викидів (Додаток 2)")</f>
        <v>152834.50000000009</v>
      </c>
      <c r="AB249" s="48">
        <f t="shared" si="30"/>
        <v>-0.36607908620108698</v>
      </c>
      <c r="AC249" s="2"/>
    </row>
    <row r="250" spans="1:29" x14ac:dyDescent="0.3">
      <c r="A250" s="52"/>
      <c r="B250" s="53"/>
      <c r="C250" s="53"/>
      <c r="D250" s="53"/>
      <c r="E250" s="53"/>
      <c r="F250" s="53"/>
      <c r="G250" s="2"/>
      <c r="H250" s="2"/>
      <c r="I250" s="2"/>
      <c r="J250" s="2"/>
      <c r="K250" s="2"/>
      <c r="L250" s="53"/>
      <c r="M250" s="5"/>
      <c r="N250" s="53"/>
      <c r="O250" s="53"/>
      <c r="P250" s="53"/>
      <c r="Q250" s="5"/>
      <c r="R250" s="6"/>
      <c r="S250" s="6"/>
      <c r="T250" s="6"/>
      <c r="U250" s="6"/>
      <c r="V250" s="4"/>
      <c r="W250" s="6"/>
      <c r="X250" s="6"/>
      <c r="Y250" s="7"/>
      <c r="Z250" s="6"/>
      <c r="AA250" s="6"/>
      <c r="AB250" s="4"/>
      <c r="AC250" s="2"/>
    </row>
    <row r="251" spans="1:29" ht="18" x14ac:dyDescent="0.3">
      <c r="A251" s="52"/>
      <c r="B251" s="54" t="s">
        <v>452</v>
      </c>
      <c r="C251" s="53"/>
      <c r="D251" s="53"/>
      <c r="E251" s="55"/>
      <c r="F251" s="55"/>
      <c r="G251" s="56"/>
      <c r="H251" s="57"/>
      <c r="I251" s="57"/>
      <c r="J251" s="57"/>
      <c r="K251" s="57"/>
      <c r="L251" s="55"/>
      <c r="M251" s="58"/>
      <c r="N251" s="55"/>
      <c r="O251" s="55"/>
      <c r="P251" s="55"/>
      <c r="Q251" s="58"/>
      <c r="R251" s="59"/>
      <c r="S251" s="59"/>
      <c r="T251" s="59"/>
      <c r="U251" s="59"/>
      <c r="V251" s="58"/>
      <c r="W251" s="59"/>
      <c r="X251" s="59"/>
      <c r="Y251" s="59"/>
      <c r="Z251" s="59"/>
      <c r="AA251" s="58"/>
      <c r="AB251" s="60"/>
      <c r="AC251" s="57"/>
    </row>
    <row r="252" spans="1:29" ht="15.6" x14ac:dyDescent="0.3">
      <c r="A252" s="52"/>
      <c r="B252" s="61" t="s">
        <v>453</v>
      </c>
      <c r="C252" s="53"/>
      <c r="D252" s="53"/>
      <c r="E252" s="55"/>
      <c r="F252" s="55"/>
      <c r="G252" s="62"/>
      <c r="H252" s="62"/>
      <c r="I252" s="62"/>
      <c r="J252" s="62"/>
      <c r="K252" s="62"/>
      <c r="L252" s="62"/>
      <c r="M252" s="62"/>
      <c r="N252" s="62"/>
      <c r="O252" s="62"/>
      <c r="P252" s="62"/>
      <c r="Q252" s="62"/>
      <c r="R252" s="62"/>
      <c r="S252" s="62"/>
      <c r="T252" s="62"/>
      <c r="U252" s="62"/>
      <c r="V252" s="62"/>
      <c r="W252" s="62"/>
      <c r="X252" s="62"/>
      <c r="Y252" s="62"/>
      <c r="Z252" s="62"/>
      <c r="AA252" s="62"/>
      <c r="AB252" s="62"/>
      <c r="AC252" s="57"/>
    </row>
    <row r="253" spans="1:29" ht="15.6" x14ac:dyDescent="0.3">
      <c r="A253" s="52"/>
      <c r="B253" s="63" t="s">
        <v>454</v>
      </c>
      <c r="C253" s="53"/>
      <c r="D253" s="53"/>
      <c r="E253" s="55"/>
      <c r="F253" s="55"/>
      <c r="G253" s="56"/>
      <c r="H253" s="62"/>
      <c r="I253" s="62"/>
      <c r="J253" s="62"/>
      <c r="K253" s="62"/>
      <c r="L253" s="55"/>
      <c r="M253" s="58"/>
      <c r="N253" s="62"/>
      <c r="O253" s="55"/>
      <c r="P253" s="55"/>
      <c r="Q253" s="58"/>
      <c r="R253" s="59"/>
      <c r="S253" s="62"/>
      <c r="T253" s="59"/>
      <c r="U253" s="59"/>
      <c r="V253" s="58"/>
      <c r="W253" s="59"/>
      <c r="X253" s="62"/>
      <c r="Y253" s="59"/>
      <c r="Z253" s="59"/>
      <c r="AA253" s="58"/>
      <c r="AB253" s="60"/>
      <c r="AC253" s="57"/>
    </row>
    <row r="254" spans="1:29" ht="15.6" x14ac:dyDescent="0.3">
      <c r="A254" s="52"/>
      <c r="B254" s="64" t="s">
        <v>455</v>
      </c>
      <c r="C254" s="53"/>
      <c r="D254" s="53"/>
      <c r="E254" s="55"/>
      <c r="F254" s="55"/>
      <c r="G254" s="57"/>
      <c r="H254" s="57"/>
      <c r="I254" s="57"/>
      <c r="J254" s="57"/>
      <c r="K254" s="57"/>
      <c r="L254" s="55"/>
      <c r="M254" s="58"/>
      <c r="N254" s="55"/>
      <c r="O254" s="55"/>
      <c r="P254" s="55"/>
      <c r="Q254" s="58"/>
      <c r="R254" s="59"/>
      <c r="S254" s="59"/>
      <c r="T254" s="59"/>
      <c r="U254" s="59"/>
      <c r="V254" s="60"/>
      <c r="W254" s="59"/>
      <c r="X254" s="59"/>
      <c r="Y254" s="59"/>
      <c r="Z254" s="59"/>
      <c r="AA254" s="59"/>
      <c r="AB254" s="60"/>
      <c r="AC254" s="57"/>
    </row>
    <row r="255" spans="1:29" ht="15.6" x14ac:dyDescent="0.3">
      <c r="A255" s="52"/>
      <c r="B255" s="53"/>
      <c r="C255" s="53"/>
      <c r="D255" s="53"/>
      <c r="E255" s="55"/>
      <c r="F255" s="55"/>
      <c r="G255" s="57"/>
      <c r="H255" s="57"/>
      <c r="I255" s="57"/>
      <c r="J255" s="57"/>
      <c r="K255" s="57"/>
      <c r="L255" s="55"/>
      <c r="M255" s="58"/>
      <c r="N255" s="59"/>
      <c r="O255" s="59"/>
      <c r="P255" s="59"/>
      <c r="Q255" s="59"/>
      <c r="R255" s="60"/>
      <c r="S255" s="59"/>
      <c r="T255" s="59"/>
      <c r="U255" s="59"/>
      <c r="V255" s="59"/>
      <c r="W255" s="60"/>
      <c r="X255" s="59"/>
      <c r="Y255" s="59"/>
      <c r="Z255" s="59"/>
      <c r="AA255" s="59"/>
      <c r="AB255" s="60"/>
      <c r="AC255" s="57"/>
    </row>
  </sheetData>
  <mergeCells count="41">
    <mergeCell ref="AA114:AA115"/>
    <mergeCell ref="AB114:AB115"/>
    <mergeCell ref="A248:B248"/>
    <mergeCell ref="A249:B249"/>
    <mergeCell ref="U114:U115"/>
    <mergeCell ref="V114:V115"/>
    <mergeCell ref="W114:W115"/>
    <mergeCell ref="X114:X115"/>
    <mergeCell ref="Y114:Y115"/>
    <mergeCell ref="Z114:Z115"/>
    <mergeCell ref="O114:O115"/>
    <mergeCell ref="P114:P115"/>
    <mergeCell ref="Q114:Q115"/>
    <mergeCell ref="R114:R115"/>
    <mergeCell ref="S114:S115"/>
    <mergeCell ref="T114:T115"/>
    <mergeCell ref="H114:H115"/>
    <mergeCell ref="I114:I115"/>
    <mergeCell ref="J114:J115"/>
    <mergeCell ref="K114:K115"/>
    <mergeCell ref="M114:M115"/>
    <mergeCell ref="N114:N115"/>
    <mergeCell ref="M3:M5"/>
    <mergeCell ref="N3:AB3"/>
    <mergeCell ref="H4:H5"/>
    <mergeCell ref="I4:I5"/>
    <mergeCell ref="J4:J5"/>
    <mergeCell ref="K4:K5"/>
    <mergeCell ref="N4:R4"/>
    <mergeCell ref="S4:W4"/>
    <mergeCell ref="X4:AB4"/>
    <mergeCell ref="A1:AB1"/>
    <mergeCell ref="A3:A5"/>
    <mergeCell ref="B3:B5"/>
    <mergeCell ref="C3:C5"/>
    <mergeCell ref="D3:D5"/>
    <mergeCell ref="E3:E5"/>
    <mergeCell ref="F3:F5"/>
    <mergeCell ref="G3:G5"/>
    <mergeCell ref="H3:K3"/>
    <mergeCell ref="L3:L5"/>
  </mergeCells>
  <conditionalFormatting sqref="R6:R114 R116:R249">
    <cfRule type="iconSet" priority="4">
      <iconSet iconSet="3Symbols" reverse="1">
        <cfvo type="percent" val="0"/>
        <cfvo type="num" val="-0.2"/>
        <cfvo type="num" val="0" gte="0"/>
      </iconSet>
    </cfRule>
  </conditionalFormatting>
  <conditionalFormatting sqref="W6:W113 W116:W249">
    <cfRule type="iconSet" priority="3">
      <iconSet iconSet="3Symbols" reverse="1">
        <cfvo type="percent" val="0"/>
        <cfvo type="num" val="-0.2"/>
        <cfvo type="num" val="0" gte="0"/>
      </iconSet>
    </cfRule>
  </conditionalFormatting>
  <conditionalFormatting sqref="AB6:AB113 AB116:AB249">
    <cfRule type="iconSet" priority="2">
      <iconSet iconSet="3Symbols" reverse="1">
        <cfvo type="percent" val="0"/>
        <cfvo type="num" val="-0.2"/>
        <cfvo type="num" val="0" gte="0"/>
      </iconSet>
    </cfRule>
  </conditionalFormatting>
  <conditionalFormatting sqref="W114 AB114">
    <cfRule type="iconSet" priority="1">
      <iconSet iconSet="3Symbols" reverse="1">
        <cfvo type="percent" val="0"/>
        <cfvo type="num" val="-0.2"/>
        <cfvo type="num" val="0" gte="0"/>
      </iconSet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2018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2021-05-06T12:47:57Z</dcterms:modified>
</cp:coreProperties>
</file>