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нна Николаевна\Desktop\"/>
    </mc:Choice>
  </mc:AlternateContent>
  <bookViews>
    <workbookView xWindow="0" yWindow="0" windowWidth="19440" windowHeight="7650" tabRatio="844"/>
  </bookViews>
  <sheets>
    <sheet name="фінплан - зведені показники" sheetId="14" r:id="rId1"/>
    <sheet name="1. Фін результат" sheetId="2" r:id="rId2"/>
    <sheet name="2. Розрахунки з бюджетом" sheetId="19" r:id="rId3"/>
    <sheet name="3. Рух грошових коштів" sheetId="18" r:id="rId4"/>
    <sheet name="4. Кап. інвестиції" sheetId="3" r:id="rId5"/>
    <sheet name=" 5. Коефіцієнти" sheetId="11" r:id="rId6"/>
    <sheet name="6.1. Інша інфо_1" sheetId="10" r:id="rId7"/>
    <sheet name="6.2. Інша інфо_2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5">' 5. Коефіцієнти'!$5:$5</definedName>
    <definedName name="_xlnm.Print_Titles" localSheetId="1">'1. Фін результат'!$7:$7</definedName>
    <definedName name="_xlnm.Print_Titles" localSheetId="2">'2. Розрахунки з бюджетом'!$6:$6</definedName>
    <definedName name="_xlnm.Print_Titles" localSheetId="3">'3. Рух грошових коштів'!$7:$7</definedName>
    <definedName name="_xlnm.Print_Titles" localSheetId="0">'фінплан - зведені показники'!$29:$29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5">' 5. Коефіцієнти'!$A$1:$F$26</definedName>
    <definedName name="_xlnm.Print_Area" localSheetId="1">'1. Фін результат'!$A$1:$H$104</definedName>
    <definedName name="_xlnm.Print_Area" localSheetId="2">'2. Розрахунки з бюджетом'!$A$1:$G$41</definedName>
    <definedName name="_xlnm.Print_Area" localSheetId="3">'3. Рух грошових коштів'!$A$1:$G$80</definedName>
    <definedName name="_xlnm.Print_Area" localSheetId="4">'4. Кап. інвестиції'!$A$1:$G$18</definedName>
    <definedName name="_xlnm.Print_Area" localSheetId="6">'6.1. Інша інфо_1'!$A$1:$O$78</definedName>
    <definedName name="_xlnm.Print_Area" localSheetId="7">'6.2. Інша інфо_2'!$A$1:$AF$63</definedName>
    <definedName name="_xlnm.Print_Area" localSheetId="0">'фінплан - зведені показники'!$A$1:$G$81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62913"/>
</workbook>
</file>

<file path=xl/calcChain.xml><?xml version="1.0" encoding="utf-8"?>
<calcChain xmlns="http://schemas.openxmlformats.org/spreadsheetml/2006/main">
  <c r="C14" i="18" l="1"/>
  <c r="D14" i="18"/>
  <c r="E14" i="18" l="1"/>
  <c r="E11" i="2" l="1"/>
  <c r="E99" i="2"/>
  <c r="D99" i="2"/>
  <c r="D98" i="2"/>
  <c r="J98" i="2"/>
  <c r="E98" i="2"/>
  <c r="E97" i="2"/>
  <c r="J97" i="2"/>
  <c r="D97" i="2"/>
  <c r="R21" i="10"/>
  <c r="R25" i="10"/>
  <c r="E21" i="18"/>
  <c r="E19" i="18"/>
  <c r="R23" i="10" l="1"/>
  <c r="C19" i="18"/>
  <c r="C11" i="2"/>
  <c r="C20" i="2" s="1"/>
  <c r="F16" i="2"/>
  <c r="F10" i="2"/>
  <c r="G10" i="2"/>
  <c r="F31" i="2"/>
  <c r="H26" i="10"/>
  <c r="L26" i="10" s="1"/>
  <c r="H27" i="10"/>
  <c r="N27" i="10" s="1"/>
  <c r="H25" i="10"/>
  <c r="N25" i="10" s="1"/>
  <c r="H22" i="10"/>
  <c r="N22" i="10" s="1"/>
  <c r="H23" i="10"/>
  <c r="N23" i="10" s="1"/>
  <c r="H21" i="10"/>
  <c r="N21" i="10" s="1"/>
  <c r="D45" i="2"/>
  <c r="D23" i="2" s="1"/>
  <c r="D34" i="14" s="1"/>
  <c r="D11" i="2"/>
  <c r="D20" i="2" s="1"/>
  <c r="M39" i="9"/>
  <c r="Q39" i="9"/>
  <c r="U39" i="9"/>
  <c r="Y39" i="9"/>
  <c r="AC39" i="9"/>
  <c r="L14" i="10"/>
  <c r="N14" i="10"/>
  <c r="L15" i="10"/>
  <c r="N15" i="10"/>
  <c r="L16" i="10"/>
  <c r="N16" i="10"/>
  <c r="L22" i="10"/>
  <c r="N26" i="10"/>
  <c r="L27" i="10"/>
  <c r="N29" i="10"/>
  <c r="L30" i="10"/>
  <c r="N30" i="10"/>
  <c r="L31" i="10"/>
  <c r="N31" i="10"/>
  <c r="L33" i="10"/>
  <c r="N33" i="10"/>
  <c r="L34" i="10"/>
  <c r="N34" i="10"/>
  <c r="L35" i="10"/>
  <c r="N35" i="10"/>
  <c r="J50" i="10"/>
  <c r="K50" i="10"/>
  <c r="L50" i="10"/>
  <c r="M50" i="10"/>
  <c r="N50" i="10"/>
  <c r="O50" i="10"/>
  <c r="D15" i="11"/>
  <c r="E15" i="11"/>
  <c r="C6" i="3"/>
  <c r="D6" i="3"/>
  <c r="E6" i="3"/>
  <c r="E17" i="11" s="1"/>
  <c r="D11" i="18"/>
  <c r="E11" i="18"/>
  <c r="C24" i="18"/>
  <c r="D24" i="18"/>
  <c r="E24" i="18"/>
  <c r="C42" i="18"/>
  <c r="C56" i="14" s="1"/>
  <c r="D42" i="18"/>
  <c r="E42" i="18"/>
  <c r="C69" i="18"/>
  <c r="C57" i="14" s="1"/>
  <c r="F8" i="19"/>
  <c r="G8" i="19"/>
  <c r="C9" i="19"/>
  <c r="C47" i="14" s="1"/>
  <c r="D9" i="19"/>
  <c r="D57" i="18" s="1"/>
  <c r="D69" i="18" s="1"/>
  <c r="D57" i="14" s="1"/>
  <c r="E9" i="19"/>
  <c r="E57" i="18" s="1"/>
  <c r="E69" i="18" s="1"/>
  <c r="E57" i="14" s="1"/>
  <c r="C20" i="19"/>
  <c r="D20" i="19"/>
  <c r="E20" i="19"/>
  <c r="E37" i="19" s="1"/>
  <c r="E52" i="14" s="1"/>
  <c r="C26" i="19"/>
  <c r="D26" i="19"/>
  <c r="E26" i="19"/>
  <c r="E50" i="14" s="1"/>
  <c r="F30" i="19"/>
  <c r="G30" i="19"/>
  <c r="F35" i="19"/>
  <c r="G35" i="19"/>
  <c r="F36" i="19"/>
  <c r="G36" i="19"/>
  <c r="F9" i="2"/>
  <c r="G9" i="2"/>
  <c r="F15" i="2"/>
  <c r="G16" i="2"/>
  <c r="F17" i="2"/>
  <c r="G17" i="2"/>
  <c r="F18" i="2"/>
  <c r="G18" i="2"/>
  <c r="F32" i="2"/>
  <c r="G32" i="2"/>
  <c r="C45" i="2"/>
  <c r="C23" i="2" s="1"/>
  <c r="C34" i="14" s="1"/>
  <c r="E45" i="2"/>
  <c r="E23" i="2" s="1"/>
  <c r="F46" i="2"/>
  <c r="G46" i="2"/>
  <c r="F47" i="2"/>
  <c r="G47" i="2"/>
  <c r="F48" i="2"/>
  <c r="G48" i="2"/>
  <c r="C58" i="2"/>
  <c r="C36" i="14" s="1"/>
  <c r="D58" i="2"/>
  <c r="E58" i="2"/>
  <c r="E81" i="2" s="1"/>
  <c r="D81" i="2"/>
  <c r="C82" i="2"/>
  <c r="C40" i="14" s="1"/>
  <c r="D82" i="2"/>
  <c r="E82" i="2"/>
  <c r="C83" i="2"/>
  <c r="D83" i="2"/>
  <c r="E83" i="2"/>
  <c r="C84" i="2"/>
  <c r="D84" i="2"/>
  <c r="E84" i="2"/>
  <c r="D88" i="2"/>
  <c r="E88" i="2"/>
  <c r="C97" i="2"/>
  <c r="C98" i="2"/>
  <c r="C99" i="2"/>
  <c r="D17" i="11" s="1"/>
  <c r="B31" i="14"/>
  <c r="C31" i="14"/>
  <c r="D31" i="14"/>
  <c r="E31" i="14"/>
  <c r="B32" i="14"/>
  <c r="F32" i="14"/>
  <c r="G32" i="14"/>
  <c r="B33" i="14"/>
  <c r="F33" i="14"/>
  <c r="G33" i="14"/>
  <c r="B34" i="14"/>
  <c r="F34" i="14"/>
  <c r="G34" i="14"/>
  <c r="B35" i="14"/>
  <c r="C35" i="14"/>
  <c r="D35" i="14"/>
  <c r="E35" i="14"/>
  <c r="F35" i="14"/>
  <c r="G35" i="14"/>
  <c r="B36" i="14"/>
  <c r="D36" i="14"/>
  <c r="F36" i="14"/>
  <c r="G36" i="14"/>
  <c r="B37" i="14"/>
  <c r="F37" i="14"/>
  <c r="G37" i="14"/>
  <c r="B38" i="14"/>
  <c r="F38" i="14"/>
  <c r="G38" i="14"/>
  <c r="B39" i="14"/>
  <c r="F39" i="14"/>
  <c r="G39" i="14"/>
  <c r="B40" i="14"/>
  <c r="D40" i="14"/>
  <c r="E40" i="14"/>
  <c r="F40" i="14"/>
  <c r="G40" i="14"/>
  <c r="B41" i="14"/>
  <c r="C41" i="14"/>
  <c r="D41" i="14"/>
  <c r="E41" i="14"/>
  <c r="F41" i="14"/>
  <c r="G41" i="14"/>
  <c r="B42" i="14"/>
  <c r="F42" i="14"/>
  <c r="G42" i="14"/>
  <c r="B43" i="14"/>
  <c r="C43" i="14"/>
  <c r="D43" i="14"/>
  <c r="E43" i="14"/>
  <c r="F43" i="14"/>
  <c r="G43" i="14"/>
  <c r="B44" i="14"/>
  <c r="F44" i="14"/>
  <c r="G44" i="14"/>
  <c r="B45" i="14"/>
  <c r="F45" i="14"/>
  <c r="G45" i="14"/>
  <c r="B47" i="14"/>
  <c r="F47" i="14"/>
  <c r="G47" i="14"/>
  <c r="B48" i="14"/>
  <c r="C48" i="14"/>
  <c r="D48" i="14"/>
  <c r="E48" i="14"/>
  <c r="F48" i="14"/>
  <c r="G48" i="14"/>
  <c r="C49" i="14"/>
  <c r="D49" i="14"/>
  <c r="E49" i="14"/>
  <c r="F49" i="14"/>
  <c r="G49" i="14"/>
  <c r="B50" i="14"/>
  <c r="D50" i="14"/>
  <c r="F50" i="14"/>
  <c r="G50" i="14"/>
  <c r="B51" i="14"/>
  <c r="C51" i="14"/>
  <c r="D51" i="14"/>
  <c r="E51" i="14"/>
  <c r="F51" i="14"/>
  <c r="G51" i="14"/>
  <c r="B52" i="14"/>
  <c r="F52" i="14"/>
  <c r="G52" i="14"/>
  <c r="B54" i="14"/>
  <c r="C54" i="14"/>
  <c r="D54" i="14"/>
  <c r="E54" i="14"/>
  <c r="F54" i="14"/>
  <c r="G54" i="14"/>
  <c r="B55" i="14"/>
  <c r="F55" i="14"/>
  <c r="G55" i="14"/>
  <c r="B56" i="14"/>
  <c r="D56" i="14"/>
  <c r="E56" i="14"/>
  <c r="F56" i="14"/>
  <c r="G56" i="14"/>
  <c r="B57" i="14"/>
  <c r="F57" i="14"/>
  <c r="G57" i="14"/>
  <c r="B58" i="14"/>
  <c r="F58" i="14"/>
  <c r="G58" i="14"/>
  <c r="B59" i="14"/>
  <c r="F59" i="14"/>
  <c r="G59" i="14"/>
  <c r="B61" i="14"/>
  <c r="C61" i="14"/>
  <c r="D61" i="14"/>
  <c r="B63" i="14"/>
  <c r="B64" i="14"/>
  <c r="B65" i="14"/>
  <c r="F67" i="14"/>
  <c r="G67" i="14"/>
  <c r="F68" i="14"/>
  <c r="G68" i="14"/>
  <c r="F69" i="14"/>
  <c r="G69" i="14"/>
  <c r="C70" i="14"/>
  <c r="D70" i="14"/>
  <c r="E70" i="14"/>
  <c r="F70" i="14"/>
  <c r="G70" i="14"/>
  <c r="F71" i="14"/>
  <c r="G71" i="14"/>
  <c r="F72" i="14"/>
  <c r="G72" i="14"/>
  <c r="C73" i="14"/>
  <c r="D14" i="11" s="1"/>
  <c r="C65" i="14" s="1"/>
  <c r="D73" i="14"/>
  <c r="D65" i="14" s="1"/>
  <c r="E73" i="14"/>
  <c r="E14" i="11" s="1"/>
  <c r="E65" i="14" s="1"/>
  <c r="F73" i="14"/>
  <c r="G73" i="14"/>
  <c r="F74" i="14"/>
  <c r="G74" i="14"/>
  <c r="F75" i="14"/>
  <c r="G75" i="14"/>
  <c r="F76" i="14"/>
  <c r="G76" i="14"/>
  <c r="C32" i="14"/>
  <c r="C37" i="19"/>
  <c r="C52" i="14" s="1"/>
  <c r="C50" i="14"/>
  <c r="C11" i="18"/>
  <c r="E36" i="14"/>
  <c r="E20" i="2"/>
  <c r="E33" i="14" s="1"/>
  <c r="E7" i="11" s="1"/>
  <c r="C88" i="2"/>
  <c r="G15" i="2"/>
  <c r="G31" i="2"/>
  <c r="L25" i="10"/>
  <c r="L21" i="10"/>
  <c r="G26" i="19"/>
  <c r="E32" i="14"/>
  <c r="F11" i="2" l="1"/>
  <c r="L23" i="10"/>
  <c r="F26" i="19"/>
  <c r="D18" i="11"/>
  <c r="C81" i="2"/>
  <c r="F45" i="2"/>
  <c r="F31" i="14"/>
  <c r="D64" i="2"/>
  <c r="D33" i="14"/>
  <c r="E61" i="14"/>
  <c r="E18" i="11" s="1"/>
  <c r="G20" i="2"/>
  <c r="G11" i="2"/>
  <c r="F20" i="2"/>
  <c r="D85" i="2"/>
  <c r="D100" i="2" s="1"/>
  <c r="D101" i="2" s="1"/>
  <c r="G45" i="2"/>
  <c r="C85" i="2"/>
  <c r="D37" i="19"/>
  <c r="D52" i="14" s="1"/>
  <c r="D32" i="14"/>
  <c r="D47" i="14"/>
  <c r="S25" i="10"/>
  <c r="E34" i="14"/>
  <c r="E85" i="2"/>
  <c r="G23" i="2"/>
  <c r="F23" i="2"/>
  <c r="E64" i="2"/>
  <c r="F37" i="19"/>
  <c r="C33" i="14"/>
  <c r="D7" i="11" s="1"/>
  <c r="C64" i="2"/>
  <c r="G6" i="3"/>
  <c r="F61" i="14"/>
  <c r="G31" i="14"/>
  <c r="E47" i="14"/>
  <c r="F6" i="3"/>
  <c r="G61" i="14" l="1"/>
  <c r="F64" i="2"/>
  <c r="G37" i="19"/>
  <c r="E37" i="14"/>
  <c r="C100" i="2"/>
  <c r="C101" i="2" s="1"/>
  <c r="D37" i="14"/>
  <c r="D73" i="2"/>
  <c r="D87" i="2"/>
  <c r="D92" i="2" s="1"/>
  <c r="D38" i="14" s="1"/>
  <c r="D39" i="14" s="1"/>
  <c r="J85" i="2"/>
  <c r="E100" i="2"/>
  <c r="E101" i="2" s="1"/>
  <c r="E73" i="2"/>
  <c r="E76" i="2" s="1"/>
  <c r="E18" i="19" s="1"/>
  <c r="E87" i="2"/>
  <c r="E92" i="2" s="1"/>
  <c r="E38" i="14" s="1"/>
  <c r="E39" i="14" s="1"/>
  <c r="G64" i="2"/>
  <c r="C37" i="14"/>
  <c r="C73" i="2"/>
  <c r="C87" i="2"/>
  <c r="C92" i="2" s="1"/>
  <c r="C38" i="14" s="1"/>
  <c r="E13" i="11" l="1"/>
  <c r="D9" i="18"/>
  <c r="D18" i="18" s="1"/>
  <c r="D23" i="18" s="1"/>
  <c r="D25" i="18" s="1"/>
  <c r="D42" i="14"/>
  <c r="D76" i="2"/>
  <c r="D18" i="19" s="1"/>
  <c r="E42" i="14"/>
  <c r="F73" i="2"/>
  <c r="E9" i="18"/>
  <c r="E8" i="11"/>
  <c r="G73" i="2"/>
  <c r="D8" i="11"/>
  <c r="C39" i="14"/>
  <c r="D13" i="11"/>
  <c r="E44" i="14"/>
  <c r="C9" i="18"/>
  <c r="C18" i="18" s="1"/>
  <c r="C23" i="18" s="1"/>
  <c r="C25" i="18" s="1"/>
  <c r="C42" i="14"/>
  <c r="C76" i="2"/>
  <c r="F76" i="2" l="1"/>
  <c r="G76" i="2"/>
  <c r="F9" i="18"/>
  <c r="G9" i="18"/>
  <c r="D44" i="14"/>
  <c r="E18" i="18"/>
  <c r="E23" i="18" s="1"/>
  <c r="E25" i="18" s="1"/>
  <c r="E73" i="18" s="1"/>
  <c r="D55" i="14"/>
  <c r="D73" i="18"/>
  <c r="C73" i="18"/>
  <c r="C55" i="14"/>
  <c r="E9" i="11"/>
  <c r="E63" i="14" s="1"/>
  <c r="E11" i="11"/>
  <c r="E45" i="14"/>
  <c r="E10" i="11"/>
  <c r="E64" i="14" s="1"/>
  <c r="C18" i="19"/>
  <c r="C44" i="14"/>
  <c r="E55" i="14" l="1"/>
  <c r="D74" i="18"/>
  <c r="D59" i="14"/>
  <c r="D69" i="14" s="1"/>
  <c r="D45" i="14"/>
  <c r="D63" i="14"/>
  <c r="D64" i="14"/>
  <c r="E59" i="14"/>
  <c r="E69" i="14" s="1"/>
  <c r="E74" i="18"/>
  <c r="D11" i="11"/>
  <c r="D9" i="11"/>
  <c r="C63" i="14" s="1"/>
  <c r="D10" i="11"/>
  <c r="C64" i="14" s="1"/>
  <c r="C45" i="14"/>
  <c r="C59" i="14"/>
  <c r="C69" i="14" s="1"/>
  <c r="C74" i="18"/>
</calcChain>
</file>

<file path=xl/sharedStrings.xml><?xml version="1.0" encoding="utf-8"?>
<sst xmlns="http://schemas.openxmlformats.org/spreadsheetml/2006/main" count="600" uniqueCount="446">
  <si>
    <t>Код рядка</t>
  </si>
  <si>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</si>
  <si>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</si>
  <si>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</si>
  <si>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Фінансовий результат від операційної діяльності</t>
  </si>
  <si>
    <t>Витрати на оплату праці</t>
  </si>
  <si>
    <t>Відрахування на соціальні заходи</t>
  </si>
  <si>
    <t>Амортизація</t>
  </si>
  <si>
    <t>за ЗКГНГ</t>
  </si>
  <si>
    <t>за СПОДУ</t>
  </si>
  <si>
    <t xml:space="preserve">за  КВЕД  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</si>
  <si>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</si>
  <si>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</si>
  <si>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</si>
  <si>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Підприємство  </t>
  </si>
  <si>
    <t xml:space="preserve">Організаційно-правова форма </t>
  </si>
  <si>
    <t xml:space="preserve">Вид економічної діяльності    </t>
  </si>
  <si>
    <t xml:space="preserve">Галузь     </t>
  </si>
  <si>
    <t xml:space="preserve">Код рядка </t>
  </si>
  <si>
    <t>Територія</t>
  </si>
  <si>
    <t>Форма власності</t>
  </si>
  <si>
    <t>витрати на страхові послуги</t>
  </si>
  <si>
    <t>витрати на аудиторські послуги</t>
  </si>
  <si>
    <t>Валовий прибуток (збиток)</t>
  </si>
  <si>
    <t xml:space="preserve">прибуток </t>
  </si>
  <si>
    <t>збиток</t>
  </si>
  <si>
    <t>Резервний фонд</t>
  </si>
  <si>
    <t>неустойки (штрафи, пені)</t>
  </si>
  <si>
    <t>витрати на паливо та енергію</t>
  </si>
  <si>
    <t>Інші операційні витрати</t>
  </si>
  <si>
    <t>придбання (виготовлення) інших необоротних матеріальних активів</t>
  </si>
  <si>
    <t>Факт минулого року</t>
  </si>
  <si>
    <t>Виручка від реалізації основних фондів</t>
  </si>
  <si>
    <t xml:space="preserve">Виручка від реалізації нематеріальних активів </t>
  </si>
  <si>
    <t>на початок періоду</t>
  </si>
  <si>
    <t>Чистий грошовий потік</t>
  </si>
  <si>
    <t>Забезпечення</t>
  </si>
  <si>
    <t>х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</si>
  <si>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</si>
  <si>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</si>
  <si>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</si>
  <si>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</si>
  <si>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</si>
  <si>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</si>
  <si>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</si>
  <si>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</si>
  <si>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</si>
  <si>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</si>
  <si>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</si>
  <si>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</si>
  <si>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</si>
  <si>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поліпшення основних фондів</t>
  </si>
  <si>
    <t>відрахування до резерву сумнівних боргів</t>
  </si>
  <si>
    <t>№ з/п</t>
  </si>
  <si>
    <t xml:space="preserve">Надходження від продажу акцій та облігацій </t>
  </si>
  <si>
    <t xml:space="preserve">Придбання акцій та облігацій  </t>
  </si>
  <si>
    <t>на кінець періоду</t>
  </si>
  <si>
    <t>Залучення кредитних коштів</t>
  </si>
  <si>
    <t>Усього</t>
  </si>
  <si>
    <t>Відсоток</t>
  </si>
  <si>
    <t>Залишок нерозподіленого прибутку (непокритого збитку) на початок звітного періоду</t>
  </si>
  <si>
    <t>Залишок нерозподіленого прибутку (непокритого збитку) на кінець звітного періоду</t>
  </si>
  <si>
    <t>відрахування до недержавних пенсійних фондів</t>
  </si>
  <si>
    <t>витрати на консалтингові послуги</t>
  </si>
  <si>
    <t>амортизація основних засобів і нематеріальних активів</t>
  </si>
  <si>
    <t>витрати на електроенергію</t>
  </si>
  <si>
    <t xml:space="preserve">витрати на паливо </t>
  </si>
  <si>
    <t>консультаційні та інформаційні послуги</t>
  </si>
  <si>
    <t>Зобов'язання</t>
  </si>
  <si>
    <t xml:space="preserve">Сума, валюта за договорами </t>
  </si>
  <si>
    <t>Процентна ставка</t>
  </si>
  <si>
    <t>модернізація, модифікація (добудова, дообладнання, реконструкція) основних засобів</t>
  </si>
  <si>
    <t>Розвиток виробництва</t>
  </si>
  <si>
    <t>витрати на благодійну допомогу</t>
  </si>
  <si>
    <t xml:space="preserve">Вид кредитного продукту та цільове призначення </t>
  </si>
  <si>
    <t xml:space="preserve">      4. Діючі фінансові зобов'язання підприємства</t>
  </si>
  <si>
    <t xml:space="preserve">      5. Інформація щодо отримання та повернення залучених коштів</t>
  </si>
  <si>
    <t>витрати на утримання основних фондів, інших необоротних активів загальногосподарського використання,  у тому числі:</t>
  </si>
  <si>
    <t>(посада)</t>
  </si>
  <si>
    <t>(підпис)</t>
  </si>
  <si>
    <t>витрати на рекламу</t>
  </si>
  <si>
    <t>Інші операційні витрати, усього, у тому числі:</t>
  </si>
  <si>
    <t>Капітальні інвестиції, усього,
у тому числі:</t>
  </si>
  <si>
    <t>податок на доходи фізичних осіб</t>
  </si>
  <si>
    <t xml:space="preserve">Єдиний внесок на загальнообов'язкове державне соціальне страхування                              </t>
  </si>
  <si>
    <t>акцизний податок</t>
  </si>
  <si>
    <t>Вид діяльності</t>
  </si>
  <si>
    <t>Заборгованість на останню дату</t>
  </si>
  <si>
    <t>Бюджетне фінансування</t>
  </si>
  <si>
    <t>Дата видачі / погашення (графік)</t>
  </si>
  <si>
    <t>кредити</t>
  </si>
  <si>
    <t>Отримання коштів  за довгостроковими зобов'язаннями, у тому числі:</t>
  </si>
  <si>
    <t>Повернення коштів за короткостроковими зобов'язаннями, у тому числі:</t>
  </si>
  <si>
    <t>Отримання коштів за короткостроковими зобов'язаннями, у тому числі:</t>
  </si>
  <si>
    <t>Повернення коштів  за довгостроковими зобов'язаннями, у тому числі:</t>
  </si>
  <si>
    <t xml:space="preserve">позики </t>
  </si>
  <si>
    <t>Фінансовий результат до оподаткування</t>
  </si>
  <si>
    <t>Чистий  фінансовий результат, у тому числі:</t>
  </si>
  <si>
    <t>І. Формування фінансових результатів</t>
  </si>
  <si>
    <t>плата за користування надрами</t>
  </si>
  <si>
    <t>Оптимальне значення</t>
  </si>
  <si>
    <t>&gt; 0</t>
  </si>
  <si>
    <t xml:space="preserve">         (ініціали, прізвище)    </t>
  </si>
  <si>
    <t>у тому числі:</t>
  </si>
  <si>
    <t>рентна плата за транспортування</t>
  </si>
  <si>
    <t>Середньооблікова кількість штатних працівників</t>
  </si>
  <si>
    <t>витрати, пов'язані з використанням власних службових автомобілів</t>
  </si>
  <si>
    <t>Чистий дохід від реалізації продукції (товарів, робіт, послуг) (розшифрувати)</t>
  </si>
  <si>
    <t>Дохід від участі в капіталі (розшифрувати)</t>
  </si>
  <si>
    <t>Інші фінансові доходи (розшифрувати)</t>
  </si>
  <si>
    <t>інші адміністративні витрати (розшифрувати)</t>
  </si>
  <si>
    <t>Фінансові витрати (розшифрувати)</t>
  </si>
  <si>
    <t>Втрати від участі в капіталі (розшифрувати)</t>
  </si>
  <si>
    <t>Інші витрати (розшифрувати)</t>
  </si>
  <si>
    <t>Інші фонди (розшифрувати)</t>
  </si>
  <si>
    <t>Інші цілі (розшифрувати)</t>
  </si>
  <si>
    <t>Цільове фінансування  (розшифрувати)</t>
  </si>
  <si>
    <t xml:space="preserve">Інші надходження (розшифрувати) </t>
  </si>
  <si>
    <t xml:space="preserve">Капітальне будівництво (розшифрувати) </t>
  </si>
  <si>
    <t xml:space="preserve">Придбання (створення) нематеріальних активів (розшифрувати) </t>
  </si>
  <si>
    <t>облігації</t>
  </si>
  <si>
    <t>інші витрати (розшифрувати)</t>
  </si>
  <si>
    <t>інші витрати на збут (розшифрувати)</t>
  </si>
  <si>
    <t>Собівартість реалізованої продукції (товарів, робіт, послуг) (розшифрувати)</t>
  </si>
  <si>
    <t>Найменування  банку</t>
  </si>
  <si>
    <t>Інші джерела (розшифрувати)</t>
  </si>
  <si>
    <t>(ініціали, прізвище)</t>
  </si>
  <si>
    <t>за КОАТУУ</t>
  </si>
  <si>
    <t>за КОПФГ</t>
  </si>
  <si>
    <t xml:space="preserve">за ЄДРПОУ </t>
  </si>
  <si>
    <t>у тому числі за основними видами діяльності за КВЕД</t>
  </si>
  <si>
    <t>погашення реструктуризованих та відстрочених сум, що підлягають сплаті в поточному році до бюджетів та державних цільових фондів</t>
  </si>
  <si>
    <t>(найменування підприємства)</t>
  </si>
  <si>
    <t>Середньооблікова чисельність осіб, у тому числі:</t>
  </si>
  <si>
    <t>План минулого року</t>
  </si>
  <si>
    <t>Код за ЄДРПОУ</t>
  </si>
  <si>
    <t>Рік</t>
  </si>
  <si>
    <t>Витрати на збут</t>
  </si>
  <si>
    <t>Витрати (дохід) з податку на прибуток</t>
  </si>
  <si>
    <t xml:space="preserve">Прибуток (збиток) від  припиненої діяльності після оподаткування </t>
  </si>
  <si>
    <t>Адміністративні витрати</t>
  </si>
  <si>
    <t>Інші операційні доходи/витрати</t>
  </si>
  <si>
    <t>EBITDA</t>
  </si>
  <si>
    <t>Доходи/витрати від фінансової та інвестиційної діяльності</t>
  </si>
  <si>
    <t>Грошові кошти на початок періоду</t>
  </si>
  <si>
    <t>Чистий рух грошових коштів від операційної діяльності</t>
  </si>
  <si>
    <t>Чистий рух грошових коштів від фінансової діяльності</t>
  </si>
  <si>
    <t>Грошові кошти на кінець періоду</t>
  </si>
  <si>
    <t>Необоротні активи</t>
  </si>
  <si>
    <t>Оборотні активи</t>
  </si>
  <si>
    <t>Власний капітал</t>
  </si>
  <si>
    <t>Розподіл чистого прибутку</t>
  </si>
  <si>
    <t xml:space="preserve">Нараховані до сплати обов'язкові платежі підприємства до бюджету та єдиний внесок на загальнообов'язкове державне соціальне страхування </t>
  </si>
  <si>
    <t>ІІІ. Рух грошових коштів</t>
  </si>
  <si>
    <t>Податок на прибуток підприємств</t>
  </si>
  <si>
    <t>IІ. Розрахунки з бюджетом</t>
  </si>
  <si>
    <t>Чистий рух грошових коштів операційної діяльності</t>
  </si>
  <si>
    <t>І. Рух коштів у результаті операційної діяльності</t>
  </si>
  <si>
    <t>II. Рух коштів у результаті інвестиційної діяльності</t>
  </si>
  <si>
    <t>Чистий рух коштів від інвестиційної діяльності </t>
  </si>
  <si>
    <t>III. Рух коштів у результаті фінансової діяльності</t>
  </si>
  <si>
    <t>Чистий рух коштів від фінансової діяльності </t>
  </si>
  <si>
    <t>Надходження від отриманих:</t>
  </si>
  <si>
    <t>відсотків </t>
  </si>
  <si>
    <t>дивідендів </t>
  </si>
  <si>
    <t>Надходження від деривативів</t>
  </si>
  <si>
    <t>Власного капіталу </t>
  </si>
  <si>
    <t>Розрахунок показника EBITDA</t>
  </si>
  <si>
    <t>Коефіцієнт рентабельності власного капіталу</t>
  </si>
  <si>
    <t xml:space="preserve">Вплив зміни валютних курсів на залишок коштів </t>
  </si>
  <si>
    <t>Довгострокові зобов'язання і забезпечення</t>
  </si>
  <si>
    <t>Поточні зобов'язання і забезпечення</t>
  </si>
  <si>
    <t>Коефіцієнт рентабельності активів</t>
  </si>
  <si>
    <t>погашення податкового боргу, у тому числі:</t>
  </si>
  <si>
    <t>Собівартість реалізованої продукції (товарів, робіт, послуг)</t>
  </si>
  <si>
    <t>&gt; 1</t>
  </si>
  <si>
    <t xml:space="preserve">Прибуток (збиток) від звичайної діяльності до оподаткування </t>
  </si>
  <si>
    <t>Коригування на:</t>
  </si>
  <si>
    <t>Грошові кошти від операційної діяльності</t>
  </si>
  <si>
    <t>Сплачений податок на прибуток</t>
  </si>
  <si>
    <t>амортизацію необоротних активів</t>
  </si>
  <si>
    <t xml:space="preserve">збільшення (зменшення) забезпечень  </t>
  </si>
  <si>
    <t xml:space="preserve">збиток (прибуток) від нереалізованих курсових різниць </t>
  </si>
  <si>
    <t>збиток (прибуток) від неопераційної діяльності та інших негрошових операцій (розшифрувати)</t>
  </si>
  <si>
    <t>Зменшення (збільшення) оборотних активів (розшифрувати)</t>
  </si>
  <si>
    <t>Збільшення (зменшення) поточних зобов’язань (розшифрувати)</t>
  </si>
  <si>
    <t>транспортні витрати</t>
  </si>
  <si>
    <t>витрати на зберігання та упаковку</t>
  </si>
  <si>
    <t>Коефіцієнти рентабельності та прибутковості</t>
  </si>
  <si>
    <t>Аналіз капітальних інвестицій</t>
  </si>
  <si>
    <t>Коефіцієнти фінансової стійкості та ліквідності</t>
  </si>
  <si>
    <t>Стандарти звітності П(с)БОУ</t>
  </si>
  <si>
    <t>Стандарти звітності МСФЗ</t>
  </si>
  <si>
    <t>Перенесено з додаткового капіталу</t>
  </si>
  <si>
    <t>Марка</t>
  </si>
  <si>
    <t>Рік придбання</t>
  </si>
  <si>
    <t>Витрати, усього</t>
  </si>
  <si>
    <t>матеріальні витрати</t>
  </si>
  <si>
    <t>оплата праці</t>
  </si>
  <si>
    <t>амортизація</t>
  </si>
  <si>
    <t>інші витрати</t>
  </si>
  <si>
    <t>Договір</t>
  </si>
  <si>
    <t>Дата початку оренди</t>
  </si>
  <si>
    <t>Сума орендної плати</t>
  </si>
  <si>
    <t>Основні фінансові показники</t>
  </si>
  <si>
    <t>Чистий дохід від реалізації продукції (товарів, робіт, послуг)</t>
  </si>
  <si>
    <t>Відрахування частини чистого прибутку, усього, у тому числі:</t>
  </si>
  <si>
    <t>витрати на оренду службових автомобілів</t>
  </si>
  <si>
    <t>№</t>
  </si>
  <si>
    <t>Загальна кошторисна вартість</t>
  </si>
  <si>
    <t>Первісна балансова вартість введених потужностей на початок планового року</t>
  </si>
  <si>
    <t>Капітальні інвестиції</t>
  </si>
  <si>
    <t>IV. Капітальні інвестиції</t>
  </si>
  <si>
    <t>VI. Звіт про фінансовий стан</t>
  </si>
  <si>
    <t>V. Коефіцієнтний аналіз</t>
  </si>
  <si>
    <t>8. Джерела капітальних інвестицій</t>
  </si>
  <si>
    <t>Інші операційні доходи (розшифрувати), у тому числі:</t>
  </si>
  <si>
    <t>курсові різниці</t>
  </si>
  <si>
    <t>Інші доходи (розшифрувати), у тому числі:</t>
  </si>
  <si>
    <t>Інші витрати (розшифрувати), у тому числі:</t>
  </si>
  <si>
    <t>2145/1</t>
  </si>
  <si>
    <t>2145/2</t>
  </si>
  <si>
    <t>4010</t>
  </si>
  <si>
    <t>Таблиця 1</t>
  </si>
  <si>
    <t>Таблиця 2</t>
  </si>
  <si>
    <t>Таблиця 3</t>
  </si>
  <si>
    <t>Адміністративні витрати, у тому числі:</t>
  </si>
  <si>
    <t>Витрати на збут, у тому числі:</t>
  </si>
  <si>
    <t>Рентабельність EBITDA</t>
  </si>
  <si>
    <t>Чистий  фінансовий результат</t>
  </si>
  <si>
    <t>Коефіцієнт рентабельності діяльності</t>
  </si>
  <si>
    <t>Коефіцієнт фінансової стійкості</t>
  </si>
  <si>
    <t>Інші доходи/витрати</t>
  </si>
  <si>
    <t>Чистий рух грошових коштів від інвестиційної діяльності</t>
  </si>
  <si>
    <t>Елементи операційних витрат</t>
  </si>
  <si>
    <t>тис. гривень (без ПДВ)</t>
  </si>
  <si>
    <t>Факт</t>
  </si>
  <si>
    <t>Додаток 3</t>
  </si>
  <si>
    <t>ЗВІТ</t>
  </si>
  <si>
    <t>Продовження додатка 3</t>
  </si>
  <si>
    <t>План</t>
  </si>
  <si>
    <t xml:space="preserve">чистий дохід  від реалізації продукції (товарів, робіт, послуг) </t>
  </si>
  <si>
    <t xml:space="preserve">кількість продукції/     наданих послуг </t>
  </si>
  <si>
    <t>Заборгованість за кредитами на початок звітного періоду</t>
  </si>
  <si>
    <t>Отримано залучених коштів за звітний період</t>
  </si>
  <si>
    <t>план</t>
  </si>
  <si>
    <t>факт</t>
  </si>
  <si>
    <t>Повернено залучених коштів  за звітний період</t>
  </si>
  <si>
    <t>Заборгованість на кінець звітного періоду</t>
  </si>
  <si>
    <t xml:space="preserve">      3. Інформація про бізнес підприємства (код рядка 1000 фінансового плану)</t>
  </si>
  <si>
    <t>6. Витрати, пов'язані з використанням власних службових автомобілів (у складі адміністративних витрат, рядок 1041)</t>
  </si>
  <si>
    <t>7. Витрати на оренду службових автомобілів (у складі адміністративних витрат, рядок 1042)</t>
  </si>
  <si>
    <t>Найменування об’єкта</t>
  </si>
  <si>
    <t>9. Капітальне будівництво (рядок 4010 таблиці 4)</t>
  </si>
  <si>
    <t>Прибуток (збиток) від операційної діяльності до змін в оборотному капіталі</t>
  </si>
  <si>
    <t>Інші поточні податки, збори, обов'язкові платежі до державного та місцевих бюджетів, у тому числі:</t>
  </si>
  <si>
    <t>Сплата інших податків, зборів, обов'язкових платежів до державного та місцевих бюджетів</t>
  </si>
  <si>
    <t xml:space="preserve">          </t>
  </si>
  <si>
    <t>Коди</t>
  </si>
  <si>
    <t>Таблиця 6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</si>
  <si>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</si>
  <si>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інші операційні витрати (розшифрувати)</t>
  </si>
  <si>
    <t>Неконтрольована частка</t>
  </si>
  <si>
    <t xml:space="preserve">план </t>
  </si>
  <si>
    <t>Валовий прибуток/збиток</t>
  </si>
  <si>
    <t>Усього виплат на користь держави</t>
  </si>
  <si>
    <t>Усього активи</t>
  </si>
  <si>
    <t>Усього зобов'язання і забезпечення</t>
  </si>
  <si>
    <t>у тому числі грошові кошти та їх еквіваленти</t>
  </si>
  <si>
    <t>у тому числі державні гранти і субсидії</t>
  </si>
  <si>
    <t>у тому числі фінансові запозичення</t>
  </si>
  <si>
    <t>Доходи і витрати (деталізація)</t>
  </si>
  <si>
    <t xml:space="preserve">пояснення та обґрунтування відхилення від запланованого рівня доходів/витрат                               </t>
  </si>
  <si>
    <t>відхилення,  +/–</t>
  </si>
  <si>
    <t>виконання, %</t>
  </si>
  <si>
    <t>Доходи і витрати (узагальнені показники)</t>
  </si>
  <si>
    <t>Інші операційні доходи/витрати
(рядок 1030 - рядок 1080)</t>
  </si>
  <si>
    <t>Доходи/витрати від фінансової та інвестиційної діяльності
(рядок 1110 + рядок 1120 - рядок 1130 - рядок 1140)</t>
  </si>
  <si>
    <t>Інші доходи/витрати
(рядок 1150 - рядок 1160)</t>
  </si>
  <si>
    <t>Фінансовий результат від операційної діяльності, рядок 1100</t>
  </si>
  <si>
    <t>плюс амортизація, рядок 1530</t>
  </si>
  <si>
    <t>мінус операційні доходи від курсових різниць, рядок 1031</t>
  </si>
  <si>
    <t>плюс операційні витрати від курсових різниць, рядок 1084</t>
  </si>
  <si>
    <t>Матеріальні витрати, у тому числі:</t>
  </si>
  <si>
    <t>витрати на сировину та основні матеріали</t>
  </si>
  <si>
    <t>Найменування показника</t>
  </si>
  <si>
    <t xml:space="preserve">Надходження </t>
  </si>
  <si>
    <t>Витрати</t>
  </si>
  <si>
    <t>Сплата дивідендів на державну частку/частини чистого прибутку</t>
  </si>
  <si>
    <t>Перерахування коштів державі як власнику</t>
  </si>
  <si>
    <t xml:space="preserve">вплив зміни валютних курсів на залишок коштів </t>
  </si>
  <si>
    <t>Продовження  таблиці 6</t>
  </si>
  <si>
    <t>Відхилення,  +/–</t>
  </si>
  <si>
    <t>Виконання, %</t>
  </si>
  <si>
    <t>керівники</t>
  </si>
  <si>
    <t>професіонали</t>
  </si>
  <si>
    <t>фахівці</t>
  </si>
  <si>
    <t>технічні службовці</t>
  </si>
  <si>
    <t>робітники</t>
  </si>
  <si>
    <t>інші категорії</t>
  </si>
  <si>
    <t>адміністративно-управлінський персонал</t>
  </si>
  <si>
    <t>директор</t>
  </si>
  <si>
    <t>працівники</t>
  </si>
  <si>
    <t>Середньомісячна заробітна плата одного працівника, гривень</t>
  </si>
  <si>
    <t>Середньомісячний дохід одного працівника, гривень</t>
  </si>
  <si>
    <t>У тому числі за їх видами</t>
  </si>
  <si>
    <t>освоєння капітальних вкладень</t>
  </si>
  <si>
    <t>власні кошти</t>
  </si>
  <si>
    <t>кредитні кошти</t>
  </si>
  <si>
    <t>інші джерела (зазначити джерело)</t>
  </si>
  <si>
    <t>усього на рік</t>
  </si>
  <si>
    <t>фінансування капітальних інвестицій (оплата грошовими коштами), усього</t>
  </si>
  <si>
    <t xml:space="preserve">у тому числі </t>
  </si>
  <si>
    <t>Власні кошти (розшифрувати)</t>
  </si>
  <si>
    <t xml:space="preserve">Довгострокові зобов'язання, усього </t>
  </si>
  <si>
    <t>Короткострокові зобов'язання, усього</t>
  </si>
  <si>
    <t>Інші фінансові зобов'язання, усього</t>
  </si>
  <si>
    <t>Зміна ціни одиниці  (вартості продукції/     наданих послуг)</t>
  </si>
  <si>
    <t>ціна одиниці     (вартість  продукції/     наданих послуг), гривень</t>
  </si>
  <si>
    <t>кількість продукції/             наданих послуг, одиниця виміру</t>
  </si>
  <si>
    <t>чистий дохід  від реалізації продукції (товарів, робіт, послуг),     тис. гривень</t>
  </si>
  <si>
    <t>2120/2130</t>
  </si>
  <si>
    <t>Грошові кошти</t>
  </si>
  <si>
    <t>Примітки</t>
  </si>
  <si>
    <t>Плановий рік, усього</t>
  </si>
  <si>
    <t>План звітного періоду</t>
  </si>
  <si>
    <t>Факт звітного періоду</t>
  </si>
  <si>
    <t xml:space="preserve">(ініціали, прізвище)    </t>
  </si>
  <si>
    <t>Одиниця виміру, тис. гривень</t>
  </si>
  <si>
    <t>мінус/плюс значні нетипові операційні доходи/витрати (розшифрувати)</t>
  </si>
  <si>
    <t>Коефіцієнт рентабельності власного капіталу
(чистий фінансовий результат, рядок 1190 / власний капітал, рядок 6090)</t>
  </si>
  <si>
    <t>Коефіцієнт рентабельності діяльності
(чистий фінансовий результат, рядок 1190 / чистий дохід від реалізації продукції (товарів, робіт, послуг), рядок 1000)</t>
  </si>
  <si>
    <t>Коефіцієнт фінансової стійкості
(власний капітал, рядок 6090 / довгострокові зобов'язання, рядок 6040 + поточні зобов'язання, рядок 6050)</t>
  </si>
  <si>
    <t>Коефіцієнт поточної ліквідності (покриття)
(оборотні активи, рядок 6010 / поточні зобов'язання, рядок 6050)</t>
  </si>
  <si>
    <t>Коефіцієнт відношення капітальних інвестицій до амортизації
(рядок 4000 / рядок 1530)</t>
  </si>
  <si>
    <t>Ковенанти/обмежувальні коефіцієнти</t>
  </si>
  <si>
    <t>Коефіцієнт відношення боргу до EBITDA
(довгострокові зобов'язання, рядок 6040 + поточні зобов'язання,                                                рядок 6050 / EBITDA, рядок 1410)</t>
  </si>
  <si>
    <t>Витрати на оплату праці,                                         тис. гривень, у тому числі:</t>
  </si>
  <si>
    <t xml:space="preserve">Найменування об’єкта </t>
  </si>
  <si>
    <t>Інформація щодо проектно-кошторисної документації (стан розроблення, затвердження, у разі затвердження зазначити орган, яким затверджено, та відповідний документ)</t>
  </si>
  <si>
    <t>Документ, яким затверджений титул будови, із зазначенням органу, який його погодив</t>
  </si>
  <si>
    <t>Податок на додану вартість, нарахований до сплати до державного бюджету за підсумками звітного періоду</t>
  </si>
  <si>
    <t>Податок на додану вартість, що підлягає відшкодуванню з державного бюджету за підсумками звітного періоду</t>
  </si>
  <si>
    <t>Збільшення</t>
  </si>
  <si>
    <t>Характеризує ефективність використання активів підприємства</t>
  </si>
  <si>
    <t>Характеризує ефективність господарської діяльності підприємства</t>
  </si>
  <si>
    <t>Характеризує співвідношення власних та позикових коштів і залежність підприємства від зовнішніх фінансових джерел</t>
  </si>
  <si>
    <t>Характеризує інвестиційну політику підприємства</t>
  </si>
  <si>
    <t>Показує достатність ресурсів підприємства, які може бути використано для погашення його поточних зобов'язань.  Нормативним значенням для цього показника є &gt; 1–1,5</t>
  </si>
  <si>
    <t>Мета використання</t>
  </si>
  <si>
    <t xml:space="preserve">У разі збільшення витрат  на оплату праці в плановому році порівняно до запланованих та порівняно з попереднім роком обов'язково надаються відповідні обґрунтування. </t>
  </si>
  <si>
    <t>Податок на додану вартість нарахований/до відшкодування                            (з мінусом)</t>
  </si>
  <si>
    <t>Валова рентабельність
(валовий прибуток, рядок 1020 / чистий дохід від реалізації продукції (товарів, робіт, послуг), рядок 1000, %)</t>
  </si>
  <si>
    <t>Рентабельність EBITDA
(EBITDA, рядок 1410 / чистий дохід від реалізації продукції (товарів, робіт, послуг), рядок 1000, %)</t>
  </si>
  <si>
    <t>Коефіцієнт зносу основних засобів 
(сума зносу / первісна вартість основних засобів) 
(форма 1, рядок 1012 / форма 1, рядок 1011)</t>
  </si>
  <si>
    <t>Інші коефіцієнти/ковенанти, якщо такі передбачені умовами кредитних договорів, із зазначенням банку, валюти та суми зобов'язання на дату останньої звітності, строку погашення. У графі "Оптимальне значення" вказати граничне значення коефіцієнта</t>
  </si>
  <si>
    <t>Звітний період</t>
  </si>
  <si>
    <t>(І квартал, півріччя, 9 місяців, рік)</t>
  </si>
  <si>
    <t>Минулий рік (аналогічний період)</t>
  </si>
  <si>
    <t>до Порядку складання, затвердження та контролю виконання фінансових планів підприємств комунальної власності територіальної громади міста Дніпропетровська</t>
  </si>
  <si>
    <t>Відрахування частини чистого прибутку</t>
  </si>
  <si>
    <t xml:space="preserve">Усього виплат </t>
  </si>
  <si>
    <t>внесок 15 % чистого прибутку до загального фонду міського бюджету</t>
  </si>
  <si>
    <t>внесок 60 % частини прибутку, який залишається в розпорядженні підприємства після оподаткування відповідно до чинного законодавства та сплати 15 % чистого прибутку до загального фонду міського бюджету</t>
  </si>
  <si>
    <t xml:space="preserve">     (ініціали, прізвище)    </t>
  </si>
  <si>
    <t>Коефіцієнт відношення капітальних інвестицій до чистого доходу (виручки) від реалізації продукції (товарів, робіт, послуг) (рядок 4000 / рядок 1000)</t>
  </si>
  <si>
    <r>
      <t>у тому числі:</t>
    </r>
    <r>
      <rPr>
        <i/>
        <sz val="16"/>
        <rFont val="Times New Roman"/>
        <family val="1"/>
        <charset val="204"/>
      </rPr>
      <t xml:space="preserve"> </t>
    </r>
  </si>
  <si>
    <t>Фонд оплати праці, тис. гривень,  у тому числі:</t>
  </si>
  <si>
    <t>Плановий  період</t>
  </si>
  <si>
    <t>відхи-лення,  +/–</t>
  </si>
  <si>
    <t>вико-нання, %</t>
  </si>
  <si>
    <t>Рік початку        і закінчення будів-
ництва</t>
  </si>
  <si>
    <t>Незавер-
шене будівництво на початок планового року</t>
  </si>
  <si>
    <t xml:space="preserve">      2. Перелік відокремлених підрозділів підприємства, які включені до консолідованого (зведеного) фінансового плану</t>
  </si>
  <si>
    <t>Найменування відокремленого підрозділу підприємства</t>
  </si>
  <si>
    <t xml:space="preserve"> </t>
  </si>
  <si>
    <t>Таблиця І. Формування фінансових результатів</t>
  </si>
  <si>
    <t>Таблиця IІ. Розрахунки з бюджетом</t>
  </si>
  <si>
    <t>Таблиця ІІІ. Рух грошових коштів</t>
  </si>
  <si>
    <t xml:space="preserve">Таблиця IV. Капітальні інвестиції </t>
  </si>
  <si>
    <t>Таблиця V. Коефіцієнтний аналіз</t>
  </si>
  <si>
    <t xml:space="preserve">      1. Дані про підприємство, персонал та фонд оплати праці</t>
  </si>
  <si>
    <t>ПРО ВИКОНАННЯ ФІНАНСОВОГО ПЛАНУ ПІДПРИЄМСТВА</t>
  </si>
  <si>
    <r>
      <t xml:space="preserve">Орган державного управління  </t>
    </r>
    <r>
      <rPr>
        <b/>
        <i/>
        <sz val="18"/>
        <rFont val="Times New Roman"/>
        <family val="1"/>
        <charset val="204"/>
      </rPr>
      <t xml:space="preserve"> </t>
    </r>
  </si>
  <si>
    <t>відхи-
лення,  +/–</t>
  </si>
  <si>
    <t>Минулий рік (анало-
гічний період)</t>
  </si>
  <si>
    <t xml:space="preserve">      Загальна інформація про підприємство (резюме) ___________________________________________________________________________________________________________________
______________________________________________________________________________________________________________________________________________________________</t>
  </si>
  <si>
    <t>Усього доходів (рядок 1000 + рядок 1030 + рядок 1110 + рядок 1120 + рядок 1150)</t>
  </si>
  <si>
    <t>Усього витрат (рядок 1010 + рядок 1040 + рядок 1070 + рядок 1080 + рядок 1130 + рядок 1140 + рядок 1160 + рядок 1180 + рядок 1190)</t>
  </si>
  <si>
    <t xml:space="preserve">                                                 (посада)</t>
  </si>
  <si>
    <t xml:space="preserve">                                                (посада)</t>
  </si>
  <si>
    <t xml:space="preserve">                                               (посада)</t>
  </si>
  <si>
    <t xml:space="preserve">                                        (посада)</t>
  </si>
  <si>
    <t xml:space="preserve">                                                        (посада)</t>
  </si>
  <si>
    <t>Коефіцієнт рентабельності активів
(чистий фінансовий результат, рядок 1200 / вартість активів, рядок 6030)</t>
  </si>
  <si>
    <t>x</t>
  </si>
  <si>
    <t>Комунальне підприємство "Дніпротранскомплекс" Дніпровської міської ради</t>
  </si>
  <si>
    <t>Комунальне підприємство</t>
  </si>
  <si>
    <t>Шевченківський район м.Дніпро</t>
  </si>
  <si>
    <t>Департамент транспорту та транспортної інфраструктури</t>
  </si>
  <si>
    <t>транспортна</t>
  </si>
  <si>
    <t>Надання в оренду власного чи орендованого нерухомого майна</t>
  </si>
  <si>
    <t>Комунальна</t>
  </si>
  <si>
    <t>49000, м.Дніпро,вул.Мечникова,6</t>
  </si>
  <si>
    <t>0562-744-75-34; +38 (067) 926-27-65</t>
  </si>
  <si>
    <t>Робота С.С.</t>
  </si>
  <si>
    <t>Керівник                           директор</t>
  </si>
  <si>
    <t xml:space="preserve">            С.С. Робота</t>
  </si>
  <si>
    <t>68.20</t>
  </si>
  <si>
    <t>оренда офісного приміщення</t>
  </si>
  <si>
    <t>канцелярські товари</t>
  </si>
  <si>
    <t>компютери і оргтехніка</t>
  </si>
  <si>
    <t>офісні меблі</t>
  </si>
  <si>
    <t>інші платежі (військовий збір)</t>
  </si>
  <si>
    <t>Керівник                            директор</t>
  </si>
  <si>
    <t xml:space="preserve">        С.С. Робота</t>
  </si>
  <si>
    <t>1062/1</t>
  </si>
  <si>
    <t>1062/2</t>
  </si>
  <si>
    <t>1062/3</t>
  </si>
  <si>
    <t>1062/4</t>
  </si>
  <si>
    <t>1062/5</t>
  </si>
  <si>
    <t>Таблиця VI. Інформація до фінансового плану на 2020 рік</t>
  </si>
  <si>
    <t>інше</t>
  </si>
  <si>
    <t>3030/1</t>
  </si>
  <si>
    <t>3060/1</t>
  </si>
  <si>
    <t>3050/1</t>
  </si>
  <si>
    <t>коригування суми запасів, дебіторської заборгованості</t>
  </si>
  <si>
    <t>коригування поточної кредиторської заборгованості</t>
  </si>
  <si>
    <t>місцеві податки та збори (податок за землю)</t>
  </si>
  <si>
    <t>надання в експлуатацію власного чи орендованого майна</t>
  </si>
  <si>
    <t>переоцінка основних засобів</t>
  </si>
  <si>
    <t>Керівник  директор</t>
  </si>
  <si>
    <t>С.С. Робота</t>
  </si>
  <si>
    <t>Керівник     директор</t>
  </si>
  <si>
    <t>Керівник    директор</t>
  </si>
  <si>
    <r>
      <t xml:space="preserve">          </t>
    </r>
    <r>
      <rPr>
        <b/>
        <sz val="16"/>
        <rFont val="Times New Roman"/>
        <family val="1"/>
        <charset val="204"/>
      </rPr>
      <t xml:space="preserve">     С. С. Робота</t>
    </r>
  </si>
  <si>
    <t>Керівник                                             директор</t>
  </si>
  <si>
    <t>за І півріччя 2020 року</t>
  </si>
  <si>
    <t>Надання в експлуатацію власного чи орендованого майна</t>
  </si>
  <si>
    <t>1000/1</t>
  </si>
  <si>
    <t>408-12</t>
  </si>
  <si>
    <t>3030/2</t>
  </si>
  <si>
    <t xml:space="preserve">коригування нерозподіленого прибутку </t>
  </si>
  <si>
    <t>3030/3</t>
  </si>
  <si>
    <t xml:space="preserve">Придбання (створення) основних засобів (безоплатно отримані зупиночні комплекси) </t>
  </si>
  <si>
    <t>3570/1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</si>
</sst>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-* #,##0.00_₴_-;\-* #,##0.00_₴_-;_-* &quot;-&quot;??_₴_-;_-@_-"/>
    <numFmt numFmtId="165" formatCode="_-* #,##0.00\ _г_р_н_._-;\-* #,##0.00\ _г_р_н_._-;_-* &quot;-&quot;??\ _г_р_н_._-;_-@_-"/>
    <numFmt numFmtId="166" formatCode="#,##0&quot;р.&quot;;[Red]\-#,##0&quot;р.&quot;"/>
    <numFmt numFmtId="167" formatCode="#,##0.00&quot;р.&quot;;\-#,##0.00&quot;р.&quot;"/>
    <numFmt numFmtId="168" formatCode="_-* #,##0.00_р_._-;\-* #,##0.00_р_._-;_-* &quot;-&quot;??_р_._-;_-@_-"/>
    <numFmt numFmtId="169" formatCode="0.0"/>
    <numFmt numFmtId="170" formatCode="#,##0.0"/>
    <numFmt numFmtId="171" formatCode="###\ ##0.000"/>
    <numFmt numFmtId="172" formatCode="_(&quot;$&quot;* #,##0.00_);_(&quot;$&quot;* \(#,##0.00\);_(&quot;$&quot;* &quot;-&quot;??_);_(@_)"/>
    <numFmt numFmtId="173" formatCode="_(* #,##0_);_(* \(#,##0\);_(* &quot;-&quot;_);_(@_)"/>
    <numFmt numFmtId="174" formatCode="_(* #,##0.00_);_(* \(#,##0.00\);_(* &quot;-&quot;??_);_(@_)"/>
    <numFmt numFmtId="175" formatCode="#,##0.0_ ;[Red]\-#,##0.0\ "/>
    <numFmt numFmtId="176" formatCode="0.0;\(0.0\);\ ;\-"/>
    <numFmt numFmtId="177" formatCode="dd\.mm\.yyyy;@"/>
  </numFmts>
  <fonts count="86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4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b/>
      <sz val="16"/>
      <color indexed="10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b/>
      <i/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color indexed="9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Arial Cyr"/>
      <charset val="204"/>
    </font>
    <font>
      <u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sz val="22"/>
      <name val="Times New Roman"/>
      <family val="1"/>
      <charset val="204"/>
    </font>
    <font>
      <sz val="20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sz val="15"/>
      <name val="Times New Roman"/>
      <family val="1"/>
      <charset val="204"/>
    </font>
    <font>
      <sz val="19"/>
      <name val="Times New Roman"/>
      <family val="1"/>
      <charset val="204"/>
    </font>
    <font>
      <sz val="2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8"/>
      <color theme="0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53">
    <xf numFmtId="0" fontId="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7" fillId="2" borderId="0" applyNumberFormat="0" applyBorder="0" applyAlignment="0" applyProtection="0"/>
    <xf numFmtId="0" fontId="1" fillId="2" borderId="0" applyNumberFormat="0" applyBorder="0" applyAlignment="0" applyProtection="0"/>
    <xf numFmtId="0" fontId="27" fillId="3" borderId="0" applyNumberFormat="0" applyBorder="0" applyAlignment="0" applyProtection="0"/>
    <xf numFmtId="0" fontId="1" fillId="3" borderId="0" applyNumberFormat="0" applyBorder="0" applyAlignment="0" applyProtection="0"/>
    <xf numFmtId="0" fontId="27" fillId="4" borderId="0" applyNumberFormat="0" applyBorder="0" applyAlignment="0" applyProtection="0"/>
    <xf numFmtId="0" fontId="1" fillId="4" borderId="0" applyNumberFormat="0" applyBorder="0" applyAlignment="0" applyProtection="0"/>
    <xf numFmtId="0" fontId="27" fillId="5" borderId="0" applyNumberFormat="0" applyBorder="0" applyAlignment="0" applyProtection="0"/>
    <xf numFmtId="0" fontId="1" fillId="5" borderId="0" applyNumberFormat="0" applyBorder="0" applyAlignment="0" applyProtection="0"/>
    <xf numFmtId="0" fontId="27" fillId="6" borderId="0" applyNumberFormat="0" applyBorder="0" applyAlignment="0" applyProtection="0"/>
    <xf numFmtId="0" fontId="1" fillId="6" borderId="0" applyNumberFormat="0" applyBorder="0" applyAlignment="0" applyProtection="0"/>
    <xf numFmtId="0" fontId="27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7" fillId="8" borderId="0" applyNumberFormat="0" applyBorder="0" applyAlignment="0" applyProtection="0"/>
    <xf numFmtId="0" fontId="1" fillId="8" borderId="0" applyNumberFormat="0" applyBorder="0" applyAlignment="0" applyProtection="0"/>
    <xf numFmtId="0" fontId="27" fillId="9" borderId="0" applyNumberFormat="0" applyBorder="0" applyAlignment="0" applyProtection="0"/>
    <xf numFmtId="0" fontId="1" fillId="9" borderId="0" applyNumberFormat="0" applyBorder="0" applyAlignment="0" applyProtection="0"/>
    <xf numFmtId="0" fontId="27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5" borderId="0" applyNumberFormat="0" applyBorder="0" applyAlignment="0" applyProtection="0"/>
    <xf numFmtId="0" fontId="1" fillId="5" borderId="0" applyNumberFormat="0" applyBorder="0" applyAlignment="0" applyProtection="0"/>
    <xf numFmtId="0" fontId="27" fillId="8" borderId="0" applyNumberFormat="0" applyBorder="0" applyAlignment="0" applyProtection="0"/>
    <xf numFmtId="0" fontId="1" fillId="8" borderId="0" applyNumberFormat="0" applyBorder="0" applyAlignment="0" applyProtection="0"/>
    <xf numFmtId="0" fontId="27" fillId="11" borderId="0" applyNumberFormat="0" applyBorder="0" applyAlignment="0" applyProtection="0"/>
    <xf numFmtId="0" fontId="1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8" fillId="12" borderId="0" applyNumberFormat="0" applyBorder="0" applyAlignment="0" applyProtection="0"/>
    <xf numFmtId="0" fontId="10" fillId="12" borderId="0" applyNumberFormat="0" applyBorder="0" applyAlignment="0" applyProtection="0"/>
    <xf numFmtId="0" fontId="28" fillId="9" borderId="0" applyNumberFormat="0" applyBorder="0" applyAlignment="0" applyProtection="0"/>
    <xf numFmtId="0" fontId="10" fillId="9" borderId="0" applyNumberFormat="0" applyBorder="0" applyAlignment="0" applyProtection="0"/>
    <xf numFmtId="0" fontId="28" fillId="10" borderId="0" applyNumberFormat="0" applyBorder="0" applyAlignment="0" applyProtection="0"/>
    <xf numFmtId="0" fontId="10" fillId="10" borderId="0" applyNumberFormat="0" applyBorder="0" applyAlignment="0" applyProtection="0"/>
    <xf numFmtId="0" fontId="28" fillId="13" borderId="0" applyNumberFormat="0" applyBorder="0" applyAlignment="0" applyProtection="0"/>
    <xf numFmtId="0" fontId="10" fillId="13" borderId="0" applyNumberFormat="0" applyBorder="0" applyAlignment="0" applyProtection="0"/>
    <xf numFmtId="0" fontId="28" fillId="14" borderId="0" applyNumberFormat="0" applyBorder="0" applyAlignment="0" applyProtection="0"/>
    <xf numFmtId="0" fontId="10" fillId="14" borderId="0" applyNumberFormat="0" applyBorder="0" applyAlignment="0" applyProtection="0"/>
    <xf numFmtId="0" fontId="28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21" fillId="3" borderId="0" applyNumberFormat="0" applyBorder="0" applyAlignment="0" applyProtection="0"/>
    <xf numFmtId="0" fontId="13" fillId="20" borderId="1" applyNumberFormat="0" applyAlignment="0" applyProtection="0"/>
    <xf numFmtId="0" fontId="18" fillId="21" borderId="2" applyNumberFormat="0" applyAlignment="0" applyProtection="0"/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165" fontId="7" fillId="0" borderId="0" applyFont="0" applyFill="0" applyBorder="0" applyAlignment="0" applyProtection="0"/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0" fontId="22" fillId="0" borderId="0" applyNumberFormat="0" applyFill="0" applyBorder="0" applyAlignment="0" applyProtection="0"/>
    <xf numFmtId="171" fontId="30" fillId="0" borderId="0" applyAlignment="0">
      <alignment wrapText="1"/>
    </xf>
    <xf numFmtId="0" fontId="25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11" fillId="7" borderId="1" applyNumberFormat="0" applyAlignment="0" applyProtection="0"/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32" fillId="22" borderId="7">
      <alignment horizontal="left" vertical="center"/>
      <protection locked="0"/>
    </xf>
    <xf numFmtId="49" fontId="32" fillId="22" borderId="7">
      <alignment horizontal="left" vertical="center"/>
    </xf>
    <xf numFmtId="4" fontId="32" fillId="22" borderId="7">
      <alignment horizontal="right" vertical="center"/>
      <protection locked="0"/>
    </xf>
    <xf numFmtId="4" fontId="32" fillId="22" borderId="7">
      <alignment horizontal="right" vertical="center"/>
    </xf>
    <xf numFmtId="4" fontId="33" fillId="22" borderId="7">
      <alignment horizontal="right" vertical="center"/>
      <protection locked="0"/>
    </xf>
    <xf numFmtId="49" fontId="34" fillId="22" borderId="3">
      <alignment horizontal="left" vertical="center"/>
      <protection locked="0"/>
    </xf>
    <xf numFmtId="49" fontId="34" fillId="22" borderId="3">
      <alignment horizontal="left" vertical="center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</xf>
    <xf numFmtId="4" fontId="34" fillId="22" borderId="3">
      <alignment horizontal="right" vertical="center"/>
      <protection locked="0"/>
    </xf>
    <xf numFmtId="4" fontId="34" fillId="22" borderId="3">
      <alignment horizontal="right" vertical="center"/>
    </xf>
    <xf numFmtId="4" fontId="36" fillId="22" borderId="3">
      <alignment horizontal="right" vertical="center"/>
      <protection locked="0"/>
    </xf>
    <xf numFmtId="49" fontId="29" fillId="22" borderId="3">
      <alignment horizontal="left" vertical="center"/>
      <protection locked="0"/>
    </xf>
    <xf numFmtId="49" fontId="29" fillId="22" borderId="3">
      <alignment horizontal="left" vertical="center"/>
      <protection locked="0"/>
    </xf>
    <xf numFmtId="49" fontId="29" fillId="22" borderId="3">
      <alignment horizontal="left" vertical="center"/>
    </xf>
    <xf numFmtId="49" fontId="29" fillId="22" borderId="3">
      <alignment horizontal="left" vertical="center"/>
    </xf>
    <xf numFmtId="49" fontId="33" fillId="22" borderId="3">
      <alignment horizontal="left" vertical="center"/>
      <protection locked="0"/>
    </xf>
    <xf numFmtId="49" fontId="33" fillId="22" borderId="3">
      <alignment horizontal="left" vertical="center"/>
    </xf>
    <xf numFmtId="4" fontId="29" fillId="22" borderId="3">
      <alignment horizontal="right" vertical="center"/>
      <protection locked="0"/>
    </xf>
    <xf numFmtId="4" fontId="29" fillId="22" borderId="3">
      <alignment horizontal="right" vertical="center"/>
      <protection locked="0"/>
    </xf>
    <xf numFmtId="4" fontId="29" fillId="22" borderId="3">
      <alignment horizontal="right" vertical="center"/>
    </xf>
    <xf numFmtId="4" fontId="29" fillId="22" borderId="3">
      <alignment horizontal="right" vertical="center"/>
    </xf>
    <xf numFmtId="4" fontId="33" fillId="22" borderId="3">
      <alignment horizontal="right" vertical="center"/>
      <protection locked="0"/>
    </xf>
    <xf numFmtId="49" fontId="37" fillId="22" borderId="3">
      <alignment horizontal="left" vertical="center"/>
      <protection locked="0"/>
    </xf>
    <xf numFmtId="49" fontId="37" fillId="22" borderId="3">
      <alignment horizontal="left" vertical="center"/>
    </xf>
    <xf numFmtId="49" fontId="38" fillId="22" borderId="3">
      <alignment horizontal="left" vertical="center"/>
      <protection locked="0"/>
    </xf>
    <xf numFmtId="49" fontId="38" fillId="22" borderId="3">
      <alignment horizontal="left" vertical="center"/>
    </xf>
    <xf numFmtId="4" fontId="37" fillId="22" borderId="3">
      <alignment horizontal="right" vertical="center"/>
      <protection locked="0"/>
    </xf>
    <xf numFmtId="4" fontId="37" fillId="22" borderId="3">
      <alignment horizontal="right" vertical="center"/>
    </xf>
    <xf numFmtId="4" fontId="39" fillId="22" borderId="3">
      <alignment horizontal="right" vertical="center"/>
      <protection locked="0"/>
    </xf>
    <xf numFmtId="49" fontId="40" fillId="0" borderId="3">
      <alignment horizontal="left" vertical="center"/>
      <protection locked="0"/>
    </xf>
    <xf numFmtId="49" fontId="40" fillId="0" borderId="3">
      <alignment horizontal="left" vertical="center"/>
    </xf>
    <xf numFmtId="49" fontId="41" fillId="0" borderId="3">
      <alignment horizontal="left" vertical="center"/>
      <protection locked="0"/>
    </xf>
    <xf numFmtId="49" fontId="41" fillId="0" borderId="3">
      <alignment horizontal="left" vertical="center"/>
    </xf>
    <xf numFmtId="4" fontId="40" fillId="0" borderId="3">
      <alignment horizontal="right" vertical="center"/>
      <protection locked="0"/>
    </xf>
    <xf numFmtId="4" fontId="40" fillId="0" borderId="3">
      <alignment horizontal="right" vertical="center"/>
    </xf>
    <xf numFmtId="4" fontId="41" fillId="0" borderId="3">
      <alignment horizontal="right" vertical="center"/>
      <protection locked="0"/>
    </xf>
    <xf numFmtId="49" fontId="42" fillId="0" borderId="3">
      <alignment horizontal="left" vertical="center"/>
      <protection locked="0"/>
    </xf>
    <xf numFmtId="49" fontId="42" fillId="0" borderId="3">
      <alignment horizontal="left" vertical="center"/>
    </xf>
    <xf numFmtId="49" fontId="43" fillId="0" borderId="3">
      <alignment horizontal="left" vertical="center"/>
      <protection locked="0"/>
    </xf>
    <xf numFmtId="49" fontId="43" fillId="0" borderId="3">
      <alignment horizontal="left" vertical="center"/>
    </xf>
    <xf numFmtId="4" fontId="42" fillId="0" borderId="3">
      <alignment horizontal="right" vertical="center"/>
      <protection locked="0"/>
    </xf>
    <xf numFmtId="4" fontId="42" fillId="0" borderId="3">
      <alignment horizontal="right" vertical="center"/>
    </xf>
    <xf numFmtId="49" fontId="40" fillId="0" borderId="3">
      <alignment horizontal="left" vertical="center"/>
      <protection locked="0"/>
    </xf>
    <xf numFmtId="49" fontId="41" fillId="0" borderId="3">
      <alignment horizontal="left" vertical="center"/>
      <protection locked="0"/>
    </xf>
    <xf numFmtId="4" fontId="40" fillId="0" borderId="3">
      <alignment horizontal="right" vertical="center"/>
      <protection locked="0"/>
    </xf>
    <xf numFmtId="0" fontId="23" fillId="0" borderId="8" applyNumberFormat="0" applyFill="0" applyAlignment="0" applyProtection="0"/>
    <xf numFmtId="0" fontId="20" fillId="23" borderId="0" applyNumberFormat="0" applyBorder="0" applyAlignment="0" applyProtection="0"/>
    <xf numFmtId="0" fontId="7" fillId="0" borderId="0"/>
    <xf numFmtId="0" fontId="7" fillId="0" borderId="0"/>
    <xf numFmtId="0" fontId="7" fillId="24" borderId="0" applyNumberFormat="0" applyFill="0" applyAlignment="0">
      <alignment horizontal="center"/>
      <protection locked="0"/>
    </xf>
    <xf numFmtId="0" fontId="2" fillId="25" borderId="9" applyNumberFormat="0" applyFont="0" applyAlignment="0" applyProtection="0"/>
    <xf numFmtId="4" fontId="44" fillId="26" borderId="3">
      <alignment horizontal="right" vertical="center"/>
      <protection locked="0"/>
    </xf>
    <xf numFmtId="4" fontId="44" fillId="27" borderId="3">
      <alignment horizontal="right" vertical="center"/>
      <protection locked="0"/>
    </xf>
    <xf numFmtId="4" fontId="44" fillId="28" borderId="3">
      <alignment horizontal="right" vertical="center"/>
      <protection locked="0"/>
    </xf>
    <xf numFmtId="0" fontId="12" fillId="20" borderId="10" applyNumberFormat="0" applyAlignment="0" applyProtection="0"/>
    <xf numFmtId="49" fontId="29" fillId="0" borderId="3">
      <alignment horizontal="left" vertical="center" wrapText="1"/>
      <protection locked="0"/>
    </xf>
    <xf numFmtId="49" fontId="29" fillId="0" borderId="3">
      <alignment horizontal="left" vertical="center" wrapText="1"/>
      <protection locked="0"/>
    </xf>
    <xf numFmtId="0" fontId="19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8" fillId="16" borderId="0" applyNumberFormat="0" applyBorder="0" applyAlignment="0" applyProtection="0"/>
    <xf numFmtId="0" fontId="10" fillId="16" borderId="0" applyNumberFormat="0" applyBorder="0" applyAlignment="0" applyProtection="0"/>
    <xf numFmtId="0" fontId="28" fillId="17" borderId="0" applyNumberFormat="0" applyBorder="0" applyAlignment="0" applyProtection="0"/>
    <xf numFmtId="0" fontId="10" fillId="17" borderId="0" applyNumberFormat="0" applyBorder="0" applyAlignment="0" applyProtection="0"/>
    <xf numFmtId="0" fontId="28" fillId="18" borderId="0" applyNumberFormat="0" applyBorder="0" applyAlignment="0" applyProtection="0"/>
    <xf numFmtId="0" fontId="10" fillId="18" borderId="0" applyNumberFormat="0" applyBorder="0" applyAlignment="0" applyProtection="0"/>
    <xf numFmtId="0" fontId="28" fillId="13" borderId="0" applyNumberFormat="0" applyBorder="0" applyAlignment="0" applyProtection="0"/>
    <xf numFmtId="0" fontId="10" fillId="13" borderId="0" applyNumberFormat="0" applyBorder="0" applyAlignment="0" applyProtection="0"/>
    <xf numFmtId="0" fontId="28" fillId="14" borderId="0" applyNumberFormat="0" applyBorder="0" applyAlignment="0" applyProtection="0"/>
    <xf numFmtId="0" fontId="10" fillId="14" borderId="0" applyNumberFormat="0" applyBorder="0" applyAlignment="0" applyProtection="0"/>
    <xf numFmtId="0" fontId="28" fillId="19" borderId="0" applyNumberFormat="0" applyBorder="0" applyAlignment="0" applyProtection="0"/>
    <xf numFmtId="0" fontId="10" fillId="19" borderId="0" applyNumberFormat="0" applyBorder="0" applyAlignment="0" applyProtection="0"/>
    <xf numFmtId="0" fontId="45" fillId="7" borderId="1" applyNumberFormat="0" applyAlignment="0" applyProtection="0"/>
    <xf numFmtId="0" fontId="11" fillId="7" borderId="1" applyNumberFormat="0" applyAlignment="0" applyProtection="0"/>
    <xf numFmtId="0" fontId="46" fillId="20" borderId="10" applyNumberFormat="0" applyAlignment="0" applyProtection="0"/>
    <xf numFmtId="0" fontId="12" fillId="20" borderId="10" applyNumberFormat="0" applyAlignment="0" applyProtection="0"/>
    <xf numFmtId="0" fontId="47" fillId="20" borderId="1" applyNumberFormat="0" applyAlignment="0" applyProtection="0"/>
    <xf numFmtId="0" fontId="13" fillId="20" borderId="1" applyNumberFormat="0" applyAlignment="0" applyProtection="0"/>
    <xf numFmtId="172" fontId="7" fillId="0" borderId="0" applyFont="0" applyFill="0" applyBorder="0" applyAlignment="0" applyProtection="0"/>
    <xf numFmtId="0" fontId="48" fillId="0" borderId="4" applyNumberFormat="0" applyFill="0" applyAlignment="0" applyProtection="0"/>
    <xf numFmtId="0" fontId="14" fillId="0" borderId="4" applyNumberFormat="0" applyFill="0" applyAlignment="0" applyProtection="0"/>
    <xf numFmtId="0" fontId="49" fillId="0" borderId="5" applyNumberFormat="0" applyFill="0" applyAlignment="0" applyProtection="0"/>
    <xf numFmtId="0" fontId="15" fillId="0" borderId="5" applyNumberFormat="0" applyFill="0" applyAlignment="0" applyProtection="0"/>
    <xf numFmtId="0" fontId="50" fillId="0" borderId="6" applyNumberFormat="0" applyFill="0" applyAlignment="0" applyProtection="0"/>
    <xf numFmtId="0" fontId="16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11" applyNumberFormat="0" applyFill="0" applyAlignment="0" applyProtection="0"/>
    <xf numFmtId="0" fontId="17" fillId="0" borderId="11" applyNumberFormat="0" applyFill="0" applyAlignment="0" applyProtection="0"/>
    <xf numFmtId="0" fontId="52" fillId="21" borderId="2" applyNumberFormat="0" applyAlignment="0" applyProtection="0"/>
    <xf numFmtId="0" fontId="18" fillId="21" borderId="2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23" borderId="0" applyNumberFormat="0" applyBorder="0" applyAlignment="0" applyProtection="0"/>
    <xf numFmtId="0" fontId="20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4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1" fillId="0" borderId="0"/>
    <xf numFmtId="0" fontId="84" fillId="0" borderId="0"/>
    <xf numFmtId="0" fontId="7" fillId="0" borderId="0"/>
    <xf numFmtId="0" fontId="2" fillId="0" borderId="0"/>
    <xf numFmtId="0" fontId="7" fillId="0" borderId="0"/>
    <xf numFmtId="0" fontId="7" fillId="0" borderId="0" applyNumberFormat="0" applyFont="0" applyFill="0" applyBorder="0" applyAlignment="0" applyProtection="0">
      <alignment vertical="top"/>
    </xf>
    <xf numFmtId="0" fontId="7" fillId="0" borderId="0" applyNumberFormat="0" applyFont="0" applyFill="0" applyBorder="0" applyAlignment="0" applyProtection="0">
      <alignment vertical="top"/>
    </xf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54" fillId="3" borderId="0" applyNumberFormat="0" applyBorder="0" applyAlignment="0" applyProtection="0"/>
    <xf numFmtId="0" fontId="21" fillId="3" borderId="0" applyNumberFormat="0" applyBorder="0" applyAlignment="0" applyProtection="0"/>
    <xf numFmtId="0" fontId="5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25" borderId="9" applyNumberFormat="0" applyFont="0" applyAlignment="0" applyProtection="0"/>
    <xf numFmtId="0" fontId="7" fillId="25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7" fillId="0" borderId="8" applyNumberFormat="0" applyFill="0" applyAlignment="0" applyProtection="0"/>
    <xf numFmtId="0" fontId="23" fillId="0" borderId="8" applyNumberFormat="0" applyFill="0" applyAlignment="0" applyProtection="0"/>
    <xf numFmtId="0" fontId="26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3" fontId="60" fillId="0" borderId="0" applyFont="0" applyFill="0" applyBorder="0" applyAlignment="0" applyProtection="0"/>
    <xf numFmtId="174" fontId="6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1" fillId="4" borderId="0" applyNumberFormat="0" applyBorder="0" applyAlignment="0" applyProtection="0"/>
    <xf numFmtId="0" fontId="25" fillId="4" borderId="0" applyNumberFormat="0" applyBorder="0" applyAlignment="0" applyProtection="0"/>
    <xf numFmtId="176" fontId="62" fillId="22" borderId="12" applyFill="0" applyBorder="0">
      <alignment horizontal="center" vertical="center" wrapText="1"/>
      <protection locked="0"/>
    </xf>
    <xf numFmtId="171" fontId="63" fillId="0" borderId="0">
      <alignment wrapText="1"/>
    </xf>
    <xf numFmtId="171" fontId="30" fillId="0" borderId="0">
      <alignment wrapText="1"/>
    </xf>
  </cellStyleXfs>
  <cellXfs count="430">
    <xf numFmtId="0" fontId="0" fillId="0" borderId="0" xfId="0"/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quotePrefix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3" xfId="245" applyFont="1" applyFill="1" applyBorder="1" applyAlignment="1">
      <alignment horizontal="left" vertical="center" wrapText="1"/>
    </xf>
    <xf numFmtId="0" fontId="9" fillId="0" borderId="0" xfId="245" applyFont="1" applyFill="1"/>
    <xf numFmtId="0" fontId="5" fillId="0" borderId="13" xfId="0" applyFont="1" applyFill="1" applyBorder="1" applyAlignment="1">
      <alignment horizontal="center" vertical="center" wrapText="1"/>
    </xf>
    <xf numFmtId="0" fontId="4" fillId="0" borderId="3" xfId="245" applyFont="1" applyFill="1" applyBorder="1" applyAlignment="1">
      <alignment horizontal="left" vertical="center" wrapTex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170" fontId="5" fillId="0" borderId="3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3" xfId="0" quotePrefix="1" applyNumberFormat="1" applyFont="1" applyFill="1" applyBorder="1" applyAlignment="1">
      <alignment horizontal="center" vertical="center" wrapText="1"/>
    </xf>
    <xf numFmtId="170" fontId="5" fillId="0" borderId="3" xfId="0" quotePrefix="1" applyNumberFormat="1" applyFont="1" applyFill="1" applyBorder="1" applyAlignment="1">
      <alignment horizontal="center" vertical="center" wrapText="1"/>
    </xf>
    <xf numFmtId="0" fontId="64" fillId="0" borderId="0" xfId="0" applyFont="1" applyFill="1"/>
    <xf numFmtId="3" fontId="5" fillId="0" borderId="3" xfId="0" applyNumberFormat="1" applyFont="1" applyFill="1" applyBorder="1" applyAlignment="1">
      <alignment vertical="center"/>
    </xf>
    <xf numFmtId="0" fontId="65" fillId="0" borderId="0" xfId="0" applyFont="1" applyFill="1" applyBorder="1" applyAlignment="1">
      <alignment vertical="center"/>
    </xf>
    <xf numFmtId="0" fontId="65" fillId="0" borderId="0" xfId="0" applyFont="1" applyFill="1" applyBorder="1" applyAlignment="1">
      <alignment horizontal="right" vertical="center"/>
    </xf>
    <xf numFmtId="0" fontId="65" fillId="0" borderId="0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left" vertical="center" wrapText="1"/>
    </xf>
    <xf numFmtId="0" fontId="65" fillId="0" borderId="0" xfId="0" applyFont="1" applyFill="1" applyAlignment="1">
      <alignment horizontal="center" vertical="center"/>
    </xf>
    <xf numFmtId="0" fontId="65" fillId="0" borderId="3" xfId="0" applyFont="1" applyFill="1" applyBorder="1" applyAlignment="1">
      <alignment horizontal="left" vertical="center"/>
    </xf>
    <xf numFmtId="0" fontId="65" fillId="0" borderId="3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left" vertical="center"/>
    </xf>
    <xf numFmtId="0" fontId="68" fillId="0" borderId="0" xfId="0" applyFont="1" applyFill="1" applyBorder="1" applyAlignment="1">
      <alignment horizontal="center" vertical="center"/>
    </xf>
    <xf numFmtId="0" fontId="65" fillId="0" borderId="0" xfId="0" applyFont="1" applyFill="1" applyAlignment="1">
      <alignment horizontal="left" vertical="center"/>
    </xf>
    <xf numFmtId="0" fontId="65" fillId="0" borderId="3" xfId="0" applyFont="1" applyFill="1" applyBorder="1" applyAlignment="1">
      <alignment horizontal="center" vertical="center" wrapText="1"/>
    </xf>
    <xf numFmtId="0" fontId="65" fillId="0" borderId="13" xfId="0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/>
    </xf>
    <xf numFmtId="170" fontId="65" fillId="0" borderId="3" xfId="0" applyNumberFormat="1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left" vertical="center" wrapText="1"/>
    </xf>
    <xf numFmtId="0" fontId="65" fillId="0" borderId="3" xfId="245" applyFont="1" applyFill="1" applyBorder="1" applyAlignment="1">
      <alignment horizontal="left" vertical="center" wrapText="1"/>
    </xf>
    <xf numFmtId="0" fontId="68" fillId="0" borderId="0" xfId="0" applyFont="1" applyFill="1" applyBorder="1" applyAlignment="1">
      <alignment vertical="center"/>
    </xf>
    <xf numFmtId="0" fontId="65" fillId="0" borderId="0" xfId="0" applyFont="1" applyFill="1" applyAlignment="1">
      <alignment vertical="center"/>
    </xf>
    <xf numFmtId="0" fontId="65" fillId="0" borderId="0" xfId="0" applyFont="1" applyFill="1" applyBorder="1" applyAlignment="1">
      <alignment vertical="center" wrapText="1"/>
    </xf>
    <xf numFmtId="0" fontId="65" fillId="0" borderId="0" xfId="0" applyFont="1" applyFill="1" applyAlignment="1">
      <alignment horizontal="right" vertical="center"/>
    </xf>
    <xf numFmtId="3" fontId="65" fillId="0" borderId="3" xfId="0" quotePrefix="1" applyNumberFormat="1" applyFont="1" applyFill="1" applyBorder="1" applyAlignment="1">
      <alignment horizontal="center" vertical="center" wrapText="1"/>
    </xf>
    <xf numFmtId="170" fontId="65" fillId="0" borderId="3" xfId="0" quotePrefix="1" applyNumberFormat="1" applyFont="1" applyFill="1" applyBorder="1" applyAlignment="1">
      <alignment horizontal="center" vertical="center" wrapText="1"/>
    </xf>
    <xf numFmtId="49" fontId="65" fillId="0" borderId="3" xfId="0" applyNumberFormat="1" applyFont="1" applyFill="1" applyBorder="1" applyAlignment="1">
      <alignment horizontal="left" vertical="center" wrapText="1"/>
    </xf>
    <xf numFmtId="0" fontId="70" fillId="0" borderId="0" xfId="0" applyFont="1" applyFill="1" applyBorder="1" applyAlignment="1">
      <alignment vertical="center"/>
    </xf>
    <xf numFmtId="0" fontId="65" fillId="0" borderId="3" xfId="245" applyFont="1" applyFill="1" applyBorder="1" applyAlignment="1">
      <alignment horizontal="center" vertical="center"/>
    </xf>
    <xf numFmtId="0" fontId="68" fillId="0" borderId="0" xfId="245" applyFont="1" applyFill="1" applyBorder="1" applyAlignment="1">
      <alignment horizontal="center" vertical="center"/>
    </xf>
    <xf numFmtId="0" fontId="65" fillId="0" borderId="3" xfId="245" applyFont="1" applyFill="1" applyBorder="1" applyAlignment="1">
      <alignment horizontal="center" vertical="center" wrapText="1"/>
    </xf>
    <xf numFmtId="0" fontId="68" fillId="0" borderId="3" xfId="245" applyFont="1" applyFill="1" applyBorder="1" applyAlignment="1">
      <alignment horizontal="left" vertical="center" wrapText="1"/>
    </xf>
    <xf numFmtId="0" fontId="65" fillId="0" borderId="0" xfId="245" applyFont="1" applyFill="1" applyBorder="1" applyAlignment="1">
      <alignment vertical="center"/>
    </xf>
    <xf numFmtId="0" fontId="65" fillId="0" borderId="0" xfId="245" applyFont="1" applyFill="1" applyBorder="1" applyAlignment="1">
      <alignment horizontal="center" vertical="center"/>
    </xf>
    <xf numFmtId="0" fontId="68" fillId="0" borderId="0" xfId="245" applyFont="1" applyFill="1" applyBorder="1" applyAlignment="1">
      <alignment vertical="center"/>
    </xf>
    <xf numFmtId="3" fontId="65" fillId="0" borderId="3" xfId="245" applyNumberFormat="1" applyFont="1" applyFill="1" applyBorder="1" applyAlignment="1">
      <alignment horizontal="center" vertical="center" wrapText="1"/>
    </xf>
    <xf numFmtId="170" fontId="65" fillId="0" borderId="3" xfId="245" applyNumberFormat="1" applyFont="1" applyFill="1" applyBorder="1" applyAlignment="1">
      <alignment horizontal="center" vertical="center" wrapText="1"/>
    </xf>
    <xf numFmtId="0" fontId="68" fillId="0" borderId="3" xfId="245" applyFont="1" applyFill="1" applyBorder="1" applyAlignment="1">
      <alignment horizontal="center" vertical="center"/>
    </xf>
    <xf numFmtId="0" fontId="65" fillId="0" borderId="0" xfId="245" applyFont="1" applyFill="1" applyBorder="1" applyAlignment="1">
      <alignment vertical="center" wrapText="1"/>
    </xf>
    <xf numFmtId="0" fontId="65" fillId="0" borderId="3" xfId="0" quotePrefix="1" applyNumberFormat="1" applyFont="1" applyFill="1" applyBorder="1" applyAlignment="1">
      <alignment horizontal="center" vertical="center"/>
    </xf>
    <xf numFmtId="0" fontId="65" fillId="0" borderId="3" xfId="0" applyNumberFormat="1" applyFont="1" applyFill="1" applyBorder="1" applyAlignment="1">
      <alignment horizontal="center" vertical="center"/>
    </xf>
    <xf numFmtId="170" fontId="65" fillId="0" borderId="0" xfId="0" applyNumberFormat="1" applyFont="1" applyFill="1" applyBorder="1" applyAlignment="1">
      <alignment horizontal="center" vertical="center" wrapText="1"/>
    </xf>
    <xf numFmtId="0" fontId="65" fillId="0" borderId="0" xfId="0" applyFont="1" applyFill="1"/>
    <xf numFmtId="0" fontId="65" fillId="0" borderId="3" xfId="237" applyFont="1" applyFill="1" applyBorder="1" applyAlignment="1">
      <alignment horizontal="center" vertical="center"/>
    </xf>
    <xf numFmtId="0" fontId="65" fillId="0" borderId="3" xfId="237" applyNumberFormat="1" applyFont="1" applyFill="1" applyBorder="1" applyAlignment="1">
      <alignment horizontal="center" vertical="center" wrapText="1"/>
    </xf>
    <xf numFmtId="170" fontId="65" fillId="0" borderId="3" xfId="237" applyNumberFormat="1" applyFont="1" applyFill="1" applyBorder="1" applyAlignment="1">
      <alignment horizontal="center" vertical="center" wrapText="1"/>
    </xf>
    <xf numFmtId="0" fontId="65" fillId="0" borderId="3" xfId="237" applyNumberFormat="1" applyFont="1" applyFill="1" applyBorder="1" applyAlignment="1">
      <alignment horizontal="left" vertical="center" wrapText="1"/>
    </xf>
    <xf numFmtId="0" fontId="65" fillId="0" borderId="3" xfId="237" applyNumberFormat="1" applyFont="1" applyFill="1" applyBorder="1" applyAlignment="1">
      <alignment horizontal="left" vertical="top" wrapText="1"/>
    </xf>
    <xf numFmtId="49" fontId="65" fillId="0" borderId="3" xfId="237" applyNumberFormat="1" applyFont="1" applyFill="1" applyBorder="1" applyAlignment="1">
      <alignment horizontal="left" vertical="center" wrapText="1"/>
    </xf>
    <xf numFmtId="3" fontId="65" fillId="0" borderId="0" xfId="0" applyNumberFormat="1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left" vertical="center" wrapText="1" shrinkToFit="1"/>
    </xf>
    <xf numFmtId="0" fontId="65" fillId="0" borderId="14" xfId="0" applyFont="1" applyFill="1" applyBorder="1" applyAlignment="1">
      <alignment horizontal="center" vertical="center"/>
    </xf>
    <xf numFmtId="0" fontId="65" fillId="0" borderId="14" xfId="0" applyNumberFormat="1" applyFont="1" applyFill="1" applyBorder="1" applyAlignment="1">
      <alignment horizontal="center" vertical="center"/>
    </xf>
    <xf numFmtId="0" fontId="65" fillId="0" borderId="0" xfId="0" applyNumberFormat="1" applyFont="1" applyFill="1" applyBorder="1" applyAlignment="1">
      <alignment horizontal="center" vertical="center"/>
    </xf>
    <xf numFmtId="49" fontId="65" fillId="0" borderId="0" xfId="0" applyNumberFormat="1" applyFont="1" applyFill="1" applyBorder="1" applyAlignment="1">
      <alignment horizontal="center" vertical="center" wrapText="1"/>
    </xf>
    <xf numFmtId="49" fontId="65" fillId="0" borderId="0" xfId="0" applyNumberFormat="1" applyFont="1" applyFill="1" applyBorder="1" applyAlignment="1">
      <alignment horizontal="left" vertical="center" wrapText="1"/>
    </xf>
    <xf numFmtId="3" fontId="68" fillId="0" borderId="3" xfId="0" applyNumberFormat="1" applyFont="1" applyFill="1" applyBorder="1" applyAlignment="1">
      <alignment horizontal="center" vertical="center" wrapText="1"/>
    </xf>
    <xf numFmtId="170" fontId="68" fillId="0" borderId="3" xfId="0" applyNumberFormat="1" applyFont="1" applyFill="1" applyBorder="1" applyAlignment="1">
      <alignment horizontal="center" vertical="center" wrapText="1"/>
    </xf>
    <xf numFmtId="1" fontId="65" fillId="0" borderId="0" xfId="0" applyNumberFormat="1" applyFont="1" applyFill="1" applyBorder="1" applyAlignment="1">
      <alignment horizontal="center" vertical="center"/>
    </xf>
    <xf numFmtId="0" fontId="68" fillId="0" borderId="0" xfId="0" applyFont="1" applyFill="1" applyBorder="1" applyAlignment="1">
      <alignment horizontal="right" vertical="center"/>
    </xf>
    <xf numFmtId="170" fontId="65" fillId="0" borderId="0" xfId="0" applyNumberFormat="1" applyFont="1" applyFill="1" applyAlignment="1">
      <alignment vertical="center"/>
    </xf>
    <xf numFmtId="0" fontId="68" fillId="0" borderId="0" xfId="0" applyFont="1" applyFill="1" applyBorder="1" applyAlignment="1">
      <alignment horizontal="left" vertical="center"/>
    </xf>
    <xf numFmtId="0" fontId="68" fillId="0" borderId="15" xfId="0" applyFont="1" applyFill="1" applyBorder="1" applyAlignment="1">
      <alignment horizontal="left" vertical="center" wrapText="1"/>
    </xf>
    <xf numFmtId="0" fontId="65" fillId="0" borderId="3" xfId="0" applyNumberFormat="1" applyFont="1" applyFill="1" applyBorder="1" applyAlignment="1">
      <alignment horizontal="center" vertical="center" wrapText="1" shrinkToFit="1"/>
    </xf>
    <xf numFmtId="3" fontId="65" fillId="0" borderId="16" xfId="0" applyNumberFormat="1" applyFont="1" applyFill="1" applyBorder="1" applyAlignment="1">
      <alignment vertical="center" wrapText="1"/>
    </xf>
    <xf numFmtId="169" fontId="68" fillId="0" borderId="0" xfId="0" applyNumberFormat="1" applyFont="1" applyFill="1" applyBorder="1" applyAlignment="1">
      <alignment horizontal="right" vertical="center" wrapText="1"/>
    </xf>
    <xf numFmtId="169" fontId="68" fillId="0" borderId="0" xfId="0" applyNumberFormat="1" applyFont="1" applyFill="1" applyBorder="1" applyAlignment="1">
      <alignment horizontal="center" vertical="center" wrapText="1"/>
    </xf>
    <xf numFmtId="170" fontId="68" fillId="0" borderId="0" xfId="0" applyNumberFormat="1" applyFont="1" applyFill="1" applyBorder="1" applyAlignment="1">
      <alignment horizontal="center" vertical="center" wrapText="1"/>
    </xf>
    <xf numFmtId="170" fontId="68" fillId="0" borderId="0" xfId="0" applyNumberFormat="1" applyFont="1" applyFill="1" applyBorder="1" applyAlignment="1">
      <alignment horizontal="center" vertical="center"/>
    </xf>
    <xf numFmtId="170" fontId="68" fillId="0" borderId="0" xfId="0" applyNumberFormat="1" applyFont="1" applyFill="1" applyBorder="1" applyAlignment="1">
      <alignment vertical="center"/>
    </xf>
    <xf numFmtId="0" fontId="65" fillId="0" borderId="3" xfId="0" applyFont="1" applyFill="1" applyBorder="1" applyAlignment="1">
      <alignment horizontal="center" vertical="center" wrapText="1" shrinkToFit="1"/>
    </xf>
    <xf numFmtId="3" fontId="65" fillId="0" borderId="3" xfId="0" applyNumberFormat="1" applyFont="1" applyFill="1" applyBorder="1" applyAlignment="1">
      <alignment horizontal="center" vertical="center" wrapText="1" shrinkToFit="1"/>
    </xf>
    <xf numFmtId="0" fontId="65" fillId="0" borderId="15" xfId="0" applyFont="1" applyFill="1" applyBorder="1" applyAlignment="1">
      <alignment vertical="center"/>
    </xf>
    <xf numFmtId="0" fontId="65" fillId="0" borderId="15" xfId="0" applyFont="1" applyFill="1" applyBorder="1" applyAlignment="1">
      <alignment horizontal="center" vertical="center"/>
    </xf>
    <xf numFmtId="170" fontId="72" fillId="0" borderId="3" xfId="0" applyNumberFormat="1" applyFont="1" applyFill="1" applyBorder="1" applyAlignment="1">
      <alignment horizontal="center" vertical="center" wrapText="1"/>
    </xf>
    <xf numFmtId="169" fontId="68" fillId="0" borderId="0" xfId="0" applyNumberFormat="1" applyFont="1" applyFill="1" applyBorder="1" applyAlignment="1">
      <alignment horizontal="right" vertical="center"/>
    </xf>
    <xf numFmtId="0" fontId="66" fillId="0" borderId="0" xfId="0" applyFont="1" applyFill="1" applyAlignment="1">
      <alignment vertical="center"/>
    </xf>
    <xf numFmtId="0" fontId="66" fillId="0" borderId="0" xfId="0" applyFont="1" applyFill="1"/>
    <xf numFmtId="0" fontId="66" fillId="0" borderId="0" xfId="0" applyFont="1" applyFill="1" applyAlignment="1">
      <alignment horizontal="center" vertical="center"/>
    </xf>
    <xf numFmtId="0" fontId="65" fillId="0" borderId="3" xfId="0" applyNumberFormat="1" applyFont="1" applyFill="1" applyBorder="1"/>
    <xf numFmtId="0" fontId="65" fillId="0" borderId="0" xfId="0" applyFont="1" applyFill="1" applyAlignment="1"/>
    <xf numFmtId="0" fontId="65" fillId="0" borderId="0" xfId="0" applyFont="1" applyFill="1" applyAlignment="1">
      <alignment vertical="center" wrapText="1" shrinkToFit="1"/>
    </xf>
    <xf numFmtId="0" fontId="65" fillId="0" borderId="0" xfId="0" applyFont="1" applyFill="1" applyBorder="1" applyAlignment="1">
      <alignment vertical="center" wrapText="1" shrinkToFit="1"/>
    </xf>
    <xf numFmtId="0" fontId="68" fillId="0" borderId="0" xfId="0" applyFont="1" applyFill="1" applyAlignment="1">
      <alignment horizontal="right" vertical="center"/>
    </xf>
    <xf numFmtId="0" fontId="67" fillId="0" borderId="0" xfId="0" applyFont="1" applyFill="1" applyAlignment="1">
      <alignment vertical="center"/>
    </xf>
    <xf numFmtId="0" fontId="70" fillId="0" borderId="0" xfId="0" applyFont="1" applyFill="1" applyAlignment="1">
      <alignment vertical="center"/>
    </xf>
    <xf numFmtId="0" fontId="73" fillId="0" borderId="0" xfId="0" applyFont="1" applyFill="1" applyBorder="1" applyAlignment="1">
      <alignment horizontal="left" vertical="center"/>
    </xf>
    <xf numFmtId="0" fontId="70" fillId="0" borderId="0" xfId="0" applyFont="1" applyFill="1" applyBorder="1" applyAlignment="1">
      <alignment horizontal="center" vertical="center"/>
    </xf>
    <xf numFmtId="0" fontId="70" fillId="0" borderId="3" xfId="0" applyFont="1" applyFill="1" applyBorder="1" applyAlignment="1">
      <alignment horizontal="center" vertical="center" wrapText="1"/>
    </xf>
    <xf numFmtId="0" fontId="70" fillId="0" borderId="3" xfId="0" applyFont="1" applyFill="1" applyBorder="1" applyAlignment="1">
      <alignment horizontal="center" vertical="center"/>
    </xf>
    <xf numFmtId="0" fontId="80" fillId="0" borderId="3" xfId="0" applyFont="1" applyFill="1" applyBorder="1" applyAlignment="1">
      <alignment horizontal="center" vertical="center" wrapText="1"/>
    </xf>
    <xf numFmtId="0" fontId="80" fillId="0" borderId="3" xfId="0" applyFont="1" applyFill="1" applyBorder="1" applyAlignment="1">
      <alignment horizontal="center" vertical="center"/>
    </xf>
    <xf numFmtId="0" fontId="74" fillId="0" borderId="0" xfId="0" applyFont="1"/>
    <xf numFmtId="0" fontId="70" fillId="0" borderId="0" xfId="0" applyFont="1" applyFill="1" applyBorder="1" applyAlignment="1">
      <alignment vertical="center" wrapText="1"/>
    </xf>
    <xf numFmtId="0" fontId="73" fillId="0" borderId="0" xfId="0" applyFont="1" applyFill="1" applyBorder="1" applyAlignment="1">
      <alignment horizontal="center" vertical="center"/>
    </xf>
    <xf numFmtId="0" fontId="70" fillId="0" borderId="0" xfId="0" applyFont="1" applyFill="1" applyAlignment="1">
      <alignment horizontal="left" vertical="center"/>
    </xf>
    <xf numFmtId="0" fontId="70" fillId="0" borderId="13" xfId="0" applyFont="1" applyFill="1" applyBorder="1" applyAlignment="1">
      <alignment horizontal="center" vertical="center" wrapText="1"/>
    </xf>
    <xf numFmtId="0" fontId="70" fillId="0" borderId="3" xfId="182" applyFont="1" applyFill="1" applyBorder="1" applyAlignment="1">
      <alignment horizontal="left" vertical="center" wrapText="1"/>
      <protection locked="0"/>
    </xf>
    <xf numFmtId="3" fontId="70" fillId="0" borderId="3" xfId="0" applyNumberFormat="1" applyFont="1" applyFill="1" applyBorder="1" applyAlignment="1">
      <alignment horizontal="center" vertical="center" wrapText="1"/>
    </xf>
    <xf numFmtId="170" fontId="70" fillId="0" borderId="3" xfId="0" applyNumberFormat="1" applyFont="1" applyFill="1" applyBorder="1" applyAlignment="1">
      <alignment horizontal="center" vertical="center" wrapText="1"/>
    </xf>
    <xf numFmtId="0" fontId="73" fillId="0" borderId="3" xfId="182" applyFont="1" applyFill="1" applyBorder="1" applyAlignment="1">
      <alignment horizontal="left" vertical="center" wrapText="1"/>
      <protection locked="0"/>
    </xf>
    <xf numFmtId="0" fontId="73" fillId="0" borderId="3" xfId="0" applyFont="1" applyFill="1" applyBorder="1" applyAlignment="1">
      <alignment horizontal="left" vertical="center" wrapText="1"/>
    </xf>
    <xf numFmtId="0" fontId="73" fillId="0" borderId="3" xfId="0" applyFont="1" applyFill="1" applyBorder="1" applyAlignment="1" applyProtection="1">
      <alignment horizontal="left" vertical="center" wrapText="1"/>
      <protection locked="0"/>
    </xf>
    <xf numFmtId="0" fontId="70" fillId="0" borderId="3" xfId="0" applyFont="1" applyFill="1" applyBorder="1" applyAlignment="1" applyProtection="1">
      <alignment horizontal="left" vertical="center" wrapText="1"/>
      <protection locked="0"/>
    </xf>
    <xf numFmtId="0" fontId="70" fillId="0" borderId="3" xfId="0" applyFont="1" applyFill="1" applyBorder="1" applyAlignment="1">
      <alignment horizontal="left" vertical="center" wrapText="1"/>
    </xf>
    <xf numFmtId="0" fontId="70" fillId="0" borderId="3" xfId="245" applyFont="1" applyFill="1" applyBorder="1" applyAlignment="1">
      <alignment horizontal="left" vertical="center" wrapText="1"/>
    </xf>
    <xf numFmtId="0" fontId="73" fillId="0" borderId="0" xfId="0" applyFont="1" applyFill="1" applyBorder="1" applyAlignment="1">
      <alignment vertical="center"/>
    </xf>
    <xf numFmtId="0" fontId="79" fillId="0" borderId="0" xfId="0" applyFont="1" applyFill="1" applyBorder="1" applyAlignment="1">
      <alignment horizontal="center" vertical="center" wrapText="1"/>
    </xf>
    <xf numFmtId="0" fontId="80" fillId="0" borderId="0" xfId="0" applyFont="1" applyFill="1" applyBorder="1" applyAlignment="1">
      <alignment vertical="center"/>
    </xf>
    <xf numFmtId="0" fontId="80" fillId="0" borderId="0" xfId="0" applyFont="1" applyFill="1" applyBorder="1" applyAlignment="1">
      <alignment horizontal="center" vertical="center" wrapText="1"/>
    </xf>
    <xf numFmtId="0" fontId="80" fillId="0" borderId="13" xfId="0" applyFont="1" applyFill="1" applyBorder="1" applyAlignment="1">
      <alignment horizontal="center" vertical="center" wrapText="1"/>
    </xf>
    <xf numFmtId="0" fontId="79" fillId="0" borderId="0" xfId="0" applyFont="1" applyFill="1" applyBorder="1" applyAlignment="1">
      <alignment vertical="center"/>
    </xf>
    <xf numFmtId="0" fontId="80" fillId="0" borderId="3" xfId="0" applyFont="1" applyFill="1" applyBorder="1" applyAlignment="1">
      <alignment horizontal="left" vertical="center" wrapText="1"/>
    </xf>
    <xf numFmtId="0" fontId="80" fillId="0" borderId="3" xfId="0" quotePrefix="1" applyFont="1" applyFill="1" applyBorder="1" applyAlignment="1">
      <alignment horizontal="center" vertical="center"/>
    </xf>
    <xf numFmtId="49" fontId="80" fillId="0" borderId="3" xfId="0" quotePrefix="1" applyNumberFormat="1" applyFont="1" applyFill="1" applyBorder="1" applyAlignment="1">
      <alignment horizontal="left" vertical="center" wrapText="1"/>
    </xf>
    <xf numFmtId="0" fontId="80" fillId="0" borderId="0" xfId="0" applyFont="1" applyFill="1" applyAlignment="1">
      <alignment vertical="center"/>
    </xf>
    <xf numFmtId="0" fontId="79" fillId="0" borderId="3" xfId="0" applyFont="1" applyFill="1" applyBorder="1" applyAlignment="1">
      <alignment horizontal="left" vertical="center" wrapText="1"/>
    </xf>
    <xf numFmtId="0" fontId="79" fillId="0" borderId="3" xfId="0" quotePrefix="1" applyFont="1" applyFill="1" applyBorder="1" applyAlignment="1">
      <alignment horizontal="center" vertical="center"/>
    </xf>
    <xf numFmtId="49" fontId="79" fillId="0" borderId="3" xfId="0" quotePrefix="1" applyNumberFormat="1" applyFont="1" applyFill="1" applyBorder="1" applyAlignment="1">
      <alignment horizontal="left" vertical="center" wrapText="1"/>
    </xf>
    <xf numFmtId="0" fontId="80" fillId="0" borderId="3" xfId="0" applyFont="1" applyFill="1" applyBorder="1" applyAlignment="1">
      <alignment horizontal="left" vertical="center" wrapText="1" shrinkToFit="1"/>
    </xf>
    <xf numFmtId="0" fontId="80" fillId="0" borderId="3" xfId="182" applyFont="1" applyFill="1" applyBorder="1" applyAlignment="1">
      <alignment horizontal="left" vertical="center" wrapText="1"/>
      <protection locked="0"/>
    </xf>
    <xf numFmtId="0" fontId="80" fillId="0" borderId="3" xfId="0" applyFont="1" applyFill="1" applyBorder="1" applyAlignment="1" applyProtection="1">
      <alignment horizontal="left" vertical="center" wrapText="1"/>
      <protection locked="0"/>
    </xf>
    <xf numFmtId="0" fontId="80" fillId="0" borderId="3" xfId="0" applyFont="1" applyFill="1" applyBorder="1" applyAlignment="1">
      <alignment horizontal="center"/>
    </xf>
    <xf numFmtId="0" fontId="80" fillId="0" borderId="3" xfId="0" quotePrefix="1" applyFont="1" applyFill="1" applyBorder="1" applyAlignment="1">
      <alignment horizontal="center"/>
    </xf>
    <xf numFmtId="0" fontId="79" fillId="0" borderId="3" xfId="0" quotePrefix="1" applyFont="1" applyFill="1" applyBorder="1" applyAlignment="1">
      <alignment horizontal="center"/>
    </xf>
    <xf numFmtId="0" fontId="81" fillId="0" borderId="3" xfId="245" applyFont="1" applyFill="1" applyBorder="1" applyAlignment="1">
      <alignment horizontal="left" vertical="center" wrapText="1"/>
    </xf>
    <xf numFmtId="0" fontId="83" fillId="0" borderId="0" xfId="0" applyFont="1" applyFill="1" applyBorder="1" applyAlignment="1">
      <alignment horizontal="left" wrapText="1"/>
    </xf>
    <xf numFmtId="0" fontId="83" fillId="0" borderId="0" xfId="0" applyFont="1" applyFill="1" applyBorder="1" applyAlignment="1">
      <alignment horizontal="left"/>
    </xf>
    <xf numFmtId="3" fontId="7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0" fillId="0" borderId="0" xfId="0" applyFont="1" applyFill="1" applyBorder="1" applyAlignment="1" applyProtection="1">
      <alignment vertical="center"/>
      <protection locked="0"/>
    </xf>
    <xf numFmtId="0" fontId="70" fillId="0" borderId="0" xfId="0" applyFont="1" applyFill="1" applyBorder="1" applyAlignment="1" applyProtection="1">
      <alignment horizontal="right" vertical="center"/>
      <protection locked="0"/>
    </xf>
    <xf numFmtId="0" fontId="70" fillId="0" borderId="0" xfId="0" applyFont="1" applyFill="1" applyBorder="1" applyAlignment="1" applyProtection="1">
      <alignment horizontal="center" vertical="center"/>
      <protection locked="0"/>
    </xf>
    <xf numFmtId="0" fontId="75" fillId="0" borderId="0" xfId="0" applyFont="1" applyFill="1" applyBorder="1" applyAlignment="1" applyProtection="1">
      <alignment vertical="center"/>
      <protection locked="0"/>
    </xf>
    <xf numFmtId="0" fontId="70" fillId="0" borderId="0" xfId="0" applyFont="1" applyFill="1" applyBorder="1" applyAlignment="1" applyProtection="1">
      <alignment vertical="center" wrapText="1"/>
      <protection locked="0"/>
    </xf>
    <xf numFmtId="0" fontId="70" fillId="0" borderId="0" xfId="0" applyFont="1" applyFill="1" applyBorder="1" applyAlignment="1" applyProtection="1">
      <alignment horizontal="left" vertical="center" wrapText="1"/>
      <protection locked="0"/>
    </xf>
    <xf numFmtId="0" fontId="70" fillId="0" borderId="0" xfId="0" applyFont="1" applyFill="1" applyAlignment="1" applyProtection="1">
      <alignment horizontal="center" vertical="center"/>
      <protection locked="0"/>
    </xf>
    <xf numFmtId="0" fontId="70" fillId="0" borderId="14" xfId="0" applyFont="1" applyFill="1" applyBorder="1" applyAlignment="1" applyProtection="1">
      <alignment vertical="center"/>
      <protection locked="0"/>
    </xf>
    <xf numFmtId="0" fontId="70" fillId="0" borderId="17" xfId="0" applyFont="1" applyFill="1" applyBorder="1" applyAlignment="1" applyProtection="1">
      <alignment vertical="center"/>
      <protection locked="0"/>
    </xf>
    <xf numFmtId="0" fontId="70" fillId="0" borderId="3" xfId="0" applyFont="1" applyFill="1" applyBorder="1" applyAlignment="1" applyProtection="1">
      <alignment horizontal="left" vertical="center"/>
      <protection locked="0"/>
    </xf>
    <xf numFmtId="0" fontId="70" fillId="0" borderId="3" xfId="0" applyFont="1" applyFill="1" applyBorder="1" applyAlignment="1" applyProtection="1">
      <alignment horizontal="center" vertical="center"/>
      <protection locked="0"/>
    </xf>
    <xf numFmtId="0" fontId="70" fillId="0" borderId="14" xfId="0" applyFont="1" applyFill="1" applyBorder="1" applyAlignment="1" applyProtection="1">
      <alignment vertical="center" wrapText="1"/>
      <protection locked="0"/>
    </xf>
    <xf numFmtId="0" fontId="70" fillId="0" borderId="17" xfId="0" applyFont="1" applyFill="1" applyBorder="1" applyAlignment="1" applyProtection="1">
      <alignment vertical="center" wrapText="1"/>
      <protection locked="0"/>
    </xf>
    <xf numFmtId="0" fontId="70" fillId="0" borderId="3" xfId="0" applyFont="1" applyFill="1" applyBorder="1" applyAlignment="1" applyProtection="1">
      <alignment vertical="center"/>
      <protection locked="0"/>
    </xf>
    <xf numFmtId="0" fontId="70" fillId="0" borderId="3" xfId="0" applyFont="1" applyFill="1" applyBorder="1" applyAlignment="1" applyProtection="1">
      <alignment vertical="center" wrapText="1"/>
      <protection locked="0"/>
    </xf>
    <xf numFmtId="0" fontId="70" fillId="0" borderId="18" xfId="0" applyFont="1" applyFill="1" applyBorder="1" applyAlignment="1" applyProtection="1">
      <alignment vertical="center" wrapText="1"/>
      <protection locked="0"/>
    </xf>
    <xf numFmtId="0" fontId="70" fillId="0" borderId="18" xfId="0" applyFont="1" applyFill="1" applyBorder="1" applyAlignment="1" applyProtection="1">
      <alignment vertical="center"/>
      <protection locked="0"/>
    </xf>
    <xf numFmtId="0" fontId="70" fillId="0" borderId="0" xfId="0" applyFont="1" applyFill="1" applyBorder="1" applyAlignment="1" applyProtection="1">
      <alignment horizontal="left" vertical="center"/>
      <protection locked="0"/>
    </xf>
    <xf numFmtId="0" fontId="69" fillId="0" borderId="0" xfId="0" applyFont="1" applyFill="1" applyBorder="1" applyAlignment="1" applyProtection="1">
      <alignment horizontal="left" vertical="center" wrapText="1"/>
      <protection locked="0"/>
    </xf>
    <xf numFmtId="0" fontId="70" fillId="0" borderId="0" xfId="0" quotePrefix="1" applyFont="1" applyFill="1" applyBorder="1" applyAlignment="1" applyProtection="1">
      <alignment horizontal="center" vertical="center"/>
      <protection locked="0"/>
    </xf>
    <xf numFmtId="0" fontId="70" fillId="0" borderId="0" xfId="0" applyFont="1" applyFill="1" applyAlignment="1" applyProtection="1">
      <alignment vertical="center"/>
      <protection locked="0"/>
    </xf>
    <xf numFmtId="0" fontId="79" fillId="0" borderId="0" xfId="0" applyFont="1" applyFill="1" applyBorder="1" applyAlignment="1" applyProtection="1">
      <alignment horizontal="left" vertical="center" wrapText="1"/>
      <protection locked="0"/>
    </xf>
    <xf numFmtId="0" fontId="79" fillId="0" borderId="0" xfId="0" quotePrefix="1" applyFont="1" applyFill="1" applyBorder="1" applyAlignment="1" applyProtection="1">
      <alignment horizontal="center"/>
      <protection locked="0"/>
    </xf>
    <xf numFmtId="0" fontId="65" fillId="0" borderId="0" xfId="0" quotePrefix="1" applyFont="1" applyFill="1" applyBorder="1" applyAlignment="1" applyProtection="1">
      <alignment horizontal="center" vertical="center"/>
      <protection locked="0"/>
    </xf>
    <xf numFmtId="0" fontId="65" fillId="0" borderId="0" xfId="0" applyFont="1" applyFill="1" applyBorder="1" applyAlignment="1" applyProtection="1">
      <alignment vertical="center"/>
      <protection locked="0"/>
    </xf>
    <xf numFmtId="0" fontId="65" fillId="0" borderId="0" xfId="0" applyFont="1" applyFill="1" applyBorder="1" applyAlignment="1" applyProtection="1">
      <alignment horizontal="center" vertical="center"/>
      <protection locked="0"/>
    </xf>
    <xf numFmtId="0" fontId="65" fillId="0" borderId="0" xfId="0" applyFont="1" applyFill="1" applyBorder="1" applyAlignment="1" applyProtection="1">
      <alignment horizontal="left" vertical="center"/>
      <protection locked="0"/>
    </xf>
    <xf numFmtId="0" fontId="65" fillId="0" borderId="0" xfId="0" applyFont="1" applyFill="1" applyAlignment="1" applyProtection="1">
      <alignment vertical="center"/>
      <protection locked="0"/>
    </xf>
    <xf numFmtId="0" fontId="65" fillId="0" borderId="0" xfId="0" applyFont="1" applyFill="1" applyBorder="1" applyAlignment="1" applyProtection="1">
      <alignment horizontal="left" vertical="center" wrapText="1"/>
      <protection locked="0"/>
    </xf>
    <xf numFmtId="0" fontId="65" fillId="0" borderId="0" xfId="245" applyFont="1" applyFill="1" applyBorder="1" applyAlignment="1" applyProtection="1">
      <alignment horizontal="left" vertical="center" wrapText="1"/>
      <protection locked="0"/>
    </xf>
    <xf numFmtId="0" fontId="65" fillId="0" borderId="0" xfId="245" applyFont="1" applyFill="1" applyBorder="1" applyAlignment="1" applyProtection="1">
      <alignment horizontal="center" vertical="center"/>
      <protection locked="0"/>
    </xf>
    <xf numFmtId="0" fontId="68" fillId="0" borderId="0" xfId="0" applyFont="1" applyFill="1" applyBorder="1" applyAlignment="1" applyProtection="1">
      <alignment horizontal="left" vertical="center" wrapText="1"/>
      <protection locked="0"/>
    </xf>
    <xf numFmtId="0" fontId="65" fillId="0" borderId="0" xfId="0" applyFont="1" applyFill="1" applyAlignment="1" applyProtection="1">
      <alignment horizontal="center" vertical="center"/>
      <protection locked="0"/>
    </xf>
    <xf numFmtId="0" fontId="65" fillId="0" borderId="0" xfId="245" applyFont="1" applyFill="1" applyBorder="1" applyAlignment="1" applyProtection="1">
      <alignment vertical="center" wrapText="1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4" fillId="0" borderId="0" xfId="0" quotePrefix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quotePrefix="1" applyFont="1" applyFill="1" applyBorder="1" applyAlignment="1" applyProtection="1">
      <alignment horizontal="center" vertical="center"/>
      <protection locked="0"/>
    </xf>
    <xf numFmtId="0" fontId="65" fillId="0" borderId="0" xfId="0" applyFont="1" applyFill="1" applyBorder="1" applyAlignment="1" applyProtection="1">
      <alignment vertical="center" wrapText="1"/>
      <protection locked="0"/>
    </xf>
    <xf numFmtId="0" fontId="65" fillId="0" borderId="0" xfId="0" applyFont="1" applyFill="1" applyProtection="1">
      <protection locked="0"/>
    </xf>
    <xf numFmtId="0" fontId="68" fillId="0" borderId="0" xfId="0" applyFont="1" applyFill="1" applyBorder="1" applyAlignment="1" applyProtection="1">
      <alignment horizontal="right" vertical="center"/>
      <protection locked="0"/>
    </xf>
    <xf numFmtId="169" fontId="68" fillId="0" borderId="0" xfId="0" applyNumberFormat="1" applyFont="1" applyFill="1" applyBorder="1" applyAlignment="1" applyProtection="1">
      <alignment horizontal="right" vertical="center"/>
      <protection locked="0"/>
    </xf>
    <xf numFmtId="169" fontId="73" fillId="0" borderId="0" xfId="0" applyNumberFormat="1" applyFont="1" applyFill="1" applyBorder="1" applyAlignment="1" applyProtection="1">
      <alignment horizontal="right" vertical="center"/>
      <protection locked="0"/>
    </xf>
    <xf numFmtId="0" fontId="68" fillId="0" borderId="0" xfId="0" applyFont="1" applyFill="1" applyBorder="1" applyAlignment="1" applyProtection="1">
      <alignment horizontal="left" vertical="center"/>
      <protection locked="0"/>
    </xf>
    <xf numFmtId="0" fontId="65" fillId="0" borderId="0" xfId="0" applyFont="1" applyFill="1" applyAlignment="1" applyProtection="1">
      <protection locked="0"/>
    </xf>
    <xf numFmtId="0" fontId="68" fillId="0" borderId="0" xfId="0" applyFont="1" applyFill="1" applyAlignment="1" applyProtection="1">
      <alignment horizontal="right"/>
      <protection locked="0"/>
    </xf>
    <xf numFmtId="0" fontId="65" fillId="0" borderId="0" xfId="0" applyFont="1" applyFill="1" applyBorder="1" applyAlignment="1" applyProtection="1">
      <protection locked="0"/>
    </xf>
    <xf numFmtId="0" fontId="65" fillId="0" borderId="0" xfId="0" applyFont="1" applyFill="1" applyBorder="1" applyAlignment="1" applyProtection="1">
      <alignment horizontal="center"/>
      <protection locked="0"/>
    </xf>
    <xf numFmtId="3" fontId="80" fillId="0" borderId="3" xfId="0" quotePrefix="1" applyNumberFormat="1" applyFont="1" applyFill="1" applyBorder="1" applyAlignment="1" applyProtection="1">
      <alignment horizontal="center" vertical="center" wrapText="1"/>
      <protection locked="0"/>
    </xf>
    <xf numFmtId="170" fontId="80" fillId="0" borderId="3" xfId="0" quotePrefix="1" applyNumberFormat="1" applyFont="1" applyFill="1" applyBorder="1" applyAlignment="1" applyProtection="1">
      <alignment horizontal="center" vertical="center" wrapText="1"/>
      <protection locked="0"/>
    </xf>
    <xf numFmtId="49" fontId="80" fillId="0" borderId="3" xfId="0" quotePrefix="1" applyNumberFormat="1" applyFont="1" applyFill="1" applyBorder="1" applyAlignment="1" applyProtection="1">
      <alignment horizontal="left" vertical="center" wrapText="1"/>
      <protection locked="0"/>
    </xf>
    <xf numFmtId="3" fontId="80" fillId="0" borderId="3" xfId="0" applyNumberFormat="1" applyFont="1" applyFill="1" applyBorder="1" applyAlignment="1" applyProtection="1">
      <alignment horizontal="center" vertical="center" wrapText="1"/>
      <protection locked="0"/>
    </xf>
    <xf numFmtId="170" fontId="8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0" fillId="0" borderId="3" xfId="0" applyNumberFormat="1" applyFont="1" applyFill="1" applyBorder="1" applyAlignment="1" applyProtection="1">
      <alignment horizontal="left" vertical="center" wrapText="1"/>
      <protection locked="0"/>
    </xf>
    <xf numFmtId="3" fontId="79" fillId="0" borderId="3" xfId="0" quotePrefix="1" applyNumberFormat="1" applyFont="1" applyFill="1" applyBorder="1" applyAlignment="1" applyProtection="1">
      <alignment horizontal="center" vertical="center" wrapText="1"/>
      <protection locked="0"/>
    </xf>
    <xf numFmtId="170" fontId="79" fillId="0" borderId="3" xfId="0" quotePrefix="1" applyNumberFormat="1" applyFont="1" applyFill="1" applyBorder="1" applyAlignment="1" applyProtection="1">
      <alignment horizontal="center" vertical="center" wrapText="1"/>
      <protection locked="0"/>
    </xf>
    <xf numFmtId="49" fontId="79" fillId="0" borderId="3" xfId="0" quotePrefix="1" applyNumberFormat="1" applyFont="1" applyFill="1" applyBorder="1" applyAlignment="1" applyProtection="1">
      <alignment horizontal="left" vertical="center" wrapText="1"/>
      <protection locked="0"/>
    </xf>
    <xf numFmtId="0" fontId="65" fillId="29" borderId="3" xfId="0" applyFont="1" applyFill="1" applyBorder="1" applyAlignment="1">
      <alignment horizontal="center" vertical="center" wrapText="1"/>
    </xf>
    <xf numFmtId="0" fontId="65" fillId="29" borderId="3" xfId="0" applyFont="1" applyFill="1" applyBorder="1" applyAlignment="1">
      <alignment horizontal="center" vertical="center"/>
    </xf>
    <xf numFmtId="2" fontId="65" fillId="29" borderId="3" xfId="0" applyNumberFormat="1" applyFont="1" applyFill="1" applyBorder="1" applyAlignment="1">
      <alignment horizontal="center" vertical="center"/>
    </xf>
    <xf numFmtId="0" fontId="65" fillId="29" borderId="0" xfId="0" applyFont="1" applyFill="1" applyAlignment="1">
      <alignment vertical="center"/>
    </xf>
    <xf numFmtId="0" fontId="68" fillId="0" borderId="0" xfId="0" applyFont="1" applyFill="1" applyBorder="1" applyAlignment="1" applyProtection="1">
      <alignment vertical="center"/>
      <protection locked="0"/>
    </xf>
    <xf numFmtId="0" fontId="73" fillId="0" borderId="0" xfId="0" applyFont="1" applyFill="1" applyBorder="1" applyAlignment="1" applyProtection="1">
      <alignment vertical="center"/>
      <protection locked="0"/>
    </xf>
    <xf numFmtId="0" fontId="73" fillId="0" borderId="0" xfId="0" applyFont="1" applyFill="1" applyAlignment="1" applyProtection="1">
      <alignment vertical="center"/>
      <protection locked="0"/>
    </xf>
    <xf numFmtId="170" fontId="85" fillId="0" borderId="3" xfId="0" applyNumberFormat="1" applyFont="1" applyFill="1" applyBorder="1" applyAlignment="1">
      <alignment horizontal="center" vertical="center" wrapText="1"/>
    </xf>
    <xf numFmtId="3" fontId="80" fillId="0" borderId="3" xfId="0" quotePrefix="1" applyNumberFormat="1" applyFont="1" applyFill="1" applyBorder="1" applyAlignment="1">
      <alignment horizontal="center" vertical="center" wrapText="1"/>
    </xf>
    <xf numFmtId="3" fontId="79" fillId="0" borderId="3" xfId="0" quotePrefix="1" applyNumberFormat="1" applyFont="1" applyFill="1" applyBorder="1" applyAlignment="1">
      <alignment horizontal="center" vertical="center" wrapText="1"/>
    </xf>
    <xf numFmtId="3" fontId="80" fillId="0" borderId="3" xfId="0" applyNumberFormat="1" applyFont="1" applyFill="1" applyBorder="1" applyAlignment="1">
      <alignment horizontal="center" vertical="center" wrapText="1"/>
    </xf>
    <xf numFmtId="3" fontId="68" fillId="0" borderId="3" xfId="245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vertical="center"/>
      <protection locked="0"/>
    </xf>
    <xf numFmtId="3" fontId="65" fillId="29" borderId="3" xfId="0" applyNumberFormat="1" applyFont="1" applyFill="1" applyBorder="1" applyAlignment="1">
      <alignment horizontal="center" vertical="center" wrapText="1"/>
    </xf>
    <xf numFmtId="3" fontId="65" fillId="0" borderId="0" xfId="0" applyNumberFormat="1" applyFont="1" applyFill="1" applyBorder="1" applyAlignment="1">
      <alignment vertical="center"/>
    </xf>
    <xf numFmtId="3" fontId="80" fillId="0" borderId="0" xfId="0" applyNumberFormat="1" applyFont="1" applyFill="1" applyBorder="1" applyAlignment="1">
      <alignment vertical="center"/>
    </xf>
    <xf numFmtId="3" fontId="65" fillId="0" borderId="3" xfId="0" applyNumberFormat="1" applyFont="1" applyFill="1" applyBorder="1" applyAlignment="1">
      <alignment horizontal="center" vertical="center" wrapText="1"/>
    </xf>
    <xf numFmtId="0" fontId="65" fillId="29" borderId="0" xfId="0" applyFont="1" applyFill="1" applyBorder="1" applyAlignment="1" applyProtection="1">
      <alignment vertical="center"/>
      <protection locked="0"/>
    </xf>
    <xf numFmtId="3" fontId="70" fillId="29" borderId="3" xfId="0" applyNumberFormat="1" applyFont="1" applyFill="1" applyBorder="1" applyAlignment="1" applyProtection="1">
      <alignment horizontal="center" vertical="center" wrapText="1"/>
      <protection locked="0"/>
    </xf>
    <xf numFmtId="3" fontId="80" fillId="29" borderId="3" xfId="0" quotePrefix="1" applyNumberFormat="1" applyFont="1" applyFill="1" applyBorder="1" applyAlignment="1" applyProtection="1">
      <alignment horizontal="center" vertical="center" wrapText="1"/>
      <protection locked="0"/>
    </xf>
    <xf numFmtId="0" fontId="65" fillId="29" borderId="0" xfId="0" applyFont="1" applyFill="1" applyAlignment="1">
      <alignment horizontal="left" vertical="center"/>
    </xf>
    <xf numFmtId="0" fontId="80" fillId="29" borderId="0" xfId="0" applyFont="1" applyFill="1" applyBorder="1" applyAlignment="1">
      <alignment horizontal="center" vertical="center" wrapText="1"/>
    </xf>
    <xf numFmtId="0" fontId="80" fillId="29" borderId="3" xfId="0" applyFont="1" applyFill="1" applyBorder="1" applyAlignment="1">
      <alignment horizontal="center" vertical="center" wrapText="1"/>
    </xf>
    <xf numFmtId="3" fontId="80" fillId="29" borderId="3" xfId="0" quotePrefix="1" applyNumberFormat="1" applyFont="1" applyFill="1" applyBorder="1" applyAlignment="1">
      <alignment horizontal="center" vertical="center" wrapText="1"/>
    </xf>
    <xf numFmtId="3" fontId="80" fillId="29" borderId="3" xfId="0" applyNumberFormat="1" applyFont="1" applyFill="1" applyBorder="1" applyAlignment="1" applyProtection="1">
      <alignment horizontal="center" vertical="center" wrapText="1"/>
      <protection locked="0"/>
    </xf>
    <xf numFmtId="3" fontId="79" fillId="29" borderId="3" xfId="0" quotePrefix="1" applyNumberFormat="1" applyFont="1" applyFill="1" applyBorder="1" applyAlignment="1">
      <alignment horizontal="center" vertical="center" wrapText="1"/>
    </xf>
    <xf numFmtId="3" fontId="80" fillId="29" borderId="3" xfId="0" applyNumberFormat="1" applyFont="1" applyFill="1" applyBorder="1" applyAlignment="1">
      <alignment horizontal="center" vertical="center" wrapText="1"/>
    </xf>
    <xf numFmtId="0" fontId="79" fillId="29" borderId="0" xfId="0" quotePrefix="1" applyFont="1" applyFill="1" applyBorder="1" applyAlignment="1" applyProtection="1">
      <alignment horizontal="center"/>
      <protection locked="0"/>
    </xf>
    <xf numFmtId="0" fontId="65" fillId="29" borderId="0" xfId="0" applyFont="1" applyFill="1" applyBorder="1" applyAlignment="1" applyProtection="1">
      <alignment horizontal="center" vertical="center"/>
      <protection locked="0"/>
    </xf>
    <xf numFmtId="0" fontId="65" fillId="29" borderId="0" xfId="0" applyFont="1" applyFill="1" applyBorder="1" applyAlignment="1">
      <alignment horizontal="center" vertical="center"/>
    </xf>
    <xf numFmtId="0" fontId="65" fillId="29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170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170" fontId="5" fillId="0" borderId="0" xfId="0" applyNumberFormat="1" applyFont="1" applyFill="1" applyBorder="1" applyAlignment="1" applyProtection="1">
      <alignment vertical="center" wrapText="1"/>
      <protection locked="0"/>
    </xf>
    <xf numFmtId="170" fontId="5" fillId="0" borderId="0" xfId="0" quotePrefix="1" applyNumberFormat="1" applyFont="1" applyFill="1" applyBorder="1" applyAlignment="1" applyProtection="1">
      <alignment vertical="center" wrapText="1"/>
      <protection locked="0"/>
    </xf>
    <xf numFmtId="0" fontId="70" fillId="0" borderId="18" xfId="0" applyFont="1" applyFill="1" applyBorder="1" applyAlignment="1" applyProtection="1">
      <alignment horizontal="left" vertical="center" wrapText="1"/>
      <protection locked="0"/>
    </xf>
    <xf numFmtId="0" fontId="70" fillId="0" borderId="3" xfId="245" applyFont="1" applyFill="1" applyBorder="1" applyAlignment="1">
      <alignment horizontal="center" vertical="center"/>
    </xf>
    <xf numFmtId="0" fontId="74" fillId="0" borderId="17" xfId="0" applyFont="1" applyFill="1" applyBorder="1" applyAlignment="1" applyProtection="1">
      <alignment horizontal="left" vertical="center" wrapText="1"/>
      <protection locked="0"/>
    </xf>
    <xf numFmtId="0" fontId="70" fillId="0" borderId="13" xfId="0" applyFont="1" applyFill="1" applyBorder="1" applyAlignment="1">
      <alignment horizontal="center" vertical="center" wrapText="1"/>
    </xf>
    <xf numFmtId="0" fontId="70" fillId="0" borderId="19" xfId="0" applyFont="1" applyFill="1" applyBorder="1" applyAlignment="1">
      <alignment horizontal="center" vertical="center" wrapText="1"/>
    </xf>
    <xf numFmtId="0" fontId="73" fillId="0" borderId="0" xfId="0" applyFont="1" applyFill="1" applyBorder="1" applyAlignment="1" applyProtection="1">
      <alignment horizontal="center" vertical="center"/>
      <protection locked="0"/>
    </xf>
    <xf numFmtId="0" fontId="70" fillId="0" borderId="3" xfId="0" applyFont="1" applyFill="1" applyBorder="1" applyAlignment="1">
      <alignment horizontal="center" vertical="center"/>
    </xf>
    <xf numFmtId="0" fontId="77" fillId="0" borderId="0" xfId="0" applyFont="1" applyFill="1" applyBorder="1" applyAlignment="1" applyProtection="1">
      <alignment horizontal="center" vertical="center"/>
      <protection locked="0"/>
    </xf>
    <xf numFmtId="0" fontId="73" fillId="0" borderId="0" xfId="0" applyFont="1" applyFill="1" applyBorder="1" applyAlignment="1">
      <alignment horizontal="center" vertical="center"/>
    </xf>
    <xf numFmtId="0" fontId="70" fillId="0" borderId="17" xfId="0" applyFont="1" applyFill="1" applyBorder="1" applyAlignment="1" applyProtection="1">
      <alignment horizontal="left" vertical="center" wrapText="1"/>
      <protection locked="0"/>
    </xf>
    <xf numFmtId="0" fontId="78" fillId="0" borderId="0" xfId="0" applyFont="1" applyFill="1" applyBorder="1" applyAlignment="1">
      <alignment horizontal="left" vertical="center" wrapText="1"/>
    </xf>
    <xf numFmtId="0" fontId="70" fillId="0" borderId="0" xfId="0" applyFont="1" applyFill="1" applyBorder="1" applyAlignment="1" applyProtection="1">
      <alignment horizontal="center" vertical="center"/>
      <protection locked="0"/>
    </xf>
    <xf numFmtId="0" fontId="70" fillId="0" borderId="0" xfId="0" applyFont="1" applyFill="1" applyBorder="1" applyAlignment="1" applyProtection="1">
      <alignment horizontal="left" vertical="center" wrapText="1"/>
      <protection locked="0"/>
    </xf>
    <xf numFmtId="0" fontId="70" fillId="0" borderId="15" xfId="0" applyFont="1" applyFill="1" applyBorder="1" applyAlignment="1" applyProtection="1">
      <alignment horizontal="left" vertical="center" wrapText="1"/>
      <protection locked="0"/>
    </xf>
    <xf numFmtId="0" fontId="73" fillId="0" borderId="14" xfId="0" applyFont="1" applyFill="1" applyBorder="1" applyAlignment="1">
      <alignment horizontal="center" vertical="center" wrapText="1"/>
    </xf>
    <xf numFmtId="0" fontId="73" fillId="0" borderId="18" xfId="0" applyFont="1" applyFill="1" applyBorder="1" applyAlignment="1">
      <alignment horizontal="center" vertical="center" wrapText="1"/>
    </xf>
    <xf numFmtId="0" fontId="73" fillId="0" borderId="17" xfId="0" applyFont="1" applyFill="1" applyBorder="1" applyAlignment="1">
      <alignment horizontal="center" vertical="center" wrapText="1"/>
    </xf>
    <xf numFmtId="0" fontId="73" fillId="0" borderId="3" xfId="0" applyFont="1" applyFill="1" applyBorder="1" applyAlignment="1">
      <alignment horizontal="center" vertical="center" wrapText="1"/>
    </xf>
    <xf numFmtId="0" fontId="70" fillId="0" borderId="3" xfId="0" applyFont="1" applyFill="1" applyBorder="1" applyAlignment="1">
      <alignment horizontal="center" vertical="center" wrapText="1"/>
    </xf>
    <xf numFmtId="0" fontId="73" fillId="0" borderId="3" xfId="237" applyNumberFormat="1" applyFont="1" applyFill="1" applyBorder="1" applyAlignment="1">
      <alignment horizontal="center" vertical="center" wrapText="1"/>
    </xf>
    <xf numFmtId="0" fontId="73" fillId="0" borderId="14" xfId="0" applyFont="1" applyFill="1" applyBorder="1" applyAlignment="1" applyProtection="1">
      <alignment horizontal="center" vertical="center" wrapText="1"/>
      <protection locked="0"/>
    </xf>
    <xf numFmtId="0" fontId="73" fillId="0" borderId="18" xfId="0" applyFont="1" applyFill="1" applyBorder="1" applyAlignment="1" applyProtection="1">
      <alignment horizontal="center" vertical="center" wrapText="1"/>
      <protection locked="0"/>
    </xf>
    <xf numFmtId="0" fontId="79" fillId="0" borderId="0" xfId="0" applyFont="1" applyFill="1" applyBorder="1" applyAlignment="1">
      <alignment horizontal="center" vertical="center" wrapText="1"/>
    </xf>
    <xf numFmtId="0" fontId="68" fillId="0" borderId="0" xfId="0" applyFont="1" applyFill="1" applyBorder="1" applyAlignment="1" applyProtection="1">
      <alignment horizontal="center" vertical="center"/>
      <protection locked="0"/>
    </xf>
    <xf numFmtId="0" fontId="79" fillId="0" borderId="14" xfId="0" applyFont="1" applyFill="1" applyBorder="1" applyAlignment="1">
      <alignment horizontal="left" vertical="center" wrapText="1"/>
    </xf>
    <xf numFmtId="0" fontId="79" fillId="0" borderId="18" xfId="0" applyFont="1" applyFill="1" applyBorder="1" applyAlignment="1">
      <alignment horizontal="left" vertical="center" wrapText="1"/>
    </xf>
    <xf numFmtId="0" fontId="79" fillId="0" borderId="17" xfId="0" applyFont="1" applyFill="1" applyBorder="1" applyAlignment="1">
      <alignment horizontal="left" vertical="center" wrapText="1"/>
    </xf>
    <xf numFmtId="0" fontId="80" fillId="0" borderId="3" xfId="0" applyFont="1" applyFill="1" applyBorder="1" applyAlignment="1">
      <alignment horizontal="center" vertical="center"/>
    </xf>
    <xf numFmtId="0" fontId="80" fillId="0" borderId="3" xfId="0" applyFont="1" applyFill="1" applyBorder="1" applyAlignment="1">
      <alignment horizontal="center" vertical="center" wrapText="1"/>
    </xf>
    <xf numFmtId="0" fontId="80" fillId="0" borderId="13" xfId="0" applyFont="1" applyFill="1" applyBorder="1" applyAlignment="1">
      <alignment horizontal="center" vertical="center" wrapText="1"/>
    </xf>
    <xf numFmtId="0" fontId="80" fillId="0" borderId="20" xfId="0" applyFont="1" applyFill="1" applyBorder="1" applyAlignment="1">
      <alignment horizontal="center" vertical="center" wrapText="1"/>
    </xf>
    <xf numFmtId="0" fontId="79" fillId="0" borderId="14" xfId="0" applyFont="1" applyFill="1" applyBorder="1" applyAlignment="1">
      <alignment horizontal="center" vertical="center" wrapText="1"/>
    </xf>
    <xf numFmtId="0" fontId="79" fillId="0" borderId="18" xfId="0" applyFont="1" applyFill="1" applyBorder="1" applyAlignment="1">
      <alignment horizontal="center" vertical="center" wrapText="1"/>
    </xf>
    <xf numFmtId="0" fontId="79" fillId="0" borderId="17" xfId="0" applyFont="1" applyFill="1" applyBorder="1" applyAlignment="1">
      <alignment horizontal="center" vertical="center" wrapText="1"/>
    </xf>
    <xf numFmtId="0" fontId="65" fillId="0" borderId="0" xfId="0" applyFont="1" applyFill="1" applyBorder="1" applyAlignment="1" applyProtection="1">
      <alignment horizontal="center" vertical="center"/>
      <protection locked="0"/>
    </xf>
    <xf numFmtId="0" fontId="79" fillId="0" borderId="3" xfId="0" applyFont="1" applyFill="1" applyBorder="1" applyAlignment="1">
      <alignment horizontal="left" vertical="center"/>
    </xf>
    <xf numFmtId="0" fontId="65" fillId="0" borderId="0" xfId="0" applyFont="1" applyFill="1" applyBorder="1" applyAlignment="1">
      <alignment horizontal="left" vertical="center" wrapText="1"/>
    </xf>
    <xf numFmtId="0" fontId="68" fillId="0" borderId="14" xfId="245" applyFont="1" applyFill="1" applyBorder="1" applyAlignment="1">
      <alignment horizontal="center" vertical="center" wrapText="1"/>
    </xf>
    <xf numFmtId="0" fontId="68" fillId="0" borderId="18" xfId="245" applyFont="1" applyFill="1" applyBorder="1" applyAlignment="1">
      <alignment horizontal="center" vertical="center" wrapText="1"/>
    </xf>
    <xf numFmtId="0" fontId="68" fillId="0" borderId="17" xfId="245" applyFont="1" applyFill="1" applyBorder="1" applyAlignment="1">
      <alignment horizontal="center" vertical="center" wrapText="1"/>
    </xf>
    <xf numFmtId="0" fontId="68" fillId="0" borderId="0" xfId="245" applyFont="1" applyFill="1" applyBorder="1" applyAlignment="1">
      <alignment horizontal="center" vertical="center"/>
    </xf>
    <xf numFmtId="0" fontId="65" fillId="0" borderId="3" xfId="245" applyFont="1" applyFill="1" applyBorder="1" applyAlignment="1">
      <alignment horizontal="center" vertical="center"/>
    </xf>
    <xf numFmtId="0" fontId="65" fillId="0" borderId="3" xfId="245" applyFont="1" applyFill="1" applyBorder="1" applyAlignment="1">
      <alignment horizontal="center" vertical="center" wrapText="1"/>
    </xf>
    <xf numFmtId="0" fontId="65" fillId="0" borderId="13" xfId="0" applyFont="1" applyFill="1" applyBorder="1" applyAlignment="1">
      <alignment horizontal="center" vertical="center" wrapText="1"/>
    </xf>
    <xf numFmtId="0" fontId="65" fillId="0" borderId="20" xfId="0" applyFont="1" applyFill="1" applyBorder="1" applyAlignment="1">
      <alignment horizontal="center" vertical="center" wrapText="1"/>
    </xf>
    <xf numFmtId="0" fontId="65" fillId="0" borderId="0" xfId="0" applyFont="1" applyFill="1" applyAlignment="1" applyProtection="1">
      <alignment horizontal="center" vertical="center"/>
      <protection locked="0"/>
    </xf>
    <xf numFmtId="0" fontId="4" fillId="0" borderId="14" xfId="245" applyFont="1" applyFill="1" applyBorder="1" applyAlignment="1">
      <alignment horizontal="center" vertical="center" wrapText="1"/>
    </xf>
    <xf numFmtId="0" fontId="4" fillId="0" borderId="18" xfId="245" applyFont="1" applyFill="1" applyBorder="1" applyAlignment="1">
      <alignment horizontal="center" vertical="center" wrapText="1"/>
    </xf>
    <xf numFmtId="0" fontId="4" fillId="0" borderId="17" xfId="245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3" xfId="245" applyFont="1" applyFill="1" applyBorder="1" applyAlignment="1">
      <alignment horizontal="center" vertical="center"/>
    </xf>
    <xf numFmtId="0" fontId="82" fillId="0" borderId="0" xfId="0" applyFont="1" applyFill="1" applyBorder="1" applyAlignment="1">
      <alignment horizontal="left" vertical="center" wrapText="1"/>
    </xf>
    <xf numFmtId="0" fontId="65" fillId="0" borderId="13" xfId="0" applyFont="1" applyFill="1" applyBorder="1" applyAlignment="1">
      <alignment horizontal="center" vertical="center"/>
    </xf>
    <xf numFmtId="0" fontId="65" fillId="0" borderId="19" xfId="0" applyFont="1" applyFill="1" applyBorder="1" applyAlignment="1">
      <alignment horizontal="center" vertical="center"/>
    </xf>
    <xf numFmtId="0" fontId="68" fillId="0" borderId="0" xfId="0" applyFont="1" applyFill="1" applyBorder="1" applyAlignment="1">
      <alignment horizontal="center" vertical="center"/>
    </xf>
    <xf numFmtId="0" fontId="65" fillId="0" borderId="3" xfId="0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vertical="center"/>
    </xf>
    <xf numFmtId="0" fontId="65" fillId="0" borderId="0" xfId="0" applyFont="1" applyFill="1" applyBorder="1" applyAlignment="1">
      <alignment horizontal="center" vertical="center"/>
    </xf>
    <xf numFmtId="0" fontId="68" fillId="0" borderId="14" xfId="237" applyFont="1" applyFill="1" applyBorder="1" applyAlignment="1">
      <alignment horizontal="center" vertical="center"/>
    </xf>
    <xf numFmtId="0" fontId="68" fillId="0" borderId="18" xfId="237" applyFont="1" applyFill="1" applyBorder="1" applyAlignment="1">
      <alignment horizontal="center" vertical="center"/>
    </xf>
    <xf numFmtId="0" fontId="68" fillId="0" borderId="17" xfId="237" applyFont="1" applyFill="1" applyBorder="1" applyAlignment="1">
      <alignment horizontal="center" vertical="center"/>
    </xf>
    <xf numFmtId="0" fontId="68" fillId="0" borderId="0" xfId="237" applyNumberFormat="1" applyFont="1" applyFill="1" applyBorder="1" applyAlignment="1">
      <alignment horizontal="center" vertical="center" wrapText="1"/>
    </xf>
    <xf numFmtId="0" fontId="65" fillId="0" borderId="13" xfId="237" applyNumberFormat="1" applyFont="1" applyFill="1" applyBorder="1" applyAlignment="1">
      <alignment horizontal="center" vertical="center" wrapText="1"/>
    </xf>
    <xf numFmtId="0" fontId="65" fillId="0" borderId="19" xfId="237" applyNumberFormat="1" applyFont="1" applyFill="1" applyBorder="1" applyAlignment="1">
      <alignment horizontal="center" vertical="center" wrapText="1"/>
    </xf>
    <xf numFmtId="0" fontId="65" fillId="0" borderId="21" xfId="0" applyFont="1" applyFill="1" applyBorder="1" applyAlignment="1">
      <alignment horizontal="center" vertical="center" wrapText="1"/>
    </xf>
    <xf numFmtId="0" fontId="65" fillId="0" borderId="22" xfId="0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/>
    </xf>
    <xf numFmtId="3" fontId="65" fillId="29" borderId="3" xfId="0" applyNumberFormat="1" applyFont="1" applyFill="1" applyBorder="1" applyAlignment="1">
      <alignment horizontal="center" vertical="center" wrapText="1"/>
    </xf>
    <xf numFmtId="3" fontId="65" fillId="0" borderId="14" xfId="0" applyNumberFormat="1" applyFont="1" applyFill="1" applyBorder="1" applyAlignment="1">
      <alignment horizontal="center" vertical="center" wrapText="1"/>
    </xf>
    <xf numFmtId="3" fontId="65" fillId="0" borderId="18" xfId="0" applyNumberFormat="1" applyFont="1" applyFill="1" applyBorder="1" applyAlignment="1">
      <alignment horizontal="center" vertical="center" wrapText="1"/>
    </xf>
    <xf numFmtId="3" fontId="65" fillId="0" borderId="17" xfId="0" applyNumberFormat="1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center" vertical="center"/>
    </xf>
    <xf numFmtId="0" fontId="65" fillId="0" borderId="14" xfId="0" applyFont="1" applyFill="1" applyBorder="1" applyAlignment="1">
      <alignment horizontal="center" vertical="center"/>
    </xf>
    <xf numFmtId="0" fontId="65" fillId="0" borderId="18" xfId="0" applyFont="1" applyFill="1" applyBorder="1" applyAlignment="1">
      <alignment horizontal="center" vertical="center"/>
    </xf>
    <xf numFmtId="0" fontId="65" fillId="0" borderId="17" xfId="0" applyFont="1" applyFill="1" applyBorder="1" applyAlignment="1">
      <alignment horizontal="center" vertical="center"/>
    </xf>
    <xf numFmtId="49" fontId="65" fillId="0" borderId="14" xfId="0" applyNumberFormat="1" applyFont="1" applyFill="1" applyBorder="1" applyAlignment="1">
      <alignment horizontal="left" vertical="center" wrapText="1"/>
    </xf>
    <xf numFmtId="49" fontId="65" fillId="0" borderId="17" xfId="0" applyNumberFormat="1" applyFont="1" applyFill="1" applyBorder="1" applyAlignment="1">
      <alignment horizontal="left" vertical="center" wrapText="1"/>
    </xf>
    <xf numFmtId="170" fontId="65" fillId="0" borderId="14" xfId="0" applyNumberFormat="1" applyFont="1" applyFill="1" applyBorder="1" applyAlignment="1">
      <alignment horizontal="center" vertical="center" wrapText="1"/>
    </xf>
    <xf numFmtId="170" fontId="65" fillId="0" borderId="17" xfId="0" applyNumberFormat="1" applyFont="1" applyFill="1" applyBorder="1" applyAlignment="1">
      <alignment horizontal="center" vertical="center" wrapText="1"/>
    </xf>
    <xf numFmtId="0" fontId="65" fillId="0" borderId="14" xfId="0" applyFont="1" applyFill="1" applyBorder="1" applyAlignment="1">
      <alignment horizontal="center" vertical="center" wrapText="1"/>
    </xf>
    <xf numFmtId="0" fontId="65" fillId="0" borderId="17" xfId="0" applyFont="1" applyFill="1" applyBorder="1" applyAlignment="1">
      <alignment horizontal="center" vertical="center" wrapText="1"/>
    </xf>
    <xf numFmtId="0" fontId="65" fillId="0" borderId="18" xfId="0" applyFont="1" applyFill="1" applyBorder="1" applyAlignment="1">
      <alignment horizontal="center" vertical="center" wrapText="1"/>
    </xf>
    <xf numFmtId="0" fontId="65" fillId="0" borderId="23" xfId="0" applyFont="1" applyFill="1" applyBorder="1" applyAlignment="1">
      <alignment horizontal="center" vertical="center" wrapText="1"/>
    </xf>
    <xf numFmtId="0" fontId="65" fillId="0" borderId="16" xfId="0" applyFont="1" applyFill="1" applyBorder="1" applyAlignment="1">
      <alignment horizontal="center" vertical="center" wrapText="1"/>
    </xf>
    <xf numFmtId="0" fontId="65" fillId="0" borderId="24" xfId="0" applyFont="1" applyFill="1" applyBorder="1" applyAlignment="1">
      <alignment horizontal="center" vertical="center" wrapText="1"/>
    </xf>
    <xf numFmtId="0" fontId="65" fillId="0" borderId="15" xfId="0" applyFont="1" applyFill="1" applyBorder="1" applyAlignment="1">
      <alignment horizontal="center" vertical="center" wrapText="1"/>
    </xf>
    <xf numFmtId="0" fontId="65" fillId="0" borderId="19" xfId="0" applyFont="1" applyFill="1" applyBorder="1" applyAlignment="1">
      <alignment horizontal="center" vertical="center" wrapText="1"/>
    </xf>
    <xf numFmtId="0" fontId="65" fillId="0" borderId="14" xfId="0" applyFont="1" applyFill="1" applyBorder="1" applyAlignment="1">
      <alignment horizontal="left" vertical="center" wrapText="1"/>
    </xf>
    <xf numFmtId="0" fontId="65" fillId="0" borderId="18" xfId="0" applyFont="1" applyFill="1" applyBorder="1" applyAlignment="1">
      <alignment horizontal="left" vertical="center" wrapText="1"/>
    </xf>
    <xf numFmtId="0" fontId="65" fillId="0" borderId="17" xfId="0" applyFont="1" applyFill="1" applyBorder="1" applyAlignment="1">
      <alignment horizontal="left" vertical="center" wrapText="1"/>
    </xf>
    <xf numFmtId="0" fontId="65" fillId="29" borderId="14" xfId="0" applyFont="1" applyFill="1" applyBorder="1" applyAlignment="1">
      <alignment horizontal="center" vertical="center" wrapText="1"/>
    </xf>
    <xf numFmtId="0" fontId="65" fillId="29" borderId="18" xfId="0" applyFont="1" applyFill="1" applyBorder="1" applyAlignment="1">
      <alignment horizontal="center" vertical="center" wrapText="1"/>
    </xf>
    <xf numFmtId="0" fontId="65" fillId="29" borderId="17" xfId="0" applyFont="1" applyFill="1" applyBorder="1" applyAlignment="1">
      <alignment horizontal="center" vertical="center" wrapText="1"/>
    </xf>
    <xf numFmtId="49" fontId="65" fillId="0" borderId="3" xfId="0" applyNumberFormat="1" applyFont="1" applyFill="1" applyBorder="1" applyAlignment="1">
      <alignment horizontal="left" vertical="center" wrapText="1"/>
    </xf>
    <xf numFmtId="0" fontId="65" fillId="0" borderId="3" xfId="0" applyNumberFormat="1" applyFont="1" applyFill="1" applyBorder="1" applyAlignment="1">
      <alignment horizontal="center" vertical="center" wrapText="1"/>
    </xf>
    <xf numFmtId="170" fontId="65" fillId="0" borderId="3" xfId="0" applyNumberFormat="1" applyFont="1" applyFill="1" applyBorder="1" applyAlignment="1">
      <alignment horizontal="center" vertical="center" wrapText="1"/>
    </xf>
    <xf numFmtId="0" fontId="65" fillId="0" borderId="14" xfId="0" applyNumberFormat="1" applyFont="1" applyFill="1" applyBorder="1" applyAlignment="1">
      <alignment horizontal="center" vertical="center" wrapText="1"/>
    </xf>
    <xf numFmtId="0" fontId="65" fillId="0" borderId="18" xfId="0" applyNumberFormat="1" applyFont="1" applyFill="1" applyBorder="1" applyAlignment="1">
      <alignment horizontal="center" vertical="center" wrapText="1"/>
    </xf>
    <xf numFmtId="0" fontId="65" fillId="0" borderId="17" xfId="0" applyNumberFormat="1" applyFont="1" applyFill="1" applyBorder="1" applyAlignment="1">
      <alignment horizontal="center" vertical="center" wrapText="1"/>
    </xf>
    <xf numFmtId="49" fontId="65" fillId="0" borderId="16" xfId="0" applyNumberFormat="1" applyFont="1" applyFill="1" applyBorder="1" applyAlignment="1">
      <alignment horizontal="right" vertical="center" wrapText="1"/>
    </xf>
    <xf numFmtId="49" fontId="65" fillId="0" borderId="0" xfId="0" applyNumberFormat="1" applyFont="1" applyFill="1" applyBorder="1" applyAlignment="1">
      <alignment horizontal="right" vertical="center" wrapText="1"/>
    </xf>
    <xf numFmtId="0" fontId="65" fillId="0" borderId="14" xfId="0" applyFont="1" applyFill="1" applyBorder="1" applyAlignment="1">
      <alignment horizontal="left" vertical="center"/>
    </xf>
    <xf numFmtId="0" fontId="65" fillId="0" borderId="18" xfId="0" applyFont="1" applyFill="1" applyBorder="1" applyAlignment="1">
      <alignment horizontal="left" vertical="center"/>
    </xf>
    <xf numFmtId="0" fontId="65" fillId="0" borderId="17" xfId="0" applyFont="1" applyFill="1" applyBorder="1" applyAlignment="1">
      <alignment horizontal="left" vertical="center"/>
    </xf>
    <xf numFmtId="0" fontId="68" fillId="0" borderId="14" xfId="0" applyFont="1" applyFill="1" applyBorder="1" applyAlignment="1">
      <alignment horizontal="center" vertical="center" wrapText="1"/>
    </xf>
    <xf numFmtId="0" fontId="68" fillId="0" borderId="18" xfId="0" applyFont="1" applyFill="1" applyBorder="1" applyAlignment="1">
      <alignment horizontal="center" vertical="center" wrapText="1"/>
    </xf>
    <xf numFmtId="0" fontId="68" fillId="0" borderId="17" xfId="0" applyFont="1" applyFill="1" applyBorder="1" applyAlignment="1">
      <alignment horizontal="center" vertical="center" wrapText="1"/>
    </xf>
    <xf numFmtId="170" fontId="65" fillId="29" borderId="3" xfId="0" applyNumberFormat="1" applyFont="1" applyFill="1" applyBorder="1" applyAlignment="1">
      <alignment horizontal="center" vertical="center" wrapText="1"/>
    </xf>
    <xf numFmtId="0" fontId="65" fillId="29" borderId="3" xfId="0" applyFont="1" applyFill="1" applyBorder="1" applyAlignment="1">
      <alignment horizontal="center" vertical="center" wrapText="1"/>
    </xf>
    <xf numFmtId="0" fontId="68" fillId="29" borderId="14" xfId="0" applyFont="1" applyFill="1" applyBorder="1" applyAlignment="1">
      <alignment horizontal="center" vertical="center" wrapText="1"/>
    </xf>
    <xf numFmtId="0" fontId="68" fillId="29" borderId="18" xfId="0" applyFont="1" applyFill="1" applyBorder="1" applyAlignment="1">
      <alignment horizontal="center" vertical="center" wrapText="1"/>
    </xf>
    <xf numFmtId="0" fontId="68" fillId="29" borderId="17" xfId="0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left" vertical="center" wrapText="1"/>
    </xf>
    <xf numFmtId="49" fontId="65" fillId="0" borderId="14" xfId="0" applyNumberFormat="1" applyFont="1" applyFill="1" applyBorder="1" applyAlignment="1">
      <alignment horizontal="center" vertical="center" wrapText="1"/>
    </xf>
    <xf numFmtId="49" fontId="65" fillId="0" borderId="17" xfId="0" applyNumberFormat="1" applyFont="1" applyFill="1" applyBorder="1" applyAlignment="1">
      <alignment horizontal="center" vertical="center" wrapText="1"/>
    </xf>
    <xf numFmtId="0" fontId="65" fillId="0" borderId="0" xfId="0" applyFont="1" applyFill="1" applyAlignment="1">
      <alignment horizontal="right" vertical="center" wrapText="1"/>
    </xf>
    <xf numFmtId="0" fontId="68" fillId="0" borderId="0" xfId="0" applyFont="1" applyFill="1" applyAlignment="1" applyProtection="1">
      <alignment horizontal="center" vertical="center"/>
      <protection locked="0"/>
    </xf>
    <xf numFmtId="0" fontId="65" fillId="0" borderId="0" xfId="0" applyFont="1" applyFill="1" applyAlignment="1">
      <alignment vertical="center" wrapText="1"/>
    </xf>
    <xf numFmtId="0" fontId="65" fillId="0" borderId="0" xfId="0" applyFont="1" applyFill="1" applyAlignment="1">
      <alignment vertical="center"/>
    </xf>
    <xf numFmtId="49" fontId="65" fillId="0" borderId="18" xfId="0" applyNumberFormat="1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justify" vertical="center" wrapText="1" shrinkToFi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68" fillId="0" borderId="15" xfId="0" applyFont="1" applyFill="1" applyBorder="1" applyAlignment="1">
      <alignment horizontal="center" vertical="center"/>
    </xf>
    <xf numFmtId="3" fontId="65" fillId="0" borderId="3" xfId="0" applyNumberFormat="1" applyFont="1" applyFill="1" applyBorder="1" applyAlignment="1">
      <alignment horizontal="center" vertical="center" wrapText="1" shrinkToFit="1"/>
    </xf>
    <xf numFmtId="0" fontId="65" fillId="0" borderId="3" xfId="0" applyNumberFormat="1" applyFont="1" applyFill="1" applyBorder="1" applyAlignment="1">
      <alignment horizontal="center" vertical="center" wrapText="1" shrinkToFit="1"/>
    </xf>
    <xf numFmtId="2" fontId="65" fillId="0" borderId="13" xfId="0" applyNumberFormat="1" applyFont="1" applyFill="1" applyBorder="1" applyAlignment="1">
      <alignment horizontal="center" vertical="center" wrapText="1"/>
    </xf>
    <xf numFmtId="2" fontId="65" fillId="0" borderId="19" xfId="0" applyNumberFormat="1" applyFont="1" applyFill="1" applyBorder="1" applyAlignment="1">
      <alignment horizontal="center" vertical="center" wrapText="1"/>
    </xf>
    <xf numFmtId="2" fontId="65" fillId="0" borderId="14" xfId="0" applyNumberFormat="1" applyFont="1" applyFill="1" applyBorder="1" applyAlignment="1">
      <alignment horizontal="center" vertical="center" wrapText="1"/>
    </xf>
    <xf numFmtId="2" fontId="65" fillId="0" borderId="18" xfId="0" applyNumberFormat="1" applyFont="1" applyFill="1" applyBorder="1" applyAlignment="1">
      <alignment horizontal="center" vertical="center" wrapText="1"/>
    </xf>
    <xf numFmtId="2" fontId="65" fillId="0" borderId="17" xfId="0" applyNumberFormat="1" applyFont="1" applyFill="1" applyBorder="1" applyAlignment="1">
      <alignment horizontal="center" vertical="center" wrapText="1"/>
    </xf>
    <xf numFmtId="0" fontId="65" fillId="0" borderId="14" xfId="0" applyNumberFormat="1" applyFont="1" applyFill="1" applyBorder="1" applyAlignment="1">
      <alignment horizontal="left" vertical="center" wrapText="1" shrinkToFit="1"/>
    </xf>
    <xf numFmtId="0" fontId="65" fillId="0" borderId="18" xfId="0" applyNumberFormat="1" applyFont="1" applyFill="1" applyBorder="1" applyAlignment="1">
      <alignment horizontal="left" vertical="center" wrapText="1" shrinkToFit="1"/>
    </xf>
    <xf numFmtId="0" fontId="65" fillId="0" borderId="17" xfId="0" applyNumberFormat="1" applyFont="1" applyFill="1" applyBorder="1" applyAlignment="1">
      <alignment horizontal="left" vertical="center" wrapText="1" shrinkToFit="1"/>
    </xf>
    <xf numFmtId="0" fontId="65" fillId="0" borderId="15" xfId="0" applyFont="1" applyFill="1" applyBorder="1" applyAlignment="1">
      <alignment horizontal="right" vertical="center"/>
    </xf>
    <xf numFmtId="3" fontId="65" fillId="0" borderId="14" xfId="0" applyNumberFormat="1" applyFont="1" applyFill="1" applyBorder="1" applyAlignment="1">
      <alignment horizontal="center" vertical="center" wrapText="1" shrinkToFit="1"/>
    </xf>
    <xf numFmtId="3" fontId="65" fillId="0" borderId="17" xfId="0" applyNumberFormat="1" applyFont="1" applyFill="1" applyBorder="1" applyAlignment="1">
      <alignment horizontal="center" vertical="center" wrapText="1" shrinkToFit="1"/>
    </xf>
    <xf numFmtId="0" fontId="65" fillId="0" borderId="14" xfId="0" applyNumberFormat="1" applyFont="1" applyFill="1" applyBorder="1" applyAlignment="1">
      <alignment horizontal="center"/>
    </xf>
    <xf numFmtId="0" fontId="65" fillId="0" borderId="17" xfId="0" applyNumberFormat="1" applyFont="1" applyFill="1" applyBorder="1" applyAlignment="1">
      <alignment horizontal="center"/>
    </xf>
    <xf numFmtId="0" fontId="65" fillId="0" borderId="0" xfId="0" applyFont="1" applyFill="1" applyAlignment="1">
      <alignment horizontal="right" vertical="center"/>
    </xf>
    <xf numFmtId="0" fontId="70" fillId="0" borderId="23" xfId="0" applyFont="1" applyFill="1" applyBorder="1" applyAlignment="1">
      <alignment horizontal="center" vertical="center" wrapText="1"/>
    </xf>
    <xf numFmtId="0" fontId="70" fillId="0" borderId="21" xfId="0" applyFont="1" applyFill="1" applyBorder="1" applyAlignment="1">
      <alignment horizontal="center" vertical="center" wrapText="1"/>
    </xf>
    <xf numFmtId="0" fontId="70" fillId="0" borderId="25" xfId="0" applyFont="1" applyFill="1" applyBorder="1" applyAlignment="1">
      <alignment horizontal="center" vertical="center" wrapText="1"/>
    </xf>
    <xf numFmtId="0" fontId="70" fillId="0" borderId="26" xfId="0" applyFont="1" applyFill="1" applyBorder="1" applyAlignment="1">
      <alignment horizontal="center" vertical="center" wrapText="1"/>
    </xf>
    <xf numFmtId="0" fontId="70" fillId="0" borderId="24" xfId="0" applyFont="1" applyFill="1" applyBorder="1" applyAlignment="1">
      <alignment horizontal="center" vertical="center" wrapText="1"/>
    </xf>
    <xf numFmtId="0" fontId="70" fillId="0" borderId="22" xfId="0" applyFont="1" applyFill="1" applyBorder="1" applyAlignment="1">
      <alignment horizontal="center" vertical="center" wrapText="1"/>
    </xf>
    <xf numFmtId="0" fontId="65" fillId="0" borderId="14" xfId="0" applyFont="1" applyFill="1" applyBorder="1" applyAlignment="1">
      <alignment horizontal="left"/>
    </xf>
    <xf numFmtId="0" fontId="65" fillId="0" borderId="18" xfId="0" applyFont="1" applyFill="1" applyBorder="1" applyAlignment="1">
      <alignment horizontal="left"/>
    </xf>
    <xf numFmtId="0" fontId="65" fillId="0" borderId="17" xfId="0" applyFont="1" applyFill="1" applyBorder="1" applyAlignment="1">
      <alignment horizontal="left"/>
    </xf>
    <xf numFmtId="0" fontId="65" fillId="0" borderId="13" xfId="0" applyFont="1" applyFill="1" applyBorder="1" applyAlignment="1">
      <alignment horizontal="center" vertical="center" wrapText="1" shrinkToFit="1"/>
    </xf>
    <xf numFmtId="0" fontId="65" fillId="0" borderId="20" xfId="0" applyFont="1" applyFill="1" applyBorder="1" applyAlignment="1">
      <alignment horizontal="center" vertical="center" wrapText="1" shrinkToFit="1"/>
    </xf>
    <xf numFmtId="0" fontId="65" fillId="0" borderId="19" xfId="0" applyFont="1" applyFill="1" applyBorder="1" applyAlignment="1">
      <alignment horizontal="center" vertical="center" wrapText="1" shrinkToFit="1"/>
    </xf>
    <xf numFmtId="0" fontId="65" fillId="0" borderId="3" xfId="0" applyFont="1" applyFill="1" applyBorder="1" applyAlignment="1">
      <alignment horizontal="left" vertical="center" wrapText="1" shrinkToFit="1"/>
    </xf>
    <xf numFmtId="177" fontId="65" fillId="0" borderId="3" xfId="0" applyNumberFormat="1" applyFont="1" applyFill="1" applyBorder="1" applyAlignment="1">
      <alignment horizontal="center" vertical="center" wrapText="1"/>
    </xf>
    <xf numFmtId="0" fontId="65" fillId="0" borderId="14" xfId="0" applyNumberFormat="1" applyFont="1" applyFill="1" applyBorder="1" applyAlignment="1">
      <alignment horizontal="center" vertical="center" wrapText="1" shrinkToFit="1"/>
    </xf>
    <xf numFmtId="0" fontId="65" fillId="0" borderId="17" xfId="0" applyNumberFormat="1" applyFont="1" applyFill="1" applyBorder="1" applyAlignment="1">
      <alignment horizontal="center" vertical="center" wrapText="1" shrinkToFit="1"/>
    </xf>
    <xf numFmtId="0" fontId="70" fillId="0" borderId="23" xfId="0" applyFont="1" applyFill="1" applyBorder="1" applyAlignment="1">
      <alignment horizontal="center" vertical="center" wrapText="1" shrinkToFit="1"/>
    </xf>
    <xf numFmtId="0" fontId="70" fillId="0" borderId="21" xfId="0" applyFont="1" applyFill="1" applyBorder="1" applyAlignment="1">
      <alignment horizontal="center" vertical="center" wrapText="1" shrinkToFit="1"/>
    </xf>
    <xf numFmtId="0" fontId="70" fillId="0" borderId="25" xfId="0" applyFont="1" applyFill="1" applyBorder="1" applyAlignment="1">
      <alignment horizontal="center" vertical="center" wrapText="1" shrinkToFit="1"/>
    </xf>
    <xf numFmtId="0" fontId="70" fillId="0" borderId="26" xfId="0" applyFont="1" applyFill="1" applyBorder="1" applyAlignment="1">
      <alignment horizontal="center" vertical="center" wrapText="1" shrinkToFit="1"/>
    </xf>
    <xf numFmtId="0" fontId="70" fillId="0" borderId="24" xfId="0" applyFont="1" applyFill="1" applyBorder="1" applyAlignment="1">
      <alignment horizontal="center" vertical="center" wrapText="1" shrinkToFit="1"/>
    </xf>
    <xf numFmtId="0" fontId="70" fillId="0" borderId="22" xfId="0" applyFont="1" applyFill="1" applyBorder="1" applyAlignment="1">
      <alignment horizontal="center" vertical="center" wrapText="1" shrinkToFit="1"/>
    </xf>
    <xf numFmtId="0" fontId="70" fillId="0" borderId="16" xfId="0" applyFont="1" applyFill="1" applyBorder="1" applyAlignment="1">
      <alignment horizontal="center" vertical="center" wrapText="1"/>
    </xf>
    <xf numFmtId="0" fontId="70" fillId="0" borderId="15" xfId="0" applyFont="1" applyFill="1" applyBorder="1" applyAlignment="1">
      <alignment horizontal="center" vertical="center" wrapText="1"/>
    </xf>
    <xf numFmtId="0" fontId="70" fillId="0" borderId="14" xfId="0" applyFont="1" applyFill="1" applyBorder="1" applyAlignment="1">
      <alignment horizontal="center" vertical="center"/>
    </xf>
    <xf numFmtId="0" fontId="70" fillId="0" borderId="18" xfId="0" applyFont="1" applyFill="1" applyBorder="1" applyAlignment="1">
      <alignment horizontal="center" vertical="center"/>
    </xf>
    <xf numFmtId="0" fontId="70" fillId="0" borderId="17" xfId="0" applyFont="1" applyFill="1" applyBorder="1" applyAlignment="1">
      <alignment horizontal="center" vertical="center"/>
    </xf>
    <xf numFmtId="0" fontId="70" fillId="0" borderId="14" xfId="0" applyFont="1" applyFill="1" applyBorder="1" applyAlignment="1">
      <alignment horizontal="center" vertical="center" wrapText="1"/>
    </xf>
    <xf numFmtId="0" fontId="70" fillId="0" borderId="18" xfId="0" applyFont="1" applyFill="1" applyBorder="1" applyAlignment="1">
      <alignment horizontal="center" vertical="center" wrapText="1"/>
    </xf>
    <xf numFmtId="0" fontId="70" fillId="0" borderId="17" xfId="0" applyFont="1" applyFill="1" applyBorder="1" applyAlignment="1">
      <alignment horizontal="center" vertical="center" wrapText="1"/>
    </xf>
    <xf numFmtId="0" fontId="65" fillId="0" borderId="14" xfId="0" applyFont="1" applyFill="1" applyBorder="1" applyAlignment="1">
      <alignment horizontal="center" vertical="center" wrapText="1" shrinkToFit="1"/>
    </xf>
    <xf numFmtId="0" fontId="65" fillId="0" borderId="17" xfId="0" applyFont="1" applyFill="1" applyBorder="1" applyAlignment="1">
      <alignment horizontal="center" vertical="center" wrapText="1" shrinkToFit="1"/>
    </xf>
    <xf numFmtId="0" fontId="65" fillId="0" borderId="3" xfId="0" applyFont="1" applyFill="1" applyBorder="1" applyAlignment="1">
      <alignment horizontal="center" vertical="center" wrapText="1" shrinkToFit="1"/>
    </xf>
    <xf numFmtId="0" fontId="65" fillId="0" borderId="14" xfId="0" applyFont="1" applyFill="1" applyBorder="1" applyAlignment="1">
      <alignment horizontal="left" vertical="center" wrapText="1" shrinkToFit="1"/>
    </xf>
    <xf numFmtId="0" fontId="65" fillId="0" borderId="18" xfId="0" applyFont="1" applyFill="1" applyBorder="1" applyAlignment="1">
      <alignment horizontal="left" vertical="center" wrapText="1" shrinkToFit="1"/>
    </xf>
    <xf numFmtId="0" fontId="65" fillId="0" borderId="17" xfId="0" applyFont="1" applyFill="1" applyBorder="1" applyAlignment="1">
      <alignment horizontal="left" vertical="center" wrapText="1" shrinkToFit="1"/>
    </xf>
    <xf numFmtId="0" fontId="70" fillId="0" borderId="16" xfId="0" applyFont="1" applyFill="1" applyBorder="1" applyAlignment="1">
      <alignment horizontal="center" vertical="center" wrapText="1" shrinkToFit="1"/>
    </xf>
    <xf numFmtId="0" fontId="70" fillId="0" borderId="0" xfId="0" applyFont="1" applyFill="1" applyBorder="1" applyAlignment="1">
      <alignment horizontal="center" vertical="center" wrapText="1" shrinkToFit="1"/>
    </xf>
    <xf numFmtId="0" fontId="70" fillId="0" borderId="15" xfId="0" applyFont="1" applyFill="1" applyBorder="1" applyAlignment="1">
      <alignment horizontal="center" vertical="center" wrapText="1" shrinkToFit="1"/>
    </xf>
    <xf numFmtId="3" fontId="65" fillId="0" borderId="3" xfId="0" applyNumberFormat="1" applyFont="1" applyFill="1" applyBorder="1" applyAlignment="1">
      <alignment horizontal="left" vertical="center" wrapText="1"/>
    </xf>
    <xf numFmtId="0" fontId="83" fillId="0" borderId="0" xfId="0" applyFont="1" applyFill="1" applyBorder="1" applyAlignment="1">
      <alignment horizontal="left" wrapText="1"/>
    </xf>
    <xf numFmtId="0" fontId="83" fillId="0" borderId="0" xfId="0" applyFont="1" applyFill="1" applyBorder="1" applyAlignment="1">
      <alignment horizontal="right" wrapText="1"/>
    </xf>
    <xf numFmtId="0" fontId="65" fillId="0" borderId="0" xfId="0" applyFont="1" applyFill="1" applyAlignment="1" applyProtection="1">
      <alignment horizontal="right" vertical="center"/>
      <protection locked="0"/>
    </xf>
    <xf numFmtId="169" fontId="73" fillId="0" borderId="0" xfId="0" applyNumberFormat="1" applyFont="1" applyFill="1" applyBorder="1" applyAlignment="1" applyProtection="1">
      <alignment horizontal="center" vertical="center"/>
      <protection locked="0"/>
    </xf>
    <xf numFmtId="0" fontId="73" fillId="0" borderId="0" xfId="0" applyFont="1" applyFill="1" applyBorder="1" applyAlignment="1" applyProtection="1">
      <alignment horizontal="left" vertical="center"/>
      <protection locked="0"/>
    </xf>
  </cellXfs>
  <cellStyles count="353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Comma_2005_03_15-Финансовый_БГ" xfId="85"/>
    <cellStyle name="Define-Column" xfId="86"/>
    <cellStyle name="Define-Column 10" xfId="87"/>
    <cellStyle name="Define-Column 2" xfId="88"/>
    <cellStyle name="Define-Column 3" xfId="89"/>
    <cellStyle name="Define-Column 4" xfId="90"/>
    <cellStyle name="Define-Column 5" xfId="91"/>
    <cellStyle name="Define-Column 6" xfId="92"/>
    <cellStyle name="Define-Column 7" xfId="93"/>
    <cellStyle name="Define-Column 7 2" xfId="94"/>
    <cellStyle name="Define-Column 7 3" xfId="95"/>
    <cellStyle name="Define-Column 8" xfId="96"/>
    <cellStyle name="Define-Column 8 2" xfId="97"/>
    <cellStyle name="Define-Column 8 3" xfId="98"/>
    <cellStyle name="Define-Column 9" xfId="99"/>
    <cellStyle name="Define-Column 9 2" xfId="100"/>
    <cellStyle name="Define-Column 9 3" xfId="101"/>
    <cellStyle name="Define-Column_Zvit rux-koshtiv 2010 Департамент " xfId="102"/>
    <cellStyle name="Explanatory Text" xfId="103"/>
    <cellStyle name="FS10" xfId="104"/>
    <cellStyle name="Good" xfId="105"/>
    <cellStyle name="Heading 1" xfId="106"/>
    <cellStyle name="Heading 2" xfId="107"/>
    <cellStyle name="Heading 3" xfId="108"/>
    <cellStyle name="Heading 4" xfId="109"/>
    <cellStyle name="Hyperlink 2" xfId="110"/>
    <cellStyle name="Input" xfId="111"/>
    <cellStyle name="Level0" xfId="112"/>
    <cellStyle name="Level0 10" xfId="113"/>
    <cellStyle name="Level0 2" xfId="114"/>
    <cellStyle name="Level0 2 2" xfId="115"/>
    <cellStyle name="Level0 3" xfId="116"/>
    <cellStyle name="Level0 3 2" xfId="117"/>
    <cellStyle name="Level0 4" xfId="118"/>
    <cellStyle name="Level0 4 2" xfId="119"/>
    <cellStyle name="Level0 5" xfId="120"/>
    <cellStyle name="Level0 6" xfId="121"/>
    <cellStyle name="Level0 7" xfId="122"/>
    <cellStyle name="Level0 7 2" xfId="123"/>
    <cellStyle name="Level0 7 3" xfId="124"/>
    <cellStyle name="Level0 8" xfId="125"/>
    <cellStyle name="Level0 8 2" xfId="126"/>
    <cellStyle name="Level0 8 3" xfId="127"/>
    <cellStyle name="Level0 9" xfId="128"/>
    <cellStyle name="Level0 9 2" xfId="129"/>
    <cellStyle name="Level0 9 3" xfId="130"/>
    <cellStyle name="Level0_Zvit rux-koshtiv 2010 Департамент " xfId="131"/>
    <cellStyle name="Level1" xfId="132"/>
    <cellStyle name="Level1 2" xfId="133"/>
    <cellStyle name="Level1-Numbers" xfId="134"/>
    <cellStyle name="Level1-Numbers 2" xfId="135"/>
    <cellStyle name="Level1-Numbers-Hide" xfId="136"/>
    <cellStyle name="Level2" xfId="137"/>
    <cellStyle name="Level2 2" xfId="138"/>
    <cellStyle name="Level2-Hide" xfId="139"/>
    <cellStyle name="Level2-Hide 2" xfId="140"/>
    <cellStyle name="Level2-Numbers" xfId="141"/>
    <cellStyle name="Level2-Numbers 2" xfId="142"/>
    <cellStyle name="Level2-Numbers-Hide" xfId="143"/>
    <cellStyle name="Level3" xfId="144"/>
    <cellStyle name="Level3 2" xfId="145"/>
    <cellStyle name="Level3 3" xfId="146"/>
    <cellStyle name="Level3_План департамент_2010_1207" xfId="147"/>
    <cellStyle name="Level3-Hide" xfId="148"/>
    <cellStyle name="Level3-Hide 2" xfId="149"/>
    <cellStyle name="Level3-Numbers" xfId="150"/>
    <cellStyle name="Level3-Numbers 2" xfId="151"/>
    <cellStyle name="Level3-Numbers 3" xfId="152"/>
    <cellStyle name="Level3-Numbers_План департамент_2010_1207" xfId="153"/>
    <cellStyle name="Level3-Numbers-Hide" xfId="154"/>
    <cellStyle name="Level4" xfId="155"/>
    <cellStyle name="Level4 2" xfId="156"/>
    <cellStyle name="Level4-Hide" xfId="157"/>
    <cellStyle name="Level4-Hide 2" xfId="158"/>
    <cellStyle name="Level4-Numbers" xfId="159"/>
    <cellStyle name="Level4-Numbers 2" xfId="160"/>
    <cellStyle name="Level4-Numbers-Hide" xfId="161"/>
    <cellStyle name="Level5" xfId="162"/>
    <cellStyle name="Level5 2" xfId="163"/>
    <cellStyle name="Level5-Hide" xfId="164"/>
    <cellStyle name="Level5-Hide 2" xfId="165"/>
    <cellStyle name="Level5-Numbers" xfId="166"/>
    <cellStyle name="Level5-Numbers 2" xfId="167"/>
    <cellStyle name="Level5-Numbers-Hide" xfId="168"/>
    <cellStyle name="Level6" xfId="169"/>
    <cellStyle name="Level6 2" xfId="170"/>
    <cellStyle name="Level6-Hide" xfId="171"/>
    <cellStyle name="Level6-Hide 2" xfId="172"/>
    <cellStyle name="Level6-Numbers" xfId="173"/>
    <cellStyle name="Level6-Numbers 2" xfId="174"/>
    <cellStyle name="Level7" xfId="175"/>
    <cellStyle name="Level7-Hide" xfId="176"/>
    <cellStyle name="Level7-Numbers" xfId="177"/>
    <cellStyle name="Linked Cell" xfId="178"/>
    <cellStyle name="Neutral" xfId="179"/>
    <cellStyle name="Normal 2" xfId="180"/>
    <cellStyle name="Normal_2005_03_15-Финансовый_БГ" xfId="181"/>
    <cellStyle name="Normal_GSE DCF_Model_31_07_09 final" xfId="182"/>
    <cellStyle name="Note" xfId="183"/>
    <cellStyle name="Number-Cells" xfId="184"/>
    <cellStyle name="Number-Cells-Column2" xfId="185"/>
    <cellStyle name="Number-Cells-Column5" xfId="186"/>
    <cellStyle name="Output" xfId="187"/>
    <cellStyle name="Row-Header" xfId="188"/>
    <cellStyle name="Row-Header 2" xfId="189"/>
    <cellStyle name="Title" xfId="190"/>
    <cellStyle name="Total" xfId="191"/>
    <cellStyle name="Warning Text" xfId="192"/>
    <cellStyle name="Акцент1 2" xfId="193"/>
    <cellStyle name="Акцент1 3" xfId="194"/>
    <cellStyle name="Акцент2 2" xfId="195"/>
    <cellStyle name="Акцент2 3" xfId="196"/>
    <cellStyle name="Акцент3 2" xfId="197"/>
    <cellStyle name="Акцент3 3" xfId="198"/>
    <cellStyle name="Акцент4 2" xfId="199"/>
    <cellStyle name="Акцент4 3" xfId="200"/>
    <cellStyle name="Акцент5 2" xfId="201"/>
    <cellStyle name="Акцент5 3" xfId="202"/>
    <cellStyle name="Акцент6 2" xfId="203"/>
    <cellStyle name="Акцент6 3" xfId="204"/>
    <cellStyle name="Ввод  2" xfId="205"/>
    <cellStyle name="Ввод  3" xfId="206"/>
    <cellStyle name="Вывод 2" xfId="207"/>
    <cellStyle name="Вывод 3" xfId="208"/>
    <cellStyle name="Вычисление 2" xfId="209"/>
    <cellStyle name="Вычисление 3" xfId="210"/>
    <cellStyle name="Денежный 2" xfId="211"/>
    <cellStyle name="Заголовок 1 2" xfId="212"/>
    <cellStyle name="Заголовок 1 3" xfId="213"/>
    <cellStyle name="Заголовок 2 2" xfId="214"/>
    <cellStyle name="Заголовок 2 3" xfId="215"/>
    <cellStyle name="Заголовок 3 2" xfId="216"/>
    <cellStyle name="Заголовок 3 3" xfId="217"/>
    <cellStyle name="Заголовок 4 2" xfId="218"/>
    <cellStyle name="Заголовок 4 3" xfId="219"/>
    <cellStyle name="Итог 2" xfId="220"/>
    <cellStyle name="Итог 3" xfId="221"/>
    <cellStyle name="Контрольная ячейка 2" xfId="222"/>
    <cellStyle name="Контрольная ячейка 3" xfId="223"/>
    <cellStyle name="Название 2" xfId="224"/>
    <cellStyle name="Название 3" xfId="225"/>
    <cellStyle name="Нейтральный 2" xfId="226"/>
    <cellStyle name="Нейтральный 3" xfId="227"/>
    <cellStyle name="Обычный" xfId="0" builtinId="0"/>
    <cellStyle name="Обычный 10" xfId="228"/>
    <cellStyle name="Обычный 11" xfId="229"/>
    <cellStyle name="Обычный 12" xfId="230"/>
    <cellStyle name="Обычный 13" xfId="231"/>
    <cellStyle name="Обычный 14" xfId="232"/>
    <cellStyle name="Обычный 15" xfId="233"/>
    <cellStyle name="Обычный 16" xfId="234"/>
    <cellStyle name="Обычный 17" xfId="235"/>
    <cellStyle name="Обычный 18" xfId="236"/>
    <cellStyle name="Обычный 2" xfId="237"/>
    <cellStyle name="Обычный 2 10" xfId="238"/>
    <cellStyle name="Обычный 2 11" xfId="239"/>
    <cellStyle name="Обычный 2 12" xfId="240"/>
    <cellStyle name="Обычный 2 13" xfId="241"/>
    <cellStyle name="Обычный 2 14" xfId="242"/>
    <cellStyle name="Обычный 2 15" xfId="243"/>
    <cellStyle name="Обычный 2 16" xfId="244"/>
    <cellStyle name="Обычный 2 2" xfId="245"/>
    <cellStyle name="Обычный 2 2 2" xfId="246"/>
    <cellStyle name="Обычный 2 2 3" xfId="247"/>
    <cellStyle name="Обычный 2 2_Расшифровка прочих" xfId="248"/>
    <cellStyle name="Обычный 2 3" xfId="249"/>
    <cellStyle name="Обычный 2 4" xfId="250"/>
    <cellStyle name="Обычный 2 5" xfId="251"/>
    <cellStyle name="Обычный 2 6" xfId="252"/>
    <cellStyle name="Обычный 2 7" xfId="253"/>
    <cellStyle name="Обычный 2 8" xfId="254"/>
    <cellStyle name="Обычный 2 9" xfId="255"/>
    <cellStyle name="Обычный 2_2604-2010" xfId="256"/>
    <cellStyle name="Обычный 3" xfId="257"/>
    <cellStyle name="Обычный 3 10" xfId="258"/>
    <cellStyle name="Обычный 3 11" xfId="259"/>
    <cellStyle name="Обычный 3 12" xfId="260"/>
    <cellStyle name="Обычный 3 13" xfId="261"/>
    <cellStyle name="Обычный 3 14" xfId="262"/>
    <cellStyle name="Обычный 3 2" xfId="263"/>
    <cellStyle name="Обычный 3 3" xfId="264"/>
    <cellStyle name="Обычный 3 4" xfId="265"/>
    <cellStyle name="Обычный 3 5" xfId="266"/>
    <cellStyle name="Обычный 3 6" xfId="267"/>
    <cellStyle name="Обычный 3 7" xfId="268"/>
    <cellStyle name="Обычный 3 8" xfId="269"/>
    <cellStyle name="Обычный 3 9" xfId="270"/>
    <cellStyle name="Обычный 3_Дефицит_7 млрд_0608_бс" xfId="271"/>
    <cellStyle name="Обычный 4" xfId="272"/>
    <cellStyle name="Обычный 5" xfId="273"/>
    <cellStyle name="Обычный 5 2" xfId="274"/>
    <cellStyle name="Обычный 6" xfId="275"/>
    <cellStyle name="Обычный 6 2" xfId="276"/>
    <cellStyle name="Обычный 6 3" xfId="277"/>
    <cellStyle name="Обычный 6 4" xfId="278"/>
    <cellStyle name="Обычный 6_Дефицит_7 млрд_0608_бс" xfId="279"/>
    <cellStyle name="Обычный 7" xfId="280"/>
    <cellStyle name="Обычный 7 2" xfId="281"/>
    <cellStyle name="Обычный 8" xfId="282"/>
    <cellStyle name="Обычный 9" xfId="283"/>
    <cellStyle name="Обычный 9 2" xfId="284"/>
    <cellStyle name="Плохой 2" xfId="285"/>
    <cellStyle name="Плохой 3" xfId="286"/>
    <cellStyle name="Пояснение 2" xfId="287"/>
    <cellStyle name="Пояснение 3" xfId="288"/>
    <cellStyle name="Примечание 2" xfId="289"/>
    <cellStyle name="Примечание 3" xfId="290"/>
    <cellStyle name="Процентный 2" xfId="291"/>
    <cellStyle name="Процентный 2 10" xfId="292"/>
    <cellStyle name="Процентный 2 11" xfId="293"/>
    <cellStyle name="Процентный 2 12" xfId="294"/>
    <cellStyle name="Процентный 2 13" xfId="295"/>
    <cellStyle name="Процентный 2 14" xfId="296"/>
    <cellStyle name="Процентный 2 15" xfId="297"/>
    <cellStyle name="Процентный 2 16" xfId="298"/>
    <cellStyle name="Процентный 2 2" xfId="299"/>
    <cellStyle name="Процентный 2 3" xfId="300"/>
    <cellStyle name="Процентный 2 4" xfId="301"/>
    <cellStyle name="Процентный 2 5" xfId="302"/>
    <cellStyle name="Процентный 2 6" xfId="303"/>
    <cellStyle name="Процентный 2 7" xfId="304"/>
    <cellStyle name="Процентный 2 8" xfId="305"/>
    <cellStyle name="Процентный 2 9" xfId="306"/>
    <cellStyle name="Процентный 3" xfId="307"/>
    <cellStyle name="Процентный 4" xfId="308"/>
    <cellStyle name="Процентный 4 2" xfId="309"/>
    <cellStyle name="Связанная ячейка 2" xfId="310"/>
    <cellStyle name="Связанная ячейка 3" xfId="311"/>
    <cellStyle name="Стиль 1" xfId="312"/>
    <cellStyle name="Стиль 1 2" xfId="313"/>
    <cellStyle name="Стиль 1 3" xfId="314"/>
    <cellStyle name="Стиль 1 4" xfId="315"/>
    <cellStyle name="Стиль 1 5" xfId="316"/>
    <cellStyle name="Стиль 1 6" xfId="317"/>
    <cellStyle name="Стиль 1 7" xfId="318"/>
    <cellStyle name="Текст предупреждения 2" xfId="319"/>
    <cellStyle name="Текст предупреждения 3" xfId="320"/>
    <cellStyle name="Тысячи [0]_1.62" xfId="321"/>
    <cellStyle name="Тысячи_1.62" xfId="322"/>
    <cellStyle name="Финансовый 2" xfId="323"/>
    <cellStyle name="Финансовый 2 10" xfId="324"/>
    <cellStyle name="Финансовый 2 11" xfId="325"/>
    <cellStyle name="Финансовый 2 12" xfId="326"/>
    <cellStyle name="Финансовый 2 13" xfId="327"/>
    <cellStyle name="Финансовый 2 14" xfId="328"/>
    <cellStyle name="Финансовый 2 15" xfId="329"/>
    <cellStyle name="Финансовый 2 16" xfId="330"/>
    <cellStyle name="Финансовый 2 17" xfId="331"/>
    <cellStyle name="Финансовый 2 2" xfId="332"/>
    <cellStyle name="Финансовый 2 3" xfId="333"/>
    <cellStyle name="Финансовый 2 4" xfId="334"/>
    <cellStyle name="Финансовый 2 5" xfId="335"/>
    <cellStyle name="Финансовый 2 6" xfId="336"/>
    <cellStyle name="Финансовый 2 7" xfId="337"/>
    <cellStyle name="Финансовый 2 8" xfId="338"/>
    <cellStyle name="Финансовый 2 9" xfId="339"/>
    <cellStyle name="Финансовый 3" xfId="340"/>
    <cellStyle name="Финансовый 3 2" xfId="341"/>
    <cellStyle name="Финансовый 4" xfId="342"/>
    <cellStyle name="Финансовый 4 2" xfId="343"/>
    <cellStyle name="Финансовый 4 3" xfId="344"/>
    <cellStyle name="Финансовый 5" xfId="345"/>
    <cellStyle name="Финансовый 6" xfId="346"/>
    <cellStyle name="Финансовый 7" xfId="347"/>
    <cellStyle name="Хороший 2" xfId="348"/>
    <cellStyle name="Хороший 3" xfId="349"/>
    <cellStyle name="числовой" xfId="350"/>
    <cellStyle name="Ю" xfId="351"/>
    <cellStyle name="Ю-FreeSet_10" xfId="3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1.xml"/><Relationship Id="rId41" Type="http://schemas.openxmlformats.org/officeDocument/2006/relationships/externalLink" Target="externalLinks/externalLink3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1352550</xdr:colOff>
      <xdr:row>78</xdr:row>
      <xdr:rowOff>0</xdr:rowOff>
    </xdr:from>
    <xdr:to>
      <xdr:col>0</xdr:col>
      <xdr:colOff>4743450</xdr:colOff>
      <xdr:row>78</xdr:row>
      <xdr:rowOff>0</xdr:rowOff>
    </xdr:to>
    <xdr:sp macro="" textlink="">
      <xdr:nvSpPr>
        <xdr:cNvPr id="3220" name="Line 1"/>
        <xdr:cNvSpPr>
          <a:spLocks noChangeShapeType="1"/>
        </xdr:cNvSpPr>
      </xdr:nvSpPr>
      <xdr:spPr bwMode="auto">
        <a:xfrm>
          <a:off x="1352550" y="29051250"/>
          <a:ext cx="3390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114300</xdr:colOff>
      <xdr:row>78</xdr:row>
      <xdr:rowOff>0</xdr:rowOff>
    </xdr:from>
    <xdr:to>
      <xdr:col>3</xdr:col>
      <xdr:colOff>1619250</xdr:colOff>
      <xdr:row>78</xdr:row>
      <xdr:rowOff>0</xdr:rowOff>
    </xdr:to>
    <xdr:sp macro="" textlink="">
      <xdr:nvSpPr>
        <xdr:cNvPr id="3221" name="Line 2"/>
        <xdr:cNvSpPr>
          <a:spLocks noChangeShapeType="1"/>
        </xdr:cNvSpPr>
      </xdr:nvSpPr>
      <xdr:spPr bwMode="auto">
        <a:xfrm>
          <a:off x="6096000" y="29051250"/>
          <a:ext cx="3190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78</xdr:row>
      <xdr:rowOff>0</xdr:rowOff>
    </xdr:from>
    <xdr:to>
      <xdr:col>6</xdr:col>
      <xdr:colOff>1447800</xdr:colOff>
      <xdr:row>78</xdr:row>
      <xdr:rowOff>0</xdr:rowOff>
    </xdr:to>
    <xdr:sp macro="" textlink="">
      <xdr:nvSpPr>
        <xdr:cNvPr id="3222" name="Line 3"/>
        <xdr:cNvSpPr>
          <a:spLocks noChangeShapeType="1"/>
        </xdr:cNvSpPr>
      </xdr:nvSpPr>
      <xdr:spPr bwMode="auto">
        <a:xfrm>
          <a:off x="10915650" y="29051250"/>
          <a:ext cx="3038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1295400</xdr:colOff>
      <xdr:row>103</xdr:row>
      <xdr:rowOff>0</xdr:rowOff>
    </xdr:from>
    <xdr:to>
      <xdr:col>0</xdr:col>
      <xdr:colOff>4972050</xdr:colOff>
      <xdr:row>103</xdr:row>
      <xdr:rowOff>0</xdr:rowOff>
    </xdr:to>
    <xdr:sp macro="" textlink="">
      <xdr:nvSpPr>
        <xdr:cNvPr id="1172" name="Line 1"/>
        <xdr:cNvSpPr>
          <a:spLocks noChangeShapeType="1"/>
        </xdr:cNvSpPr>
      </xdr:nvSpPr>
      <xdr:spPr bwMode="auto">
        <a:xfrm>
          <a:off x="1295400" y="39195375"/>
          <a:ext cx="3676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781050</xdr:colOff>
      <xdr:row>103</xdr:row>
      <xdr:rowOff>0</xdr:rowOff>
    </xdr:from>
    <xdr:to>
      <xdr:col>4</xdr:col>
      <xdr:colOff>552450</xdr:colOff>
      <xdr:row>103</xdr:row>
      <xdr:rowOff>0</xdr:rowOff>
    </xdr:to>
    <xdr:sp macro="" textlink="">
      <xdr:nvSpPr>
        <xdr:cNvPr id="1173" name="Line 2"/>
        <xdr:cNvSpPr>
          <a:spLocks noChangeShapeType="1"/>
        </xdr:cNvSpPr>
      </xdr:nvSpPr>
      <xdr:spPr bwMode="auto">
        <a:xfrm>
          <a:off x="5810250" y="39195375"/>
          <a:ext cx="2552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103</xdr:row>
      <xdr:rowOff>0</xdr:rowOff>
    </xdr:from>
    <xdr:to>
      <xdr:col>7</xdr:col>
      <xdr:colOff>1619250</xdr:colOff>
      <xdr:row>103</xdr:row>
      <xdr:rowOff>0</xdr:rowOff>
    </xdr:to>
    <xdr:sp macro="" textlink="">
      <xdr:nvSpPr>
        <xdr:cNvPr id="1174" name="Line 3"/>
        <xdr:cNvSpPr>
          <a:spLocks noChangeShapeType="1"/>
        </xdr:cNvSpPr>
      </xdr:nvSpPr>
      <xdr:spPr bwMode="auto">
        <a:xfrm>
          <a:off x="9410700" y="391953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1228725</xdr:colOff>
      <xdr:row>39</xdr:row>
      <xdr:rowOff>0</xdr:rowOff>
    </xdr:from>
    <xdr:to>
      <xdr:col>1</xdr:col>
      <xdr:colOff>0</xdr:colOff>
      <xdr:row>39</xdr:row>
      <xdr:rowOff>0</xdr:rowOff>
    </xdr:to>
    <xdr:sp macro="" textlink="">
      <xdr:nvSpPr>
        <xdr:cNvPr id="2196" name="Line 1"/>
        <xdr:cNvSpPr>
          <a:spLocks noChangeShapeType="1"/>
        </xdr:cNvSpPr>
      </xdr:nvSpPr>
      <xdr:spPr bwMode="auto">
        <a:xfrm>
          <a:off x="1228725" y="15821025"/>
          <a:ext cx="304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39</xdr:row>
      <xdr:rowOff>0</xdr:rowOff>
    </xdr:from>
    <xdr:to>
      <xdr:col>4</xdr:col>
      <xdr:colOff>66675</xdr:colOff>
      <xdr:row>39</xdr:row>
      <xdr:rowOff>0</xdr:rowOff>
    </xdr:to>
    <xdr:sp macro="" textlink="">
      <xdr:nvSpPr>
        <xdr:cNvPr id="2197" name="Line 2"/>
        <xdr:cNvSpPr>
          <a:spLocks noChangeShapeType="1"/>
        </xdr:cNvSpPr>
      </xdr:nvSpPr>
      <xdr:spPr bwMode="auto">
        <a:xfrm>
          <a:off x="5295900" y="15821025"/>
          <a:ext cx="228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923925</xdr:colOff>
      <xdr:row>39</xdr:row>
      <xdr:rowOff>0</xdr:rowOff>
    </xdr:from>
    <xdr:to>
      <xdr:col>6</xdr:col>
      <xdr:colOff>962025</xdr:colOff>
      <xdr:row>39</xdr:row>
      <xdr:rowOff>0</xdr:rowOff>
    </xdr:to>
    <xdr:sp macro="" textlink="">
      <xdr:nvSpPr>
        <xdr:cNvPr id="2198" name="Line 3"/>
        <xdr:cNvSpPr>
          <a:spLocks noChangeShapeType="1"/>
        </xdr:cNvSpPr>
      </xdr:nvSpPr>
      <xdr:spPr bwMode="auto">
        <a:xfrm>
          <a:off x="8439150" y="15821025"/>
          <a:ext cx="2219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1019175</xdr:colOff>
      <xdr:row>78</xdr:row>
      <xdr:rowOff>0</xdr:rowOff>
    </xdr:from>
    <xdr:to>
      <xdr:col>0</xdr:col>
      <xdr:colOff>3971925</xdr:colOff>
      <xdr:row>78</xdr:row>
      <xdr:rowOff>0</xdr:rowOff>
    </xdr:to>
    <xdr:sp macro="" textlink="">
      <xdr:nvSpPr>
        <xdr:cNvPr id="4244" name="Line 1"/>
        <xdr:cNvSpPr>
          <a:spLocks noChangeShapeType="1"/>
        </xdr:cNvSpPr>
      </xdr:nvSpPr>
      <xdr:spPr bwMode="auto">
        <a:xfrm>
          <a:off x="1019175" y="21707475"/>
          <a:ext cx="2952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78</xdr:row>
      <xdr:rowOff>0</xdr:rowOff>
    </xdr:from>
    <xdr:to>
      <xdr:col>3</xdr:col>
      <xdr:colOff>723900</xdr:colOff>
      <xdr:row>78</xdr:row>
      <xdr:rowOff>0</xdr:rowOff>
    </xdr:to>
    <xdr:sp macro="" textlink="">
      <xdr:nvSpPr>
        <xdr:cNvPr id="4245" name="Line 2"/>
        <xdr:cNvSpPr>
          <a:spLocks noChangeShapeType="1"/>
        </xdr:cNvSpPr>
      </xdr:nvSpPr>
      <xdr:spPr bwMode="auto">
        <a:xfrm>
          <a:off x="4810125" y="21707475"/>
          <a:ext cx="198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676275</xdr:colOff>
      <xdr:row>78</xdr:row>
      <xdr:rowOff>0</xdr:rowOff>
    </xdr:from>
    <xdr:to>
      <xdr:col>7</xdr:col>
      <xdr:colOff>38100</xdr:colOff>
      <xdr:row>78</xdr:row>
      <xdr:rowOff>0</xdr:rowOff>
    </xdr:to>
    <xdr:sp macro="" textlink="">
      <xdr:nvSpPr>
        <xdr:cNvPr id="4246" name="Line 3"/>
        <xdr:cNvSpPr>
          <a:spLocks noChangeShapeType="1"/>
        </xdr:cNvSpPr>
      </xdr:nvSpPr>
      <xdr:spPr bwMode="auto">
        <a:xfrm>
          <a:off x="7477125" y="21707475"/>
          <a:ext cx="2133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1019175</xdr:colOff>
      <xdr:row>15</xdr:row>
      <xdr:rowOff>0</xdr:rowOff>
    </xdr:from>
    <xdr:to>
      <xdr:col>0</xdr:col>
      <xdr:colOff>3971925</xdr:colOff>
      <xdr:row>15</xdr:row>
      <xdr:rowOff>0</xdr:rowOff>
    </xdr:to>
    <xdr:sp macro="" textlink="">
      <xdr:nvSpPr>
        <xdr:cNvPr id="5268" name="Line 1"/>
        <xdr:cNvSpPr>
          <a:spLocks noChangeShapeType="1"/>
        </xdr:cNvSpPr>
      </xdr:nvSpPr>
      <xdr:spPr bwMode="auto">
        <a:xfrm>
          <a:off x="1019175" y="7277100"/>
          <a:ext cx="2952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15</xdr:row>
      <xdr:rowOff>0</xdr:rowOff>
    </xdr:from>
    <xdr:to>
      <xdr:col>3</xdr:col>
      <xdr:colOff>723900</xdr:colOff>
      <xdr:row>15</xdr:row>
      <xdr:rowOff>0</xdr:rowOff>
    </xdr:to>
    <xdr:sp macro="" textlink="">
      <xdr:nvSpPr>
        <xdr:cNvPr id="5269" name="Line 2"/>
        <xdr:cNvSpPr>
          <a:spLocks noChangeShapeType="1"/>
        </xdr:cNvSpPr>
      </xdr:nvSpPr>
      <xdr:spPr bwMode="auto">
        <a:xfrm>
          <a:off x="5172075" y="7277100"/>
          <a:ext cx="2085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676275</xdr:colOff>
      <xdr:row>15</xdr:row>
      <xdr:rowOff>0</xdr:rowOff>
    </xdr:from>
    <xdr:to>
      <xdr:col>7</xdr:col>
      <xdr:colOff>38100</xdr:colOff>
      <xdr:row>15</xdr:row>
      <xdr:rowOff>0</xdr:rowOff>
    </xdr:to>
    <xdr:sp macro="" textlink="">
      <xdr:nvSpPr>
        <xdr:cNvPr id="5270" name="Line 3"/>
        <xdr:cNvSpPr>
          <a:spLocks noChangeShapeType="1"/>
        </xdr:cNvSpPr>
      </xdr:nvSpPr>
      <xdr:spPr bwMode="auto">
        <a:xfrm>
          <a:off x="8391525" y="7277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1485900</xdr:colOff>
      <xdr:row>23</xdr:row>
      <xdr:rowOff>0</xdr:rowOff>
    </xdr:from>
    <xdr:to>
      <xdr:col>0</xdr:col>
      <xdr:colOff>5810250</xdr:colOff>
      <xdr:row>23</xdr:row>
      <xdr:rowOff>0</xdr:rowOff>
    </xdr:to>
    <xdr:sp macro="" textlink="">
      <xdr:nvSpPr>
        <xdr:cNvPr id="6292" name="Line 1"/>
        <xdr:cNvSpPr>
          <a:spLocks noChangeShapeType="1"/>
        </xdr:cNvSpPr>
      </xdr:nvSpPr>
      <xdr:spPr bwMode="auto">
        <a:xfrm>
          <a:off x="1485900" y="16735425"/>
          <a:ext cx="4324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876300</xdr:colOff>
      <xdr:row>23</xdr:row>
      <xdr:rowOff>0</xdr:rowOff>
    </xdr:from>
    <xdr:to>
      <xdr:col>3</xdr:col>
      <xdr:colOff>704850</xdr:colOff>
      <xdr:row>23</xdr:row>
      <xdr:rowOff>0</xdr:rowOff>
    </xdr:to>
    <xdr:sp macro="" textlink="">
      <xdr:nvSpPr>
        <xdr:cNvPr id="6293" name="Line 2"/>
        <xdr:cNvSpPr>
          <a:spLocks noChangeShapeType="1"/>
        </xdr:cNvSpPr>
      </xdr:nvSpPr>
      <xdr:spPr bwMode="auto">
        <a:xfrm>
          <a:off x="6696075" y="16735425"/>
          <a:ext cx="2247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285750</xdr:colOff>
      <xdr:row>23</xdr:row>
      <xdr:rowOff>0</xdr:rowOff>
    </xdr:from>
    <xdr:to>
      <xdr:col>5</xdr:col>
      <xdr:colOff>2305050</xdr:colOff>
      <xdr:row>23</xdr:row>
      <xdr:rowOff>0</xdr:rowOff>
    </xdr:to>
    <xdr:sp macro="" textlink="">
      <xdr:nvSpPr>
        <xdr:cNvPr id="6294" name="Line 3"/>
        <xdr:cNvSpPr>
          <a:spLocks noChangeShapeType="1"/>
        </xdr:cNvSpPr>
      </xdr:nvSpPr>
      <xdr:spPr bwMode="auto">
        <a:xfrm>
          <a:off x="9858375" y="16735425"/>
          <a:ext cx="3333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60</xdr:row>
      <xdr:rowOff>0</xdr:rowOff>
    </xdr:from>
    <xdr:to>
      <xdr:col>9</xdr:col>
      <xdr:colOff>266700</xdr:colOff>
      <xdr:row>60</xdr:row>
      <xdr:rowOff>0</xdr:rowOff>
    </xdr:to>
    <xdr:sp macro="" textlink="">
      <xdr:nvSpPr>
        <xdr:cNvPr id="7316" name="Line 1"/>
        <xdr:cNvSpPr>
          <a:spLocks noChangeShapeType="1"/>
        </xdr:cNvSpPr>
      </xdr:nvSpPr>
      <xdr:spPr bwMode="auto">
        <a:xfrm>
          <a:off x="2552700" y="16754475"/>
          <a:ext cx="416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914400</xdr:colOff>
      <xdr:row>60</xdr:row>
      <xdr:rowOff>0</xdr:rowOff>
    </xdr:from>
    <xdr:to>
      <xdr:col>19</xdr:col>
      <xdr:colOff>800100</xdr:colOff>
      <xdr:row>60</xdr:row>
      <xdr:rowOff>0</xdr:rowOff>
    </xdr:to>
    <xdr:sp macro="" textlink="">
      <xdr:nvSpPr>
        <xdr:cNvPr id="7317" name="Line 2"/>
        <xdr:cNvSpPr>
          <a:spLocks noChangeShapeType="1"/>
        </xdr:cNvSpPr>
      </xdr:nvSpPr>
      <xdr:spPr bwMode="auto">
        <a:xfrm flipV="1">
          <a:off x="10639425" y="16754475"/>
          <a:ext cx="441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180975</xdr:colOff>
      <xdr:row>60</xdr:row>
      <xdr:rowOff>0</xdr:rowOff>
    </xdr:from>
    <xdr:to>
      <xdr:col>31</xdr:col>
      <xdr:colOff>904875</xdr:colOff>
      <xdr:row>60</xdr:row>
      <xdr:rowOff>0</xdr:rowOff>
    </xdr:to>
    <xdr:sp macro="" textlink="">
      <xdr:nvSpPr>
        <xdr:cNvPr id="7318" name="Line 3"/>
        <xdr:cNvSpPr>
          <a:spLocks noChangeShapeType="1"/>
        </xdr:cNvSpPr>
      </xdr:nvSpPr>
      <xdr:spPr bwMode="auto">
        <a:xfrm>
          <a:off x="21583650" y="16754475"/>
          <a:ext cx="422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Лист1"/>
      <sheetName val="МТР все 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Ф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Лист1"/>
      <sheetName val="ТРП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Технич лист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  <sheetName val="База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_Структура по елементах"/>
      <sheetName val="Д3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1_Структура по елементах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Q248"/>
  <sheetViews>
    <sheetView tabSelected="1" zoomScale="60" zoomScaleNormal="60" workbookViewId="0">
      <selection activeCell="N62" sqref="N62"/>
    </sheetView>
  </sheetViews>
  <sheetFormatPr defaultRowHeight="23.25"/>
  <cols>
    <col min="1" max="1" width="72.5703125" style="47" customWidth="1"/>
    <col min="2" max="2" width="17.140625" style="107" customWidth="1"/>
    <col min="3" max="4" width="25.28515625" style="107" customWidth="1"/>
    <col min="5" max="5" width="23.42578125" style="107" customWidth="1"/>
    <col min="6" max="6" width="23.85546875" style="107" customWidth="1"/>
    <col min="7" max="7" width="22.42578125" style="107" customWidth="1"/>
    <col min="8" max="8" width="10" style="47" customWidth="1"/>
    <col min="9" max="9" width="9.5703125" style="47" customWidth="1"/>
    <col min="10" max="16384" width="9.140625" style="47"/>
  </cols>
  <sheetData>
    <row r="1" spans="1:11" ht="23.25" customHeight="1">
      <c r="A1" s="149"/>
      <c r="B1" s="150"/>
      <c r="C1" s="151"/>
      <c r="D1" s="149"/>
      <c r="E1" s="149" t="s">
        <v>237</v>
      </c>
      <c r="F1" s="149"/>
      <c r="G1" s="149"/>
      <c r="H1" s="112"/>
      <c r="I1" s="112"/>
      <c r="J1" s="112"/>
      <c r="K1" s="112"/>
    </row>
    <row r="2" spans="1:11" ht="18.75" customHeight="1">
      <c r="A2" s="152"/>
      <c r="B2" s="151"/>
      <c r="C2" s="151"/>
      <c r="D2" s="153"/>
      <c r="E2" s="254" t="s">
        <v>359</v>
      </c>
      <c r="F2" s="254"/>
      <c r="G2" s="254"/>
      <c r="H2" s="112"/>
      <c r="I2" s="112"/>
      <c r="J2" s="112"/>
      <c r="K2" s="112"/>
    </row>
    <row r="3" spans="1:11" ht="18.75" customHeight="1">
      <c r="A3" s="151"/>
      <c r="B3" s="151"/>
      <c r="C3" s="153"/>
      <c r="D3" s="153"/>
      <c r="E3" s="254"/>
      <c r="F3" s="254"/>
      <c r="G3" s="254"/>
      <c r="H3" s="112"/>
      <c r="I3" s="112"/>
      <c r="J3" s="112"/>
      <c r="K3" s="112"/>
    </row>
    <row r="4" spans="1:11" ht="18.75" customHeight="1">
      <c r="A4" s="151"/>
      <c r="B4" s="151"/>
      <c r="C4" s="153"/>
      <c r="D4" s="153"/>
      <c r="E4" s="254"/>
      <c r="F4" s="254"/>
      <c r="G4" s="254"/>
      <c r="H4" s="112"/>
      <c r="I4" s="112"/>
      <c r="J4" s="112"/>
      <c r="K4" s="112"/>
    </row>
    <row r="5" spans="1:11" ht="84" customHeight="1">
      <c r="A5" s="149"/>
      <c r="B5" s="155"/>
      <c r="C5" s="155"/>
      <c r="D5" s="151"/>
      <c r="E5" s="255"/>
      <c r="F5" s="255"/>
      <c r="G5" s="255"/>
    </row>
    <row r="6" spans="1:11" ht="25.5" customHeight="1">
      <c r="A6" s="156"/>
      <c r="B6" s="242"/>
      <c r="C6" s="242"/>
      <c r="D6" s="242"/>
      <c r="E6" s="157"/>
      <c r="F6" s="158" t="s">
        <v>136</v>
      </c>
      <c r="G6" s="159" t="s">
        <v>258</v>
      </c>
    </row>
    <row r="7" spans="1:11" ht="68.25" customHeight="1">
      <c r="A7" s="160" t="s">
        <v>14</v>
      </c>
      <c r="B7" s="242" t="s">
        <v>396</v>
      </c>
      <c r="C7" s="242"/>
      <c r="D7" s="242"/>
      <c r="E7" s="161"/>
      <c r="F7" s="162" t="s">
        <v>129</v>
      </c>
      <c r="G7" s="159">
        <v>2655018</v>
      </c>
    </row>
    <row r="8" spans="1:11" ht="25.5" customHeight="1">
      <c r="A8" s="156" t="s">
        <v>15</v>
      </c>
      <c r="B8" s="242" t="s">
        <v>397</v>
      </c>
      <c r="C8" s="242"/>
      <c r="D8" s="242"/>
      <c r="E8" s="157"/>
      <c r="F8" s="162" t="s">
        <v>128</v>
      </c>
      <c r="G8" s="159">
        <v>150</v>
      </c>
    </row>
    <row r="9" spans="1:11" ht="25.5" customHeight="1">
      <c r="A9" s="156" t="s">
        <v>19</v>
      </c>
      <c r="B9" s="242" t="s">
        <v>398</v>
      </c>
      <c r="C9" s="242"/>
      <c r="D9" s="242"/>
      <c r="E9" s="157"/>
      <c r="F9" s="162" t="s">
        <v>127</v>
      </c>
      <c r="G9" s="159">
        <v>1210136600</v>
      </c>
    </row>
    <row r="10" spans="1:11" ht="42.75" customHeight="1">
      <c r="A10" s="160" t="s">
        <v>383</v>
      </c>
      <c r="B10" s="242" t="s">
        <v>399</v>
      </c>
      <c r="C10" s="242"/>
      <c r="D10" s="242"/>
      <c r="E10" s="161"/>
      <c r="F10" s="162" t="s">
        <v>9</v>
      </c>
      <c r="G10" s="159"/>
    </row>
    <row r="11" spans="1:11" ht="25.5" customHeight="1">
      <c r="A11" s="160" t="s">
        <v>17</v>
      </c>
      <c r="B11" s="242" t="s">
        <v>400</v>
      </c>
      <c r="C11" s="242"/>
      <c r="D11" s="242"/>
      <c r="E11" s="161"/>
      <c r="F11" s="162" t="s">
        <v>8</v>
      </c>
      <c r="G11" s="159"/>
    </row>
    <row r="12" spans="1:11" ht="42.75" customHeight="1">
      <c r="A12" s="160" t="s">
        <v>16</v>
      </c>
      <c r="B12" s="242" t="s">
        <v>401</v>
      </c>
      <c r="C12" s="242"/>
      <c r="D12" s="242"/>
      <c r="E12" s="161"/>
      <c r="F12" s="162" t="s">
        <v>10</v>
      </c>
      <c r="G12" s="159" t="s">
        <v>408</v>
      </c>
    </row>
    <row r="13" spans="1:11" ht="25.5" customHeight="1">
      <c r="A13" s="160" t="s">
        <v>328</v>
      </c>
      <c r="B13" s="242"/>
      <c r="C13" s="242"/>
      <c r="D13" s="242"/>
      <c r="E13" s="242" t="s">
        <v>191</v>
      </c>
      <c r="F13" s="251"/>
      <c r="G13" s="163"/>
    </row>
    <row r="14" spans="1:11" ht="25.5" customHeight="1">
      <c r="A14" s="160" t="s">
        <v>20</v>
      </c>
      <c r="B14" s="242" t="s">
        <v>402</v>
      </c>
      <c r="C14" s="242"/>
      <c r="D14" s="242"/>
      <c r="E14" s="242" t="s">
        <v>192</v>
      </c>
      <c r="F14" s="244"/>
      <c r="G14" s="163"/>
    </row>
    <row r="15" spans="1:11" ht="25.5" customHeight="1">
      <c r="A15" s="160" t="s">
        <v>105</v>
      </c>
      <c r="B15" s="242">
        <v>11</v>
      </c>
      <c r="C15" s="242"/>
      <c r="D15" s="242"/>
      <c r="E15" s="164"/>
      <c r="F15" s="164"/>
      <c r="G15" s="164"/>
    </row>
    <row r="16" spans="1:11" ht="25.5" customHeight="1">
      <c r="A16" s="156" t="s">
        <v>11</v>
      </c>
      <c r="B16" s="242" t="s">
        <v>403</v>
      </c>
      <c r="C16" s="242"/>
      <c r="D16" s="242"/>
      <c r="E16" s="165"/>
      <c r="F16" s="165"/>
      <c r="G16" s="165"/>
    </row>
    <row r="17" spans="1:17" ht="25.5" customHeight="1">
      <c r="A17" s="160" t="s">
        <v>12</v>
      </c>
      <c r="B17" s="242" t="s">
        <v>404</v>
      </c>
      <c r="C17" s="242"/>
      <c r="D17" s="242"/>
      <c r="E17" s="164"/>
      <c r="F17" s="164"/>
      <c r="G17" s="164"/>
    </row>
    <row r="18" spans="1:17" ht="25.5" customHeight="1">
      <c r="A18" s="156" t="s">
        <v>13</v>
      </c>
      <c r="B18" s="242" t="s">
        <v>405</v>
      </c>
      <c r="C18" s="242"/>
      <c r="D18" s="242"/>
      <c r="E18" s="165"/>
      <c r="F18" s="165"/>
      <c r="G18" s="165"/>
    </row>
    <row r="19" spans="1:17" ht="13.5" customHeight="1">
      <c r="A19" s="166"/>
      <c r="B19" s="149"/>
      <c r="C19" s="149"/>
      <c r="D19" s="149"/>
      <c r="E19" s="149"/>
      <c r="F19" s="149"/>
      <c r="G19" s="149"/>
    </row>
    <row r="20" spans="1:17" ht="46.5" customHeight="1">
      <c r="A20" s="249" t="s">
        <v>238</v>
      </c>
      <c r="B20" s="249"/>
      <c r="C20" s="249"/>
      <c r="D20" s="249"/>
      <c r="E20" s="249"/>
      <c r="F20" s="249"/>
      <c r="G20" s="249"/>
    </row>
    <row r="21" spans="1:17" ht="27">
      <c r="A21" s="249" t="s">
        <v>382</v>
      </c>
      <c r="B21" s="249"/>
      <c r="C21" s="249"/>
      <c r="D21" s="249"/>
      <c r="E21" s="249"/>
      <c r="F21" s="249"/>
      <c r="G21" s="249"/>
    </row>
    <row r="22" spans="1:17">
      <c r="A22" s="247" t="s">
        <v>437</v>
      </c>
      <c r="B22" s="247"/>
      <c r="C22" s="247"/>
      <c r="D22" s="247"/>
      <c r="E22" s="247"/>
      <c r="F22" s="247"/>
      <c r="G22" s="247"/>
    </row>
    <row r="23" spans="1:17">
      <c r="A23" s="253" t="s">
        <v>357</v>
      </c>
      <c r="B23" s="253"/>
      <c r="C23" s="253"/>
      <c r="D23" s="253"/>
      <c r="E23" s="253"/>
      <c r="F23" s="253"/>
      <c r="G23" s="253"/>
    </row>
    <row r="24" spans="1:17" ht="9" customHeight="1">
      <c r="A24" s="114"/>
      <c r="B24" s="114"/>
      <c r="C24" s="114"/>
      <c r="D24" s="114"/>
      <c r="E24" s="114"/>
      <c r="F24" s="114"/>
      <c r="G24" s="114"/>
    </row>
    <row r="25" spans="1:17">
      <c r="A25" s="250" t="s">
        <v>204</v>
      </c>
      <c r="B25" s="250"/>
      <c r="C25" s="250"/>
      <c r="D25" s="250"/>
      <c r="E25" s="250"/>
      <c r="F25" s="250"/>
      <c r="G25" s="250"/>
    </row>
    <row r="26" spans="1:17" ht="12" customHeight="1">
      <c r="B26" s="115"/>
      <c r="C26" s="115"/>
      <c r="D26" s="115"/>
      <c r="E26" s="115"/>
      <c r="F26" s="115"/>
      <c r="G26" s="115"/>
    </row>
    <row r="27" spans="1:17" ht="43.5" customHeight="1">
      <c r="A27" s="248" t="s">
        <v>285</v>
      </c>
      <c r="B27" s="260" t="s">
        <v>18</v>
      </c>
      <c r="C27" s="245" t="s">
        <v>358</v>
      </c>
      <c r="D27" s="243" t="s">
        <v>356</v>
      </c>
      <c r="E27" s="243"/>
      <c r="F27" s="243"/>
      <c r="G27" s="243"/>
      <c r="Q27" s="47" t="s">
        <v>375</v>
      </c>
    </row>
    <row r="28" spans="1:17" ht="44.25" customHeight="1">
      <c r="A28" s="248"/>
      <c r="B28" s="260"/>
      <c r="C28" s="246"/>
      <c r="D28" s="116" t="s">
        <v>263</v>
      </c>
      <c r="E28" s="116" t="s">
        <v>246</v>
      </c>
      <c r="F28" s="116" t="s">
        <v>273</v>
      </c>
      <c r="G28" s="116" t="s">
        <v>274</v>
      </c>
    </row>
    <row r="29" spans="1:17" ht="30" customHeight="1">
      <c r="A29" s="109">
        <v>1</v>
      </c>
      <c r="B29" s="108">
        <v>2</v>
      </c>
      <c r="C29" s="109">
        <v>3</v>
      </c>
      <c r="D29" s="109">
        <v>4</v>
      </c>
      <c r="E29" s="108">
        <v>5</v>
      </c>
      <c r="F29" s="109">
        <v>6</v>
      </c>
      <c r="G29" s="108">
        <v>7</v>
      </c>
    </row>
    <row r="30" spans="1:17" ht="24.95" customHeight="1">
      <c r="A30" s="259" t="s">
        <v>98</v>
      </c>
      <c r="B30" s="259"/>
      <c r="C30" s="259"/>
      <c r="D30" s="259"/>
      <c r="E30" s="259"/>
      <c r="F30" s="259"/>
      <c r="G30" s="259"/>
    </row>
    <row r="31" spans="1:17" ht="46.5">
      <c r="A31" s="117" t="s">
        <v>205</v>
      </c>
      <c r="B31" s="108">
        <f>'1. Фін результат'!B9</f>
        <v>1000</v>
      </c>
      <c r="C31" s="118">
        <f>'1. Фін результат'!C9</f>
        <v>2695</v>
      </c>
      <c r="D31" s="118">
        <f>'1. Фін результат'!D9</f>
        <v>2640</v>
      </c>
      <c r="E31" s="118">
        <f>'1. Фін результат'!E9</f>
        <v>2506.1</v>
      </c>
      <c r="F31" s="118">
        <f>E31-D31</f>
        <v>-133.90000000000009</v>
      </c>
      <c r="G31" s="119">
        <f>E31/D31*100</f>
        <v>94.928030303030297</v>
      </c>
    </row>
    <row r="32" spans="1:17" ht="46.5">
      <c r="A32" s="117" t="s">
        <v>174</v>
      </c>
      <c r="B32" s="108">
        <f>'1. Фін результат'!B11</f>
        <v>1010</v>
      </c>
      <c r="C32" s="118">
        <f>'1. Фін результат'!C11</f>
        <v>2348</v>
      </c>
      <c r="D32" s="118">
        <f>'1. Фін результат'!D11</f>
        <v>1135</v>
      </c>
      <c r="E32" s="118">
        <f>'1. Фін результат'!E11</f>
        <v>1526</v>
      </c>
      <c r="F32" s="118" t="e">
        <f>#N/A</f>
        <v>#N/A</v>
      </c>
      <c r="G32" s="119" t="e">
        <f>#N/A</f>
        <v>#N/A</v>
      </c>
    </row>
    <row r="33" spans="1:7">
      <c r="A33" s="120" t="s">
        <v>264</v>
      </c>
      <c r="B33" s="108">
        <f>'1. Фін результат'!B20</f>
        <v>1020</v>
      </c>
      <c r="C33" s="118">
        <f>'1. Фін результат'!C20</f>
        <v>347</v>
      </c>
      <c r="D33" s="118">
        <f>'1. Фін результат'!D20</f>
        <v>1505</v>
      </c>
      <c r="E33" s="118">
        <f>'1. Фін результат'!E20</f>
        <v>980.09999999999991</v>
      </c>
      <c r="F33" s="118" t="e">
        <f>#N/A</f>
        <v>#N/A</v>
      </c>
      <c r="G33" s="119" t="e">
        <f>#N/A</f>
        <v>#N/A</v>
      </c>
    </row>
    <row r="34" spans="1:7">
      <c r="A34" s="117" t="s">
        <v>140</v>
      </c>
      <c r="B34" s="108">
        <f>'1. Фін результат'!B23</f>
        <v>1040</v>
      </c>
      <c r="C34" s="118">
        <f>'1. Фін результат'!C23</f>
        <v>365</v>
      </c>
      <c r="D34" s="118">
        <f>'1. Фін результат'!D23</f>
        <v>1194</v>
      </c>
      <c r="E34" s="118">
        <f>'1. Фін результат'!E23</f>
        <v>962</v>
      </c>
      <c r="F34" s="118" t="e">
        <f>#N/A</f>
        <v>#N/A</v>
      </c>
      <c r="G34" s="119" t="e">
        <f>#N/A</f>
        <v>#N/A</v>
      </c>
    </row>
    <row r="35" spans="1:7">
      <c r="A35" s="117" t="s">
        <v>137</v>
      </c>
      <c r="B35" s="108">
        <f>'1. Фін результат'!B51</f>
        <v>1070</v>
      </c>
      <c r="C35" s="118">
        <f>'1. Фін результат'!C51</f>
        <v>0</v>
      </c>
      <c r="D35" s="118">
        <f>'1. Фін результат'!D51</f>
        <v>0</v>
      </c>
      <c r="E35" s="118">
        <f>'1. Фін результат'!E51</f>
        <v>0</v>
      </c>
      <c r="F35" s="118" t="e">
        <f>#N/A</f>
        <v>#N/A</v>
      </c>
      <c r="G35" s="213" t="e">
        <f>#N/A</f>
        <v>#N/A</v>
      </c>
    </row>
    <row r="36" spans="1:7">
      <c r="A36" s="117" t="s">
        <v>141</v>
      </c>
      <c r="B36" s="108">
        <f>'1. Фін результат'!B81</f>
        <v>1300</v>
      </c>
      <c r="C36" s="118">
        <f>'1. Фін результат'!C21-'1. Фін результат'!C58</f>
        <v>0</v>
      </c>
      <c r="D36" s="118">
        <f>'1. Фін результат'!D21-'1. Фін результат'!D58</f>
        <v>0</v>
      </c>
      <c r="E36" s="118">
        <f>'1. Фін результат'!E21-'1. Фін результат'!E58</f>
        <v>0</v>
      </c>
      <c r="F36" s="118" t="e">
        <f>#N/A</f>
        <v>#N/A</v>
      </c>
      <c r="G36" s="213" t="e">
        <f>#N/A</f>
        <v>#N/A</v>
      </c>
    </row>
    <row r="37" spans="1:7" ht="45">
      <c r="A37" s="121" t="s">
        <v>4</v>
      </c>
      <c r="B37" s="108">
        <f>'1. Фін результат'!B64</f>
        <v>1100</v>
      </c>
      <c r="C37" s="118">
        <f>'1. Фін результат'!C64</f>
        <v>-18</v>
      </c>
      <c r="D37" s="118">
        <f>'1. Фін результат'!D64</f>
        <v>311</v>
      </c>
      <c r="E37" s="118">
        <f>'1. Фін результат'!E64</f>
        <v>18.099999999999909</v>
      </c>
      <c r="F37" s="118" t="e">
        <f>#N/A</f>
        <v>#N/A</v>
      </c>
      <c r="G37" s="119" t="e">
        <f>#N/A</f>
        <v>#N/A</v>
      </c>
    </row>
    <row r="38" spans="1:7">
      <c r="A38" s="122" t="s">
        <v>142</v>
      </c>
      <c r="B38" s="108">
        <f>'1. Фін результат'!B92</f>
        <v>1410</v>
      </c>
      <c r="C38" s="118">
        <f>'1. Фін результат'!C92</f>
        <v>398</v>
      </c>
      <c r="D38" s="118">
        <f>'1. Фін результат'!D92</f>
        <v>431</v>
      </c>
      <c r="E38" s="118">
        <f>'1. Фін результат'!E92</f>
        <v>858.09999999999991</v>
      </c>
      <c r="F38" s="118" t="e">
        <f>#N/A</f>
        <v>#N/A</v>
      </c>
      <c r="G38" s="119" t="e">
        <f>#N/A</f>
        <v>#N/A</v>
      </c>
    </row>
    <row r="39" spans="1:7">
      <c r="A39" s="123" t="s">
        <v>228</v>
      </c>
      <c r="B39" s="108">
        <f>' 5. Коефіцієнти'!B8</f>
        <v>5010</v>
      </c>
      <c r="C39" s="118">
        <f>'фінплан - зведені показники'!C38/'фінплан - зведені показники'!C31</f>
        <v>0.1476808905380334</v>
      </c>
      <c r="D39" s="118">
        <f>'фінплан - зведені показники'!D38/'фінплан - зведені показники'!D31</f>
        <v>0.16325757575757577</v>
      </c>
      <c r="E39" s="118">
        <f>'фінплан - зведені показники'!E38/'фінплан - зведені показники'!E31</f>
        <v>0.3424045329396273</v>
      </c>
      <c r="F39" s="118" t="e">
        <f>#N/A</f>
        <v>#N/A</v>
      </c>
      <c r="G39" s="119" t="e">
        <f>#N/A</f>
        <v>#N/A</v>
      </c>
    </row>
    <row r="40" spans="1:7" ht="46.5">
      <c r="A40" s="123" t="s">
        <v>143</v>
      </c>
      <c r="B40" s="108">
        <f>'1. Фін результат'!B82</f>
        <v>1310</v>
      </c>
      <c r="C40" s="118">
        <f>'1. Фін результат'!C82</f>
        <v>0</v>
      </c>
      <c r="D40" s="118">
        <f>'1. Фін результат'!D82</f>
        <v>0</v>
      </c>
      <c r="E40" s="118">
        <f>'1. Фін результат'!E82</f>
        <v>0</v>
      </c>
      <c r="F40" s="118" t="e">
        <f>#N/A</f>
        <v>#N/A</v>
      </c>
      <c r="G40" s="213" t="e">
        <f>#N/A</f>
        <v>#N/A</v>
      </c>
    </row>
    <row r="41" spans="1:7">
      <c r="A41" s="117" t="s">
        <v>232</v>
      </c>
      <c r="B41" s="108">
        <f>'1. Фін результат'!B83</f>
        <v>1320</v>
      </c>
      <c r="C41" s="118">
        <f>'1. Фін результат'!C69-'1. Фін результат'!C71</f>
        <v>0</v>
      </c>
      <c r="D41" s="118">
        <f>'1. Фін результат'!D69-'1. Фін результат'!D71</f>
        <v>0</v>
      </c>
      <c r="E41" s="118">
        <f>'1. Фін результат'!E69-'1. Фін результат'!E71</f>
        <v>0</v>
      </c>
      <c r="F41" s="118" t="e">
        <f>#N/A</f>
        <v>#N/A</v>
      </c>
      <c r="G41" s="213" t="e">
        <f>#N/A</f>
        <v>#N/A</v>
      </c>
    </row>
    <row r="42" spans="1:7">
      <c r="A42" s="122" t="s">
        <v>96</v>
      </c>
      <c r="B42" s="108">
        <f>'1. Фін результат'!B73</f>
        <v>1170</v>
      </c>
      <c r="C42" s="118">
        <f>'1. Фін результат'!C73</f>
        <v>-18</v>
      </c>
      <c r="D42" s="118">
        <f>'1. Фін результат'!D73</f>
        <v>311</v>
      </c>
      <c r="E42" s="118">
        <f>'1. Фін результат'!E73</f>
        <v>18.099999999999909</v>
      </c>
      <c r="F42" s="118" t="e">
        <f>#N/A</f>
        <v>#N/A</v>
      </c>
      <c r="G42" s="119" t="e">
        <f>#N/A</f>
        <v>#N/A</v>
      </c>
    </row>
    <row r="43" spans="1:7">
      <c r="A43" s="124" t="s">
        <v>138</v>
      </c>
      <c r="B43" s="108">
        <f>'1. Фін результат'!B74</f>
        <v>1180</v>
      </c>
      <c r="C43" s="118">
        <f>'1. Фін результат'!C74</f>
        <v>0</v>
      </c>
      <c r="D43" s="118">
        <f>'1. Фін результат'!D74</f>
        <v>0</v>
      </c>
      <c r="E43" s="118">
        <f>'1. Фін результат'!E74</f>
        <v>0</v>
      </c>
      <c r="F43" s="118" t="e">
        <f>#N/A</f>
        <v>#N/A</v>
      </c>
      <c r="G43" s="213" t="e">
        <f>#N/A</f>
        <v>#N/A</v>
      </c>
    </row>
    <row r="44" spans="1:7">
      <c r="A44" s="121" t="s">
        <v>229</v>
      </c>
      <c r="B44" s="108">
        <f>'1. Фін результат'!B76</f>
        <v>1200</v>
      </c>
      <c r="C44" s="118">
        <f>'1. Фін результат'!C76</f>
        <v>-18</v>
      </c>
      <c r="D44" s="118">
        <f>'1. Фін результат'!D76</f>
        <v>311</v>
      </c>
      <c r="E44" s="118">
        <f>'1. Фін результат'!E76</f>
        <v>18.099999999999909</v>
      </c>
      <c r="F44" s="118" t="e">
        <f>#N/A</f>
        <v>#N/A</v>
      </c>
      <c r="G44" s="119" t="e">
        <f>#N/A</f>
        <v>#N/A</v>
      </c>
    </row>
    <row r="45" spans="1:7">
      <c r="A45" s="123" t="s">
        <v>230</v>
      </c>
      <c r="B45" s="108">
        <f>' 5. Коефіцієнти'!B11</f>
        <v>5040</v>
      </c>
      <c r="C45" s="118">
        <f>C44/C31</f>
        <v>-6.6790352504638223E-3</v>
      </c>
      <c r="D45" s="118">
        <f>D44/D31</f>
        <v>0.1178030303030303</v>
      </c>
      <c r="E45" s="118">
        <f>E44/E31</f>
        <v>7.2223773991460473E-3</v>
      </c>
      <c r="F45" s="118" t="e">
        <f>#N/A</f>
        <v>#N/A</v>
      </c>
      <c r="G45" s="119" t="e">
        <f>#N/A</f>
        <v>#N/A</v>
      </c>
    </row>
    <row r="46" spans="1:7">
      <c r="A46" s="256" t="s">
        <v>155</v>
      </c>
      <c r="B46" s="257"/>
      <c r="C46" s="257"/>
      <c r="D46" s="257"/>
      <c r="E46" s="257"/>
      <c r="F46" s="257"/>
      <c r="G46" s="258"/>
    </row>
    <row r="47" spans="1:7">
      <c r="A47" s="123" t="s">
        <v>360</v>
      </c>
      <c r="B47" s="108">
        <f>'2. Розрахунки з бюджетом'!B20</f>
        <v>2100</v>
      </c>
      <c r="C47" s="118">
        <f>'2. Розрахунки з бюджетом'!C9</f>
        <v>0</v>
      </c>
      <c r="D47" s="118">
        <f>'2. Розрахунки з бюджетом'!D9</f>
        <v>205</v>
      </c>
      <c r="E47" s="118">
        <f>'2. Розрахунки з бюджетом'!E9</f>
        <v>11.7</v>
      </c>
      <c r="F47" s="118" t="e">
        <f>#N/A</f>
        <v>#N/A</v>
      </c>
      <c r="G47" s="119" t="e">
        <f>#N/A</f>
        <v>#N/A</v>
      </c>
    </row>
    <row r="48" spans="1:7">
      <c r="A48" s="125" t="s">
        <v>154</v>
      </c>
      <c r="B48" s="108">
        <f>'2. Розрахунки з бюджетом'!B23</f>
        <v>2110</v>
      </c>
      <c r="C48" s="118">
        <f>'2. Розрахунки з бюджетом'!C23</f>
        <v>0</v>
      </c>
      <c r="D48" s="118">
        <f>'2. Розрахунки з бюджетом'!D23</f>
        <v>0</v>
      </c>
      <c r="E48" s="118">
        <f>'2. Розрахунки з бюджетом'!E23</f>
        <v>0</v>
      </c>
      <c r="F48" s="118" t="e">
        <f>#N/A</f>
        <v>#N/A</v>
      </c>
      <c r="G48" s="213" t="e">
        <f>#N/A</f>
        <v>#N/A</v>
      </c>
    </row>
    <row r="49" spans="1:7" ht="46.5">
      <c r="A49" s="125" t="s">
        <v>351</v>
      </c>
      <c r="B49" s="108" t="s">
        <v>321</v>
      </c>
      <c r="C49" s="118">
        <f>'2. Розрахунки з бюджетом'!C24+'2. Розрахунки з бюджетом'!C25</f>
        <v>458</v>
      </c>
      <c r="D49" s="118">
        <f>'2. Розрахунки з бюджетом'!D24+'2. Розрахунки з бюджетом'!D25</f>
        <v>0</v>
      </c>
      <c r="E49" s="118">
        <f>'2. Розрахунки з бюджетом'!E24+'2. Розрахунки з бюджетом'!E25</f>
        <v>435</v>
      </c>
      <c r="F49" s="118" t="e">
        <f>#N/A</f>
        <v>#N/A</v>
      </c>
      <c r="G49" s="213" t="e">
        <f>#N/A</f>
        <v>#N/A</v>
      </c>
    </row>
    <row r="50" spans="1:7" ht="69.75">
      <c r="A50" s="123" t="s">
        <v>256</v>
      </c>
      <c r="B50" s="108">
        <f>'2. Розрахунки з бюджетом'!B26</f>
        <v>2140</v>
      </c>
      <c r="C50" s="118">
        <f>'2. Розрахунки з бюджетом'!C26</f>
        <v>499</v>
      </c>
      <c r="D50" s="118">
        <f>'2. Розрахунки з бюджетом'!D26</f>
        <v>342</v>
      </c>
      <c r="E50" s="118">
        <f>'2. Розрахунки з бюджетом'!E26</f>
        <v>61</v>
      </c>
      <c r="F50" s="118" t="e">
        <f>#N/A</f>
        <v>#N/A</v>
      </c>
      <c r="G50" s="119" t="e">
        <f>#N/A</f>
        <v>#N/A</v>
      </c>
    </row>
    <row r="51" spans="1:7" ht="46.5">
      <c r="A51" s="123" t="s">
        <v>84</v>
      </c>
      <c r="B51" s="108">
        <f>'2. Розрахунки з бюджетом'!B36</f>
        <v>2150</v>
      </c>
      <c r="C51" s="118">
        <f>'2. Розрахунки з бюджетом'!C36</f>
        <v>299</v>
      </c>
      <c r="D51" s="118">
        <f>'2. Розрахунки з бюджетом'!D36</f>
        <v>376</v>
      </c>
      <c r="E51" s="118">
        <f>'2. Розрахунки з бюджетом'!E36</f>
        <v>278</v>
      </c>
      <c r="F51" s="118" t="e">
        <f>#N/A</f>
        <v>#N/A</v>
      </c>
      <c r="G51" s="119" t="e">
        <f>#N/A</f>
        <v>#N/A</v>
      </c>
    </row>
    <row r="52" spans="1:7">
      <c r="A52" s="122" t="s">
        <v>265</v>
      </c>
      <c r="B52" s="108">
        <f>'2. Розрахунки з бюджетом'!B37</f>
        <v>2200</v>
      </c>
      <c r="C52" s="118">
        <f>'2. Розрахунки з бюджетом'!C37</f>
        <v>1256</v>
      </c>
      <c r="D52" s="118">
        <f>'2. Розрахунки з бюджетом'!D37</f>
        <v>923</v>
      </c>
      <c r="E52" s="118">
        <f>'2. Розрахунки з бюджетом'!E37</f>
        <v>786</v>
      </c>
      <c r="F52" s="118" t="e">
        <f>#N/A</f>
        <v>#N/A</v>
      </c>
      <c r="G52" s="119" t="e">
        <f>#N/A</f>
        <v>#N/A</v>
      </c>
    </row>
    <row r="53" spans="1:7">
      <c r="A53" s="256" t="s">
        <v>153</v>
      </c>
      <c r="B53" s="257"/>
      <c r="C53" s="257"/>
      <c r="D53" s="257"/>
      <c r="E53" s="257"/>
      <c r="F53" s="257"/>
      <c r="G53" s="258"/>
    </row>
    <row r="54" spans="1:7">
      <c r="A54" s="122" t="s">
        <v>144</v>
      </c>
      <c r="B54" s="108">
        <f>'3. Рух грошових коштів'!B71</f>
        <v>3600</v>
      </c>
      <c r="C54" s="118">
        <f>'3. Рух грошових коштів'!C71</f>
        <v>370.6</v>
      </c>
      <c r="D54" s="118">
        <f>'3. Рух грошових коштів'!D71</f>
        <v>1065</v>
      </c>
      <c r="E54" s="118">
        <f>'3. Рух грошових коштів'!E71</f>
        <v>1065</v>
      </c>
      <c r="F54" s="118" t="e">
        <f>#N/A</f>
        <v>#N/A</v>
      </c>
      <c r="G54" s="119" t="e">
        <f>#N/A</f>
        <v>#N/A</v>
      </c>
    </row>
    <row r="55" spans="1:7" ht="46.5">
      <c r="A55" s="123" t="s">
        <v>145</v>
      </c>
      <c r="B55" s="108">
        <f>'3. Рух грошових коштів'!B25</f>
        <v>3090</v>
      </c>
      <c r="C55" s="118">
        <f>'3. Рух грошових коштів'!C25</f>
        <v>-14016</v>
      </c>
      <c r="D55" s="118">
        <f>'3. Рух грошових коштів'!D25</f>
        <v>431</v>
      </c>
      <c r="E55" s="118">
        <f>'3. Рух грошових коштів'!E25</f>
        <v>482.09999999999991</v>
      </c>
      <c r="F55" s="118" t="e">
        <f>#N/A</f>
        <v>#N/A</v>
      </c>
      <c r="G55" s="119" t="e">
        <f>#N/A</f>
        <v>#N/A</v>
      </c>
    </row>
    <row r="56" spans="1:7" ht="46.5">
      <c r="A56" s="123" t="s">
        <v>233</v>
      </c>
      <c r="B56" s="108">
        <f>'3. Рух грошових коштів'!B42</f>
        <v>3320</v>
      </c>
      <c r="C56" s="118">
        <f>'3. Рух грошових коштів'!C42</f>
        <v>0</v>
      </c>
      <c r="D56" s="118">
        <f>'3. Рух грошових коштів'!D42</f>
        <v>0</v>
      </c>
      <c r="E56" s="118">
        <f>'3. Рух грошових коштів'!E42</f>
        <v>0</v>
      </c>
      <c r="F56" s="118" t="e">
        <f>#N/A</f>
        <v>#N/A</v>
      </c>
      <c r="G56" s="213" t="e">
        <f>#N/A</f>
        <v>#N/A</v>
      </c>
    </row>
    <row r="57" spans="1:7" ht="46.5">
      <c r="A57" s="123" t="s">
        <v>146</v>
      </c>
      <c r="B57" s="108">
        <f>'3. Рух грошових коштів'!B69</f>
        <v>3580</v>
      </c>
      <c r="C57" s="118">
        <f>'3. Рух грошових коштів'!C69</f>
        <v>14301</v>
      </c>
      <c r="D57" s="118">
        <f>'3. Рух грошових коштів'!D69</f>
        <v>-205</v>
      </c>
      <c r="E57" s="118">
        <f>'3. Рух грошових коштів'!E69</f>
        <v>-11.7</v>
      </c>
      <c r="F57" s="118" t="e">
        <f>#N/A</f>
        <v>#N/A</v>
      </c>
      <c r="G57" s="119" t="e">
        <f>#N/A</f>
        <v>#N/A</v>
      </c>
    </row>
    <row r="58" spans="1:7" ht="54" customHeight="1">
      <c r="A58" s="123" t="s">
        <v>169</v>
      </c>
      <c r="B58" s="108">
        <f>'3. Рух грошових коштів'!B72</f>
        <v>3610</v>
      </c>
      <c r="C58" s="118"/>
      <c r="D58" s="118"/>
      <c r="E58" s="118"/>
      <c r="F58" s="118" t="e">
        <f>#N/A</f>
        <v>#N/A</v>
      </c>
      <c r="G58" s="213" t="e">
        <f>#N/A</f>
        <v>#N/A</v>
      </c>
    </row>
    <row r="59" spans="1:7" ht="38.25" customHeight="1">
      <c r="A59" s="122" t="s">
        <v>147</v>
      </c>
      <c r="B59" s="108">
        <f>'3. Рух грошових коштів'!B73</f>
        <v>3620</v>
      </c>
      <c r="C59" s="118">
        <f>'3. Рух грошових коштів'!C73</f>
        <v>655.60000000000036</v>
      </c>
      <c r="D59" s="118">
        <f>'3. Рух грошових коштів'!D73</f>
        <v>1291</v>
      </c>
      <c r="E59" s="118">
        <f>'3. Рух грошових коштів'!E73</f>
        <v>1535.3999999999999</v>
      </c>
      <c r="F59" s="118" t="e">
        <f>#N/A</f>
        <v>#N/A</v>
      </c>
      <c r="G59" s="119" t="e">
        <f>#N/A</f>
        <v>#N/A</v>
      </c>
    </row>
    <row r="60" spans="1:7">
      <c r="A60" s="262" t="s">
        <v>212</v>
      </c>
      <c r="B60" s="263"/>
      <c r="C60" s="263"/>
      <c r="D60" s="263"/>
      <c r="E60" s="263"/>
      <c r="F60" s="263"/>
      <c r="G60" s="263"/>
    </row>
    <row r="61" spans="1:7">
      <c r="A61" s="123" t="s">
        <v>211</v>
      </c>
      <c r="B61" s="109">
        <f>'4. Кап. інвестиції'!B6</f>
        <v>4000</v>
      </c>
      <c r="C61" s="118">
        <f>'4. Кап. інвестиції'!C6</f>
        <v>13350</v>
      </c>
      <c r="D61" s="118">
        <f>'4. Кап. інвестиції'!D6</f>
        <v>0</v>
      </c>
      <c r="E61" s="118">
        <f>'4. Кап. інвестиції'!E6</f>
        <v>0</v>
      </c>
      <c r="F61" s="118">
        <f>E61-D61</f>
        <v>0</v>
      </c>
      <c r="G61" s="213" t="e">
        <f>E61/D61*100</f>
        <v>#DIV/0!</v>
      </c>
    </row>
    <row r="62" spans="1:7">
      <c r="A62" s="261" t="s">
        <v>214</v>
      </c>
      <c r="B62" s="261"/>
      <c r="C62" s="261"/>
      <c r="D62" s="261"/>
      <c r="E62" s="261"/>
      <c r="F62" s="261"/>
      <c r="G62" s="261"/>
    </row>
    <row r="63" spans="1:7">
      <c r="A63" s="123" t="s">
        <v>172</v>
      </c>
      <c r="B63" s="109">
        <f>' 5. Коефіцієнти'!B9</f>
        <v>5020</v>
      </c>
      <c r="C63" s="118">
        <f>' 5. Коефіцієнти'!D9</f>
        <v>-3.9037085230969419E-4</v>
      </c>
      <c r="D63" s="118">
        <f>D44/D70</f>
        <v>6.9464608786937972E-3</v>
      </c>
      <c r="E63" s="118">
        <f>' 5. Коефіцієнти'!E9</f>
        <v>4.0574771907014076E-4</v>
      </c>
      <c r="F63" s="118" t="s">
        <v>395</v>
      </c>
      <c r="G63" s="119" t="s">
        <v>395</v>
      </c>
    </row>
    <row r="64" spans="1:7">
      <c r="A64" s="123" t="s">
        <v>168</v>
      </c>
      <c r="B64" s="109">
        <f>' 5. Коефіцієнти'!B10</f>
        <v>5030</v>
      </c>
      <c r="C64" s="118">
        <f>' 5. Коефіцієнти'!D10</f>
        <v>-3.9054024734215667E-4</v>
      </c>
      <c r="D64" s="118">
        <f>D44/D76</f>
        <v>6.9464608786937972E-3</v>
      </c>
      <c r="E64" s="118">
        <f>' 5. Коефіцієнти'!E10</f>
        <v>4.0574771907014076E-4</v>
      </c>
      <c r="F64" s="118" t="s">
        <v>395</v>
      </c>
      <c r="G64" s="119" t="s">
        <v>395</v>
      </c>
    </row>
    <row r="65" spans="1:7">
      <c r="A65" s="123" t="s">
        <v>231</v>
      </c>
      <c r="B65" s="109">
        <f>' 5. Коефіцієнти'!B14</f>
        <v>5110</v>
      </c>
      <c r="C65" s="118">
        <f>' 5. Коефіцієнти'!D14</f>
        <v>2304.5</v>
      </c>
      <c r="D65" s="118" t="e">
        <f>D76/D73</f>
        <v>#DIV/0!</v>
      </c>
      <c r="E65" s="118" t="e">
        <f>' 5. Коефіцієнти'!E14</f>
        <v>#DIV/0!</v>
      </c>
      <c r="F65" s="118" t="s">
        <v>395</v>
      </c>
      <c r="G65" s="119" t="s">
        <v>395</v>
      </c>
    </row>
    <row r="66" spans="1:7">
      <c r="A66" s="256" t="s">
        <v>213</v>
      </c>
      <c r="B66" s="257"/>
      <c r="C66" s="257"/>
      <c r="D66" s="257"/>
      <c r="E66" s="257"/>
      <c r="F66" s="257"/>
      <c r="G66" s="258"/>
    </row>
    <row r="67" spans="1:7">
      <c r="A67" s="123" t="s">
        <v>148</v>
      </c>
      <c r="B67" s="109">
        <v>6000</v>
      </c>
      <c r="C67" s="224">
        <v>44124</v>
      </c>
      <c r="D67" s="148">
        <v>43116</v>
      </c>
      <c r="E67" s="224">
        <v>42572</v>
      </c>
      <c r="F67" s="118">
        <f>E67-D67</f>
        <v>-544</v>
      </c>
      <c r="G67" s="119">
        <f>E67/D67*100</f>
        <v>98.738287410706008</v>
      </c>
    </row>
    <row r="68" spans="1:7">
      <c r="A68" s="123" t="s">
        <v>149</v>
      </c>
      <c r="B68" s="109">
        <v>6010</v>
      </c>
      <c r="C68" s="224">
        <v>1986</v>
      </c>
      <c r="D68" s="148">
        <v>1655</v>
      </c>
      <c r="E68" s="224">
        <v>2037</v>
      </c>
      <c r="F68" s="118" t="e">
        <f>#N/A</f>
        <v>#N/A</v>
      </c>
      <c r="G68" s="119" t="e">
        <f>#N/A</f>
        <v>#N/A</v>
      </c>
    </row>
    <row r="69" spans="1:7">
      <c r="A69" s="123" t="s">
        <v>268</v>
      </c>
      <c r="B69" s="109">
        <v>6020</v>
      </c>
      <c r="C69" s="224">
        <f>C59</f>
        <v>655.60000000000036</v>
      </c>
      <c r="D69" s="148">
        <f>D59</f>
        <v>1291</v>
      </c>
      <c r="E69" s="224">
        <f>E59</f>
        <v>1535.3999999999999</v>
      </c>
      <c r="F69" s="118" t="e">
        <f>#N/A</f>
        <v>#N/A</v>
      </c>
      <c r="G69" s="119" t="e">
        <f>#N/A</f>
        <v>#N/A</v>
      </c>
    </row>
    <row r="70" spans="1:7" s="126" customFormat="1">
      <c r="A70" s="122" t="s">
        <v>266</v>
      </c>
      <c r="B70" s="109">
        <v>6030</v>
      </c>
      <c r="C70" s="224">
        <f>C67+C68</f>
        <v>46110</v>
      </c>
      <c r="D70" s="148">
        <f>D67+D68</f>
        <v>44771</v>
      </c>
      <c r="E70" s="224">
        <f>E67+E68</f>
        <v>44609</v>
      </c>
      <c r="F70" s="118" t="e">
        <f>#N/A</f>
        <v>#N/A</v>
      </c>
      <c r="G70" s="119" t="e">
        <f>#N/A</f>
        <v>#N/A</v>
      </c>
    </row>
    <row r="71" spans="1:7">
      <c r="A71" s="123" t="s">
        <v>170</v>
      </c>
      <c r="B71" s="109">
        <v>6040</v>
      </c>
      <c r="C71" s="224"/>
      <c r="D71" s="148"/>
      <c r="E71" s="224"/>
      <c r="F71" s="118" t="e">
        <f>#N/A</f>
        <v>#N/A</v>
      </c>
      <c r="G71" s="213" t="e">
        <f>#N/A</f>
        <v>#N/A</v>
      </c>
    </row>
    <row r="72" spans="1:7">
      <c r="A72" s="123" t="s">
        <v>171</v>
      </c>
      <c r="B72" s="109">
        <v>6050</v>
      </c>
      <c r="C72" s="224">
        <v>20</v>
      </c>
      <c r="D72" s="148"/>
      <c r="E72" s="224"/>
      <c r="F72" s="118" t="e">
        <f>#N/A</f>
        <v>#N/A</v>
      </c>
      <c r="G72" s="213" t="e">
        <f>#N/A</f>
        <v>#N/A</v>
      </c>
    </row>
    <row r="73" spans="1:7" s="126" customFormat="1">
      <c r="A73" s="122" t="s">
        <v>267</v>
      </c>
      <c r="B73" s="109">
        <v>6060</v>
      </c>
      <c r="C73" s="224">
        <f>C71+C72</f>
        <v>20</v>
      </c>
      <c r="D73" s="148">
        <f>D71+D72</f>
        <v>0</v>
      </c>
      <c r="E73" s="224">
        <f>E71+E72</f>
        <v>0</v>
      </c>
      <c r="F73" s="118" t="e">
        <f>#N/A</f>
        <v>#N/A</v>
      </c>
      <c r="G73" s="213" t="e">
        <f>#N/A</f>
        <v>#N/A</v>
      </c>
    </row>
    <row r="74" spans="1:7">
      <c r="A74" s="123" t="s">
        <v>269</v>
      </c>
      <c r="B74" s="109">
        <v>6070</v>
      </c>
      <c r="C74" s="224"/>
      <c r="D74" s="148"/>
      <c r="E74" s="224"/>
      <c r="F74" s="118" t="e">
        <f>#N/A</f>
        <v>#N/A</v>
      </c>
      <c r="G74" s="213" t="e">
        <f>#N/A</f>
        <v>#N/A</v>
      </c>
    </row>
    <row r="75" spans="1:7">
      <c r="A75" s="123" t="s">
        <v>270</v>
      </c>
      <c r="B75" s="109">
        <v>6080</v>
      </c>
      <c r="C75" s="224"/>
      <c r="D75" s="148"/>
      <c r="E75" s="224"/>
      <c r="F75" s="118" t="e">
        <f>#N/A</f>
        <v>#N/A</v>
      </c>
      <c r="G75" s="213" t="e">
        <f>#N/A</f>
        <v>#N/A</v>
      </c>
    </row>
    <row r="76" spans="1:7" s="126" customFormat="1">
      <c r="A76" s="122" t="s">
        <v>150</v>
      </c>
      <c r="B76" s="109">
        <v>6090</v>
      </c>
      <c r="C76" s="224">
        <v>46090</v>
      </c>
      <c r="D76" s="148">
        <v>44771</v>
      </c>
      <c r="E76" s="224">
        <v>44609</v>
      </c>
      <c r="F76" s="118" t="e">
        <f>#N/A</f>
        <v>#N/A</v>
      </c>
      <c r="G76" s="119" t="e">
        <f>#N/A</f>
        <v>#N/A</v>
      </c>
    </row>
    <row r="77" spans="1:7">
      <c r="A77" s="154"/>
      <c r="B77" s="151"/>
      <c r="C77" s="151"/>
      <c r="D77" s="151"/>
      <c r="E77" s="151"/>
      <c r="F77" s="151"/>
      <c r="G77" s="151"/>
    </row>
    <row r="78" spans="1:7" ht="25.5">
      <c r="A78" s="167" t="s">
        <v>406</v>
      </c>
      <c r="B78" s="168"/>
      <c r="C78" s="149"/>
      <c r="D78" s="149"/>
      <c r="E78" s="149"/>
      <c r="F78" s="211" t="s">
        <v>407</v>
      </c>
      <c r="G78" s="149"/>
    </row>
    <row r="79" spans="1:7" s="105" customFormat="1">
      <c r="A79" s="166" t="s">
        <v>391</v>
      </c>
      <c r="B79" s="169"/>
      <c r="C79" s="253" t="s">
        <v>79</v>
      </c>
      <c r="D79" s="253"/>
      <c r="E79" s="149"/>
      <c r="F79" s="169" t="s">
        <v>102</v>
      </c>
      <c r="G79" s="169"/>
    </row>
    <row r="80" spans="1:7">
      <c r="A80" s="149"/>
      <c r="B80" s="151"/>
      <c r="C80" s="151"/>
      <c r="D80" s="151"/>
      <c r="E80" s="151"/>
      <c r="F80" s="151"/>
      <c r="G80" s="151"/>
    </row>
    <row r="81" spans="1:7" ht="42.75" customHeight="1">
      <c r="A81" s="153"/>
      <c r="B81" s="151"/>
      <c r="C81" s="151"/>
      <c r="D81" s="151"/>
      <c r="E81" s="151"/>
      <c r="F81" s="151"/>
      <c r="G81" s="151"/>
    </row>
    <row r="82" spans="1:7" ht="113.25" customHeight="1">
      <c r="A82" s="252"/>
      <c r="B82" s="252"/>
      <c r="C82" s="252"/>
      <c r="D82" s="252"/>
      <c r="E82" s="252"/>
      <c r="F82" s="252"/>
      <c r="G82" s="252"/>
    </row>
    <row r="83" spans="1:7">
      <c r="A83" s="113"/>
    </row>
    <row r="84" spans="1:7">
      <c r="A84" s="113"/>
    </row>
    <row r="85" spans="1:7">
      <c r="A85" s="113"/>
    </row>
    <row r="86" spans="1:7">
      <c r="A86" s="113"/>
    </row>
    <row r="87" spans="1:7">
      <c r="A87" s="113"/>
    </row>
    <row r="88" spans="1:7">
      <c r="A88" s="113"/>
    </row>
    <row r="89" spans="1:7">
      <c r="A89" s="113"/>
    </row>
    <row r="90" spans="1:7">
      <c r="A90" s="113"/>
    </row>
    <row r="91" spans="1:7">
      <c r="A91" s="113"/>
    </row>
    <row r="92" spans="1:7">
      <c r="A92" s="113"/>
    </row>
    <row r="93" spans="1:7">
      <c r="A93" s="113"/>
    </row>
    <row r="94" spans="1:7">
      <c r="A94" s="113"/>
    </row>
    <row r="95" spans="1:7">
      <c r="A95" s="113"/>
    </row>
    <row r="96" spans="1:7">
      <c r="A96" s="113"/>
    </row>
    <row r="97" spans="1:1">
      <c r="A97" s="113"/>
    </row>
    <row r="98" spans="1:1">
      <c r="A98" s="113"/>
    </row>
    <row r="99" spans="1:1">
      <c r="A99" s="113"/>
    </row>
    <row r="100" spans="1:1">
      <c r="A100" s="113"/>
    </row>
    <row r="101" spans="1:1">
      <c r="A101" s="113"/>
    </row>
    <row r="102" spans="1:1">
      <c r="A102" s="113"/>
    </row>
    <row r="103" spans="1:1">
      <c r="A103" s="113"/>
    </row>
    <row r="104" spans="1:1">
      <c r="A104" s="113"/>
    </row>
    <row r="105" spans="1:1">
      <c r="A105" s="113"/>
    </row>
    <row r="106" spans="1:1">
      <c r="A106" s="113"/>
    </row>
    <row r="107" spans="1:1">
      <c r="A107" s="113"/>
    </row>
    <row r="108" spans="1:1">
      <c r="A108" s="113"/>
    </row>
    <row r="109" spans="1:1">
      <c r="A109" s="113"/>
    </row>
    <row r="110" spans="1:1">
      <c r="A110" s="113"/>
    </row>
    <row r="111" spans="1:1">
      <c r="A111" s="113"/>
    </row>
    <row r="112" spans="1:1">
      <c r="A112" s="113"/>
    </row>
    <row r="113" spans="1:1">
      <c r="A113" s="113"/>
    </row>
    <row r="114" spans="1:1">
      <c r="A114" s="113"/>
    </row>
    <row r="115" spans="1:1">
      <c r="A115" s="113"/>
    </row>
    <row r="116" spans="1:1">
      <c r="A116" s="113"/>
    </row>
    <row r="117" spans="1:1">
      <c r="A117" s="113"/>
    </row>
    <row r="118" spans="1:1">
      <c r="A118" s="113"/>
    </row>
    <row r="119" spans="1:1">
      <c r="A119" s="113"/>
    </row>
    <row r="120" spans="1:1">
      <c r="A120" s="113"/>
    </row>
    <row r="121" spans="1:1">
      <c r="A121" s="113"/>
    </row>
    <row r="122" spans="1:1">
      <c r="A122" s="113"/>
    </row>
    <row r="123" spans="1:1">
      <c r="A123" s="113"/>
    </row>
    <row r="124" spans="1:1">
      <c r="A124" s="113"/>
    </row>
    <row r="125" spans="1:1">
      <c r="A125" s="113"/>
    </row>
    <row r="126" spans="1:1">
      <c r="A126" s="113"/>
    </row>
    <row r="127" spans="1:1">
      <c r="A127" s="113"/>
    </row>
    <row r="128" spans="1:1">
      <c r="A128" s="113"/>
    </row>
    <row r="129" spans="1:1">
      <c r="A129" s="113"/>
    </row>
    <row r="130" spans="1:1">
      <c r="A130" s="113"/>
    </row>
    <row r="131" spans="1:1">
      <c r="A131" s="113"/>
    </row>
    <row r="132" spans="1:1">
      <c r="A132" s="113"/>
    </row>
    <row r="133" spans="1:1">
      <c r="A133" s="113"/>
    </row>
    <row r="134" spans="1:1">
      <c r="A134" s="113"/>
    </row>
    <row r="135" spans="1:1">
      <c r="A135" s="113"/>
    </row>
    <row r="136" spans="1:1">
      <c r="A136" s="113"/>
    </row>
    <row r="137" spans="1:1">
      <c r="A137" s="113"/>
    </row>
    <row r="138" spans="1:1">
      <c r="A138" s="113"/>
    </row>
    <row r="139" spans="1:1">
      <c r="A139" s="113"/>
    </row>
    <row r="140" spans="1:1">
      <c r="A140" s="113"/>
    </row>
    <row r="141" spans="1:1">
      <c r="A141" s="113"/>
    </row>
    <row r="142" spans="1:1">
      <c r="A142" s="113"/>
    </row>
    <row r="143" spans="1:1">
      <c r="A143" s="113"/>
    </row>
    <row r="144" spans="1:1">
      <c r="A144" s="113"/>
    </row>
    <row r="145" spans="1:1">
      <c r="A145" s="113"/>
    </row>
    <row r="146" spans="1:1">
      <c r="A146" s="113"/>
    </row>
    <row r="147" spans="1:1">
      <c r="A147" s="113"/>
    </row>
    <row r="148" spans="1:1">
      <c r="A148" s="113"/>
    </row>
    <row r="149" spans="1:1">
      <c r="A149" s="113"/>
    </row>
    <row r="150" spans="1:1">
      <c r="A150" s="113"/>
    </row>
    <row r="151" spans="1:1">
      <c r="A151" s="113"/>
    </row>
    <row r="152" spans="1:1">
      <c r="A152" s="113"/>
    </row>
    <row r="153" spans="1:1">
      <c r="A153" s="113"/>
    </row>
    <row r="154" spans="1:1">
      <c r="A154" s="113"/>
    </row>
    <row r="155" spans="1:1">
      <c r="A155" s="113"/>
    </row>
    <row r="156" spans="1:1">
      <c r="A156" s="113"/>
    </row>
    <row r="157" spans="1:1">
      <c r="A157" s="113"/>
    </row>
    <row r="158" spans="1:1">
      <c r="A158" s="113"/>
    </row>
    <row r="159" spans="1:1">
      <c r="A159" s="113"/>
    </row>
    <row r="160" spans="1:1">
      <c r="A160" s="113"/>
    </row>
    <row r="161" spans="1:1">
      <c r="A161" s="113"/>
    </row>
    <row r="162" spans="1:1">
      <c r="A162" s="113"/>
    </row>
    <row r="163" spans="1:1">
      <c r="A163" s="113"/>
    </row>
    <row r="164" spans="1:1">
      <c r="A164" s="113"/>
    </row>
    <row r="165" spans="1:1">
      <c r="A165" s="113"/>
    </row>
    <row r="166" spans="1:1">
      <c r="A166" s="113"/>
    </row>
    <row r="167" spans="1:1">
      <c r="A167" s="113"/>
    </row>
    <row r="168" spans="1:1">
      <c r="A168" s="113"/>
    </row>
    <row r="169" spans="1:1">
      <c r="A169" s="113"/>
    </row>
    <row r="170" spans="1:1">
      <c r="A170" s="113"/>
    </row>
    <row r="171" spans="1:1">
      <c r="A171" s="113"/>
    </row>
    <row r="172" spans="1:1">
      <c r="A172" s="113"/>
    </row>
    <row r="173" spans="1:1">
      <c r="A173" s="113"/>
    </row>
    <row r="174" spans="1:1">
      <c r="A174" s="113"/>
    </row>
    <row r="175" spans="1:1">
      <c r="A175" s="113"/>
    </row>
    <row r="176" spans="1:1">
      <c r="A176" s="113"/>
    </row>
    <row r="177" spans="1:1">
      <c r="A177" s="113"/>
    </row>
    <row r="178" spans="1:1">
      <c r="A178" s="113"/>
    </row>
    <row r="179" spans="1:1">
      <c r="A179" s="113"/>
    </row>
    <row r="180" spans="1:1">
      <c r="A180" s="113"/>
    </row>
    <row r="181" spans="1:1">
      <c r="A181" s="113"/>
    </row>
    <row r="182" spans="1:1">
      <c r="A182" s="113"/>
    </row>
    <row r="183" spans="1:1">
      <c r="A183" s="113"/>
    </row>
    <row r="184" spans="1:1">
      <c r="A184" s="113"/>
    </row>
    <row r="185" spans="1:1">
      <c r="A185" s="113"/>
    </row>
    <row r="186" spans="1:1">
      <c r="A186" s="113"/>
    </row>
    <row r="187" spans="1:1">
      <c r="A187" s="113"/>
    </row>
    <row r="188" spans="1:1">
      <c r="A188" s="113"/>
    </row>
    <row r="189" spans="1:1">
      <c r="A189" s="113"/>
    </row>
    <row r="190" spans="1:1">
      <c r="A190" s="113"/>
    </row>
    <row r="191" spans="1:1">
      <c r="A191" s="113"/>
    </row>
    <row r="192" spans="1:1">
      <c r="A192" s="113"/>
    </row>
    <row r="193" spans="1:1">
      <c r="A193" s="113"/>
    </row>
    <row r="194" spans="1:1">
      <c r="A194" s="113"/>
    </row>
    <row r="195" spans="1:1">
      <c r="A195" s="113"/>
    </row>
    <row r="196" spans="1:1">
      <c r="A196" s="113"/>
    </row>
    <row r="197" spans="1:1">
      <c r="A197" s="113"/>
    </row>
    <row r="198" spans="1:1">
      <c r="A198" s="113"/>
    </row>
    <row r="199" spans="1:1">
      <c r="A199" s="113"/>
    </row>
    <row r="200" spans="1:1">
      <c r="A200" s="113"/>
    </row>
    <row r="201" spans="1:1">
      <c r="A201" s="113"/>
    </row>
    <row r="202" spans="1:1">
      <c r="A202" s="113"/>
    </row>
    <row r="203" spans="1:1">
      <c r="A203" s="113"/>
    </row>
    <row r="204" spans="1:1">
      <c r="A204" s="113"/>
    </row>
    <row r="205" spans="1:1">
      <c r="A205" s="113"/>
    </row>
    <row r="206" spans="1:1">
      <c r="A206" s="113"/>
    </row>
    <row r="207" spans="1:1">
      <c r="A207" s="113"/>
    </row>
    <row r="208" spans="1:1">
      <c r="A208" s="113"/>
    </row>
    <row r="209" spans="1:1">
      <c r="A209" s="113"/>
    </row>
    <row r="210" spans="1:1">
      <c r="A210" s="113"/>
    </row>
    <row r="211" spans="1:1">
      <c r="A211" s="113"/>
    </row>
    <row r="212" spans="1:1">
      <c r="A212" s="113"/>
    </row>
    <row r="213" spans="1:1">
      <c r="A213" s="113"/>
    </row>
    <row r="214" spans="1:1">
      <c r="A214" s="113"/>
    </row>
    <row r="215" spans="1:1">
      <c r="A215" s="113"/>
    </row>
    <row r="216" spans="1:1">
      <c r="A216" s="113"/>
    </row>
    <row r="217" spans="1:1">
      <c r="A217" s="113"/>
    </row>
    <row r="218" spans="1:1">
      <c r="A218" s="113"/>
    </row>
    <row r="219" spans="1:1">
      <c r="A219" s="113"/>
    </row>
    <row r="220" spans="1:1">
      <c r="A220" s="113"/>
    </row>
    <row r="221" spans="1:1">
      <c r="A221" s="113"/>
    </row>
    <row r="222" spans="1:1">
      <c r="A222" s="113"/>
    </row>
    <row r="223" spans="1:1">
      <c r="A223" s="113"/>
    </row>
    <row r="224" spans="1:1">
      <c r="A224" s="113"/>
    </row>
    <row r="225" spans="1:1">
      <c r="A225" s="113"/>
    </row>
    <row r="226" spans="1:1">
      <c r="A226" s="113"/>
    </row>
    <row r="227" spans="1:1">
      <c r="A227" s="113"/>
    </row>
    <row r="228" spans="1:1">
      <c r="A228" s="113"/>
    </row>
    <row r="229" spans="1:1">
      <c r="A229" s="113"/>
    </row>
    <row r="230" spans="1:1">
      <c r="A230" s="113"/>
    </row>
    <row r="231" spans="1:1">
      <c r="A231" s="113"/>
    </row>
    <row r="232" spans="1:1">
      <c r="A232" s="113"/>
    </row>
    <row r="233" spans="1:1">
      <c r="A233" s="113"/>
    </row>
    <row r="234" spans="1:1">
      <c r="A234" s="113"/>
    </row>
    <row r="235" spans="1:1">
      <c r="A235" s="113"/>
    </row>
    <row r="236" spans="1:1">
      <c r="A236" s="113"/>
    </row>
    <row r="237" spans="1:1">
      <c r="A237" s="113"/>
    </row>
    <row r="238" spans="1:1">
      <c r="A238" s="113"/>
    </row>
    <row r="239" spans="1:1">
      <c r="A239" s="113"/>
    </row>
    <row r="240" spans="1:1">
      <c r="A240" s="113"/>
    </row>
    <row r="241" spans="1:1">
      <c r="A241" s="113"/>
    </row>
    <row r="242" spans="1:1">
      <c r="A242" s="113"/>
    </row>
    <row r="243" spans="1:1">
      <c r="A243" s="113"/>
    </row>
    <row r="244" spans="1:1">
      <c r="A244" s="113"/>
    </row>
    <row r="245" spans="1:1">
      <c r="A245" s="113"/>
    </row>
    <row r="246" spans="1:1">
      <c r="A246" s="113"/>
    </row>
    <row r="247" spans="1:1">
      <c r="A247" s="113"/>
    </row>
    <row r="248" spans="1:1">
      <c r="A248" s="113"/>
    </row>
  </sheetData>
  <sheetProtection password="C6FB" sheet="1" formatCells="0" formatColumns="0" formatRows="0"/>
  <mergeCells count="33">
    <mergeCell ref="A82:G82"/>
    <mergeCell ref="C79:D79"/>
    <mergeCell ref="E2:G5"/>
    <mergeCell ref="A66:G66"/>
    <mergeCell ref="A30:G30"/>
    <mergeCell ref="B27:B28"/>
    <mergeCell ref="B6:D6"/>
    <mergeCell ref="B7:D7"/>
    <mergeCell ref="B8:D8"/>
    <mergeCell ref="B9:D9"/>
    <mergeCell ref="A23:G23"/>
    <mergeCell ref="A62:G62"/>
    <mergeCell ref="A53:G53"/>
    <mergeCell ref="A60:G60"/>
    <mergeCell ref="B17:D17"/>
    <mergeCell ref="A46:G46"/>
    <mergeCell ref="B10:D10"/>
    <mergeCell ref="B11:D11"/>
    <mergeCell ref="B12:D12"/>
    <mergeCell ref="E13:F13"/>
    <mergeCell ref="B13:D13"/>
    <mergeCell ref="B14:D14"/>
    <mergeCell ref="D27:G27"/>
    <mergeCell ref="E14:F14"/>
    <mergeCell ref="C27:C28"/>
    <mergeCell ref="B18:D18"/>
    <mergeCell ref="A22:G22"/>
    <mergeCell ref="A27:A28"/>
    <mergeCell ref="B15:D15"/>
    <mergeCell ref="B16:D16"/>
    <mergeCell ref="A20:G20"/>
    <mergeCell ref="A21:G21"/>
    <mergeCell ref="A25:G25"/>
  </mergeCells>
  <phoneticPr fontId="3" type="noConversion"/>
  <pageMargins left="0.78740157480314965" right="0.39370078740157483" top="0.59055118110236227" bottom="0.59055118110236227" header="0.31496062992125984" footer="0.19685039370078741"/>
  <pageSetup paperSize="9" scale="41" orientation="portrait" verticalDpi="300" r:id="rId1"/>
  <headerFooter alignWithMargins="0"/>
  <rowBreaks count="1" manualBreakCount="1">
    <brk id="59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J329"/>
  <sheetViews>
    <sheetView topLeftCell="A3" zoomScale="75" zoomScaleNormal="75" zoomScaleSheetLayoutView="70" workbookViewId="0">
      <selection activeCell="A91" sqref="A91"/>
    </sheetView>
  </sheetViews>
  <sheetFormatPr defaultRowHeight="20.25" outlineLevelRow="1"/>
  <cols>
    <col min="1" max="1" width="75.42578125" style="24" customWidth="1"/>
    <col min="2" max="2" width="12" style="26" customWidth="1"/>
    <col min="3" max="3" width="17" style="26" customWidth="1"/>
    <col min="4" max="4" width="12.7109375" style="235" customWidth="1"/>
    <col min="5" max="5" width="13.5703125" style="235" customWidth="1"/>
    <col min="6" max="6" width="10.42578125" style="26" customWidth="1"/>
    <col min="7" max="7" width="17.5703125" style="26" customWidth="1"/>
    <col min="8" max="8" width="25.7109375" style="26" customWidth="1"/>
    <col min="9" max="16384" width="9.140625" style="24"/>
  </cols>
  <sheetData>
    <row r="1" spans="1:8" hidden="1" outlineLevel="1">
      <c r="B1" s="33"/>
      <c r="C1" s="33"/>
      <c r="D1" s="226"/>
      <c r="E1" s="226"/>
      <c r="F1" s="33"/>
      <c r="G1" s="33"/>
      <c r="H1" s="43" t="s">
        <v>239</v>
      </c>
    </row>
    <row r="2" spans="1:8" hidden="1" outlineLevel="1">
      <c r="B2" s="33"/>
      <c r="C2" s="33"/>
      <c r="D2" s="226"/>
      <c r="E2" s="226"/>
      <c r="F2" s="33"/>
      <c r="G2" s="33"/>
      <c r="H2" s="43" t="s">
        <v>223</v>
      </c>
    </row>
    <row r="3" spans="1:8" s="128" customFormat="1" ht="22.5" collapsed="1">
      <c r="A3" s="264" t="s">
        <v>376</v>
      </c>
      <c r="B3" s="264"/>
      <c r="C3" s="264"/>
      <c r="D3" s="264"/>
      <c r="E3" s="264"/>
      <c r="F3" s="264"/>
      <c r="G3" s="264"/>
      <c r="H3" s="264"/>
    </row>
    <row r="4" spans="1:8" s="128" customFormat="1" ht="12.75" customHeight="1">
      <c r="A4" s="127"/>
      <c r="B4" s="129"/>
      <c r="C4" s="129"/>
      <c r="D4" s="227"/>
      <c r="E4" s="227"/>
      <c r="F4" s="129"/>
      <c r="G4" s="129"/>
      <c r="H4" s="129"/>
    </row>
    <row r="5" spans="1:8" s="128" customFormat="1" ht="25.5" customHeight="1">
      <c r="A5" s="269" t="s">
        <v>285</v>
      </c>
      <c r="B5" s="270" t="s">
        <v>18</v>
      </c>
      <c r="C5" s="271" t="s">
        <v>385</v>
      </c>
      <c r="D5" s="269" t="s">
        <v>356</v>
      </c>
      <c r="E5" s="269"/>
      <c r="F5" s="269"/>
      <c r="G5" s="269"/>
      <c r="H5" s="269"/>
    </row>
    <row r="6" spans="1:8" s="128" customFormat="1" ht="135">
      <c r="A6" s="269"/>
      <c r="B6" s="270"/>
      <c r="C6" s="272"/>
      <c r="D6" s="228" t="s">
        <v>263</v>
      </c>
      <c r="E6" s="228" t="s">
        <v>246</v>
      </c>
      <c r="F6" s="130" t="s">
        <v>384</v>
      </c>
      <c r="G6" s="130" t="s">
        <v>274</v>
      </c>
      <c r="H6" s="110" t="s">
        <v>272</v>
      </c>
    </row>
    <row r="7" spans="1:8" s="128" customFormat="1" ht="22.5">
      <c r="A7" s="111">
        <v>1</v>
      </c>
      <c r="B7" s="110">
        <v>2</v>
      </c>
      <c r="C7" s="110">
        <v>3</v>
      </c>
      <c r="D7" s="228">
        <v>4</v>
      </c>
      <c r="E7" s="228">
        <v>5</v>
      </c>
      <c r="F7" s="110">
        <v>6</v>
      </c>
      <c r="G7" s="110">
        <v>7</v>
      </c>
      <c r="H7" s="110">
        <v>8</v>
      </c>
    </row>
    <row r="8" spans="1:8" s="131" customFormat="1" ht="26.25" customHeight="1">
      <c r="A8" s="273" t="s">
        <v>271</v>
      </c>
      <c r="B8" s="274"/>
      <c r="C8" s="274"/>
      <c r="D8" s="274"/>
      <c r="E8" s="274"/>
      <c r="F8" s="274"/>
      <c r="G8" s="274"/>
      <c r="H8" s="275"/>
    </row>
    <row r="9" spans="1:8" s="131" customFormat="1" ht="45">
      <c r="A9" s="132" t="s">
        <v>107</v>
      </c>
      <c r="B9" s="133">
        <v>1000</v>
      </c>
      <c r="C9" s="197">
        <v>2695</v>
      </c>
      <c r="D9" s="225">
        <v>2640</v>
      </c>
      <c r="E9" s="225">
        <v>2506.1</v>
      </c>
      <c r="F9" s="197">
        <f>E9-D9</f>
        <v>-133.90000000000009</v>
      </c>
      <c r="G9" s="198">
        <f>E9/D9*100</f>
        <v>94.928030303030297</v>
      </c>
      <c r="H9" s="199"/>
    </row>
    <row r="10" spans="1:8" s="131" customFormat="1" ht="45">
      <c r="A10" s="132" t="s">
        <v>438</v>
      </c>
      <c r="B10" s="133" t="s">
        <v>439</v>
      </c>
      <c r="C10" s="197">
        <v>2695</v>
      </c>
      <c r="D10" s="225">
        <v>2640</v>
      </c>
      <c r="E10" s="225">
        <v>2506</v>
      </c>
      <c r="F10" s="197">
        <f>E10-D10</f>
        <v>-134</v>
      </c>
      <c r="G10" s="198">
        <f>E10/D10*100</f>
        <v>94.924242424242422</v>
      </c>
      <c r="H10" s="199"/>
    </row>
    <row r="11" spans="1:8" s="128" customFormat="1" ht="45">
      <c r="A11" s="132" t="s">
        <v>123</v>
      </c>
      <c r="B11" s="133">
        <v>1010</v>
      </c>
      <c r="C11" s="214">
        <f>SUM(C12:C19)</f>
        <v>2348</v>
      </c>
      <c r="D11" s="229">
        <f>SUM(D12:D19)</f>
        <v>1135</v>
      </c>
      <c r="E11" s="229">
        <f>SUM(E12:E19)</f>
        <v>1526</v>
      </c>
      <c r="F11" s="197">
        <f>E11-D11</f>
        <v>391</v>
      </c>
      <c r="G11" s="198">
        <f>E11/D11*100</f>
        <v>134.44933920704847</v>
      </c>
      <c r="H11" s="134"/>
    </row>
    <row r="12" spans="1:8" s="135" customFormat="1" ht="22.5">
      <c r="A12" s="132" t="s">
        <v>284</v>
      </c>
      <c r="B12" s="110">
        <v>1011</v>
      </c>
      <c r="C12" s="200"/>
      <c r="D12" s="230"/>
      <c r="E12" s="230"/>
      <c r="F12" s="197"/>
      <c r="G12" s="198"/>
      <c r="H12" s="202"/>
    </row>
    <row r="13" spans="1:8" s="135" customFormat="1" ht="22.5">
      <c r="A13" s="132" t="s">
        <v>66</v>
      </c>
      <c r="B13" s="110">
        <v>1012</v>
      </c>
      <c r="C13" s="200">
        <v>42</v>
      </c>
      <c r="D13" s="230"/>
      <c r="E13" s="230"/>
      <c r="F13" s="197"/>
      <c r="G13" s="198"/>
      <c r="H13" s="202"/>
    </row>
    <row r="14" spans="1:8" s="135" customFormat="1" ht="22.5">
      <c r="A14" s="132" t="s">
        <v>65</v>
      </c>
      <c r="B14" s="110">
        <v>1013</v>
      </c>
      <c r="C14" s="200"/>
      <c r="D14" s="230"/>
      <c r="E14" s="230"/>
      <c r="F14" s="197"/>
      <c r="G14" s="198"/>
      <c r="H14" s="202"/>
    </row>
    <row r="15" spans="1:8" s="135" customFormat="1" ht="22.5">
      <c r="A15" s="132" t="s">
        <v>40</v>
      </c>
      <c r="B15" s="110">
        <v>1014</v>
      </c>
      <c r="C15" s="200">
        <v>1200</v>
      </c>
      <c r="D15" s="230">
        <v>821</v>
      </c>
      <c r="E15" s="230">
        <v>572</v>
      </c>
      <c r="F15" s="197">
        <f>E15-D15</f>
        <v>-249</v>
      </c>
      <c r="G15" s="198">
        <f>E15/D15*100</f>
        <v>69.671132764920827</v>
      </c>
      <c r="H15" s="202"/>
    </row>
    <row r="16" spans="1:8" s="135" customFormat="1" ht="22.5">
      <c r="A16" s="132" t="s">
        <v>41</v>
      </c>
      <c r="B16" s="110">
        <v>1015</v>
      </c>
      <c r="C16" s="200">
        <v>260</v>
      </c>
      <c r="D16" s="230">
        <v>170</v>
      </c>
      <c r="E16" s="230">
        <v>114</v>
      </c>
      <c r="F16" s="197">
        <f>E16-D16</f>
        <v>-56</v>
      </c>
      <c r="G16" s="198">
        <f>E16/D16*100</f>
        <v>67.058823529411754</v>
      </c>
      <c r="H16" s="202"/>
    </row>
    <row r="17" spans="1:8" s="135" customFormat="1" ht="67.5">
      <c r="A17" s="132" t="s">
        <v>260</v>
      </c>
      <c r="B17" s="110">
        <v>1016</v>
      </c>
      <c r="C17" s="200">
        <v>430</v>
      </c>
      <c r="D17" s="230">
        <v>24</v>
      </c>
      <c r="E17" s="230"/>
      <c r="F17" s="197">
        <f>E17-D17</f>
        <v>-24</v>
      </c>
      <c r="G17" s="198">
        <f>E17/D17*100</f>
        <v>0</v>
      </c>
      <c r="H17" s="202"/>
    </row>
    <row r="18" spans="1:8" s="135" customFormat="1" ht="45">
      <c r="A18" s="132" t="s">
        <v>64</v>
      </c>
      <c r="B18" s="110">
        <v>1017</v>
      </c>
      <c r="C18" s="200">
        <v>416</v>
      </c>
      <c r="D18" s="230">
        <v>120</v>
      </c>
      <c r="E18" s="230">
        <v>840</v>
      </c>
      <c r="F18" s="197">
        <f>E18-D18</f>
        <v>720</v>
      </c>
      <c r="G18" s="198">
        <f>E18/D18*100</f>
        <v>700</v>
      </c>
      <c r="H18" s="202"/>
    </row>
    <row r="19" spans="1:8" s="135" customFormat="1" ht="22.5">
      <c r="A19" s="132" t="s">
        <v>121</v>
      </c>
      <c r="B19" s="110">
        <v>1018</v>
      </c>
      <c r="C19" s="200"/>
      <c r="D19" s="230"/>
      <c r="E19" s="230"/>
      <c r="F19" s="197"/>
      <c r="G19" s="198"/>
      <c r="H19" s="202"/>
    </row>
    <row r="20" spans="1:8" s="131" customFormat="1" ht="22.5">
      <c r="A20" s="136" t="s">
        <v>23</v>
      </c>
      <c r="B20" s="137">
        <v>1020</v>
      </c>
      <c r="C20" s="215">
        <f>C9-C11</f>
        <v>347</v>
      </c>
      <c r="D20" s="231">
        <f>D9-D11</f>
        <v>1505</v>
      </c>
      <c r="E20" s="231">
        <f>E9-E11</f>
        <v>980.09999999999991</v>
      </c>
      <c r="F20" s="197">
        <f>E20-D20</f>
        <v>-524.90000000000009</v>
      </c>
      <c r="G20" s="198">
        <f>E20/D20*100</f>
        <v>65.122923588039868</v>
      </c>
      <c r="H20" s="138"/>
    </row>
    <row r="21" spans="1:8" s="128" customFormat="1" ht="45">
      <c r="A21" s="132" t="s">
        <v>216</v>
      </c>
      <c r="B21" s="133">
        <v>1030</v>
      </c>
      <c r="C21" s="197"/>
      <c r="D21" s="225"/>
      <c r="E21" s="225"/>
      <c r="F21" s="197"/>
      <c r="G21" s="198"/>
      <c r="H21" s="199"/>
    </row>
    <row r="22" spans="1:8" s="128" customFormat="1" ht="22.5">
      <c r="A22" s="132" t="s">
        <v>217</v>
      </c>
      <c r="B22" s="133">
        <v>1031</v>
      </c>
      <c r="C22" s="197"/>
      <c r="D22" s="225"/>
      <c r="E22" s="225"/>
      <c r="F22" s="197"/>
      <c r="G22" s="198"/>
      <c r="H22" s="199"/>
    </row>
    <row r="23" spans="1:8" s="128" customFormat="1" ht="22.5">
      <c r="A23" s="132" t="s">
        <v>226</v>
      </c>
      <c r="B23" s="133">
        <v>1040</v>
      </c>
      <c r="C23" s="214">
        <f>SUM(C24:C43,C45)</f>
        <v>365</v>
      </c>
      <c r="D23" s="229">
        <f>SUM(D24:D43,D45)</f>
        <v>1194</v>
      </c>
      <c r="E23" s="229">
        <f>SUM(E24:E43,E45)</f>
        <v>962</v>
      </c>
      <c r="F23" s="197">
        <f>E23-D23</f>
        <v>-232</v>
      </c>
      <c r="G23" s="198">
        <f>E23/D23*100</f>
        <v>80.569514237855941</v>
      </c>
      <c r="H23" s="134"/>
    </row>
    <row r="24" spans="1:8" s="128" customFormat="1" ht="45">
      <c r="A24" s="132" t="s">
        <v>106</v>
      </c>
      <c r="B24" s="133">
        <v>1041</v>
      </c>
      <c r="C24" s="197"/>
      <c r="D24" s="225"/>
      <c r="E24" s="225"/>
      <c r="F24" s="197"/>
      <c r="G24" s="198"/>
      <c r="H24" s="199"/>
    </row>
    <row r="25" spans="1:8" s="128" customFormat="1" ht="22.5">
      <c r="A25" s="132" t="s">
        <v>207</v>
      </c>
      <c r="B25" s="133">
        <v>1042</v>
      </c>
      <c r="C25" s="197"/>
      <c r="D25" s="225"/>
      <c r="E25" s="225"/>
      <c r="F25" s="197"/>
      <c r="G25" s="198"/>
      <c r="H25" s="199"/>
    </row>
    <row r="26" spans="1:8" s="128" customFormat="1" ht="22.5">
      <c r="A26" s="132" t="s">
        <v>63</v>
      </c>
      <c r="B26" s="133">
        <v>1043</v>
      </c>
      <c r="C26" s="197"/>
      <c r="D26" s="225"/>
      <c r="E26" s="225"/>
      <c r="F26" s="197"/>
      <c r="G26" s="198"/>
      <c r="H26" s="199"/>
    </row>
    <row r="27" spans="1:8" s="128" customFormat="1" ht="22.5">
      <c r="A27" s="132" t="s">
        <v>21</v>
      </c>
      <c r="B27" s="133">
        <v>1044</v>
      </c>
      <c r="C27" s="197"/>
      <c r="D27" s="225"/>
      <c r="E27" s="225"/>
      <c r="F27" s="197"/>
      <c r="G27" s="198"/>
      <c r="H27" s="199"/>
    </row>
    <row r="28" spans="1:8" s="128" customFormat="1" ht="22.5">
      <c r="A28" s="132" t="s">
        <v>22</v>
      </c>
      <c r="B28" s="133">
        <v>1045</v>
      </c>
      <c r="C28" s="197"/>
      <c r="D28" s="225"/>
      <c r="E28" s="225"/>
      <c r="F28" s="197"/>
      <c r="G28" s="198"/>
      <c r="H28" s="199"/>
    </row>
    <row r="29" spans="1:8" s="135" customFormat="1" ht="22.5">
      <c r="A29" s="132" t="s">
        <v>38</v>
      </c>
      <c r="B29" s="133">
        <v>1046</v>
      </c>
      <c r="C29" s="197"/>
      <c r="D29" s="225"/>
      <c r="E29" s="230"/>
      <c r="F29" s="197"/>
      <c r="G29" s="198"/>
      <c r="H29" s="199"/>
    </row>
    <row r="30" spans="1:8" s="135" customFormat="1" ht="22.5">
      <c r="A30" s="132" t="s">
        <v>39</v>
      </c>
      <c r="B30" s="133">
        <v>1047</v>
      </c>
      <c r="C30" s="197"/>
      <c r="D30" s="225"/>
      <c r="E30" s="230"/>
      <c r="F30" s="197"/>
      <c r="G30" s="198"/>
      <c r="H30" s="199"/>
    </row>
    <row r="31" spans="1:8" s="135" customFormat="1" ht="22.5">
      <c r="A31" s="132" t="s">
        <v>40</v>
      </c>
      <c r="B31" s="133">
        <v>1048</v>
      </c>
      <c r="C31" s="197">
        <v>255</v>
      </c>
      <c r="D31" s="225">
        <v>936</v>
      </c>
      <c r="E31" s="230">
        <v>718</v>
      </c>
      <c r="F31" s="197">
        <f>E31-D31</f>
        <v>-218</v>
      </c>
      <c r="G31" s="198">
        <f>E31/D31*100</f>
        <v>76.709401709401718</v>
      </c>
      <c r="H31" s="199"/>
    </row>
    <row r="32" spans="1:8" s="135" customFormat="1" ht="22.5">
      <c r="A32" s="132" t="s">
        <v>41</v>
      </c>
      <c r="B32" s="133">
        <v>1049</v>
      </c>
      <c r="C32" s="197">
        <v>39</v>
      </c>
      <c r="D32" s="225">
        <v>206</v>
      </c>
      <c r="E32" s="230">
        <v>131</v>
      </c>
      <c r="F32" s="197">
        <f>E32-D32</f>
        <v>-75</v>
      </c>
      <c r="G32" s="198">
        <f>E32/D32*100</f>
        <v>63.592233009708742</v>
      </c>
      <c r="H32" s="199"/>
    </row>
    <row r="33" spans="1:8" s="135" customFormat="1" ht="45">
      <c r="A33" s="132" t="s">
        <v>42</v>
      </c>
      <c r="B33" s="133">
        <v>1050</v>
      </c>
      <c r="C33" s="197"/>
      <c r="D33" s="225"/>
      <c r="E33" s="225"/>
      <c r="F33" s="197"/>
      <c r="G33" s="198"/>
      <c r="H33" s="199"/>
    </row>
    <row r="34" spans="1:8" s="135" customFormat="1" ht="67.5">
      <c r="A34" s="132" t="s">
        <v>43</v>
      </c>
      <c r="B34" s="133">
        <v>1051</v>
      </c>
      <c r="C34" s="197"/>
      <c r="D34" s="225"/>
      <c r="E34" s="225"/>
      <c r="F34" s="197"/>
      <c r="G34" s="198"/>
      <c r="H34" s="199"/>
    </row>
    <row r="35" spans="1:8" s="135" customFormat="1" ht="45">
      <c r="A35" s="132" t="s">
        <v>44</v>
      </c>
      <c r="B35" s="133">
        <v>1052</v>
      </c>
      <c r="C35" s="197"/>
      <c r="D35" s="225"/>
      <c r="E35" s="225"/>
      <c r="F35" s="197"/>
      <c r="G35" s="198"/>
      <c r="H35" s="199"/>
    </row>
    <row r="36" spans="1:8" s="135" customFormat="1" ht="45">
      <c r="A36" s="132" t="s">
        <v>45</v>
      </c>
      <c r="B36" s="133">
        <v>1053</v>
      </c>
      <c r="C36" s="197"/>
      <c r="D36" s="225"/>
      <c r="E36" s="225"/>
      <c r="F36" s="197"/>
      <c r="G36" s="198"/>
      <c r="H36" s="199"/>
    </row>
    <row r="37" spans="1:8" s="135" customFormat="1" ht="22.5">
      <c r="A37" s="132" t="s">
        <v>46</v>
      </c>
      <c r="B37" s="133">
        <v>1054</v>
      </c>
      <c r="C37" s="197"/>
      <c r="D37" s="225"/>
      <c r="E37" s="225"/>
      <c r="F37" s="197"/>
      <c r="G37" s="198"/>
      <c r="H37" s="199"/>
    </row>
    <row r="38" spans="1:8" s="135" customFormat="1" ht="22.5">
      <c r="A38" s="132" t="s">
        <v>67</v>
      </c>
      <c r="B38" s="133">
        <v>1055</v>
      </c>
      <c r="C38" s="197"/>
      <c r="D38" s="225"/>
      <c r="E38" s="225"/>
      <c r="F38" s="197"/>
      <c r="G38" s="198"/>
      <c r="H38" s="199"/>
    </row>
    <row r="39" spans="1:8" s="135" customFormat="1" ht="22.5">
      <c r="A39" s="132" t="s">
        <v>47</v>
      </c>
      <c r="B39" s="133">
        <v>1056</v>
      </c>
      <c r="C39" s="197"/>
      <c r="D39" s="225"/>
      <c r="E39" s="225"/>
      <c r="F39" s="197"/>
      <c r="G39" s="198"/>
      <c r="H39" s="199"/>
    </row>
    <row r="40" spans="1:8" s="135" customFormat="1" ht="22.5">
      <c r="A40" s="132" t="s">
        <v>48</v>
      </c>
      <c r="B40" s="133">
        <v>1057</v>
      </c>
      <c r="C40" s="197"/>
      <c r="D40" s="225"/>
      <c r="E40" s="225">
        <v>9</v>
      </c>
      <c r="F40" s="197"/>
      <c r="G40" s="198"/>
      <c r="H40" s="199"/>
    </row>
    <row r="41" spans="1:8" s="135" customFormat="1" ht="45">
      <c r="A41" s="132" t="s">
        <v>49</v>
      </c>
      <c r="B41" s="133">
        <v>1058</v>
      </c>
      <c r="C41" s="197"/>
      <c r="D41" s="225"/>
      <c r="E41" s="225"/>
      <c r="F41" s="197"/>
      <c r="G41" s="198"/>
      <c r="H41" s="199"/>
    </row>
    <row r="42" spans="1:8" s="135" customFormat="1" ht="45">
      <c r="A42" s="132" t="s">
        <v>50</v>
      </c>
      <c r="B42" s="133">
        <v>1059</v>
      </c>
      <c r="C42" s="197"/>
      <c r="D42" s="225"/>
      <c r="E42" s="225"/>
      <c r="F42" s="197"/>
      <c r="G42" s="198"/>
      <c r="H42" s="199"/>
    </row>
    <row r="43" spans="1:8" s="135" customFormat="1" ht="67.5">
      <c r="A43" s="132" t="s">
        <v>77</v>
      </c>
      <c r="B43" s="133">
        <v>1060</v>
      </c>
      <c r="C43" s="197"/>
      <c r="D43" s="225"/>
      <c r="E43" s="225"/>
      <c r="F43" s="197"/>
      <c r="G43" s="198"/>
      <c r="H43" s="199"/>
    </row>
    <row r="44" spans="1:8" s="135" customFormat="1" ht="22.5">
      <c r="A44" s="132" t="s">
        <v>51</v>
      </c>
      <c r="B44" s="133">
        <v>1061</v>
      </c>
      <c r="C44" s="197"/>
      <c r="D44" s="225"/>
      <c r="E44" s="225"/>
      <c r="F44" s="197"/>
      <c r="G44" s="198"/>
      <c r="H44" s="199"/>
    </row>
    <row r="45" spans="1:8" s="135" customFormat="1" ht="22.5">
      <c r="A45" s="132" t="s">
        <v>110</v>
      </c>
      <c r="B45" s="133">
        <v>1062</v>
      </c>
      <c r="C45" s="197">
        <f>SUM(C46:C50)</f>
        <v>71</v>
      </c>
      <c r="D45" s="225">
        <f>SUM(D46:D50)</f>
        <v>52</v>
      </c>
      <c r="E45" s="225">
        <f>SUM(E46:E50)</f>
        <v>104</v>
      </c>
      <c r="F45" s="197">
        <f>E45-D45</f>
        <v>52</v>
      </c>
      <c r="G45" s="198">
        <f>E45/D45*100</f>
        <v>200</v>
      </c>
      <c r="H45" s="199"/>
    </row>
    <row r="46" spans="1:8" s="135" customFormat="1" ht="22.5">
      <c r="A46" s="132" t="s">
        <v>409</v>
      </c>
      <c r="B46" s="133" t="s">
        <v>416</v>
      </c>
      <c r="C46" s="197">
        <v>26</v>
      </c>
      <c r="D46" s="225">
        <v>14</v>
      </c>
      <c r="E46" s="225">
        <v>20</v>
      </c>
      <c r="F46" s="197">
        <f>E46-D46</f>
        <v>6</v>
      </c>
      <c r="G46" s="198">
        <f>E46/D46*100</f>
        <v>142.85714285714286</v>
      </c>
      <c r="H46" s="199"/>
    </row>
    <row r="47" spans="1:8" s="135" customFormat="1" ht="22.5">
      <c r="A47" s="132" t="s">
        <v>410</v>
      </c>
      <c r="B47" s="133" t="s">
        <v>417</v>
      </c>
      <c r="C47" s="197">
        <v>7</v>
      </c>
      <c r="D47" s="225">
        <v>14</v>
      </c>
      <c r="E47" s="225">
        <v>28</v>
      </c>
      <c r="F47" s="197">
        <f>E47-D47</f>
        <v>14</v>
      </c>
      <c r="G47" s="198">
        <f>E47/D47*100</f>
        <v>200</v>
      </c>
      <c r="H47" s="199"/>
    </row>
    <row r="48" spans="1:8" s="135" customFormat="1" ht="22.5">
      <c r="A48" s="132" t="s">
        <v>411</v>
      </c>
      <c r="B48" s="133" t="s">
        <v>418</v>
      </c>
      <c r="C48" s="197">
        <v>38</v>
      </c>
      <c r="D48" s="225">
        <v>14</v>
      </c>
      <c r="E48" s="225">
        <v>31</v>
      </c>
      <c r="F48" s="197">
        <f>E48-D48</f>
        <v>17</v>
      </c>
      <c r="G48" s="198">
        <f>E48/D48*100</f>
        <v>221.42857142857144</v>
      </c>
      <c r="H48" s="199"/>
    </row>
    <row r="49" spans="1:8" s="135" customFormat="1" ht="22.5">
      <c r="A49" s="132" t="s">
        <v>412</v>
      </c>
      <c r="B49" s="133" t="s">
        <v>419</v>
      </c>
      <c r="C49" s="197"/>
      <c r="D49" s="225"/>
      <c r="E49" s="225">
        <v>25</v>
      </c>
      <c r="F49" s="197"/>
      <c r="G49" s="198"/>
      <c r="H49" s="199"/>
    </row>
    <row r="50" spans="1:8" s="135" customFormat="1" ht="22.5">
      <c r="A50" s="132" t="s">
        <v>422</v>
      </c>
      <c r="B50" s="133" t="s">
        <v>420</v>
      </c>
      <c r="C50" s="197"/>
      <c r="D50" s="225">
        <v>10</v>
      </c>
      <c r="E50" s="225"/>
      <c r="F50" s="197"/>
      <c r="G50" s="198"/>
      <c r="H50" s="199"/>
    </row>
    <row r="51" spans="1:8" s="128" customFormat="1" ht="22.5">
      <c r="A51" s="132" t="s">
        <v>227</v>
      </c>
      <c r="B51" s="133">
        <v>1070</v>
      </c>
      <c r="C51" s="197"/>
      <c r="D51" s="225"/>
      <c r="E51" s="225"/>
      <c r="F51" s="197"/>
      <c r="G51" s="198"/>
      <c r="H51" s="199"/>
    </row>
    <row r="52" spans="1:8" s="135" customFormat="1" ht="22.5">
      <c r="A52" s="132" t="s">
        <v>186</v>
      </c>
      <c r="B52" s="133">
        <v>1071</v>
      </c>
      <c r="C52" s="197"/>
      <c r="D52" s="225"/>
      <c r="E52" s="225"/>
      <c r="F52" s="197"/>
      <c r="G52" s="198"/>
      <c r="H52" s="199"/>
    </row>
    <row r="53" spans="1:8" s="135" customFormat="1" ht="22.5">
      <c r="A53" s="132" t="s">
        <v>187</v>
      </c>
      <c r="B53" s="133">
        <v>1072</v>
      </c>
      <c r="C53" s="197"/>
      <c r="D53" s="225"/>
      <c r="E53" s="225"/>
      <c r="F53" s="197"/>
      <c r="G53" s="198"/>
      <c r="H53" s="199"/>
    </row>
    <row r="54" spans="1:8" s="135" customFormat="1" ht="22.5">
      <c r="A54" s="132" t="s">
        <v>40</v>
      </c>
      <c r="B54" s="133">
        <v>1073</v>
      </c>
      <c r="C54" s="197"/>
      <c r="D54" s="225"/>
      <c r="E54" s="225"/>
      <c r="F54" s="197"/>
      <c r="G54" s="198"/>
      <c r="H54" s="199"/>
    </row>
    <row r="55" spans="1:8" s="135" customFormat="1" ht="45">
      <c r="A55" s="132" t="s">
        <v>64</v>
      </c>
      <c r="B55" s="133">
        <v>1074</v>
      </c>
      <c r="C55" s="197"/>
      <c r="D55" s="225"/>
      <c r="E55" s="225"/>
      <c r="F55" s="197"/>
      <c r="G55" s="198"/>
      <c r="H55" s="199"/>
    </row>
    <row r="56" spans="1:8" s="135" customFormat="1" ht="22.5">
      <c r="A56" s="132" t="s">
        <v>80</v>
      </c>
      <c r="B56" s="133">
        <v>1075</v>
      </c>
      <c r="C56" s="197"/>
      <c r="D56" s="225"/>
      <c r="E56" s="225"/>
      <c r="F56" s="197"/>
      <c r="G56" s="198"/>
      <c r="H56" s="199"/>
    </row>
    <row r="57" spans="1:8" s="135" customFormat="1" ht="22.5">
      <c r="A57" s="132" t="s">
        <v>122</v>
      </c>
      <c r="B57" s="133">
        <v>1076</v>
      </c>
      <c r="C57" s="197"/>
      <c r="D57" s="225"/>
      <c r="E57" s="225"/>
      <c r="F57" s="197"/>
      <c r="G57" s="198"/>
      <c r="H57" s="199"/>
    </row>
    <row r="58" spans="1:8" s="135" customFormat="1" ht="22.5">
      <c r="A58" s="139" t="s">
        <v>81</v>
      </c>
      <c r="B58" s="133">
        <v>1080</v>
      </c>
      <c r="C58" s="214">
        <f>SUM(C59:C63)</f>
        <v>0</v>
      </c>
      <c r="D58" s="229">
        <f>SUM(D59:D63)</f>
        <v>0</v>
      </c>
      <c r="E58" s="229">
        <f>SUM(E59:E63)</f>
        <v>0</v>
      </c>
      <c r="F58" s="197"/>
      <c r="G58" s="198"/>
      <c r="H58" s="134"/>
    </row>
    <row r="59" spans="1:8" s="135" customFormat="1" ht="22.5">
      <c r="A59" s="132" t="s">
        <v>73</v>
      </c>
      <c r="B59" s="133">
        <v>1081</v>
      </c>
      <c r="C59" s="197"/>
      <c r="D59" s="225"/>
      <c r="E59" s="225"/>
      <c r="F59" s="197"/>
      <c r="G59" s="198"/>
      <c r="H59" s="199"/>
    </row>
    <row r="60" spans="1:8" s="135" customFormat="1" ht="22.5">
      <c r="A60" s="132" t="s">
        <v>52</v>
      </c>
      <c r="B60" s="133">
        <v>1082</v>
      </c>
      <c r="C60" s="197"/>
      <c r="D60" s="225"/>
      <c r="E60" s="225"/>
      <c r="F60" s="197"/>
      <c r="G60" s="198"/>
      <c r="H60" s="199"/>
    </row>
    <row r="61" spans="1:8" s="135" customFormat="1" ht="22.5">
      <c r="A61" s="132" t="s">
        <v>62</v>
      </c>
      <c r="B61" s="133">
        <v>1083</v>
      </c>
      <c r="C61" s="197"/>
      <c r="D61" s="225"/>
      <c r="E61" s="225"/>
      <c r="F61" s="197"/>
      <c r="G61" s="198"/>
      <c r="H61" s="199"/>
    </row>
    <row r="62" spans="1:8" s="135" customFormat="1" ht="22.5">
      <c r="A62" s="132" t="s">
        <v>217</v>
      </c>
      <c r="B62" s="133">
        <v>1084</v>
      </c>
      <c r="C62" s="197"/>
      <c r="D62" s="225"/>
      <c r="E62" s="225"/>
      <c r="F62" s="197"/>
      <c r="G62" s="198"/>
      <c r="H62" s="199"/>
    </row>
    <row r="63" spans="1:8" s="135" customFormat="1" ht="22.5">
      <c r="A63" s="132" t="s">
        <v>261</v>
      </c>
      <c r="B63" s="133">
        <v>1085</v>
      </c>
      <c r="C63" s="197"/>
      <c r="D63" s="225"/>
      <c r="E63" s="225"/>
      <c r="F63" s="197"/>
      <c r="G63" s="198"/>
      <c r="H63" s="199"/>
    </row>
    <row r="64" spans="1:8" s="131" customFormat="1" ht="43.5">
      <c r="A64" s="136" t="s">
        <v>4</v>
      </c>
      <c r="B64" s="137">
        <v>1100</v>
      </c>
      <c r="C64" s="215">
        <f>C20+C21-C23-C51-C58</f>
        <v>-18</v>
      </c>
      <c r="D64" s="231">
        <f>D20+D21-D23-D51-D58</f>
        <v>311</v>
      </c>
      <c r="E64" s="231">
        <f>E20+E21-E23-E51-E58</f>
        <v>18.099999999999909</v>
      </c>
      <c r="F64" s="197">
        <f>E64-D64</f>
        <v>-292.90000000000009</v>
      </c>
      <c r="G64" s="198">
        <f>E64/D64*100</f>
        <v>5.8199356913182987</v>
      </c>
      <c r="H64" s="138"/>
    </row>
    <row r="65" spans="1:8" s="128" customFormat="1" ht="22.5">
      <c r="A65" s="132" t="s">
        <v>108</v>
      </c>
      <c r="B65" s="133">
        <v>1110</v>
      </c>
      <c r="C65" s="197"/>
      <c r="D65" s="225"/>
      <c r="E65" s="225"/>
      <c r="F65" s="197"/>
      <c r="G65" s="198"/>
      <c r="H65" s="199"/>
    </row>
    <row r="66" spans="1:8" s="128" customFormat="1" ht="22.5">
      <c r="A66" s="132" t="s">
        <v>109</v>
      </c>
      <c r="B66" s="133">
        <v>1120</v>
      </c>
      <c r="C66" s="197"/>
      <c r="D66" s="225"/>
      <c r="E66" s="225"/>
      <c r="F66" s="197"/>
      <c r="G66" s="198"/>
      <c r="H66" s="199"/>
    </row>
    <row r="67" spans="1:8" s="128" customFormat="1" ht="22.5">
      <c r="A67" s="132" t="s">
        <v>112</v>
      </c>
      <c r="B67" s="133">
        <v>1130</v>
      </c>
      <c r="C67" s="197"/>
      <c r="D67" s="225"/>
      <c r="E67" s="225"/>
      <c r="F67" s="197"/>
      <c r="G67" s="198"/>
      <c r="H67" s="199"/>
    </row>
    <row r="68" spans="1:8" s="128" customFormat="1" ht="22.5">
      <c r="A68" s="132" t="s">
        <v>111</v>
      </c>
      <c r="B68" s="133">
        <v>1140</v>
      </c>
      <c r="C68" s="197"/>
      <c r="D68" s="225"/>
      <c r="E68" s="225"/>
      <c r="F68" s="197"/>
      <c r="G68" s="198"/>
      <c r="H68" s="199"/>
    </row>
    <row r="69" spans="1:8" s="128" customFormat="1" ht="22.5">
      <c r="A69" s="132" t="s">
        <v>218</v>
      </c>
      <c r="B69" s="133">
        <v>1150</v>
      </c>
      <c r="C69" s="197"/>
      <c r="D69" s="225"/>
      <c r="E69" s="225"/>
      <c r="F69" s="197"/>
      <c r="G69" s="198"/>
      <c r="H69" s="199"/>
    </row>
    <row r="70" spans="1:8" s="128" customFormat="1" ht="22.5">
      <c r="A70" s="132" t="s">
        <v>217</v>
      </c>
      <c r="B70" s="133">
        <v>1151</v>
      </c>
      <c r="C70" s="197"/>
      <c r="D70" s="225"/>
      <c r="E70" s="225"/>
      <c r="F70" s="197"/>
      <c r="G70" s="198"/>
      <c r="H70" s="199"/>
    </row>
    <row r="71" spans="1:8" s="128" customFormat="1" ht="22.5">
      <c r="A71" s="132" t="s">
        <v>219</v>
      </c>
      <c r="B71" s="133">
        <v>1160</v>
      </c>
      <c r="C71" s="197"/>
      <c r="D71" s="225"/>
      <c r="E71" s="225"/>
      <c r="F71" s="197"/>
      <c r="G71" s="198"/>
      <c r="H71" s="199"/>
    </row>
    <row r="72" spans="1:8" s="128" customFormat="1" ht="22.5">
      <c r="A72" s="132" t="s">
        <v>217</v>
      </c>
      <c r="B72" s="133">
        <v>1161</v>
      </c>
      <c r="C72" s="197"/>
      <c r="D72" s="225"/>
      <c r="E72" s="225"/>
      <c r="F72" s="197"/>
      <c r="G72" s="198"/>
      <c r="H72" s="199"/>
    </row>
    <row r="73" spans="1:8" s="131" customFormat="1" ht="22.5">
      <c r="A73" s="136" t="s">
        <v>96</v>
      </c>
      <c r="B73" s="137">
        <v>1170</v>
      </c>
      <c r="C73" s="215">
        <f>C64+C65+C66-C67-C68+C69-C71</f>
        <v>-18</v>
      </c>
      <c r="D73" s="231">
        <f>D64+D65+D66-D67-D68+D69-D71</f>
        <v>311</v>
      </c>
      <c r="E73" s="231">
        <f>E64+E65+E66-E67-E68+E69-E71</f>
        <v>18.099999999999909</v>
      </c>
      <c r="F73" s="197">
        <f>E73-D73</f>
        <v>-292.90000000000009</v>
      </c>
      <c r="G73" s="198">
        <f>E73/D73*100</f>
        <v>5.8199356913182987</v>
      </c>
      <c r="H73" s="138"/>
    </row>
    <row r="74" spans="1:8" s="128" customFormat="1" ht="22.5">
      <c r="A74" s="132" t="s">
        <v>138</v>
      </c>
      <c r="B74" s="133">
        <v>1180</v>
      </c>
      <c r="C74" s="197"/>
      <c r="D74" s="225"/>
      <c r="E74" s="225"/>
      <c r="F74" s="197"/>
      <c r="G74" s="198"/>
      <c r="H74" s="199"/>
    </row>
    <row r="75" spans="1:8" s="128" customFormat="1" ht="45">
      <c r="A75" s="132" t="s">
        <v>139</v>
      </c>
      <c r="B75" s="133">
        <v>1190</v>
      </c>
      <c r="C75" s="197"/>
      <c r="D75" s="225"/>
      <c r="E75" s="225"/>
      <c r="F75" s="197"/>
      <c r="G75" s="198"/>
      <c r="H75" s="199"/>
    </row>
    <row r="76" spans="1:8" s="131" customFormat="1" ht="22.5">
      <c r="A76" s="136" t="s">
        <v>97</v>
      </c>
      <c r="B76" s="137">
        <v>1200</v>
      </c>
      <c r="C76" s="215">
        <f>C73-C74</f>
        <v>-18</v>
      </c>
      <c r="D76" s="231">
        <f>D73-D74</f>
        <v>311</v>
      </c>
      <c r="E76" s="231">
        <f>E73-E74</f>
        <v>18.099999999999909</v>
      </c>
      <c r="F76" s="197">
        <f>E76-D76</f>
        <v>-292.90000000000009</v>
      </c>
      <c r="G76" s="198">
        <f>E76/D76*100</f>
        <v>5.8199356913182987</v>
      </c>
      <c r="H76" s="138"/>
    </row>
    <row r="77" spans="1:8" s="128" customFormat="1" ht="22.5">
      <c r="A77" s="132" t="s">
        <v>24</v>
      </c>
      <c r="B77" s="111">
        <v>1201</v>
      </c>
      <c r="C77" s="200"/>
      <c r="D77" s="230"/>
      <c r="E77" s="230"/>
      <c r="F77" s="197"/>
      <c r="G77" s="198"/>
      <c r="H77" s="202"/>
    </row>
    <row r="78" spans="1:8" s="128" customFormat="1" ht="22.5">
      <c r="A78" s="132" t="s">
        <v>25</v>
      </c>
      <c r="B78" s="111">
        <v>1202</v>
      </c>
      <c r="C78" s="200"/>
      <c r="D78" s="230"/>
      <c r="E78" s="230"/>
      <c r="F78" s="197"/>
      <c r="G78" s="198"/>
      <c r="H78" s="202"/>
    </row>
    <row r="79" spans="1:8" s="128" customFormat="1" ht="22.5">
      <c r="A79" s="132" t="s">
        <v>262</v>
      </c>
      <c r="B79" s="133">
        <v>1210</v>
      </c>
      <c r="C79" s="197"/>
      <c r="D79" s="225"/>
      <c r="E79" s="225"/>
      <c r="F79" s="197"/>
      <c r="G79" s="198"/>
      <c r="H79" s="199"/>
    </row>
    <row r="80" spans="1:8" s="131" customFormat="1" ht="27.75" customHeight="1">
      <c r="A80" s="273" t="s">
        <v>275</v>
      </c>
      <c r="B80" s="274"/>
      <c r="C80" s="274"/>
      <c r="D80" s="274"/>
      <c r="E80" s="274"/>
      <c r="F80" s="274"/>
      <c r="G80" s="274"/>
      <c r="H80" s="275"/>
    </row>
    <row r="81" spans="1:10" s="128" customFormat="1" ht="45">
      <c r="A81" s="140" t="s">
        <v>276</v>
      </c>
      <c r="B81" s="111">
        <v>1300</v>
      </c>
      <c r="C81" s="216">
        <f>C21-C58</f>
        <v>0</v>
      </c>
      <c r="D81" s="232">
        <f>D21-D58</f>
        <v>0</v>
      </c>
      <c r="E81" s="232">
        <f>E21-E58</f>
        <v>0</v>
      </c>
      <c r="F81" s="200"/>
      <c r="G81" s="201"/>
      <c r="H81" s="202"/>
    </row>
    <row r="82" spans="1:10" s="128" customFormat="1" ht="70.5" customHeight="1">
      <c r="A82" s="141" t="s">
        <v>277</v>
      </c>
      <c r="B82" s="111">
        <v>1310</v>
      </c>
      <c r="C82" s="216">
        <f>C65+C66-C67-C68</f>
        <v>0</v>
      </c>
      <c r="D82" s="232">
        <f>D65+D66-D67-D68</f>
        <v>0</v>
      </c>
      <c r="E82" s="232">
        <f>E65+E66-E67-E68</f>
        <v>0</v>
      </c>
      <c r="F82" s="200"/>
      <c r="G82" s="201"/>
      <c r="H82" s="202"/>
    </row>
    <row r="83" spans="1:10" s="128" customFormat="1" ht="45">
      <c r="A83" s="140" t="s">
        <v>278</v>
      </c>
      <c r="B83" s="111">
        <v>1320</v>
      </c>
      <c r="C83" s="216">
        <f>C69-C71</f>
        <v>0</v>
      </c>
      <c r="D83" s="232">
        <f>D69-D71</f>
        <v>0</v>
      </c>
      <c r="E83" s="232">
        <f>E69-E71</f>
        <v>0</v>
      </c>
      <c r="F83" s="200"/>
      <c r="G83" s="201"/>
      <c r="H83" s="202"/>
    </row>
    <row r="84" spans="1:10" s="128" customFormat="1" ht="46.5" customHeight="1">
      <c r="A84" s="38" t="s">
        <v>387</v>
      </c>
      <c r="B84" s="133">
        <v>1330</v>
      </c>
      <c r="C84" s="214">
        <f>C9+C21+C65+C66+C69</f>
        <v>2695</v>
      </c>
      <c r="D84" s="229">
        <f>D9+D21+D65+D66+D69</f>
        <v>2640</v>
      </c>
      <c r="E84" s="229">
        <f>E9+E21+E65+E66+E69</f>
        <v>2506.1</v>
      </c>
      <c r="F84" s="197"/>
      <c r="G84" s="198"/>
      <c r="H84" s="199"/>
    </row>
    <row r="85" spans="1:10" s="128" customFormat="1" ht="65.25" customHeight="1">
      <c r="A85" s="38" t="s">
        <v>388</v>
      </c>
      <c r="B85" s="133">
        <v>1340</v>
      </c>
      <c r="C85" s="214">
        <f>C11+C23+C51+C58+C67+C71+C74</f>
        <v>2713</v>
      </c>
      <c r="D85" s="229">
        <f>D11+D23+D51+D58+D67+D71+D74</f>
        <v>2329</v>
      </c>
      <c r="E85" s="229">
        <f>E11+E23+E51+E58+E67+E71+E74</f>
        <v>2488</v>
      </c>
      <c r="F85" s="197"/>
      <c r="G85" s="198"/>
      <c r="H85" s="199"/>
      <c r="I85" s="128">
        <v>2488</v>
      </c>
      <c r="J85" s="221">
        <f>E85-I85</f>
        <v>0</v>
      </c>
    </row>
    <row r="86" spans="1:10" s="128" customFormat="1" ht="22.5">
      <c r="A86" s="277" t="s">
        <v>167</v>
      </c>
      <c r="B86" s="277"/>
      <c r="C86" s="277"/>
      <c r="D86" s="277"/>
      <c r="E86" s="277"/>
      <c r="F86" s="277"/>
      <c r="G86" s="277"/>
      <c r="H86" s="277"/>
    </row>
    <row r="87" spans="1:10" s="128" customFormat="1" ht="45">
      <c r="A87" s="132" t="s">
        <v>279</v>
      </c>
      <c r="B87" s="133">
        <v>1400</v>
      </c>
      <c r="C87" s="214">
        <f>C64</f>
        <v>-18</v>
      </c>
      <c r="D87" s="229">
        <f>D64</f>
        <v>311</v>
      </c>
      <c r="E87" s="229">
        <f>E64</f>
        <v>18.099999999999909</v>
      </c>
      <c r="F87" s="197"/>
      <c r="G87" s="198"/>
      <c r="H87" s="199"/>
    </row>
    <row r="88" spans="1:10" s="128" customFormat="1" ht="22.5">
      <c r="A88" s="132" t="s">
        <v>280</v>
      </c>
      <c r="B88" s="133">
        <v>1401</v>
      </c>
      <c r="C88" s="214">
        <f>C99</f>
        <v>416</v>
      </c>
      <c r="D88" s="229">
        <f>D99</f>
        <v>120</v>
      </c>
      <c r="E88" s="229">
        <f>E99</f>
        <v>840</v>
      </c>
      <c r="F88" s="197"/>
      <c r="G88" s="198"/>
      <c r="H88" s="199"/>
    </row>
    <row r="89" spans="1:10" s="128" customFormat="1" ht="45">
      <c r="A89" s="132" t="s">
        <v>281</v>
      </c>
      <c r="B89" s="133">
        <v>1402</v>
      </c>
      <c r="C89" s="214"/>
      <c r="D89" s="229"/>
      <c r="E89" s="229"/>
      <c r="F89" s="197"/>
      <c r="G89" s="198"/>
      <c r="H89" s="199"/>
    </row>
    <row r="90" spans="1:10" s="128" customFormat="1" ht="45">
      <c r="A90" s="132" t="s">
        <v>282</v>
      </c>
      <c r="B90" s="133">
        <v>1403</v>
      </c>
      <c r="C90" s="214"/>
      <c r="D90" s="229"/>
      <c r="E90" s="229"/>
      <c r="F90" s="197"/>
      <c r="G90" s="198"/>
      <c r="H90" s="199"/>
    </row>
    <row r="91" spans="1:10" s="128" customFormat="1" ht="45">
      <c r="A91" s="132" t="s">
        <v>329</v>
      </c>
      <c r="B91" s="133">
        <v>1404</v>
      </c>
      <c r="C91" s="214"/>
      <c r="D91" s="229"/>
      <c r="E91" s="229"/>
      <c r="F91" s="197"/>
      <c r="G91" s="198"/>
      <c r="H91" s="199"/>
    </row>
    <row r="92" spans="1:10" s="131" customFormat="1" ht="21.75">
      <c r="A92" s="136" t="s">
        <v>142</v>
      </c>
      <c r="B92" s="137">
        <v>1410</v>
      </c>
      <c r="C92" s="215">
        <f>C87+C88-C89+C90-C91</f>
        <v>398</v>
      </c>
      <c r="D92" s="231">
        <f>D87+D88-D89+D90-D91</f>
        <v>431</v>
      </c>
      <c r="E92" s="231">
        <f>E87+E88-E89+E90-E91</f>
        <v>858.09999999999991</v>
      </c>
      <c r="F92" s="203"/>
      <c r="G92" s="204"/>
      <c r="H92" s="205"/>
    </row>
    <row r="93" spans="1:10" s="128" customFormat="1" ht="22.5">
      <c r="A93" s="266" t="s">
        <v>234</v>
      </c>
      <c r="B93" s="267"/>
      <c r="C93" s="267"/>
      <c r="D93" s="267"/>
      <c r="E93" s="267"/>
      <c r="F93" s="267"/>
      <c r="G93" s="267"/>
      <c r="H93" s="268"/>
    </row>
    <row r="94" spans="1:10" s="128" customFormat="1" ht="22.5">
      <c r="A94" s="132" t="s">
        <v>283</v>
      </c>
      <c r="B94" s="133">
        <v>1500</v>
      </c>
      <c r="C94" s="197"/>
      <c r="D94" s="225"/>
      <c r="E94" s="225"/>
      <c r="F94" s="197"/>
      <c r="G94" s="198"/>
      <c r="H94" s="199"/>
    </row>
    <row r="95" spans="1:10" s="128" customFormat="1" ht="22.5">
      <c r="A95" s="132" t="s">
        <v>284</v>
      </c>
      <c r="B95" s="142">
        <v>1501</v>
      </c>
      <c r="C95" s="200"/>
      <c r="D95" s="230"/>
      <c r="E95" s="230"/>
      <c r="F95" s="200"/>
      <c r="G95" s="201"/>
      <c r="H95" s="202"/>
    </row>
    <row r="96" spans="1:10" s="128" customFormat="1" ht="22.5">
      <c r="A96" s="132" t="s">
        <v>28</v>
      </c>
      <c r="B96" s="142">
        <v>1502</v>
      </c>
      <c r="C96" s="200"/>
      <c r="D96" s="230"/>
      <c r="E96" s="230"/>
      <c r="F96" s="200"/>
      <c r="G96" s="201"/>
      <c r="H96" s="202"/>
    </row>
    <row r="97" spans="1:10" s="128" customFormat="1" ht="22.5">
      <c r="A97" s="132" t="s">
        <v>5</v>
      </c>
      <c r="B97" s="143">
        <v>1510</v>
      </c>
      <c r="C97" s="197">
        <f t="shared" ref="C97:E98" si="0">C15+C31</f>
        <v>1455</v>
      </c>
      <c r="D97" s="225">
        <f t="shared" si="0"/>
        <v>1757</v>
      </c>
      <c r="E97" s="225">
        <f t="shared" si="0"/>
        <v>1290</v>
      </c>
      <c r="F97" s="197"/>
      <c r="G97" s="198"/>
      <c r="H97" s="199"/>
      <c r="I97" s="128">
        <v>1594</v>
      </c>
      <c r="J97" s="221">
        <f>I97-E15</f>
        <v>1022</v>
      </c>
    </row>
    <row r="98" spans="1:10" s="128" customFormat="1" ht="22.5">
      <c r="A98" s="132" t="s">
        <v>6</v>
      </c>
      <c r="B98" s="143">
        <v>1520</v>
      </c>
      <c r="C98" s="197">
        <f t="shared" si="0"/>
        <v>299</v>
      </c>
      <c r="D98" s="225">
        <f t="shared" si="0"/>
        <v>376</v>
      </c>
      <c r="E98" s="225">
        <f t="shared" si="0"/>
        <v>245</v>
      </c>
      <c r="F98" s="197"/>
      <c r="G98" s="198"/>
      <c r="H98" s="199"/>
      <c r="J98" s="221">
        <f>279-E16</f>
        <v>165</v>
      </c>
    </row>
    <row r="99" spans="1:10" s="128" customFormat="1" ht="22.5">
      <c r="A99" s="132" t="s">
        <v>7</v>
      </c>
      <c r="B99" s="143">
        <v>1530</v>
      </c>
      <c r="C99" s="197">
        <f>C18</f>
        <v>416</v>
      </c>
      <c r="D99" s="225">
        <f>D18</f>
        <v>120</v>
      </c>
      <c r="E99" s="225">
        <f>E18</f>
        <v>840</v>
      </c>
      <c r="F99" s="197"/>
      <c r="G99" s="198"/>
      <c r="H99" s="199"/>
    </row>
    <row r="100" spans="1:10" s="128" customFormat="1" ht="22.5">
      <c r="A100" s="132" t="s">
        <v>29</v>
      </c>
      <c r="B100" s="143">
        <v>1540</v>
      </c>
      <c r="C100" s="197">
        <f>C85-C97-C98-C99</f>
        <v>543</v>
      </c>
      <c r="D100" s="225">
        <f>D85-D97-D98-D99</f>
        <v>76</v>
      </c>
      <c r="E100" s="225">
        <f>E85-E97-E98-E99</f>
        <v>113</v>
      </c>
      <c r="F100" s="197"/>
      <c r="G100" s="198"/>
      <c r="H100" s="199"/>
    </row>
    <row r="101" spans="1:10" s="131" customFormat="1" ht="21.75">
      <c r="A101" s="136" t="s">
        <v>58</v>
      </c>
      <c r="B101" s="144">
        <v>1550</v>
      </c>
      <c r="C101" s="215">
        <f>C94+C97+C98+C99+C100</f>
        <v>2713</v>
      </c>
      <c r="D101" s="231">
        <f>D94+D97+D98+D99+D100</f>
        <v>2329</v>
      </c>
      <c r="E101" s="231">
        <f>E94+E97+E98+E99+E100</f>
        <v>2488</v>
      </c>
      <c r="F101" s="203"/>
      <c r="G101" s="204"/>
      <c r="H101" s="205"/>
    </row>
    <row r="102" spans="1:10" s="131" customFormat="1" ht="21.75">
      <c r="A102" s="170"/>
      <c r="B102" s="171"/>
      <c r="C102" s="171"/>
      <c r="D102" s="233"/>
      <c r="E102" s="233"/>
      <c r="F102" s="171"/>
      <c r="G102" s="171"/>
      <c r="H102" s="171"/>
    </row>
    <row r="103" spans="1:10" ht="25.5">
      <c r="A103" s="167" t="s">
        <v>431</v>
      </c>
      <c r="B103" s="172"/>
      <c r="C103" s="173"/>
      <c r="D103" s="223"/>
      <c r="E103" s="223"/>
      <c r="F103" s="173"/>
      <c r="G103" s="265" t="s">
        <v>432</v>
      </c>
      <c r="H103" s="265"/>
    </row>
    <row r="104" spans="1:10" s="41" customFormat="1">
      <c r="A104" s="175" t="s">
        <v>389</v>
      </c>
      <c r="B104" s="276" t="s">
        <v>79</v>
      </c>
      <c r="C104" s="276"/>
      <c r="D104" s="276"/>
      <c r="E104" s="276"/>
      <c r="F104" s="176"/>
      <c r="G104" s="176" t="s">
        <v>102</v>
      </c>
      <c r="H104" s="176"/>
    </row>
    <row r="105" spans="1:10" ht="35.25" customHeight="1">
      <c r="A105" s="177"/>
      <c r="B105" s="174"/>
      <c r="C105" s="174"/>
      <c r="D105" s="234"/>
      <c r="E105" s="234"/>
      <c r="F105" s="174"/>
      <c r="G105" s="174"/>
      <c r="H105" s="174"/>
    </row>
    <row r="106" spans="1:10" s="47" customFormat="1" ht="102.75" customHeight="1">
      <c r="A106" s="252"/>
      <c r="B106" s="252"/>
      <c r="C106" s="252"/>
      <c r="D106" s="252"/>
      <c r="E106" s="252"/>
      <c r="F106" s="252"/>
      <c r="G106" s="252"/>
      <c r="H106" s="252"/>
    </row>
    <row r="107" spans="1:10">
      <c r="A107" s="27"/>
    </row>
    <row r="108" spans="1:10">
      <c r="A108" s="27"/>
    </row>
    <row r="109" spans="1:10">
      <c r="A109" s="27"/>
    </row>
    <row r="110" spans="1:10">
      <c r="A110" s="27"/>
    </row>
    <row r="111" spans="1:10">
      <c r="A111" s="27"/>
    </row>
    <row r="112" spans="1:10">
      <c r="A112" s="27"/>
    </row>
    <row r="113" spans="1:1">
      <c r="A113" s="27"/>
    </row>
    <row r="114" spans="1:1">
      <c r="A114" s="27"/>
    </row>
    <row r="115" spans="1:1">
      <c r="A115" s="27"/>
    </row>
    <row r="116" spans="1:1">
      <c r="A116" s="27"/>
    </row>
    <row r="117" spans="1:1">
      <c r="A117" s="27"/>
    </row>
    <row r="118" spans="1:1">
      <c r="A118" s="27"/>
    </row>
    <row r="119" spans="1:1">
      <c r="A119" s="27"/>
    </row>
    <row r="120" spans="1:1">
      <c r="A120" s="27"/>
    </row>
    <row r="121" spans="1:1">
      <c r="A121" s="27"/>
    </row>
    <row r="122" spans="1:1">
      <c r="A122" s="27"/>
    </row>
    <row r="123" spans="1:1">
      <c r="A123" s="27"/>
    </row>
    <row r="124" spans="1:1">
      <c r="A124" s="27"/>
    </row>
    <row r="125" spans="1:1">
      <c r="A125" s="27"/>
    </row>
    <row r="126" spans="1:1">
      <c r="A126" s="27"/>
    </row>
    <row r="127" spans="1:1">
      <c r="A127" s="27"/>
    </row>
    <row r="128" spans="1:1">
      <c r="A128" s="27"/>
    </row>
    <row r="129" spans="1:1">
      <c r="A129" s="27"/>
    </row>
    <row r="130" spans="1:1">
      <c r="A130" s="27"/>
    </row>
    <row r="131" spans="1:1">
      <c r="A131" s="27"/>
    </row>
    <row r="132" spans="1:1">
      <c r="A132" s="27"/>
    </row>
    <row r="133" spans="1:1">
      <c r="A133" s="27"/>
    </row>
    <row r="134" spans="1:1">
      <c r="A134" s="27"/>
    </row>
    <row r="135" spans="1:1">
      <c r="A135" s="27"/>
    </row>
    <row r="136" spans="1:1">
      <c r="A136" s="27"/>
    </row>
    <row r="137" spans="1:1">
      <c r="A137" s="27"/>
    </row>
    <row r="138" spans="1:1">
      <c r="A138" s="27"/>
    </row>
    <row r="139" spans="1:1">
      <c r="A139" s="27"/>
    </row>
    <row r="140" spans="1:1">
      <c r="A140" s="27"/>
    </row>
    <row r="141" spans="1:1">
      <c r="A141" s="27"/>
    </row>
    <row r="142" spans="1:1">
      <c r="A142" s="27"/>
    </row>
    <row r="143" spans="1:1">
      <c r="A143" s="27"/>
    </row>
    <row r="144" spans="1:1">
      <c r="A144" s="27"/>
    </row>
    <row r="145" spans="1:1">
      <c r="A145" s="27"/>
    </row>
    <row r="146" spans="1:1">
      <c r="A146" s="27"/>
    </row>
    <row r="147" spans="1:1">
      <c r="A147" s="27"/>
    </row>
    <row r="148" spans="1:1">
      <c r="A148" s="27"/>
    </row>
    <row r="149" spans="1:1">
      <c r="A149" s="27"/>
    </row>
    <row r="150" spans="1:1">
      <c r="A150" s="27"/>
    </row>
    <row r="151" spans="1:1">
      <c r="A151" s="27"/>
    </row>
    <row r="152" spans="1:1">
      <c r="A152" s="27"/>
    </row>
    <row r="153" spans="1:1">
      <c r="A153" s="27"/>
    </row>
    <row r="154" spans="1:1">
      <c r="A154" s="27"/>
    </row>
    <row r="155" spans="1:1">
      <c r="A155" s="27"/>
    </row>
    <row r="156" spans="1:1">
      <c r="A156" s="27"/>
    </row>
    <row r="157" spans="1:1">
      <c r="A157" s="27"/>
    </row>
    <row r="158" spans="1:1">
      <c r="A158" s="27"/>
    </row>
    <row r="159" spans="1:1">
      <c r="A159" s="27"/>
    </row>
    <row r="160" spans="1:1">
      <c r="A160" s="27"/>
    </row>
    <row r="161" spans="1:1">
      <c r="A161" s="27"/>
    </row>
    <row r="162" spans="1:1">
      <c r="A162" s="27"/>
    </row>
    <row r="163" spans="1:1">
      <c r="A163" s="42"/>
    </row>
    <row r="164" spans="1:1">
      <c r="A164" s="42"/>
    </row>
    <row r="165" spans="1:1">
      <c r="A165" s="42"/>
    </row>
    <row r="166" spans="1:1">
      <c r="A166" s="42"/>
    </row>
    <row r="167" spans="1:1">
      <c r="A167" s="42"/>
    </row>
    <row r="168" spans="1:1">
      <c r="A168" s="42"/>
    </row>
    <row r="169" spans="1:1">
      <c r="A169" s="42"/>
    </row>
    <row r="170" spans="1:1">
      <c r="A170" s="42"/>
    </row>
    <row r="171" spans="1:1">
      <c r="A171" s="42"/>
    </row>
    <row r="172" spans="1:1">
      <c r="A172" s="42"/>
    </row>
    <row r="173" spans="1:1">
      <c r="A173" s="42"/>
    </row>
    <row r="174" spans="1:1">
      <c r="A174" s="42"/>
    </row>
    <row r="175" spans="1:1">
      <c r="A175" s="42"/>
    </row>
    <row r="176" spans="1:1">
      <c r="A176" s="42"/>
    </row>
    <row r="177" spans="1:1">
      <c r="A177" s="42"/>
    </row>
    <row r="178" spans="1:1">
      <c r="A178" s="42"/>
    </row>
    <row r="179" spans="1:1">
      <c r="A179" s="42"/>
    </row>
    <row r="180" spans="1:1">
      <c r="A180" s="42"/>
    </row>
    <row r="181" spans="1:1">
      <c r="A181" s="42"/>
    </row>
    <row r="182" spans="1:1">
      <c r="A182" s="42"/>
    </row>
    <row r="183" spans="1:1">
      <c r="A183" s="42"/>
    </row>
    <row r="184" spans="1:1">
      <c r="A184" s="42"/>
    </row>
    <row r="185" spans="1:1">
      <c r="A185" s="42"/>
    </row>
    <row r="186" spans="1:1">
      <c r="A186" s="42"/>
    </row>
    <row r="187" spans="1:1">
      <c r="A187" s="42"/>
    </row>
    <row r="188" spans="1:1">
      <c r="A188" s="42"/>
    </row>
    <row r="189" spans="1:1">
      <c r="A189" s="42"/>
    </row>
    <row r="190" spans="1:1">
      <c r="A190" s="42"/>
    </row>
    <row r="191" spans="1:1">
      <c r="A191" s="42"/>
    </row>
    <row r="192" spans="1:1">
      <c r="A192" s="42"/>
    </row>
    <row r="193" spans="1:1">
      <c r="A193" s="42"/>
    </row>
    <row r="194" spans="1:1">
      <c r="A194" s="42"/>
    </row>
    <row r="195" spans="1:1">
      <c r="A195" s="42"/>
    </row>
    <row r="196" spans="1:1">
      <c r="A196" s="42"/>
    </row>
    <row r="197" spans="1:1">
      <c r="A197" s="42"/>
    </row>
    <row r="198" spans="1:1">
      <c r="A198" s="42"/>
    </row>
    <row r="199" spans="1:1">
      <c r="A199" s="42"/>
    </row>
    <row r="200" spans="1:1">
      <c r="A200" s="42"/>
    </row>
    <row r="201" spans="1:1">
      <c r="A201" s="42"/>
    </row>
    <row r="202" spans="1:1">
      <c r="A202" s="42"/>
    </row>
    <row r="203" spans="1:1">
      <c r="A203" s="42"/>
    </row>
    <row r="204" spans="1:1">
      <c r="A204" s="42"/>
    </row>
    <row r="205" spans="1:1">
      <c r="A205" s="42"/>
    </row>
    <row r="206" spans="1:1">
      <c r="A206" s="42"/>
    </row>
    <row r="207" spans="1:1">
      <c r="A207" s="42"/>
    </row>
    <row r="208" spans="1:1">
      <c r="A208" s="42"/>
    </row>
    <row r="209" spans="1:1">
      <c r="A209" s="42"/>
    </row>
    <row r="210" spans="1:1">
      <c r="A210" s="42"/>
    </row>
    <row r="211" spans="1:1">
      <c r="A211" s="42"/>
    </row>
    <row r="212" spans="1:1">
      <c r="A212" s="42"/>
    </row>
    <row r="213" spans="1:1">
      <c r="A213" s="42"/>
    </row>
    <row r="214" spans="1:1">
      <c r="A214" s="42"/>
    </row>
    <row r="215" spans="1:1">
      <c r="A215" s="42"/>
    </row>
    <row r="216" spans="1:1">
      <c r="A216" s="42"/>
    </row>
    <row r="217" spans="1:1">
      <c r="A217" s="42"/>
    </row>
    <row r="218" spans="1:1">
      <c r="A218" s="42"/>
    </row>
    <row r="219" spans="1:1">
      <c r="A219" s="42"/>
    </row>
    <row r="220" spans="1:1">
      <c r="A220" s="42"/>
    </row>
    <row r="221" spans="1:1">
      <c r="A221" s="42"/>
    </row>
    <row r="222" spans="1:1">
      <c r="A222" s="42"/>
    </row>
    <row r="223" spans="1:1">
      <c r="A223" s="42"/>
    </row>
    <row r="224" spans="1:1">
      <c r="A224" s="42"/>
    </row>
    <row r="225" spans="1:1">
      <c r="A225" s="42"/>
    </row>
    <row r="226" spans="1:1">
      <c r="A226" s="42"/>
    </row>
    <row r="227" spans="1:1">
      <c r="A227" s="42"/>
    </row>
    <row r="228" spans="1:1">
      <c r="A228" s="42"/>
    </row>
    <row r="229" spans="1:1">
      <c r="A229" s="42"/>
    </row>
    <row r="230" spans="1:1">
      <c r="A230" s="42"/>
    </row>
    <row r="231" spans="1:1">
      <c r="A231" s="42"/>
    </row>
    <row r="232" spans="1:1">
      <c r="A232" s="42"/>
    </row>
    <row r="233" spans="1:1">
      <c r="A233" s="42"/>
    </row>
    <row r="234" spans="1:1">
      <c r="A234" s="42"/>
    </row>
    <row r="235" spans="1:1">
      <c r="A235" s="42"/>
    </row>
    <row r="236" spans="1:1">
      <c r="A236" s="42"/>
    </row>
    <row r="237" spans="1:1">
      <c r="A237" s="42"/>
    </row>
    <row r="238" spans="1:1">
      <c r="A238" s="42"/>
    </row>
    <row r="239" spans="1:1">
      <c r="A239" s="42"/>
    </row>
    <row r="240" spans="1:1">
      <c r="A240" s="42"/>
    </row>
    <row r="241" spans="1:1">
      <c r="A241" s="42"/>
    </row>
    <row r="242" spans="1:1">
      <c r="A242" s="42"/>
    </row>
    <row r="243" spans="1:1">
      <c r="A243" s="42"/>
    </row>
    <row r="244" spans="1:1">
      <c r="A244" s="42"/>
    </row>
    <row r="245" spans="1:1">
      <c r="A245" s="42"/>
    </row>
    <row r="246" spans="1:1">
      <c r="A246" s="42"/>
    </row>
    <row r="247" spans="1:1">
      <c r="A247" s="42"/>
    </row>
    <row r="248" spans="1:1">
      <c r="A248" s="42"/>
    </row>
    <row r="249" spans="1:1">
      <c r="A249" s="42"/>
    </row>
    <row r="250" spans="1:1">
      <c r="A250" s="42"/>
    </row>
    <row r="251" spans="1:1">
      <c r="A251" s="42"/>
    </row>
    <row r="252" spans="1:1">
      <c r="A252" s="42"/>
    </row>
    <row r="253" spans="1:1">
      <c r="A253" s="42"/>
    </row>
    <row r="254" spans="1:1">
      <c r="A254" s="42"/>
    </row>
    <row r="255" spans="1:1">
      <c r="A255" s="42"/>
    </row>
    <row r="256" spans="1:1">
      <c r="A256" s="42"/>
    </row>
    <row r="257" spans="1:1">
      <c r="A257" s="42"/>
    </row>
    <row r="258" spans="1:1">
      <c r="A258" s="42"/>
    </row>
    <row r="259" spans="1:1">
      <c r="A259" s="42"/>
    </row>
    <row r="260" spans="1:1">
      <c r="A260" s="42"/>
    </row>
    <row r="261" spans="1:1">
      <c r="A261" s="42"/>
    </row>
    <row r="262" spans="1:1">
      <c r="A262" s="42"/>
    </row>
    <row r="263" spans="1:1">
      <c r="A263" s="42"/>
    </row>
    <row r="264" spans="1:1">
      <c r="A264" s="42"/>
    </row>
    <row r="265" spans="1:1">
      <c r="A265" s="42"/>
    </row>
    <row r="266" spans="1:1">
      <c r="A266" s="42"/>
    </row>
    <row r="267" spans="1:1">
      <c r="A267" s="42"/>
    </row>
    <row r="268" spans="1:1">
      <c r="A268" s="42"/>
    </row>
    <row r="269" spans="1:1">
      <c r="A269" s="42"/>
    </row>
    <row r="270" spans="1:1">
      <c r="A270" s="42"/>
    </row>
    <row r="271" spans="1:1">
      <c r="A271" s="42"/>
    </row>
    <row r="272" spans="1:1">
      <c r="A272" s="42"/>
    </row>
    <row r="273" spans="1:1">
      <c r="A273" s="42"/>
    </row>
    <row r="274" spans="1:1">
      <c r="A274" s="42"/>
    </row>
    <row r="275" spans="1:1">
      <c r="A275" s="42"/>
    </row>
    <row r="276" spans="1:1">
      <c r="A276" s="42"/>
    </row>
    <row r="277" spans="1:1">
      <c r="A277" s="42"/>
    </row>
    <row r="278" spans="1:1">
      <c r="A278" s="42"/>
    </row>
    <row r="279" spans="1:1">
      <c r="A279" s="42"/>
    </row>
    <row r="280" spans="1:1">
      <c r="A280" s="42"/>
    </row>
    <row r="281" spans="1:1">
      <c r="A281" s="42"/>
    </row>
    <row r="282" spans="1:1">
      <c r="A282" s="42"/>
    </row>
    <row r="283" spans="1:1">
      <c r="A283" s="42"/>
    </row>
    <row r="284" spans="1:1">
      <c r="A284" s="42"/>
    </row>
    <row r="285" spans="1:1">
      <c r="A285" s="42"/>
    </row>
    <row r="286" spans="1:1">
      <c r="A286" s="42"/>
    </row>
    <row r="287" spans="1:1">
      <c r="A287" s="42"/>
    </row>
    <row r="288" spans="1:1">
      <c r="A288" s="42"/>
    </row>
    <row r="289" spans="1:1">
      <c r="A289" s="42"/>
    </row>
    <row r="290" spans="1:1">
      <c r="A290" s="42"/>
    </row>
    <row r="291" spans="1:1">
      <c r="A291" s="42"/>
    </row>
    <row r="292" spans="1:1">
      <c r="A292" s="42"/>
    </row>
    <row r="293" spans="1:1">
      <c r="A293" s="42"/>
    </row>
    <row r="294" spans="1:1">
      <c r="A294" s="42"/>
    </row>
    <row r="295" spans="1:1">
      <c r="A295" s="42"/>
    </row>
    <row r="296" spans="1:1">
      <c r="A296" s="42"/>
    </row>
    <row r="297" spans="1:1">
      <c r="A297" s="42"/>
    </row>
    <row r="298" spans="1:1">
      <c r="A298" s="42"/>
    </row>
    <row r="299" spans="1:1">
      <c r="A299" s="42"/>
    </row>
    <row r="300" spans="1:1">
      <c r="A300" s="42"/>
    </row>
    <row r="301" spans="1:1">
      <c r="A301" s="42"/>
    </row>
    <row r="302" spans="1:1">
      <c r="A302" s="42"/>
    </row>
    <row r="303" spans="1:1">
      <c r="A303" s="42"/>
    </row>
    <row r="304" spans="1:1">
      <c r="A304" s="42"/>
    </row>
    <row r="305" spans="1:1">
      <c r="A305" s="42"/>
    </row>
    <row r="306" spans="1:1">
      <c r="A306" s="42"/>
    </row>
    <row r="307" spans="1:1">
      <c r="A307" s="42"/>
    </row>
    <row r="308" spans="1:1">
      <c r="A308" s="42"/>
    </row>
    <row r="309" spans="1:1">
      <c r="A309" s="42"/>
    </row>
    <row r="310" spans="1:1">
      <c r="A310" s="42"/>
    </row>
    <row r="311" spans="1:1">
      <c r="A311" s="42"/>
    </row>
    <row r="312" spans="1:1">
      <c r="A312" s="42"/>
    </row>
    <row r="313" spans="1:1">
      <c r="A313" s="42"/>
    </row>
    <row r="314" spans="1:1">
      <c r="A314" s="42"/>
    </row>
    <row r="315" spans="1:1">
      <c r="A315" s="42"/>
    </row>
    <row r="316" spans="1:1">
      <c r="A316" s="42"/>
    </row>
    <row r="317" spans="1:1">
      <c r="A317" s="42"/>
    </row>
    <row r="318" spans="1:1">
      <c r="A318" s="42"/>
    </row>
    <row r="319" spans="1:1">
      <c r="A319" s="42"/>
    </row>
    <row r="320" spans="1:1">
      <c r="A320" s="42"/>
    </row>
    <row r="321" spans="1:1">
      <c r="A321" s="42"/>
    </row>
    <row r="322" spans="1:1">
      <c r="A322" s="42"/>
    </row>
    <row r="323" spans="1:1">
      <c r="A323" s="42"/>
    </row>
    <row r="324" spans="1:1">
      <c r="A324" s="42"/>
    </row>
    <row r="325" spans="1:1">
      <c r="A325" s="42"/>
    </row>
    <row r="326" spans="1:1">
      <c r="A326" s="42"/>
    </row>
    <row r="327" spans="1:1">
      <c r="A327" s="42"/>
    </row>
    <row r="328" spans="1:1">
      <c r="A328" s="42"/>
    </row>
    <row r="329" spans="1:1">
      <c r="A329" s="42"/>
    </row>
  </sheetData>
  <sheetProtection formatCells="0" formatColumns="0" formatRows="0" insertRows="0" deleteRows="0"/>
  <mergeCells count="12">
    <mergeCell ref="A3:H3"/>
    <mergeCell ref="G103:H103"/>
    <mergeCell ref="A106:H106"/>
    <mergeCell ref="A93:H93"/>
    <mergeCell ref="D5:H5"/>
    <mergeCell ref="B5:B6"/>
    <mergeCell ref="A5:A6"/>
    <mergeCell ref="C5:C6"/>
    <mergeCell ref="A8:H8"/>
    <mergeCell ref="B104:E104"/>
    <mergeCell ref="A80:H80"/>
    <mergeCell ref="A86:H86"/>
  </mergeCells>
  <phoneticPr fontId="0" type="noConversion"/>
  <pageMargins left="0.78740157480314965" right="0.39370078740157483" top="0.59055118110236227" bottom="0.59055118110236227" header="0.19685039370078741" footer="0.11811023622047245"/>
  <pageSetup paperSize="9" scale="48" orientation="portrait" verticalDpi="300" r:id="rId1"/>
  <headerFooter alignWithMargins="0"/>
  <rowBreaks count="1" manualBreakCount="1">
    <brk id="48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I187"/>
  <sheetViews>
    <sheetView topLeftCell="A3" zoomScale="75" zoomScaleNormal="75" zoomScaleSheetLayoutView="75" workbookViewId="0">
      <selection activeCell="H18" sqref="H18"/>
    </sheetView>
  </sheetViews>
  <sheetFormatPr defaultRowHeight="20.25" outlineLevelRow="1"/>
  <cols>
    <col min="1" max="1" width="64.140625" style="52" customWidth="1"/>
    <col min="2" max="2" width="15.28515625" style="53" customWidth="1"/>
    <col min="3" max="3" width="18.7109375" style="53" customWidth="1"/>
    <col min="4" max="4" width="14.5703125" style="53" customWidth="1"/>
    <col min="5" max="5" width="14" style="53" customWidth="1"/>
    <col min="6" max="6" width="18.7109375" style="53" customWidth="1"/>
    <col min="7" max="7" width="15.5703125" style="53" customWidth="1"/>
    <col min="8" max="8" width="10" style="52" customWidth="1"/>
    <col min="9" max="9" width="9.5703125" style="52" customWidth="1"/>
    <col min="10" max="16384" width="9.140625" style="52"/>
  </cols>
  <sheetData>
    <row r="1" spans="1:7" hidden="1" outlineLevel="1">
      <c r="G1" s="43" t="s">
        <v>239</v>
      </c>
    </row>
    <row r="2" spans="1:7" hidden="1" outlineLevel="1">
      <c r="G2" s="43" t="s">
        <v>224</v>
      </c>
    </row>
    <row r="3" spans="1:7" collapsed="1">
      <c r="A3" s="282" t="s">
        <v>377</v>
      </c>
      <c r="B3" s="282"/>
      <c r="C3" s="282"/>
      <c r="D3" s="282"/>
      <c r="E3" s="282"/>
      <c r="F3" s="282"/>
      <c r="G3" s="282"/>
    </row>
    <row r="4" spans="1:7" ht="38.25" customHeight="1">
      <c r="A4" s="283" t="s">
        <v>285</v>
      </c>
      <c r="B4" s="284" t="s">
        <v>18</v>
      </c>
      <c r="C4" s="285" t="s">
        <v>358</v>
      </c>
      <c r="D4" s="283" t="s">
        <v>356</v>
      </c>
      <c r="E4" s="283"/>
      <c r="F4" s="283"/>
      <c r="G4" s="283"/>
    </row>
    <row r="5" spans="1:7" ht="38.25" customHeight="1">
      <c r="A5" s="283"/>
      <c r="B5" s="284"/>
      <c r="C5" s="286"/>
      <c r="D5" s="34" t="s">
        <v>263</v>
      </c>
      <c r="E5" s="34" t="s">
        <v>246</v>
      </c>
      <c r="F5" s="35" t="s">
        <v>273</v>
      </c>
      <c r="G5" s="35" t="s">
        <v>274</v>
      </c>
    </row>
    <row r="6" spans="1:7">
      <c r="A6" s="48">
        <v>1</v>
      </c>
      <c r="B6" s="50">
        <v>2</v>
      </c>
      <c r="C6" s="48">
        <v>3</v>
      </c>
      <c r="D6" s="48">
        <v>4</v>
      </c>
      <c r="E6" s="50">
        <v>5</v>
      </c>
      <c r="F6" s="48">
        <v>6</v>
      </c>
      <c r="G6" s="50">
        <v>7</v>
      </c>
    </row>
    <row r="7" spans="1:7">
      <c r="A7" s="279" t="s">
        <v>151</v>
      </c>
      <c r="B7" s="280"/>
      <c r="C7" s="280"/>
      <c r="D7" s="280"/>
      <c r="E7" s="280"/>
      <c r="F7" s="280"/>
      <c r="G7" s="281"/>
    </row>
    <row r="8" spans="1:7" ht="45.75" customHeight="1">
      <c r="A8" s="145" t="s">
        <v>60</v>
      </c>
      <c r="B8" s="30">
        <v>2000</v>
      </c>
      <c r="C8" s="36">
        <v>354</v>
      </c>
      <c r="D8" s="36">
        <v>389.5</v>
      </c>
      <c r="E8" s="36">
        <v>390</v>
      </c>
      <c r="F8" s="36">
        <f>E8-D8</f>
        <v>0.5</v>
      </c>
      <c r="G8" s="37">
        <f>E8/D8*100</f>
        <v>100.12836970474967</v>
      </c>
    </row>
    <row r="9" spans="1:7" ht="40.5">
      <c r="A9" s="39" t="s">
        <v>206</v>
      </c>
      <c r="B9" s="30">
        <v>2010</v>
      </c>
      <c r="C9" s="36">
        <f>C10+C11</f>
        <v>0</v>
      </c>
      <c r="D9" s="36">
        <f>D10+D11</f>
        <v>205</v>
      </c>
      <c r="E9" s="36">
        <f>E10+E11</f>
        <v>11.7</v>
      </c>
      <c r="F9" s="36"/>
      <c r="G9" s="37"/>
    </row>
    <row r="10" spans="1:7" ht="40.5">
      <c r="A10" s="38" t="s">
        <v>362</v>
      </c>
      <c r="B10" s="30">
        <v>2011</v>
      </c>
      <c r="C10" s="36"/>
      <c r="D10" s="36">
        <v>47</v>
      </c>
      <c r="E10" s="36">
        <v>2.7</v>
      </c>
      <c r="F10" s="36"/>
      <c r="G10" s="37"/>
    </row>
    <row r="11" spans="1:7" ht="93.75">
      <c r="A11" s="5" t="s">
        <v>363</v>
      </c>
      <c r="B11" s="30">
        <v>2012</v>
      </c>
      <c r="C11" s="36"/>
      <c r="D11" s="36">
        <v>158</v>
      </c>
      <c r="E11" s="36">
        <v>9</v>
      </c>
      <c r="F11" s="36"/>
      <c r="G11" s="37"/>
    </row>
    <row r="12" spans="1:7">
      <c r="A12" s="38" t="s">
        <v>193</v>
      </c>
      <c r="B12" s="30">
        <v>2020</v>
      </c>
      <c r="C12" s="36"/>
      <c r="D12" s="36"/>
      <c r="E12" s="36"/>
      <c r="F12" s="36"/>
      <c r="G12" s="37"/>
    </row>
    <row r="13" spans="1:7" s="54" customFormat="1">
      <c r="A13" s="39" t="s">
        <v>72</v>
      </c>
      <c r="B13" s="30">
        <v>2030</v>
      </c>
      <c r="C13" s="36"/>
      <c r="D13" s="36"/>
      <c r="E13" s="36"/>
      <c r="F13" s="36"/>
      <c r="G13" s="37"/>
    </row>
    <row r="14" spans="1:7" ht="24" customHeight="1">
      <c r="A14" s="13" t="s">
        <v>130</v>
      </c>
      <c r="B14" s="30">
        <v>2031</v>
      </c>
      <c r="C14" s="36"/>
      <c r="D14" s="36"/>
      <c r="E14" s="36"/>
      <c r="F14" s="36"/>
      <c r="G14" s="37"/>
    </row>
    <row r="15" spans="1:7">
      <c r="A15" s="39" t="s">
        <v>26</v>
      </c>
      <c r="B15" s="30">
        <v>2040</v>
      </c>
      <c r="C15" s="36"/>
      <c r="D15" s="36"/>
      <c r="E15" s="36"/>
      <c r="F15" s="36"/>
      <c r="G15" s="37"/>
    </row>
    <row r="16" spans="1:7">
      <c r="A16" s="39" t="s">
        <v>114</v>
      </c>
      <c r="B16" s="30">
        <v>2050</v>
      </c>
      <c r="C16" s="36"/>
      <c r="D16" s="36"/>
      <c r="E16" s="36"/>
      <c r="F16" s="36"/>
      <c r="G16" s="37"/>
    </row>
    <row r="17" spans="1:8">
      <c r="A17" s="39" t="s">
        <v>115</v>
      </c>
      <c r="B17" s="30">
        <v>2060</v>
      </c>
      <c r="C17" s="36"/>
      <c r="D17" s="36"/>
      <c r="E17" s="36"/>
      <c r="F17" s="36"/>
      <c r="G17" s="37"/>
    </row>
    <row r="18" spans="1:8" ht="45" customHeight="1">
      <c r="A18" s="39" t="s">
        <v>61</v>
      </c>
      <c r="B18" s="30">
        <v>2070</v>
      </c>
      <c r="C18" s="219">
        <f>C8+'1. Фін результат'!C76-C9</f>
        <v>336</v>
      </c>
      <c r="D18" s="36">
        <f>D8+'1. Фін результат'!D76-D9</f>
        <v>495.5</v>
      </c>
      <c r="E18" s="222">
        <f>E8+'1. Фін результат'!E76-E9</f>
        <v>396.39999999999992</v>
      </c>
      <c r="F18" s="36"/>
      <c r="G18" s="37"/>
      <c r="H18" s="52" t="s">
        <v>440</v>
      </c>
    </row>
    <row r="19" spans="1:8" ht="41.25" customHeight="1">
      <c r="A19" s="279" t="s">
        <v>152</v>
      </c>
      <c r="B19" s="280"/>
      <c r="C19" s="280"/>
      <c r="D19" s="280"/>
      <c r="E19" s="280"/>
      <c r="F19" s="280"/>
      <c r="G19" s="281"/>
    </row>
    <row r="20" spans="1:8" ht="40.5">
      <c r="A20" s="39" t="s">
        <v>206</v>
      </c>
      <c r="B20" s="30">
        <v>2100</v>
      </c>
      <c r="C20" s="36">
        <f>C21+C22</f>
        <v>0</v>
      </c>
      <c r="D20" s="36">
        <f>D21+D22</f>
        <v>205</v>
      </c>
      <c r="E20" s="36">
        <f>E21+E22</f>
        <v>12</v>
      </c>
      <c r="F20" s="36"/>
      <c r="G20" s="37"/>
    </row>
    <row r="21" spans="1:8" ht="40.5">
      <c r="A21" s="38" t="s">
        <v>362</v>
      </c>
      <c r="B21" s="30">
        <v>2101</v>
      </c>
      <c r="C21" s="36"/>
      <c r="D21" s="36">
        <v>47</v>
      </c>
      <c r="E21" s="36">
        <v>3</v>
      </c>
      <c r="F21" s="36"/>
      <c r="G21" s="37"/>
    </row>
    <row r="22" spans="1:8" ht="93.75">
      <c r="A22" s="5" t="s">
        <v>363</v>
      </c>
      <c r="B22" s="30">
        <v>2102</v>
      </c>
      <c r="C22" s="36"/>
      <c r="D22" s="36">
        <v>158</v>
      </c>
      <c r="E22" s="36">
        <v>9</v>
      </c>
      <c r="F22" s="36"/>
      <c r="G22" s="37"/>
    </row>
    <row r="23" spans="1:8" s="54" customFormat="1">
      <c r="A23" s="39" t="s">
        <v>154</v>
      </c>
      <c r="B23" s="48">
        <v>2110</v>
      </c>
      <c r="C23" s="55"/>
      <c r="D23" s="55"/>
      <c r="E23" s="55"/>
      <c r="F23" s="55"/>
      <c r="G23" s="56"/>
    </row>
    <row r="24" spans="1:8" ht="60.75">
      <c r="A24" s="39" t="s">
        <v>341</v>
      </c>
      <c r="B24" s="48">
        <v>2120</v>
      </c>
      <c r="C24" s="55">
        <v>458</v>
      </c>
      <c r="D24" s="55"/>
      <c r="E24" s="55">
        <v>435</v>
      </c>
      <c r="F24" s="55"/>
      <c r="G24" s="56"/>
    </row>
    <row r="25" spans="1:8" ht="61.5" customHeight="1">
      <c r="A25" s="39" t="s">
        <v>342</v>
      </c>
      <c r="B25" s="48">
        <v>2130</v>
      </c>
      <c r="C25" s="55"/>
      <c r="D25" s="55"/>
      <c r="E25" s="55"/>
      <c r="F25" s="55"/>
      <c r="G25" s="56"/>
    </row>
    <row r="26" spans="1:8" s="49" customFormat="1" ht="39.75" customHeight="1">
      <c r="A26" s="16" t="s">
        <v>255</v>
      </c>
      <c r="B26" s="57">
        <v>2140</v>
      </c>
      <c r="C26" s="217">
        <f>SUM(C27:C31,C34,C35)</f>
        <v>499</v>
      </c>
      <c r="D26" s="217">
        <f>SUM(D27:D31,D34,D35)</f>
        <v>342</v>
      </c>
      <c r="E26" s="217">
        <f>SUM(E27:E31,E34,E35)</f>
        <v>61</v>
      </c>
      <c r="F26" s="36">
        <f>E26-D26</f>
        <v>-281</v>
      </c>
      <c r="G26" s="37">
        <f>E26/D26*100</f>
        <v>17.836257309941519</v>
      </c>
    </row>
    <row r="27" spans="1:8">
      <c r="A27" s="39" t="s">
        <v>85</v>
      </c>
      <c r="B27" s="48">
        <v>2141</v>
      </c>
      <c r="C27" s="55"/>
      <c r="D27" s="55"/>
      <c r="E27" s="55"/>
      <c r="F27" s="36"/>
      <c r="G27" s="37"/>
    </row>
    <row r="28" spans="1:8">
      <c r="A28" s="39" t="s">
        <v>104</v>
      </c>
      <c r="B28" s="48">
        <v>2142</v>
      </c>
      <c r="C28" s="55"/>
      <c r="D28" s="55"/>
      <c r="E28" s="55"/>
      <c r="F28" s="36"/>
      <c r="G28" s="37"/>
    </row>
    <row r="29" spans="1:8">
      <c r="A29" s="39" t="s">
        <v>99</v>
      </c>
      <c r="B29" s="48">
        <v>2143</v>
      </c>
      <c r="C29" s="55"/>
      <c r="D29" s="55"/>
      <c r="E29" s="55"/>
      <c r="F29" s="36"/>
      <c r="G29" s="37"/>
    </row>
    <row r="30" spans="1:8">
      <c r="A30" s="39" t="s">
        <v>83</v>
      </c>
      <c r="B30" s="48">
        <v>2144</v>
      </c>
      <c r="C30" s="55">
        <v>252</v>
      </c>
      <c r="D30" s="55">
        <v>316</v>
      </c>
      <c r="E30" s="55">
        <v>56</v>
      </c>
      <c r="F30" s="36">
        <f>E30-D30</f>
        <v>-260</v>
      </c>
      <c r="G30" s="37">
        <f>E30/D30*100</f>
        <v>17.721518987341771</v>
      </c>
    </row>
    <row r="31" spans="1:8" s="54" customFormat="1">
      <c r="A31" s="39" t="s">
        <v>173</v>
      </c>
      <c r="B31" s="48">
        <v>2145</v>
      </c>
      <c r="C31" s="55"/>
      <c r="D31" s="55"/>
      <c r="E31" s="55"/>
      <c r="F31" s="36"/>
      <c r="G31" s="37"/>
    </row>
    <row r="32" spans="1:8" ht="60.75">
      <c r="A32" s="39" t="s">
        <v>131</v>
      </c>
      <c r="B32" s="48" t="s">
        <v>220</v>
      </c>
      <c r="C32" s="55"/>
      <c r="D32" s="55"/>
      <c r="E32" s="55"/>
      <c r="F32" s="36"/>
      <c r="G32" s="37"/>
    </row>
    <row r="33" spans="1:9">
      <c r="A33" s="39" t="s">
        <v>27</v>
      </c>
      <c r="B33" s="48" t="s">
        <v>221</v>
      </c>
      <c r="C33" s="55"/>
      <c r="D33" s="55"/>
      <c r="E33" s="55"/>
      <c r="F33" s="36"/>
      <c r="G33" s="37"/>
    </row>
    <row r="34" spans="1:9" s="54" customFormat="1">
      <c r="A34" s="39" t="s">
        <v>428</v>
      </c>
      <c r="B34" s="48">
        <v>2146</v>
      </c>
      <c r="C34" s="55">
        <v>226</v>
      </c>
      <c r="D34" s="55"/>
      <c r="E34" s="55"/>
      <c r="F34" s="36"/>
      <c r="G34" s="37"/>
    </row>
    <row r="35" spans="1:9">
      <c r="A35" s="39" t="s">
        <v>413</v>
      </c>
      <c r="B35" s="48">
        <v>2147</v>
      </c>
      <c r="C35" s="55">
        <v>21</v>
      </c>
      <c r="D35" s="55">
        <v>26</v>
      </c>
      <c r="E35" s="55">
        <v>5</v>
      </c>
      <c r="F35" s="36">
        <f>E35-D35</f>
        <v>-21</v>
      </c>
      <c r="G35" s="37">
        <f>E35/D35*100</f>
        <v>19.230769230769234</v>
      </c>
    </row>
    <row r="36" spans="1:9" s="54" customFormat="1" ht="40.5">
      <c r="A36" s="39" t="s">
        <v>84</v>
      </c>
      <c r="B36" s="48">
        <v>2150</v>
      </c>
      <c r="C36" s="55">
        <v>299</v>
      </c>
      <c r="D36" s="55">
        <v>376</v>
      </c>
      <c r="E36" s="55">
        <v>278</v>
      </c>
      <c r="F36" s="36">
        <f>E36-D36</f>
        <v>-98</v>
      </c>
      <c r="G36" s="37">
        <f>E36/D36*100</f>
        <v>73.936170212765958</v>
      </c>
    </row>
    <row r="37" spans="1:9" s="54" customFormat="1">
      <c r="A37" s="51" t="s">
        <v>361</v>
      </c>
      <c r="B37" s="57">
        <v>2200</v>
      </c>
      <c r="C37" s="55">
        <f>C20+C23+C24-C25+C26+C36</f>
        <v>1256</v>
      </c>
      <c r="D37" s="55">
        <f>D20+D23+D24-D25+D26+D36</f>
        <v>923</v>
      </c>
      <c r="E37" s="55">
        <f>E20+E23+E24-E25+E26+E36</f>
        <v>786</v>
      </c>
      <c r="F37" s="36">
        <f>E37-D37</f>
        <v>-137</v>
      </c>
      <c r="G37" s="37">
        <f>E37/D37*100</f>
        <v>85.157096424702061</v>
      </c>
    </row>
    <row r="38" spans="1:9" s="54" customFormat="1" ht="16.5" customHeight="1">
      <c r="A38" s="178"/>
      <c r="B38" s="179"/>
      <c r="C38" s="179"/>
      <c r="D38" s="179"/>
      <c r="E38" s="179"/>
      <c r="F38" s="179"/>
      <c r="G38" s="179"/>
    </row>
    <row r="39" spans="1:9" s="24" customFormat="1" ht="20.100000000000001" customHeight="1">
      <c r="A39" s="180" t="s">
        <v>414</v>
      </c>
      <c r="B39" s="172"/>
      <c r="C39" s="173"/>
      <c r="D39" s="173"/>
      <c r="E39" s="173"/>
      <c r="F39" s="210" t="s">
        <v>415</v>
      </c>
      <c r="G39" s="173"/>
    </row>
    <row r="40" spans="1:9" s="41" customFormat="1" ht="20.100000000000001" customHeight="1">
      <c r="A40" s="175" t="s">
        <v>390</v>
      </c>
      <c r="B40" s="176"/>
      <c r="C40" s="276" t="s">
        <v>79</v>
      </c>
      <c r="D40" s="276"/>
      <c r="E40" s="173"/>
      <c r="F40" s="287" t="s">
        <v>102</v>
      </c>
      <c r="G40" s="287"/>
    </row>
    <row r="41" spans="1:9" s="53" customFormat="1" ht="29.25" customHeight="1">
      <c r="A41" s="182"/>
      <c r="B41" s="179"/>
      <c r="C41" s="179"/>
      <c r="D41" s="179"/>
      <c r="E41" s="179"/>
      <c r="F41" s="179"/>
      <c r="G41" s="179"/>
      <c r="H41" s="52"/>
      <c r="I41" s="52"/>
    </row>
    <row r="42" spans="1:9" s="128" customFormat="1" ht="80.25" customHeight="1">
      <c r="A42" s="278"/>
      <c r="B42" s="278"/>
      <c r="C42" s="278"/>
      <c r="D42" s="278"/>
      <c r="E42" s="278"/>
      <c r="F42" s="278"/>
      <c r="G42" s="278"/>
      <c r="H42" s="278"/>
    </row>
    <row r="43" spans="1:9" s="53" customFormat="1">
      <c r="A43" s="58"/>
      <c r="H43" s="52"/>
      <c r="I43" s="52"/>
    </row>
    <row r="44" spans="1:9" s="53" customFormat="1">
      <c r="A44" s="58"/>
      <c r="H44" s="52"/>
      <c r="I44" s="52"/>
    </row>
    <row r="45" spans="1:9" s="53" customFormat="1">
      <c r="A45" s="58"/>
      <c r="H45" s="52"/>
      <c r="I45" s="52"/>
    </row>
    <row r="46" spans="1:9" s="53" customFormat="1">
      <c r="A46" s="58"/>
      <c r="H46" s="52"/>
      <c r="I46" s="52"/>
    </row>
    <row r="47" spans="1:9" s="53" customFormat="1">
      <c r="A47" s="58"/>
      <c r="H47" s="52"/>
      <c r="I47" s="52"/>
    </row>
    <row r="48" spans="1:9" s="53" customFormat="1">
      <c r="A48" s="58"/>
      <c r="H48" s="52"/>
      <c r="I48" s="52"/>
    </row>
    <row r="49" spans="1:9" s="53" customFormat="1">
      <c r="A49" s="58"/>
      <c r="H49" s="52"/>
      <c r="I49" s="52"/>
    </row>
    <row r="50" spans="1:9" s="53" customFormat="1">
      <c r="A50" s="58"/>
      <c r="H50" s="52"/>
      <c r="I50" s="52"/>
    </row>
    <row r="51" spans="1:9" s="53" customFormat="1">
      <c r="A51" s="58"/>
      <c r="H51" s="52"/>
      <c r="I51" s="52"/>
    </row>
    <row r="52" spans="1:9" s="53" customFormat="1">
      <c r="A52" s="58"/>
      <c r="H52" s="52"/>
      <c r="I52" s="52"/>
    </row>
    <row r="53" spans="1:9" s="53" customFormat="1">
      <c r="A53" s="58"/>
      <c r="H53" s="52"/>
      <c r="I53" s="52"/>
    </row>
    <row r="54" spans="1:9" s="53" customFormat="1">
      <c r="A54" s="58"/>
      <c r="H54" s="52"/>
      <c r="I54" s="52"/>
    </row>
    <row r="55" spans="1:9" s="53" customFormat="1">
      <c r="A55" s="58"/>
      <c r="H55" s="52"/>
      <c r="I55" s="52"/>
    </row>
    <row r="56" spans="1:9" s="53" customFormat="1">
      <c r="A56" s="58"/>
      <c r="H56" s="52"/>
      <c r="I56" s="52"/>
    </row>
    <row r="57" spans="1:9" s="53" customFormat="1">
      <c r="A57" s="58"/>
      <c r="H57" s="52"/>
      <c r="I57" s="52"/>
    </row>
    <row r="58" spans="1:9" s="53" customFormat="1">
      <c r="A58" s="58"/>
      <c r="H58" s="52"/>
      <c r="I58" s="52"/>
    </row>
    <row r="59" spans="1:9" s="53" customFormat="1">
      <c r="A59" s="58"/>
      <c r="H59" s="52"/>
      <c r="I59" s="52"/>
    </row>
    <row r="60" spans="1:9" s="53" customFormat="1">
      <c r="A60" s="58"/>
      <c r="H60" s="52"/>
      <c r="I60" s="52"/>
    </row>
    <row r="61" spans="1:9" s="53" customFormat="1">
      <c r="A61" s="58"/>
      <c r="H61" s="52"/>
      <c r="I61" s="52"/>
    </row>
    <row r="62" spans="1:9" s="53" customFormat="1">
      <c r="A62" s="58"/>
      <c r="H62" s="52"/>
      <c r="I62" s="52"/>
    </row>
    <row r="63" spans="1:9" s="53" customFormat="1">
      <c r="A63" s="58"/>
      <c r="H63" s="52"/>
      <c r="I63" s="52"/>
    </row>
    <row r="64" spans="1:9" s="53" customFormat="1">
      <c r="A64" s="58"/>
      <c r="H64" s="52"/>
      <c r="I64" s="52"/>
    </row>
    <row r="65" spans="1:9" s="53" customFormat="1">
      <c r="A65" s="58"/>
      <c r="H65" s="52"/>
      <c r="I65" s="52"/>
    </row>
    <row r="66" spans="1:9" s="53" customFormat="1">
      <c r="A66" s="58"/>
      <c r="H66" s="52"/>
      <c r="I66" s="52"/>
    </row>
    <row r="67" spans="1:9" s="53" customFormat="1">
      <c r="A67" s="58"/>
      <c r="H67" s="52"/>
      <c r="I67" s="52"/>
    </row>
    <row r="68" spans="1:9" s="53" customFormat="1">
      <c r="A68" s="58"/>
      <c r="H68" s="52"/>
      <c r="I68" s="52"/>
    </row>
    <row r="69" spans="1:9" s="53" customFormat="1">
      <c r="A69" s="58"/>
      <c r="H69" s="52"/>
      <c r="I69" s="52"/>
    </row>
    <row r="70" spans="1:9" s="53" customFormat="1">
      <c r="A70" s="58"/>
      <c r="H70" s="52"/>
      <c r="I70" s="52"/>
    </row>
    <row r="71" spans="1:9" s="53" customFormat="1">
      <c r="A71" s="58"/>
      <c r="H71" s="52"/>
      <c r="I71" s="52"/>
    </row>
    <row r="72" spans="1:9" s="53" customFormat="1">
      <c r="A72" s="58"/>
      <c r="H72" s="52"/>
      <c r="I72" s="52"/>
    </row>
    <row r="73" spans="1:9" s="53" customFormat="1">
      <c r="A73" s="58"/>
      <c r="H73" s="52"/>
      <c r="I73" s="52"/>
    </row>
    <row r="74" spans="1:9" s="53" customFormat="1">
      <c r="A74" s="58"/>
      <c r="H74" s="52"/>
      <c r="I74" s="52"/>
    </row>
    <row r="75" spans="1:9" s="53" customFormat="1">
      <c r="A75" s="58"/>
      <c r="H75" s="52"/>
      <c r="I75" s="52"/>
    </row>
    <row r="76" spans="1:9" s="53" customFormat="1">
      <c r="A76" s="58"/>
      <c r="H76" s="52"/>
      <c r="I76" s="52"/>
    </row>
    <row r="77" spans="1:9" s="53" customFormat="1">
      <c r="A77" s="58"/>
      <c r="H77" s="52"/>
      <c r="I77" s="52"/>
    </row>
    <row r="78" spans="1:9" s="53" customFormat="1">
      <c r="A78" s="58"/>
      <c r="H78" s="52"/>
      <c r="I78" s="52"/>
    </row>
    <row r="79" spans="1:9" s="53" customFormat="1">
      <c r="A79" s="58"/>
      <c r="H79" s="52"/>
      <c r="I79" s="52"/>
    </row>
    <row r="80" spans="1:9" s="53" customFormat="1">
      <c r="A80" s="58"/>
      <c r="H80" s="52"/>
      <c r="I80" s="52"/>
    </row>
    <row r="81" spans="1:9" s="53" customFormat="1">
      <c r="A81" s="58"/>
      <c r="H81" s="52"/>
      <c r="I81" s="52"/>
    </row>
    <row r="82" spans="1:9" s="53" customFormat="1">
      <c r="A82" s="58"/>
      <c r="H82" s="52"/>
      <c r="I82" s="52"/>
    </row>
    <row r="83" spans="1:9" s="53" customFormat="1">
      <c r="A83" s="58"/>
      <c r="H83" s="52"/>
      <c r="I83" s="52"/>
    </row>
    <row r="84" spans="1:9" s="53" customFormat="1">
      <c r="A84" s="58"/>
      <c r="H84" s="52"/>
      <c r="I84" s="52"/>
    </row>
    <row r="85" spans="1:9" s="53" customFormat="1">
      <c r="A85" s="58"/>
      <c r="H85" s="52"/>
      <c r="I85" s="52"/>
    </row>
    <row r="86" spans="1:9" s="53" customFormat="1">
      <c r="A86" s="58"/>
      <c r="H86" s="52"/>
      <c r="I86" s="52"/>
    </row>
    <row r="87" spans="1:9" s="53" customFormat="1">
      <c r="A87" s="58"/>
      <c r="H87" s="52"/>
      <c r="I87" s="52"/>
    </row>
    <row r="88" spans="1:9" s="53" customFormat="1">
      <c r="A88" s="58"/>
      <c r="H88" s="52"/>
      <c r="I88" s="52"/>
    </row>
    <row r="89" spans="1:9" s="53" customFormat="1">
      <c r="A89" s="58"/>
      <c r="H89" s="52"/>
      <c r="I89" s="52"/>
    </row>
    <row r="90" spans="1:9" s="53" customFormat="1">
      <c r="A90" s="58"/>
      <c r="H90" s="52"/>
      <c r="I90" s="52"/>
    </row>
    <row r="91" spans="1:9" s="53" customFormat="1">
      <c r="A91" s="58"/>
      <c r="H91" s="52"/>
      <c r="I91" s="52"/>
    </row>
    <row r="92" spans="1:9" s="53" customFormat="1">
      <c r="A92" s="58"/>
      <c r="H92" s="52"/>
      <c r="I92" s="52"/>
    </row>
    <row r="93" spans="1:9" s="53" customFormat="1">
      <c r="A93" s="58"/>
      <c r="H93" s="52"/>
      <c r="I93" s="52"/>
    </row>
    <row r="94" spans="1:9" s="53" customFormat="1">
      <c r="A94" s="58"/>
      <c r="H94" s="52"/>
      <c r="I94" s="52"/>
    </row>
    <row r="95" spans="1:9" s="53" customFormat="1">
      <c r="A95" s="58"/>
      <c r="H95" s="52"/>
      <c r="I95" s="52"/>
    </row>
    <row r="96" spans="1:9" s="53" customFormat="1">
      <c r="A96" s="58"/>
      <c r="H96" s="52"/>
      <c r="I96" s="52"/>
    </row>
    <row r="97" spans="1:9" s="53" customFormat="1">
      <c r="A97" s="58"/>
      <c r="H97" s="52"/>
      <c r="I97" s="52"/>
    </row>
    <row r="98" spans="1:9" s="53" customFormat="1">
      <c r="A98" s="58"/>
      <c r="H98" s="52"/>
      <c r="I98" s="52"/>
    </row>
    <row r="99" spans="1:9" s="53" customFormat="1">
      <c r="A99" s="58"/>
      <c r="H99" s="52"/>
      <c r="I99" s="52"/>
    </row>
    <row r="100" spans="1:9" s="53" customFormat="1">
      <c r="A100" s="58"/>
      <c r="H100" s="52"/>
      <c r="I100" s="52"/>
    </row>
    <row r="101" spans="1:9" s="53" customFormat="1">
      <c r="A101" s="58"/>
      <c r="H101" s="52"/>
      <c r="I101" s="52"/>
    </row>
    <row r="102" spans="1:9" s="53" customFormat="1">
      <c r="A102" s="58"/>
      <c r="H102" s="52"/>
      <c r="I102" s="52"/>
    </row>
    <row r="103" spans="1:9" s="53" customFormat="1">
      <c r="A103" s="58"/>
      <c r="H103" s="52"/>
      <c r="I103" s="52"/>
    </row>
    <row r="104" spans="1:9" s="53" customFormat="1">
      <c r="A104" s="58"/>
      <c r="H104" s="52"/>
      <c r="I104" s="52"/>
    </row>
    <row r="105" spans="1:9" s="53" customFormat="1">
      <c r="A105" s="58"/>
      <c r="H105" s="52"/>
      <c r="I105" s="52"/>
    </row>
    <row r="106" spans="1:9" s="53" customFormat="1">
      <c r="A106" s="58"/>
      <c r="H106" s="52"/>
      <c r="I106" s="52"/>
    </row>
    <row r="107" spans="1:9" s="53" customFormat="1">
      <c r="A107" s="58"/>
      <c r="H107" s="52"/>
      <c r="I107" s="52"/>
    </row>
    <row r="108" spans="1:9" s="53" customFormat="1">
      <c r="A108" s="58"/>
      <c r="H108" s="52"/>
      <c r="I108" s="52"/>
    </row>
    <row r="109" spans="1:9" s="53" customFormat="1">
      <c r="A109" s="58"/>
      <c r="H109" s="52"/>
      <c r="I109" s="52"/>
    </row>
    <row r="110" spans="1:9" s="53" customFormat="1">
      <c r="A110" s="58"/>
      <c r="H110" s="52"/>
      <c r="I110" s="52"/>
    </row>
    <row r="111" spans="1:9" s="53" customFormat="1">
      <c r="A111" s="58"/>
      <c r="H111" s="52"/>
      <c r="I111" s="52"/>
    </row>
    <row r="112" spans="1:9" s="53" customFormat="1">
      <c r="A112" s="58"/>
      <c r="H112" s="52"/>
      <c r="I112" s="52"/>
    </row>
    <row r="113" spans="1:9" s="53" customFormat="1">
      <c r="A113" s="58"/>
      <c r="H113" s="52"/>
      <c r="I113" s="52"/>
    </row>
    <row r="114" spans="1:9" s="53" customFormat="1">
      <c r="A114" s="58"/>
      <c r="H114" s="52"/>
      <c r="I114" s="52"/>
    </row>
    <row r="115" spans="1:9" s="53" customFormat="1">
      <c r="A115" s="58"/>
      <c r="H115" s="52"/>
      <c r="I115" s="52"/>
    </row>
    <row r="116" spans="1:9" s="53" customFormat="1">
      <c r="A116" s="58"/>
      <c r="H116" s="52"/>
      <c r="I116" s="52"/>
    </row>
    <row r="117" spans="1:9" s="53" customFormat="1">
      <c r="A117" s="58"/>
      <c r="H117" s="52"/>
      <c r="I117" s="52"/>
    </row>
    <row r="118" spans="1:9" s="53" customFormat="1">
      <c r="A118" s="58"/>
      <c r="H118" s="52"/>
      <c r="I118" s="52"/>
    </row>
    <row r="119" spans="1:9" s="53" customFormat="1">
      <c r="A119" s="58"/>
      <c r="H119" s="52"/>
      <c r="I119" s="52"/>
    </row>
    <row r="120" spans="1:9" s="53" customFormat="1">
      <c r="A120" s="58"/>
      <c r="H120" s="52"/>
      <c r="I120" s="52"/>
    </row>
    <row r="121" spans="1:9" s="53" customFormat="1">
      <c r="A121" s="58"/>
      <c r="H121" s="52"/>
      <c r="I121" s="52"/>
    </row>
    <row r="122" spans="1:9" s="53" customFormat="1">
      <c r="A122" s="58"/>
      <c r="H122" s="52"/>
      <c r="I122" s="52"/>
    </row>
    <row r="123" spans="1:9" s="53" customFormat="1">
      <c r="A123" s="58"/>
      <c r="H123" s="52"/>
      <c r="I123" s="52"/>
    </row>
    <row r="124" spans="1:9" s="53" customFormat="1">
      <c r="A124" s="58"/>
      <c r="H124" s="52"/>
      <c r="I124" s="52"/>
    </row>
    <row r="125" spans="1:9" s="53" customFormat="1">
      <c r="A125" s="58"/>
      <c r="H125" s="52"/>
      <c r="I125" s="52"/>
    </row>
    <row r="126" spans="1:9" s="53" customFormat="1">
      <c r="A126" s="58"/>
      <c r="H126" s="52"/>
      <c r="I126" s="52"/>
    </row>
    <row r="127" spans="1:9" s="53" customFormat="1">
      <c r="A127" s="58"/>
      <c r="H127" s="52"/>
      <c r="I127" s="52"/>
    </row>
    <row r="128" spans="1:9" s="53" customFormat="1">
      <c r="A128" s="58"/>
      <c r="H128" s="52"/>
      <c r="I128" s="52"/>
    </row>
    <row r="129" spans="1:9" s="53" customFormat="1">
      <c r="A129" s="58"/>
      <c r="H129" s="52"/>
      <c r="I129" s="52"/>
    </row>
    <row r="130" spans="1:9" s="53" customFormat="1">
      <c r="A130" s="58"/>
      <c r="H130" s="52"/>
      <c r="I130" s="52"/>
    </row>
    <row r="131" spans="1:9" s="53" customFormat="1">
      <c r="A131" s="58"/>
      <c r="H131" s="52"/>
      <c r="I131" s="52"/>
    </row>
    <row r="132" spans="1:9" s="53" customFormat="1">
      <c r="A132" s="58"/>
      <c r="H132" s="52"/>
      <c r="I132" s="52"/>
    </row>
    <row r="133" spans="1:9" s="53" customFormat="1">
      <c r="A133" s="58"/>
      <c r="H133" s="52"/>
      <c r="I133" s="52"/>
    </row>
    <row r="134" spans="1:9" s="53" customFormat="1">
      <c r="A134" s="58"/>
      <c r="H134" s="52"/>
      <c r="I134" s="52"/>
    </row>
    <row r="135" spans="1:9" s="53" customFormat="1">
      <c r="A135" s="58"/>
      <c r="H135" s="52"/>
      <c r="I135" s="52"/>
    </row>
    <row r="136" spans="1:9" s="53" customFormat="1">
      <c r="A136" s="58"/>
      <c r="H136" s="52"/>
      <c r="I136" s="52"/>
    </row>
    <row r="137" spans="1:9" s="53" customFormat="1">
      <c r="A137" s="58"/>
      <c r="H137" s="52"/>
      <c r="I137" s="52"/>
    </row>
    <row r="138" spans="1:9" s="53" customFormat="1">
      <c r="A138" s="58"/>
      <c r="H138" s="52"/>
      <c r="I138" s="52"/>
    </row>
    <row r="139" spans="1:9" s="53" customFormat="1">
      <c r="A139" s="58"/>
      <c r="H139" s="52"/>
      <c r="I139" s="52"/>
    </row>
    <row r="140" spans="1:9" s="53" customFormat="1">
      <c r="A140" s="58"/>
      <c r="H140" s="52"/>
      <c r="I140" s="52"/>
    </row>
    <row r="141" spans="1:9" s="53" customFormat="1">
      <c r="A141" s="58"/>
      <c r="H141" s="52"/>
      <c r="I141" s="52"/>
    </row>
    <row r="142" spans="1:9" s="53" customFormat="1">
      <c r="A142" s="58"/>
      <c r="H142" s="52"/>
      <c r="I142" s="52"/>
    </row>
    <row r="143" spans="1:9" s="53" customFormat="1">
      <c r="A143" s="58"/>
      <c r="H143" s="52"/>
      <c r="I143" s="52"/>
    </row>
    <row r="144" spans="1:9" s="53" customFormat="1">
      <c r="A144" s="58"/>
      <c r="H144" s="52"/>
      <c r="I144" s="52"/>
    </row>
    <row r="145" spans="1:9" s="53" customFormat="1">
      <c r="A145" s="58"/>
      <c r="H145" s="52"/>
      <c r="I145" s="52"/>
    </row>
    <row r="146" spans="1:9" s="53" customFormat="1">
      <c r="A146" s="58"/>
      <c r="H146" s="52"/>
      <c r="I146" s="52"/>
    </row>
    <row r="147" spans="1:9" s="53" customFormat="1">
      <c r="A147" s="58"/>
      <c r="H147" s="52"/>
      <c r="I147" s="52"/>
    </row>
    <row r="148" spans="1:9" s="53" customFormat="1">
      <c r="A148" s="58"/>
      <c r="H148" s="52"/>
      <c r="I148" s="52"/>
    </row>
    <row r="149" spans="1:9" s="53" customFormat="1">
      <c r="A149" s="58"/>
      <c r="H149" s="52"/>
      <c r="I149" s="52"/>
    </row>
    <row r="150" spans="1:9" s="53" customFormat="1">
      <c r="A150" s="58"/>
      <c r="H150" s="52"/>
      <c r="I150" s="52"/>
    </row>
    <row r="151" spans="1:9" s="53" customFormat="1">
      <c r="A151" s="58"/>
      <c r="H151" s="52"/>
      <c r="I151" s="52"/>
    </row>
    <row r="152" spans="1:9" s="53" customFormat="1">
      <c r="A152" s="58"/>
      <c r="H152" s="52"/>
      <c r="I152" s="52"/>
    </row>
    <row r="153" spans="1:9" s="53" customFormat="1">
      <c r="A153" s="58"/>
      <c r="H153" s="52"/>
      <c r="I153" s="52"/>
    </row>
    <row r="154" spans="1:9" s="53" customFormat="1">
      <c r="A154" s="58"/>
      <c r="H154" s="52"/>
      <c r="I154" s="52"/>
    </row>
    <row r="155" spans="1:9" s="53" customFormat="1">
      <c r="A155" s="58"/>
      <c r="H155" s="52"/>
      <c r="I155" s="52"/>
    </row>
    <row r="156" spans="1:9" s="53" customFormat="1">
      <c r="A156" s="58"/>
      <c r="H156" s="52"/>
      <c r="I156" s="52"/>
    </row>
    <row r="157" spans="1:9" s="53" customFormat="1">
      <c r="A157" s="58"/>
      <c r="H157" s="52"/>
      <c r="I157" s="52"/>
    </row>
    <row r="158" spans="1:9" s="53" customFormat="1">
      <c r="A158" s="58"/>
      <c r="H158" s="52"/>
      <c r="I158" s="52"/>
    </row>
    <row r="159" spans="1:9" s="53" customFormat="1">
      <c r="A159" s="58"/>
      <c r="H159" s="52"/>
      <c r="I159" s="52"/>
    </row>
    <row r="160" spans="1:9" s="53" customFormat="1">
      <c r="A160" s="58"/>
      <c r="H160" s="52"/>
      <c r="I160" s="52"/>
    </row>
    <row r="161" spans="1:9" s="53" customFormat="1">
      <c r="A161" s="58"/>
      <c r="H161" s="52"/>
      <c r="I161" s="52"/>
    </row>
    <row r="162" spans="1:9" s="53" customFormat="1">
      <c r="A162" s="58"/>
      <c r="H162" s="52"/>
      <c r="I162" s="52"/>
    </row>
    <row r="163" spans="1:9" s="53" customFormat="1">
      <c r="A163" s="58"/>
      <c r="H163" s="52"/>
      <c r="I163" s="52"/>
    </row>
    <row r="164" spans="1:9" s="53" customFormat="1">
      <c r="A164" s="58"/>
      <c r="H164" s="52"/>
      <c r="I164" s="52"/>
    </row>
    <row r="165" spans="1:9" s="53" customFormat="1">
      <c r="A165" s="58"/>
      <c r="H165" s="52"/>
      <c r="I165" s="52"/>
    </row>
    <row r="166" spans="1:9" s="53" customFormat="1">
      <c r="A166" s="58"/>
      <c r="H166" s="52"/>
      <c r="I166" s="52"/>
    </row>
    <row r="167" spans="1:9" s="53" customFormat="1">
      <c r="A167" s="58"/>
      <c r="H167" s="52"/>
      <c r="I167" s="52"/>
    </row>
    <row r="168" spans="1:9" s="53" customFormat="1">
      <c r="A168" s="58"/>
      <c r="H168" s="52"/>
      <c r="I168" s="52"/>
    </row>
    <row r="169" spans="1:9" s="53" customFormat="1">
      <c r="A169" s="58"/>
      <c r="H169" s="52"/>
      <c r="I169" s="52"/>
    </row>
    <row r="170" spans="1:9" s="53" customFormat="1">
      <c r="A170" s="58"/>
      <c r="H170" s="52"/>
      <c r="I170" s="52"/>
    </row>
    <row r="171" spans="1:9" s="53" customFormat="1">
      <c r="A171" s="58"/>
      <c r="H171" s="52"/>
      <c r="I171" s="52"/>
    </row>
    <row r="172" spans="1:9" s="53" customFormat="1">
      <c r="A172" s="58"/>
      <c r="H172" s="52"/>
      <c r="I172" s="52"/>
    </row>
    <row r="173" spans="1:9" s="53" customFormat="1">
      <c r="A173" s="58"/>
      <c r="H173" s="52"/>
      <c r="I173" s="52"/>
    </row>
    <row r="174" spans="1:9" s="53" customFormat="1">
      <c r="A174" s="58"/>
      <c r="H174" s="52"/>
      <c r="I174" s="52"/>
    </row>
    <row r="175" spans="1:9" s="53" customFormat="1">
      <c r="A175" s="58"/>
      <c r="H175" s="52"/>
      <c r="I175" s="52"/>
    </row>
    <row r="176" spans="1:9" s="53" customFormat="1">
      <c r="A176" s="58"/>
      <c r="H176" s="52"/>
      <c r="I176" s="52"/>
    </row>
    <row r="177" spans="1:9" s="53" customFormat="1">
      <c r="A177" s="58"/>
      <c r="H177" s="52"/>
      <c r="I177" s="52"/>
    </row>
    <row r="178" spans="1:9" s="53" customFormat="1">
      <c r="A178" s="58"/>
      <c r="H178" s="52"/>
      <c r="I178" s="52"/>
    </row>
    <row r="179" spans="1:9" s="53" customFormat="1">
      <c r="A179" s="58"/>
      <c r="H179" s="52"/>
      <c r="I179" s="52"/>
    </row>
    <row r="180" spans="1:9" s="53" customFormat="1">
      <c r="A180" s="58"/>
      <c r="H180" s="52"/>
      <c r="I180" s="52"/>
    </row>
    <row r="181" spans="1:9" s="53" customFormat="1">
      <c r="A181" s="58"/>
      <c r="H181" s="52"/>
      <c r="I181" s="52"/>
    </row>
    <row r="182" spans="1:9" s="53" customFormat="1">
      <c r="A182" s="58"/>
      <c r="H182" s="52"/>
      <c r="I182" s="52"/>
    </row>
    <row r="183" spans="1:9" s="53" customFormat="1">
      <c r="A183" s="58"/>
      <c r="H183" s="52"/>
      <c r="I183" s="52"/>
    </row>
    <row r="184" spans="1:9" s="53" customFormat="1">
      <c r="A184" s="58"/>
      <c r="H184" s="52"/>
      <c r="I184" s="52"/>
    </row>
    <row r="185" spans="1:9" s="53" customFormat="1">
      <c r="A185" s="58"/>
      <c r="H185" s="52"/>
      <c r="I185" s="52"/>
    </row>
    <row r="186" spans="1:9" s="53" customFormat="1">
      <c r="A186" s="58"/>
      <c r="H186" s="52"/>
      <c r="I186" s="52"/>
    </row>
    <row r="187" spans="1:9" s="53" customFormat="1">
      <c r="A187" s="58"/>
      <c r="H187" s="52"/>
      <c r="I187" s="52"/>
    </row>
  </sheetData>
  <sheetProtection formatCells="0" formatColumns="0" formatRows="0" insertRows="0" deleteRows="0"/>
  <mergeCells count="10">
    <mergeCell ref="A42:H42"/>
    <mergeCell ref="A7:G7"/>
    <mergeCell ref="A19:G19"/>
    <mergeCell ref="A3:G3"/>
    <mergeCell ref="A4:A5"/>
    <mergeCell ref="B4:B5"/>
    <mergeCell ref="D4:G4"/>
    <mergeCell ref="C4:C5"/>
    <mergeCell ref="C40:D40"/>
    <mergeCell ref="F40:G40"/>
  </mergeCells>
  <phoneticPr fontId="3" type="noConversion"/>
  <pageMargins left="0.78740157480314965" right="0.39370078740157483" top="0.59055118110236227" bottom="0.53" header="0.19685039370078741" footer="0.11811023622047245"/>
  <pageSetup paperSize="9" scale="57" fitToHeight="2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81"/>
  <sheetViews>
    <sheetView topLeftCell="A18" zoomScale="75" zoomScaleNormal="75" zoomScaleSheetLayoutView="75" workbookViewId="0">
      <selection activeCell="H24" sqref="H24"/>
    </sheetView>
  </sheetViews>
  <sheetFormatPr defaultRowHeight="18.75" outlineLevelRow="1"/>
  <cols>
    <col min="1" max="1" width="60.140625" style="1" customWidth="1"/>
    <col min="2" max="2" width="12" style="1" customWidth="1"/>
    <col min="3" max="3" width="18.85546875" style="1" customWidth="1"/>
    <col min="4" max="4" width="11" style="1" customWidth="1"/>
    <col min="5" max="5" width="10.7109375" style="1" customWidth="1"/>
    <col min="6" max="6" width="16" style="1" customWidth="1"/>
    <col min="7" max="7" width="14.85546875" style="1" customWidth="1"/>
    <col min="8" max="16384" width="9.140625" style="1"/>
  </cols>
  <sheetData>
    <row r="1" spans="1:7" hidden="1" outlineLevel="1">
      <c r="G1" s="12" t="s">
        <v>239</v>
      </c>
    </row>
    <row r="2" spans="1:7" hidden="1" outlineLevel="1">
      <c r="G2" s="12" t="s">
        <v>225</v>
      </c>
    </row>
    <row r="3" spans="1:7" collapsed="1">
      <c r="A3" s="291" t="s">
        <v>378</v>
      </c>
      <c r="B3" s="291"/>
      <c r="C3" s="291"/>
      <c r="D3" s="291"/>
      <c r="E3" s="291"/>
      <c r="F3" s="291"/>
      <c r="G3" s="291"/>
    </row>
    <row r="4" spans="1:7">
      <c r="A4" s="11"/>
      <c r="B4" s="11"/>
      <c r="C4" s="11"/>
      <c r="D4" s="11"/>
      <c r="E4" s="11"/>
      <c r="F4" s="11"/>
      <c r="G4" s="11"/>
    </row>
    <row r="5" spans="1:7" ht="39" customHeight="1">
      <c r="A5" s="292" t="s">
        <v>285</v>
      </c>
      <c r="B5" s="293" t="s">
        <v>0</v>
      </c>
      <c r="C5" s="285" t="s">
        <v>358</v>
      </c>
      <c r="D5" s="294" t="s">
        <v>356</v>
      </c>
      <c r="E5" s="294"/>
      <c r="F5" s="294"/>
      <c r="G5" s="294"/>
    </row>
    <row r="6" spans="1:7" ht="38.25" customHeight="1">
      <c r="A6" s="292"/>
      <c r="B6" s="293"/>
      <c r="C6" s="286"/>
      <c r="D6" s="237" t="s">
        <v>263</v>
      </c>
      <c r="E6" s="237" t="s">
        <v>246</v>
      </c>
      <c r="F6" s="15" t="s">
        <v>273</v>
      </c>
      <c r="G6" s="15" t="s">
        <v>274</v>
      </c>
    </row>
    <row r="7" spans="1:7">
      <c r="A7" s="4">
        <v>1</v>
      </c>
      <c r="B7" s="8">
        <v>2</v>
      </c>
      <c r="C7" s="237">
        <v>3</v>
      </c>
      <c r="D7" s="237">
        <v>4</v>
      </c>
      <c r="E7" s="238">
        <v>5</v>
      </c>
      <c r="F7" s="4">
        <v>6</v>
      </c>
      <c r="G7" s="8">
        <v>7</v>
      </c>
    </row>
    <row r="8" spans="1:7" s="14" customFormat="1">
      <c r="A8" s="288" t="s">
        <v>157</v>
      </c>
      <c r="B8" s="289"/>
      <c r="C8" s="289"/>
      <c r="D8" s="289"/>
      <c r="E8" s="289"/>
      <c r="F8" s="289"/>
      <c r="G8" s="290"/>
    </row>
    <row r="9" spans="1:7" ht="37.5">
      <c r="A9" s="13" t="s">
        <v>176</v>
      </c>
      <c r="B9" s="6">
        <v>1170</v>
      </c>
      <c r="C9" s="20">
        <f>'1. Фін результат'!C73</f>
        <v>-18</v>
      </c>
      <c r="D9" s="20">
        <f>'1. Фін результат'!D73</f>
        <v>311</v>
      </c>
      <c r="E9" s="20">
        <f>'1. Фін результат'!E73</f>
        <v>18.099999999999909</v>
      </c>
      <c r="F9" s="20">
        <f>E9-D9</f>
        <v>-292.90000000000009</v>
      </c>
      <c r="G9" s="21">
        <f>E9/D9*100</f>
        <v>5.8199356913182987</v>
      </c>
    </row>
    <row r="10" spans="1:7">
      <c r="A10" s="13" t="s">
        <v>177</v>
      </c>
      <c r="B10" s="9"/>
      <c r="C10" s="19"/>
      <c r="D10" s="19"/>
      <c r="E10" s="19"/>
      <c r="F10" s="19"/>
      <c r="G10" s="18"/>
    </row>
    <row r="11" spans="1:7">
      <c r="A11" s="13" t="s">
        <v>180</v>
      </c>
      <c r="B11" s="3">
        <v>3000</v>
      </c>
      <c r="C11" s="19">
        <f>'1. Фін результат'!C99</f>
        <v>416</v>
      </c>
      <c r="D11" s="19">
        <f>'1. Фін результат'!D99</f>
        <v>120</v>
      </c>
      <c r="E11" s="19">
        <f>'1. Фін результат'!E99</f>
        <v>840</v>
      </c>
      <c r="F11" s="19"/>
      <c r="G11" s="18"/>
    </row>
    <row r="12" spans="1:7">
      <c r="A12" s="13" t="s">
        <v>181</v>
      </c>
      <c r="B12" s="3">
        <v>3010</v>
      </c>
      <c r="C12" s="19"/>
      <c r="D12" s="19"/>
      <c r="E12" s="19"/>
      <c r="F12" s="19"/>
      <c r="G12" s="18"/>
    </row>
    <row r="13" spans="1:7" ht="37.5">
      <c r="A13" s="13" t="s">
        <v>182</v>
      </c>
      <c r="B13" s="3">
        <v>3020</v>
      </c>
      <c r="C13" s="19"/>
      <c r="D13" s="19"/>
      <c r="E13" s="19"/>
      <c r="F13" s="19"/>
      <c r="G13" s="18"/>
    </row>
    <row r="14" spans="1:7" ht="37.5">
      <c r="A14" s="13" t="s">
        <v>183</v>
      </c>
      <c r="B14" s="3">
        <v>3030</v>
      </c>
      <c r="C14" s="19">
        <f t="shared" ref="C14:D14" si="0">C15+C17+C16</f>
        <v>-13351</v>
      </c>
      <c r="D14" s="19">
        <f t="shared" si="0"/>
        <v>0</v>
      </c>
      <c r="E14" s="19">
        <f>E15+E17+E16</f>
        <v>-44</v>
      </c>
      <c r="F14" s="19"/>
      <c r="G14" s="18"/>
    </row>
    <row r="15" spans="1:7">
      <c r="A15" s="13" t="s">
        <v>430</v>
      </c>
      <c r="B15" s="3" t="s">
        <v>423</v>
      </c>
      <c r="C15" s="19">
        <v>-13351</v>
      </c>
      <c r="D15" s="19"/>
      <c r="E15" s="19">
        <v>-56</v>
      </c>
      <c r="F15" s="19"/>
      <c r="G15" s="18"/>
    </row>
    <row r="16" spans="1:7">
      <c r="A16" s="13" t="s">
        <v>442</v>
      </c>
      <c r="B16" s="3" t="s">
        <v>441</v>
      </c>
      <c r="C16" s="19"/>
      <c r="D16" s="19"/>
      <c r="E16" s="19">
        <v>12</v>
      </c>
      <c r="F16" s="19"/>
      <c r="G16" s="18"/>
    </row>
    <row r="17" spans="1:7">
      <c r="A17" s="13"/>
      <c r="B17" s="3" t="s">
        <v>443</v>
      </c>
      <c r="C17" s="19"/>
      <c r="D17" s="19"/>
      <c r="E17" s="19"/>
      <c r="F17" s="19"/>
      <c r="G17" s="18"/>
    </row>
    <row r="18" spans="1:7" ht="37.5">
      <c r="A18" s="16" t="s">
        <v>254</v>
      </c>
      <c r="B18" s="3">
        <v>3040</v>
      </c>
      <c r="C18" s="19">
        <f>C9+C11+C12+C13+C14</f>
        <v>-12953</v>
      </c>
      <c r="D18" s="19">
        <f>D9+D11+D12+D13+D14</f>
        <v>431</v>
      </c>
      <c r="E18" s="19">
        <f>E9+E11+E12+E13+E14</f>
        <v>814.09999999999991</v>
      </c>
      <c r="F18" s="19"/>
      <c r="G18" s="18"/>
    </row>
    <row r="19" spans="1:7" ht="37.5">
      <c r="A19" s="13" t="s">
        <v>184</v>
      </c>
      <c r="B19" s="3">
        <v>3050</v>
      </c>
      <c r="C19" s="19">
        <f>C20</f>
        <v>-1083</v>
      </c>
      <c r="D19" s="19"/>
      <c r="E19" s="19">
        <f>E20</f>
        <v>357</v>
      </c>
      <c r="F19" s="19"/>
      <c r="G19" s="18"/>
    </row>
    <row r="20" spans="1:7" ht="37.5">
      <c r="A20" s="13" t="s">
        <v>426</v>
      </c>
      <c r="B20" s="3" t="s">
        <v>425</v>
      </c>
      <c r="C20" s="19">
        <v>-1083</v>
      </c>
      <c r="D20" s="19"/>
      <c r="E20" s="19">
        <v>357</v>
      </c>
      <c r="F20" s="19"/>
      <c r="G20" s="18"/>
    </row>
    <row r="21" spans="1:7" ht="37.5">
      <c r="A21" s="13" t="s">
        <v>185</v>
      </c>
      <c r="B21" s="3">
        <v>3060</v>
      </c>
      <c r="C21" s="19">
        <v>20</v>
      </c>
      <c r="D21" s="19"/>
      <c r="E21" s="19">
        <f>E22</f>
        <v>-689</v>
      </c>
      <c r="F21" s="19"/>
      <c r="G21" s="18"/>
    </row>
    <row r="22" spans="1:7" ht="37.5">
      <c r="A22" s="13" t="s">
        <v>427</v>
      </c>
      <c r="B22" s="3" t="s">
        <v>424</v>
      </c>
      <c r="C22" s="19">
        <v>20</v>
      </c>
      <c r="D22" s="19"/>
      <c r="E22" s="19">
        <v>-689</v>
      </c>
      <c r="F22" s="19"/>
      <c r="G22" s="18"/>
    </row>
    <row r="23" spans="1:7">
      <c r="A23" s="16" t="s">
        <v>178</v>
      </c>
      <c r="B23" s="3">
        <v>3070</v>
      </c>
      <c r="C23" s="19">
        <f>C18+C19+C21</f>
        <v>-14016</v>
      </c>
      <c r="D23" s="19">
        <f>D18+D19+D21</f>
        <v>431</v>
      </c>
      <c r="E23" s="19">
        <f>E18+E19+E21</f>
        <v>482.09999999999991</v>
      </c>
      <c r="F23" s="19"/>
      <c r="G23" s="18"/>
    </row>
    <row r="24" spans="1:7">
      <c r="A24" s="13" t="s">
        <v>179</v>
      </c>
      <c r="B24" s="3">
        <v>3080</v>
      </c>
      <c r="C24" s="19">
        <f>'1. Фін результат'!C74</f>
        <v>0</v>
      </c>
      <c r="D24" s="19">
        <f>'1. Фін результат'!D74</f>
        <v>0</v>
      </c>
      <c r="E24" s="19">
        <f>'1. Фін результат'!E74</f>
        <v>0</v>
      </c>
      <c r="F24" s="19"/>
      <c r="G24" s="18"/>
    </row>
    <row r="25" spans="1:7" ht="37.5">
      <c r="A25" s="7" t="s">
        <v>156</v>
      </c>
      <c r="B25" s="3">
        <v>3090</v>
      </c>
      <c r="C25" s="19">
        <f>C23-C24</f>
        <v>-14016</v>
      </c>
      <c r="D25" s="19">
        <f>D23-D24</f>
        <v>431</v>
      </c>
      <c r="E25" s="19">
        <f>E23-E24</f>
        <v>482.09999999999991</v>
      </c>
      <c r="F25" s="19"/>
      <c r="G25" s="18"/>
    </row>
    <row r="26" spans="1:7">
      <c r="A26" s="288" t="s">
        <v>158</v>
      </c>
      <c r="B26" s="289"/>
      <c r="C26" s="289"/>
      <c r="D26" s="289"/>
      <c r="E26" s="289"/>
      <c r="F26" s="289"/>
      <c r="G26" s="290"/>
    </row>
    <row r="27" spans="1:7">
      <c r="A27" s="16" t="s">
        <v>286</v>
      </c>
      <c r="B27" s="6"/>
      <c r="C27" s="20"/>
      <c r="D27" s="20"/>
      <c r="E27" s="20"/>
      <c r="F27" s="20"/>
      <c r="G27" s="21"/>
    </row>
    <row r="28" spans="1:7">
      <c r="A28" s="5" t="s">
        <v>32</v>
      </c>
      <c r="B28" s="6">
        <v>3200</v>
      </c>
      <c r="C28" s="20"/>
      <c r="D28" s="20"/>
      <c r="E28" s="20"/>
      <c r="F28" s="20"/>
      <c r="G28" s="21"/>
    </row>
    <row r="29" spans="1:7">
      <c r="A29" s="5" t="s">
        <v>33</v>
      </c>
      <c r="B29" s="6">
        <v>3210</v>
      </c>
      <c r="C29" s="20"/>
      <c r="D29" s="20"/>
      <c r="E29" s="20"/>
      <c r="F29" s="20"/>
      <c r="G29" s="21"/>
    </row>
    <row r="30" spans="1:7">
      <c r="A30" s="5" t="s">
        <v>54</v>
      </c>
      <c r="B30" s="6">
        <v>3220</v>
      </c>
      <c r="C30" s="20"/>
      <c r="D30" s="20"/>
      <c r="E30" s="20"/>
      <c r="F30" s="20"/>
      <c r="G30" s="21"/>
    </row>
    <row r="31" spans="1:7">
      <c r="A31" s="13" t="s">
        <v>162</v>
      </c>
      <c r="B31" s="6"/>
      <c r="C31" s="20"/>
      <c r="D31" s="20"/>
      <c r="E31" s="20"/>
      <c r="F31" s="20"/>
      <c r="G31" s="21"/>
    </row>
    <row r="32" spans="1:7">
      <c r="A32" s="5" t="s">
        <v>163</v>
      </c>
      <c r="B32" s="6">
        <v>3230</v>
      </c>
      <c r="C32" s="20"/>
      <c r="D32" s="20"/>
      <c r="E32" s="20"/>
      <c r="F32" s="20"/>
      <c r="G32" s="21"/>
    </row>
    <row r="33" spans="1:7">
      <c r="A33" s="5" t="s">
        <v>164</v>
      </c>
      <c r="B33" s="6">
        <v>3240</v>
      </c>
      <c r="C33" s="20"/>
      <c r="D33" s="20"/>
      <c r="E33" s="20"/>
      <c r="F33" s="20"/>
      <c r="G33" s="21"/>
    </row>
    <row r="34" spans="1:7">
      <c r="A34" s="13" t="s">
        <v>165</v>
      </c>
      <c r="B34" s="6">
        <v>3250</v>
      </c>
      <c r="C34" s="20"/>
      <c r="D34" s="20"/>
      <c r="E34" s="20"/>
      <c r="F34" s="20"/>
      <c r="G34" s="21"/>
    </row>
    <row r="35" spans="1:7">
      <c r="A35" s="5" t="s">
        <v>117</v>
      </c>
      <c r="B35" s="6">
        <v>3260</v>
      </c>
      <c r="C35" s="20"/>
      <c r="D35" s="20"/>
      <c r="E35" s="20"/>
      <c r="F35" s="20"/>
      <c r="G35" s="21"/>
    </row>
    <row r="36" spans="1:7">
      <c r="A36" s="16" t="s">
        <v>287</v>
      </c>
      <c r="B36" s="6"/>
      <c r="C36" s="20"/>
      <c r="D36" s="20"/>
      <c r="E36" s="20"/>
      <c r="F36" s="20"/>
      <c r="G36" s="21"/>
    </row>
    <row r="37" spans="1:7" ht="37.5">
      <c r="A37" s="5" t="s">
        <v>444</v>
      </c>
      <c r="B37" s="6">
        <v>3270</v>
      </c>
      <c r="C37" s="20"/>
      <c r="D37" s="20"/>
      <c r="E37" s="20"/>
      <c r="F37" s="20"/>
      <c r="G37" s="21"/>
    </row>
    <row r="38" spans="1:7">
      <c r="A38" s="5" t="s">
        <v>118</v>
      </c>
      <c r="B38" s="6">
        <v>3280</v>
      </c>
      <c r="C38" s="20"/>
      <c r="D38" s="20"/>
      <c r="E38" s="20"/>
      <c r="F38" s="20"/>
      <c r="G38" s="21"/>
    </row>
    <row r="39" spans="1:7" ht="37.5">
      <c r="A39" s="5" t="s">
        <v>119</v>
      </c>
      <c r="B39" s="6">
        <v>3290</v>
      </c>
      <c r="C39" s="20"/>
      <c r="D39" s="20"/>
      <c r="E39" s="20"/>
      <c r="F39" s="20"/>
      <c r="G39" s="21"/>
    </row>
    <row r="40" spans="1:7">
      <c r="A40" s="5" t="s">
        <v>55</v>
      </c>
      <c r="B40" s="6">
        <v>3300</v>
      </c>
      <c r="C40" s="20"/>
      <c r="D40" s="20"/>
      <c r="E40" s="20"/>
      <c r="F40" s="20"/>
      <c r="G40" s="21"/>
    </row>
    <row r="41" spans="1:7">
      <c r="A41" s="5" t="s">
        <v>113</v>
      </c>
      <c r="B41" s="6">
        <v>3310</v>
      </c>
      <c r="C41" s="20"/>
      <c r="D41" s="20"/>
      <c r="E41" s="20"/>
      <c r="F41" s="20"/>
      <c r="G41" s="21"/>
    </row>
    <row r="42" spans="1:7" ht="37.5">
      <c r="A42" s="16" t="s">
        <v>159</v>
      </c>
      <c r="B42" s="6">
        <v>3320</v>
      </c>
      <c r="C42" s="20">
        <f>C28+C29+C30+C31+C34+C35-C37-C38-C39-C40-C41</f>
        <v>0</v>
      </c>
      <c r="D42" s="20">
        <f>D28+D29+D30+D31+D34+D35-D37-D38-D39-D40-D41</f>
        <v>0</v>
      </c>
      <c r="E42" s="20">
        <f>E28+E29+E30+E31+E34+E35-E37-E38-E39-E40-E41</f>
        <v>0</v>
      </c>
      <c r="F42" s="20"/>
      <c r="G42" s="21"/>
    </row>
    <row r="43" spans="1:7">
      <c r="A43" s="288" t="s">
        <v>160</v>
      </c>
      <c r="B43" s="289"/>
      <c r="C43" s="289"/>
      <c r="D43" s="289"/>
      <c r="E43" s="289"/>
      <c r="F43" s="289"/>
      <c r="G43" s="290"/>
    </row>
    <row r="44" spans="1:7">
      <c r="A44" s="16" t="s">
        <v>286</v>
      </c>
      <c r="B44" s="6"/>
      <c r="C44" s="20"/>
      <c r="D44" s="20"/>
      <c r="E44" s="20"/>
      <c r="F44" s="20"/>
      <c r="G44" s="21"/>
    </row>
    <row r="45" spans="1:7">
      <c r="A45" s="13" t="s">
        <v>166</v>
      </c>
      <c r="B45" s="6">
        <v>3400</v>
      </c>
      <c r="C45" s="20">
        <v>14301</v>
      </c>
      <c r="D45" s="20"/>
      <c r="E45" s="20"/>
      <c r="F45" s="20"/>
      <c r="G45" s="21"/>
    </row>
    <row r="46" spans="1:7" ht="37.5">
      <c r="A46" s="5" t="s">
        <v>91</v>
      </c>
      <c r="B46" s="9"/>
      <c r="C46" s="23"/>
      <c r="D46" s="23"/>
      <c r="E46" s="23"/>
      <c r="F46" s="23"/>
      <c r="G46" s="9"/>
    </row>
    <row r="47" spans="1:7">
      <c r="A47" s="5" t="s">
        <v>90</v>
      </c>
      <c r="B47" s="6">
        <v>3410</v>
      </c>
      <c r="C47" s="20"/>
      <c r="D47" s="20"/>
      <c r="E47" s="20"/>
      <c r="F47" s="20"/>
      <c r="G47" s="21"/>
    </row>
    <row r="48" spans="1:7">
      <c r="A48" s="5" t="s">
        <v>95</v>
      </c>
      <c r="B48" s="3">
        <v>3420</v>
      </c>
      <c r="C48" s="19"/>
      <c r="D48" s="19"/>
      <c r="E48" s="19"/>
      <c r="F48" s="19"/>
      <c r="G48" s="18"/>
    </row>
    <row r="49" spans="1:7">
      <c r="A49" s="5" t="s">
        <v>120</v>
      </c>
      <c r="B49" s="6">
        <v>3430</v>
      </c>
      <c r="C49" s="20"/>
      <c r="D49" s="20"/>
      <c r="E49" s="20"/>
      <c r="F49" s="20"/>
      <c r="G49" s="21"/>
    </row>
    <row r="50" spans="1:7" ht="37.5">
      <c r="A50" s="5" t="s">
        <v>93</v>
      </c>
      <c r="B50" s="6"/>
      <c r="C50" s="20"/>
      <c r="D50" s="20"/>
      <c r="E50" s="20"/>
      <c r="F50" s="20"/>
      <c r="G50" s="21"/>
    </row>
    <row r="51" spans="1:7">
      <c r="A51" s="5" t="s">
        <v>90</v>
      </c>
      <c r="B51" s="3">
        <v>3440</v>
      </c>
      <c r="C51" s="19"/>
      <c r="D51" s="19"/>
      <c r="E51" s="19"/>
      <c r="F51" s="19"/>
      <c r="G51" s="18"/>
    </row>
    <row r="52" spans="1:7">
      <c r="A52" s="5" t="s">
        <v>95</v>
      </c>
      <c r="B52" s="3">
        <v>3450</v>
      </c>
      <c r="C52" s="19"/>
      <c r="D52" s="19"/>
      <c r="E52" s="19"/>
      <c r="F52" s="19"/>
      <c r="G52" s="18"/>
    </row>
    <row r="53" spans="1:7">
      <c r="A53" s="5" t="s">
        <v>120</v>
      </c>
      <c r="B53" s="3">
        <v>3460</v>
      </c>
      <c r="C53" s="19"/>
      <c r="D53" s="19"/>
      <c r="E53" s="19"/>
      <c r="F53" s="19"/>
      <c r="G53" s="18"/>
    </row>
    <row r="54" spans="1:7">
      <c r="A54" s="5" t="s">
        <v>116</v>
      </c>
      <c r="B54" s="3">
        <v>3470</v>
      </c>
      <c r="C54" s="19"/>
      <c r="D54" s="19"/>
      <c r="E54" s="19"/>
      <c r="F54" s="19"/>
      <c r="G54" s="18"/>
    </row>
    <row r="55" spans="1:7">
      <c r="A55" s="5" t="s">
        <v>117</v>
      </c>
      <c r="B55" s="3">
        <v>3480</v>
      </c>
      <c r="C55" s="19"/>
      <c r="D55" s="19"/>
      <c r="E55" s="19"/>
      <c r="F55" s="19"/>
      <c r="G55" s="18"/>
    </row>
    <row r="56" spans="1:7">
      <c r="A56" s="16" t="s">
        <v>287</v>
      </c>
      <c r="B56" s="6"/>
      <c r="C56" s="20"/>
      <c r="D56" s="20"/>
      <c r="E56" s="20"/>
      <c r="F56" s="20"/>
      <c r="G56" s="21"/>
    </row>
    <row r="57" spans="1:7" ht="37.5">
      <c r="A57" s="5" t="s">
        <v>288</v>
      </c>
      <c r="B57" s="6">
        <v>3490</v>
      </c>
      <c r="C57" s="20"/>
      <c r="D57" s="20">
        <f>'2. Розрахунки з бюджетом'!D9</f>
        <v>205</v>
      </c>
      <c r="E57" s="20">
        <f>'2. Розрахунки з бюджетом'!E9</f>
        <v>11.7</v>
      </c>
      <c r="F57" s="20"/>
      <c r="G57" s="21"/>
    </row>
    <row r="58" spans="1:7">
      <c r="A58" s="5" t="s">
        <v>289</v>
      </c>
      <c r="B58" s="6">
        <v>3500</v>
      </c>
      <c r="C58" s="20"/>
      <c r="D58" s="20"/>
      <c r="E58" s="20"/>
      <c r="F58" s="20"/>
      <c r="G58" s="21"/>
    </row>
    <row r="59" spans="1:7" ht="37.5">
      <c r="A59" s="5" t="s">
        <v>94</v>
      </c>
      <c r="B59" s="6"/>
      <c r="C59" s="20"/>
      <c r="D59" s="20"/>
      <c r="E59" s="20"/>
      <c r="F59" s="20"/>
      <c r="G59" s="21"/>
    </row>
    <row r="60" spans="1:7">
      <c r="A60" s="5" t="s">
        <v>90</v>
      </c>
      <c r="B60" s="3">
        <v>3510</v>
      </c>
      <c r="C60" s="19"/>
      <c r="D60" s="19"/>
      <c r="E60" s="19"/>
      <c r="F60" s="19"/>
      <c r="G60" s="18"/>
    </row>
    <row r="61" spans="1:7">
      <c r="A61" s="5" t="s">
        <v>95</v>
      </c>
      <c r="B61" s="3">
        <v>3520</v>
      </c>
      <c r="C61" s="19"/>
      <c r="D61" s="19"/>
      <c r="E61" s="19"/>
      <c r="F61" s="19"/>
      <c r="G61" s="18"/>
    </row>
    <row r="62" spans="1:7">
      <c r="A62" s="5" t="s">
        <v>120</v>
      </c>
      <c r="B62" s="3">
        <v>3530</v>
      </c>
      <c r="C62" s="19"/>
      <c r="D62" s="19"/>
      <c r="E62" s="19"/>
      <c r="F62" s="19"/>
      <c r="G62" s="18"/>
    </row>
    <row r="63" spans="1:7" ht="37.5">
      <c r="A63" s="5" t="s">
        <v>92</v>
      </c>
      <c r="B63" s="6"/>
      <c r="C63" s="20"/>
      <c r="D63" s="20"/>
      <c r="E63" s="20"/>
      <c r="F63" s="20"/>
      <c r="G63" s="21"/>
    </row>
    <row r="64" spans="1:7">
      <c r="A64" s="5" t="s">
        <v>90</v>
      </c>
      <c r="B64" s="3">
        <v>3540</v>
      </c>
      <c r="C64" s="19"/>
      <c r="D64" s="19"/>
      <c r="E64" s="19"/>
      <c r="F64" s="19"/>
      <c r="G64" s="18"/>
    </row>
    <row r="65" spans="1:7">
      <c r="A65" s="5" t="s">
        <v>95</v>
      </c>
      <c r="B65" s="3">
        <v>3550</v>
      </c>
      <c r="C65" s="19"/>
      <c r="D65" s="19"/>
      <c r="E65" s="19"/>
      <c r="F65" s="19"/>
      <c r="G65" s="18"/>
    </row>
    <row r="66" spans="1:7">
      <c r="A66" s="5" t="s">
        <v>120</v>
      </c>
      <c r="B66" s="3">
        <v>3560</v>
      </c>
      <c r="C66" s="19"/>
      <c r="D66" s="19"/>
      <c r="E66" s="19"/>
      <c r="F66" s="19"/>
      <c r="G66" s="18"/>
    </row>
    <row r="67" spans="1:7">
      <c r="A67" s="5" t="s">
        <v>113</v>
      </c>
      <c r="B67" s="3">
        <v>3570</v>
      </c>
      <c r="C67" s="19"/>
      <c r="D67" s="19"/>
      <c r="E67" s="19"/>
      <c r="F67" s="19"/>
      <c r="G67" s="18"/>
    </row>
    <row r="68" spans="1:7">
      <c r="A68" s="5"/>
      <c r="B68" s="3" t="s">
        <v>445</v>
      </c>
      <c r="C68" s="19"/>
      <c r="D68" s="19"/>
      <c r="E68" s="19"/>
      <c r="F68" s="19"/>
      <c r="G68" s="18"/>
    </row>
    <row r="69" spans="1:7">
      <c r="A69" s="16" t="s">
        <v>161</v>
      </c>
      <c r="B69" s="3">
        <v>3580</v>
      </c>
      <c r="C69" s="19">
        <f>C45+C46+C50+C54+C55-C57-C58-C59-C63-C67</f>
        <v>14301</v>
      </c>
      <c r="D69" s="19">
        <f>D45+D46+D50+D54+D55-D57-D58-D59-D63-D67</f>
        <v>-205</v>
      </c>
      <c r="E69" s="19">
        <f>E45+E46+E50+E54+E55-E57-E58-E59-E63-E67</f>
        <v>-11.7</v>
      </c>
      <c r="F69" s="19"/>
      <c r="G69" s="18"/>
    </row>
    <row r="70" spans="1:7" s="10" customFormat="1">
      <c r="A70" s="5" t="s">
        <v>322</v>
      </c>
      <c r="B70" s="3"/>
      <c r="C70" s="19"/>
      <c r="D70" s="19"/>
      <c r="E70" s="19"/>
      <c r="F70" s="19"/>
      <c r="G70" s="18"/>
    </row>
    <row r="71" spans="1:7" s="10" customFormat="1">
      <c r="A71" s="7" t="s">
        <v>34</v>
      </c>
      <c r="B71" s="3">
        <v>3600</v>
      </c>
      <c r="C71" s="19">
        <v>370.6</v>
      </c>
      <c r="D71" s="19">
        <v>1065</v>
      </c>
      <c r="E71" s="19">
        <v>1065</v>
      </c>
      <c r="F71" s="19"/>
      <c r="G71" s="18"/>
    </row>
    <row r="72" spans="1:7" s="10" customFormat="1">
      <c r="A72" s="17" t="s">
        <v>290</v>
      </c>
      <c r="B72" s="3">
        <v>3610</v>
      </c>
      <c r="C72" s="19"/>
      <c r="D72" s="19"/>
      <c r="E72" s="19"/>
      <c r="F72" s="19"/>
      <c r="G72" s="18"/>
    </row>
    <row r="73" spans="1:7" s="10" customFormat="1">
      <c r="A73" s="7" t="s">
        <v>56</v>
      </c>
      <c r="B73" s="3">
        <v>3620</v>
      </c>
      <c r="C73" s="19">
        <f>C71+C25+C42+C69</f>
        <v>655.60000000000036</v>
      </c>
      <c r="D73" s="19">
        <f>D71+D25+D42+D69</f>
        <v>1291</v>
      </c>
      <c r="E73" s="19">
        <f>E71+E25+E42+E69</f>
        <v>1535.3999999999999</v>
      </c>
      <c r="F73" s="19"/>
      <c r="G73" s="18"/>
    </row>
    <row r="74" spans="1:7" s="10" customFormat="1">
      <c r="A74" s="7" t="s">
        <v>35</v>
      </c>
      <c r="B74" s="3">
        <v>3630</v>
      </c>
      <c r="C74" s="19">
        <f>C73-C71</f>
        <v>285.00000000000034</v>
      </c>
      <c r="D74" s="19">
        <f>D73-D71</f>
        <v>226</v>
      </c>
      <c r="E74" s="19">
        <f>E73-E71</f>
        <v>470.39999999999986</v>
      </c>
      <c r="F74" s="19"/>
      <c r="G74" s="18"/>
    </row>
    <row r="75" spans="1:7" s="10" customFormat="1">
      <c r="A75" s="183"/>
      <c r="B75" s="184"/>
      <c r="C75" s="184"/>
      <c r="D75" s="184"/>
      <c r="E75" s="184"/>
      <c r="F75" s="184"/>
      <c r="G75" s="184"/>
    </row>
    <row r="76" spans="1:7" s="2" customFormat="1">
      <c r="A76" s="185"/>
      <c r="B76" s="186"/>
      <c r="C76" s="239"/>
      <c r="E76" s="240"/>
      <c r="F76" s="218"/>
      <c r="G76" s="218"/>
    </row>
    <row r="77" spans="1:7" s="2" customFormat="1">
      <c r="A77" s="185"/>
      <c r="B77" s="186"/>
      <c r="C77" s="239"/>
      <c r="D77" s="241"/>
      <c r="E77" s="218"/>
      <c r="F77" s="218"/>
      <c r="G77" s="218"/>
    </row>
    <row r="78" spans="1:7" s="24" customFormat="1" ht="20.100000000000001" customHeight="1">
      <c r="A78" s="180" t="s">
        <v>433</v>
      </c>
      <c r="B78" s="172"/>
      <c r="C78" s="173"/>
      <c r="D78" s="173"/>
      <c r="E78" s="173"/>
      <c r="F78" s="210" t="s">
        <v>432</v>
      </c>
      <c r="G78" s="173"/>
    </row>
    <row r="79" spans="1:7" s="41" customFormat="1" ht="19.5" customHeight="1">
      <c r="A79" s="175" t="s">
        <v>392</v>
      </c>
      <c r="B79" s="176"/>
      <c r="C79" s="276" t="s">
        <v>79</v>
      </c>
      <c r="D79" s="276"/>
      <c r="E79" s="173"/>
      <c r="F79" s="276" t="s">
        <v>364</v>
      </c>
      <c r="G79" s="276"/>
    </row>
    <row r="80" spans="1:7" ht="45.75" customHeight="1">
      <c r="A80" s="183"/>
      <c r="B80" s="183"/>
      <c r="C80" s="183"/>
      <c r="D80" s="183"/>
      <c r="E80" s="183"/>
      <c r="F80" s="183"/>
      <c r="G80" s="183"/>
    </row>
    <row r="81" spans="1:8" s="128" customFormat="1" ht="80.25" customHeight="1">
      <c r="A81" s="278"/>
      <c r="B81" s="278"/>
      <c r="C81" s="278"/>
      <c r="D81" s="278"/>
      <c r="E81" s="278"/>
      <c r="F81" s="278"/>
      <c r="G81" s="278"/>
      <c r="H81" s="278"/>
    </row>
  </sheetData>
  <sheetProtection formatCells="0" formatColumns="0" formatRows="0" insertRows="0" deleteRows="0"/>
  <mergeCells count="11">
    <mergeCell ref="A43:G43"/>
    <mergeCell ref="A81:H81"/>
    <mergeCell ref="F79:G79"/>
    <mergeCell ref="C79:D79"/>
    <mergeCell ref="A26:G26"/>
    <mergeCell ref="A8:G8"/>
    <mergeCell ref="A3:G3"/>
    <mergeCell ref="A5:A6"/>
    <mergeCell ref="B5:B6"/>
    <mergeCell ref="D5:G5"/>
    <mergeCell ref="C5:C6"/>
  </mergeCells>
  <phoneticPr fontId="3" type="noConversion"/>
  <pageMargins left="0.78740157480314965" right="0.39370078740157483" top="0.59055118110236227" bottom="0.59055118110236227" header="0.19685039370078741" footer="0.23622047244094491"/>
  <pageSetup paperSize="9" scale="61" orientation="portrait" r:id="rId1"/>
  <headerFooter alignWithMargins="0"/>
  <rowBreaks count="1" manualBreakCount="1">
    <brk id="54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N182"/>
  <sheetViews>
    <sheetView topLeftCell="A7" zoomScale="75" zoomScaleNormal="75" zoomScaleSheetLayoutView="55" workbookViewId="0">
      <selection activeCell="N31" sqref="N31"/>
    </sheetView>
  </sheetViews>
  <sheetFormatPr defaultRowHeight="20.25"/>
  <cols>
    <col min="1" max="1" width="67.7109375" style="24" customWidth="1"/>
    <col min="2" max="2" width="9.85546875" style="26" customWidth="1"/>
    <col min="3" max="3" width="20.42578125" style="26" customWidth="1"/>
    <col min="4" max="4" width="17.7109375" style="26" customWidth="1"/>
    <col min="5" max="5" width="18.42578125" style="26" customWidth="1"/>
    <col min="6" max="6" width="18.85546875" style="26" customWidth="1"/>
    <col min="7" max="7" width="18.5703125" style="26" customWidth="1"/>
    <col min="8" max="8" width="9.5703125" style="24" customWidth="1"/>
    <col min="9" max="9" width="9.85546875" style="24" customWidth="1"/>
    <col min="10" max="16384" width="9.140625" style="24"/>
  </cols>
  <sheetData>
    <row r="1" spans="1:14">
      <c r="A1" s="298" t="s">
        <v>379</v>
      </c>
      <c r="B1" s="298"/>
      <c r="C1" s="298"/>
      <c r="D1" s="298"/>
      <c r="E1" s="298"/>
      <c r="F1" s="298"/>
      <c r="G1" s="298"/>
    </row>
    <row r="2" spans="1:14">
      <c r="A2" s="300"/>
      <c r="B2" s="300"/>
      <c r="C2" s="300"/>
      <c r="D2" s="300"/>
      <c r="E2" s="300"/>
      <c r="F2" s="300"/>
      <c r="G2" s="300"/>
    </row>
    <row r="3" spans="1:14" ht="43.5" customHeight="1">
      <c r="A3" s="296" t="s">
        <v>285</v>
      </c>
      <c r="B3" s="299" t="s">
        <v>18</v>
      </c>
      <c r="C3" s="285" t="s">
        <v>358</v>
      </c>
      <c r="D3" s="283" t="s">
        <v>356</v>
      </c>
      <c r="E3" s="283"/>
      <c r="F3" s="283"/>
      <c r="G3" s="283"/>
    </row>
    <row r="4" spans="1:14" ht="56.25" customHeight="1">
      <c r="A4" s="297"/>
      <c r="B4" s="299"/>
      <c r="C4" s="286"/>
      <c r="D4" s="34" t="s">
        <v>263</v>
      </c>
      <c r="E4" s="34" t="s">
        <v>246</v>
      </c>
      <c r="F4" s="35" t="s">
        <v>273</v>
      </c>
      <c r="G4" s="35" t="s">
        <v>274</v>
      </c>
    </row>
    <row r="5" spans="1:14" ht="15.75" customHeight="1">
      <c r="A5" s="30">
        <v>1</v>
      </c>
      <c r="B5" s="34">
        <v>2</v>
      </c>
      <c r="C5" s="30">
        <v>3</v>
      </c>
      <c r="D5" s="30">
        <v>4</v>
      </c>
      <c r="E5" s="34">
        <v>5</v>
      </c>
      <c r="F5" s="30">
        <v>6</v>
      </c>
      <c r="G5" s="34">
        <v>7</v>
      </c>
    </row>
    <row r="6" spans="1:14" s="40" customFormat="1" ht="56.25" customHeight="1">
      <c r="A6" s="38" t="s">
        <v>82</v>
      </c>
      <c r="B6" s="59">
        <v>4000</v>
      </c>
      <c r="C6" s="44">
        <f>SUM(C7:C11)</f>
        <v>13350</v>
      </c>
      <c r="D6" s="44">
        <f>SUM(D7:D11)</f>
        <v>0</v>
      </c>
      <c r="E6" s="44">
        <f>SUM(E7:E11)</f>
        <v>0</v>
      </c>
      <c r="F6" s="44">
        <f>E6-D6</f>
        <v>0</v>
      </c>
      <c r="G6" s="45" t="e">
        <f>E6/D6*100</f>
        <v>#DIV/0!</v>
      </c>
    </row>
    <row r="7" spans="1:14" ht="56.25" customHeight="1">
      <c r="A7" s="38" t="s">
        <v>1</v>
      </c>
      <c r="B7" s="60" t="s">
        <v>222</v>
      </c>
      <c r="C7" s="36"/>
      <c r="D7" s="36"/>
      <c r="E7" s="36"/>
      <c r="F7" s="36"/>
      <c r="G7" s="37"/>
    </row>
    <row r="8" spans="1:14" ht="56.25" customHeight="1">
      <c r="A8" s="38" t="s">
        <v>2</v>
      </c>
      <c r="B8" s="59">
        <v>4020</v>
      </c>
      <c r="C8" s="44">
        <v>13350</v>
      </c>
      <c r="D8" s="44"/>
      <c r="E8" s="44"/>
      <c r="F8" s="44"/>
      <c r="G8" s="45"/>
      <c r="N8" s="25"/>
    </row>
    <row r="9" spans="1:14" ht="56.25" customHeight="1">
      <c r="A9" s="38" t="s">
        <v>30</v>
      </c>
      <c r="B9" s="60">
        <v>4030</v>
      </c>
      <c r="C9" s="36"/>
      <c r="D9" s="36"/>
      <c r="E9" s="36"/>
      <c r="F9" s="36"/>
      <c r="G9" s="37"/>
      <c r="M9" s="25"/>
    </row>
    <row r="10" spans="1:14" ht="56.25" customHeight="1">
      <c r="A10" s="38" t="s">
        <v>3</v>
      </c>
      <c r="B10" s="59">
        <v>4040</v>
      </c>
      <c r="C10" s="44"/>
      <c r="D10" s="44"/>
      <c r="E10" s="44"/>
      <c r="F10" s="44"/>
      <c r="G10" s="45"/>
    </row>
    <row r="11" spans="1:14" ht="56.25" customHeight="1">
      <c r="A11" s="38" t="s">
        <v>71</v>
      </c>
      <c r="B11" s="60">
        <v>4050</v>
      </c>
      <c r="C11" s="36"/>
      <c r="D11" s="36"/>
      <c r="E11" s="36"/>
      <c r="F11" s="36"/>
      <c r="G11" s="37"/>
    </row>
    <row r="12" spans="1:14">
      <c r="B12" s="24"/>
      <c r="C12" s="24"/>
      <c r="D12" s="24"/>
      <c r="E12" s="24"/>
      <c r="F12" s="24"/>
      <c r="G12" s="24"/>
    </row>
    <row r="13" spans="1:14">
      <c r="A13" s="173"/>
      <c r="B13" s="173"/>
      <c r="C13" s="173"/>
      <c r="D13" s="173"/>
      <c r="E13" s="173"/>
      <c r="F13" s="173"/>
      <c r="G13" s="173"/>
    </row>
    <row r="14" spans="1:14" ht="19.5" customHeight="1">
      <c r="A14" s="174"/>
      <c r="B14" s="173"/>
      <c r="C14" s="173"/>
      <c r="D14" s="173"/>
      <c r="E14" s="173"/>
      <c r="F14" s="173"/>
      <c r="G14" s="173"/>
    </row>
    <row r="15" spans="1:14" ht="20.100000000000001" customHeight="1">
      <c r="A15" s="180" t="s">
        <v>434</v>
      </c>
      <c r="B15" s="172"/>
      <c r="C15" s="173"/>
      <c r="D15" s="173"/>
      <c r="E15" s="173"/>
      <c r="F15" s="210" t="s">
        <v>432</v>
      </c>
      <c r="G15" s="173"/>
    </row>
    <row r="16" spans="1:14" s="41" customFormat="1" ht="19.5" customHeight="1">
      <c r="A16" s="175" t="s">
        <v>392</v>
      </c>
      <c r="B16" s="176"/>
      <c r="C16" s="276" t="s">
        <v>79</v>
      </c>
      <c r="D16" s="276"/>
      <c r="E16" s="173"/>
      <c r="F16" s="276" t="s">
        <v>364</v>
      </c>
      <c r="G16" s="276"/>
    </row>
    <row r="17" spans="1:8">
      <c r="A17" s="187"/>
      <c r="B17" s="174"/>
      <c r="C17" s="174"/>
      <c r="D17" s="174"/>
      <c r="E17" s="174"/>
      <c r="F17" s="174"/>
      <c r="G17" s="174"/>
    </row>
    <row r="18" spans="1:8" ht="35.25" customHeight="1">
      <c r="A18" s="187"/>
      <c r="B18" s="174"/>
      <c r="C18" s="174"/>
      <c r="D18" s="174"/>
      <c r="E18" s="174"/>
      <c r="F18" s="174"/>
      <c r="G18" s="174"/>
    </row>
    <row r="19" spans="1:8" s="128" customFormat="1" ht="102" customHeight="1">
      <c r="A19" s="295"/>
      <c r="B19" s="295"/>
      <c r="C19" s="295"/>
      <c r="D19" s="295"/>
      <c r="E19" s="295"/>
      <c r="F19" s="295"/>
      <c r="G19" s="295"/>
      <c r="H19" s="295"/>
    </row>
    <row r="20" spans="1:8">
      <c r="A20" s="42"/>
    </row>
    <row r="21" spans="1:8">
      <c r="A21" s="42"/>
    </row>
    <row r="22" spans="1:8">
      <c r="A22" s="42"/>
    </row>
    <row r="23" spans="1:8">
      <c r="A23" s="42"/>
    </row>
    <row r="24" spans="1:8">
      <c r="A24" s="42"/>
    </row>
    <row r="25" spans="1:8">
      <c r="A25" s="42"/>
    </row>
    <row r="26" spans="1:8">
      <c r="A26" s="42"/>
    </row>
    <row r="27" spans="1:8">
      <c r="A27" s="42"/>
    </row>
    <row r="28" spans="1:8">
      <c r="A28" s="42"/>
    </row>
    <row r="29" spans="1:8">
      <c r="A29" s="42"/>
    </row>
    <row r="30" spans="1:8">
      <c r="A30" s="42"/>
    </row>
    <row r="31" spans="1:8">
      <c r="A31" s="42"/>
    </row>
    <row r="32" spans="1:8">
      <c r="A32" s="42"/>
    </row>
    <row r="33" spans="1:1">
      <c r="A33" s="42"/>
    </row>
    <row r="34" spans="1:1">
      <c r="A34" s="42"/>
    </row>
    <row r="35" spans="1:1">
      <c r="A35" s="42"/>
    </row>
    <row r="36" spans="1:1">
      <c r="A36" s="42"/>
    </row>
    <row r="37" spans="1:1">
      <c r="A37" s="42"/>
    </row>
    <row r="38" spans="1:1">
      <c r="A38" s="42"/>
    </row>
    <row r="39" spans="1:1">
      <c r="A39" s="42"/>
    </row>
    <row r="40" spans="1:1">
      <c r="A40" s="42"/>
    </row>
    <row r="41" spans="1:1">
      <c r="A41" s="42"/>
    </row>
    <row r="42" spans="1:1">
      <c r="A42" s="42"/>
    </row>
    <row r="43" spans="1:1">
      <c r="A43" s="42"/>
    </row>
    <row r="44" spans="1:1">
      <c r="A44" s="42"/>
    </row>
    <row r="45" spans="1:1">
      <c r="A45" s="42"/>
    </row>
    <row r="46" spans="1:1">
      <c r="A46" s="42"/>
    </row>
    <row r="47" spans="1:1">
      <c r="A47" s="42"/>
    </row>
    <row r="48" spans="1:1">
      <c r="A48" s="42"/>
    </row>
    <row r="49" spans="1:1">
      <c r="A49" s="42"/>
    </row>
    <row r="50" spans="1:1">
      <c r="A50" s="42"/>
    </row>
    <row r="51" spans="1:1">
      <c r="A51" s="42"/>
    </row>
    <row r="52" spans="1:1">
      <c r="A52" s="42"/>
    </row>
    <row r="53" spans="1:1">
      <c r="A53" s="42"/>
    </row>
    <row r="54" spans="1:1">
      <c r="A54" s="42"/>
    </row>
    <row r="55" spans="1:1">
      <c r="A55" s="42"/>
    </row>
    <row r="56" spans="1:1">
      <c r="A56" s="42"/>
    </row>
    <row r="57" spans="1:1">
      <c r="A57" s="42"/>
    </row>
    <row r="58" spans="1:1">
      <c r="A58" s="42"/>
    </row>
    <row r="59" spans="1:1">
      <c r="A59" s="42"/>
    </row>
    <row r="60" spans="1:1">
      <c r="A60" s="42"/>
    </row>
    <row r="61" spans="1:1">
      <c r="A61" s="42"/>
    </row>
    <row r="62" spans="1:1">
      <c r="A62" s="42"/>
    </row>
    <row r="63" spans="1:1">
      <c r="A63" s="42"/>
    </row>
    <row r="64" spans="1:1">
      <c r="A64" s="42"/>
    </row>
    <row r="65" spans="1:1">
      <c r="A65" s="42"/>
    </row>
    <row r="66" spans="1:1">
      <c r="A66" s="42"/>
    </row>
    <row r="67" spans="1:1">
      <c r="A67" s="42"/>
    </row>
    <row r="68" spans="1:1">
      <c r="A68" s="42"/>
    </row>
    <row r="69" spans="1:1">
      <c r="A69" s="42"/>
    </row>
    <row r="70" spans="1:1">
      <c r="A70" s="42"/>
    </row>
    <row r="71" spans="1:1">
      <c r="A71" s="42"/>
    </row>
    <row r="72" spans="1:1">
      <c r="A72" s="42"/>
    </row>
    <row r="73" spans="1:1">
      <c r="A73" s="42"/>
    </row>
    <row r="74" spans="1:1">
      <c r="A74" s="42"/>
    </row>
    <row r="75" spans="1:1">
      <c r="A75" s="42"/>
    </row>
    <row r="76" spans="1:1">
      <c r="A76" s="42"/>
    </row>
    <row r="77" spans="1:1">
      <c r="A77" s="42"/>
    </row>
    <row r="78" spans="1:1">
      <c r="A78" s="42"/>
    </row>
    <row r="79" spans="1:1">
      <c r="A79" s="42"/>
    </row>
    <row r="80" spans="1:1">
      <c r="A80" s="42"/>
    </row>
    <row r="81" spans="1:1">
      <c r="A81" s="42"/>
    </row>
    <row r="82" spans="1:1">
      <c r="A82" s="42"/>
    </row>
    <row r="83" spans="1:1">
      <c r="A83" s="42"/>
    </row>
    <row r="84" spans="1:1">
      <c r="A84" s="42"/>
    </row>
    <row r="85" spans="1:1">
      <c r="A85" s="42"/>
    </row>
    <row r="86" spans="1:1">
      <c r="A86" s="42"/>
    </row>
    <row r="87" spans="1:1">
      <c r="A87" s="42"/>
    </row>
    <row r="88" spans="1:1">
      <c r="A88" s="42"/>
    </row>
    <row r="89" spans="1:1">
      <c r="A89" s="42"/>
    </row>
    <row r="90" spans="1:1">
      <c r="A90" s="42"/>
    </row>
    <row r="91" spans="1:1">
      <c r="A91" s="42"/>
    </row>
    <row r="92" spans="1:1">
      <c r="A92" s="42"/>
    </row>
    <row r="93" spans="1:1">
      <c r="A93" s="42"/>
    </row>
    <row r="94" spans="1:1">
      <c r="A94" s="42"/>
    </row>
    <row r="95" spans="1:1">
      <c r="A95" s="42"/>
    </row>
    <row r="96" spans="1:1">
      <c r="A96" s="42"/>
    </row>
    <row r="97" spans="1:1">
      <c r="A97" s="42"/>
    </row>
    <row r="98" spans="1:1">
      <c r="A98" s="42"/>
    </row>
    <row r="99" spans="1:1">
      <c r="A99" s="42"/>
    </row>
    <row r="100" spans="1:1">
      <c r="A100" s="42"/>
    </row>
    <row r="101" spans="1:1">
      <c r="A101" s="42"/>
    </row>
    <row r="102" spans="1:1">
      <c r="A102" s="42"/>
    </row>
    <row r="103" spans="1:1">
      <c r="A103" s="42"/>
    </row>
    <row r="104" spans="1:1">
      <c r="A104" s="42"/>
    </row>
    <row r="105" spans="1:1">
      <c r="A105" s="42"/>
    </row>
    <row r="106" spans="1:1">
      <c r="A106" s="42"/>
    </row>
    <row r="107" spans="1:1">
      <c r="A107" s="42"/>
    </row>
    <row r="108" spans="1:1">
      <c r="A108" s="42"/>
    </row>
    <row r="109" spans="1:1">
      <c r="A109" s="42"/>
    </row>
    <row r="110" spans="1:1">
      <c r="A110" s="42"/>
    </row>
    <row r="111" spans="1:1">
      <c r="A111" s="42"/>
    </row>
    <row r="112" spans="1:1">
      <c r="A112" s="42"/>
    </row>
    <row r="113" spans="1:1">
      <c r="A113" s="42"/>
    </row>
    <row r="114" spans="1:1">
      <c r="A114" s="42"/>
    </row>
    <row r="115" spans="1:1">
      <c r="A115" s="42"/>
    </row>
    <row r="116" spans="1:1">
      <c r="A116" s="42"/>
    </row>
    <row r="117" spans="1:1">
      <c r="A117" s="42"/>
    </row>
    <row r="118" spans="1:1">
      <c r="A118" s="42"/>
    </row>
    <row r="119" spans="1:1">
      <c r="A119" s="42"/>
    </row>
    <row r="120" spans="1:1">
      <c r="A120" s="42"/>
    </row>
    <row r="121" spans="1:1">
      <c r="A121" s="42"/>
    </row>
    <row r="122" spans="1:1">
      <c r="A122" s="42"/>
    </row>
    <row r="123" spans="1:1">
      <c r="A123" s="42"/>
    </row>
    <row r="124" spans="1:1">
      <c r="A124" s="42"/>
    </row>
    <row r="125" spans="1:1">
      <c r="A125" s="42"/>
    </row>
    <row r="126" spans="1:1">
      <c r="A126" s="42"/>
    </row>
    <row r="127" spans="1:1">
      <c r="A127" s="42"/>
    </row>
    <row r="128" spans="1:1">
      <c r="A128" s="42"/>
    </row>
    <row r="129" spans="1:1">
      <c r="A129" s="42"/>
    </row>
    <row r="130" spans="1:1">
      <c r="A130" s="42"/>
    </row>
    <row r="131" spans="1:1">
      <c r="A131" s="42"/>
    </row>
    <row r="132" spans="1:1">
      <c r="A132" s="42"/>
    </row>
    <row r="133" spans="1:1">
      <c r="A133" s="42"/>
    </row>
    <row r="134" spans="1:1">
      <c r="A134" s="42"/>
    </row>
    <row r="135" spans="1:1">
      <c r="A135" s="42"/>
    </row>
    <row r="136" spans="1:1">
      <c r="A136" s="42"/>
    </row>
    <row r="137" spans="1:1">
      <c r="A137" s="42"/>
    </row>
    <row r="138" spans="1:1">
      <c r="A138" s="42"/>
    </row>
    <row r="139" spans="1:1">
      <c r="A139" s="42"/>
    </row>
    <row r="140" spans="1:1">
      <c r="A140" s="42"/>
    </row>
    <row r="141" spans="1:1">
      <c r="A141" s="42"/>
    </row>
    <row r="142" spans="1:1">
      <c r="A142" s="42"/>
    </row>
    <row r="143" spans="1:1">
      <c r="A143" s="42"/>
    </row>
    <row r="144" spans="1:1">
      <c r="A144" s="42"/>
    </row>
    <row r="145" spans="1:1">
      <c r="A145" s="42"/>
    </row>
    <row r="146" spans="1:1">
      <c r="A146" s="42"/>
    </row>
    <row r="147" spans="1:1">
      <c r="A147" s="42"/>
    </row>
    <row r="148" spans="1:1">
      <c r="A148" s="42"/>
    </row>
    <row r="149" spans="1:1">
      <c r="A149" s="42"/>
    </row>
    <row r="150" spans="1:1">
      <c r="A150" s="42"/>
    </row>
    <row r="151" spans="1:1">
      <c r="A151" s="42"/>
    </row>
    <row r="152" spans="1:1">
      <c r="A152" s="42"/>
    </row>
    <row r="153" spans="1:1">
      <c r="A153" s="42"/>
    </row>
    <row r="154" spans="1:1">
      <c r="A154" s="42"/>
    </row>
    <row r="155" spans="1:1">
      <c r="A155" s="42"/>
    </row>
    <row r="156" spans="1:1">
      <c r="A156" s="42"/>
    </row>
    <row r="157" spans="1:1">
      <c r="A157" s="42"/>
    </row>
    <row r="158" spans="1:1">
      <c r="A158" s="42"/>
    </row>
    <row r="159" spans="1:1">
      <c r="A159" s="42"/>
    </row>
    <row r="160" spans="1:1">
      <c r="A160" s="42"/>
    </row>
    <row r="161" spans="1:1">
      <c r="A161" s="42"/>
    </row>
    <row r="162" spans="1:1">
      <c r="A162" s="42"/>
    </row>
    <row r="163" spans="1:1">
      <c r="A163" s="42"/>
    </row>
    <row r="164" spans="1:1">
      <c r="A164" s="42"/>
    </row>
    <row r="165" spans="1:1">
      <c r="A165" s="42"/>
    </row>
    <row r="166" spans="1:1">
      <c r="A166" s="42"/>
    </row>
    <row r="167" spans="1:1">
      <c r="A167" s="42"/>
    </row>
    <row r="168" spans="1:1">
      <c r="A168" s="42"/>
    </row>
    <row r="169" spans="1:1">
      <c r="A169" s="42"/>
    </row>
    <row r="170" spans="1:1">
      <c r="A170" s="42"/>
    </row>
    <row r="171" spans="1:1">
      <c r="A171" s="42"/>
    </row>
    <row r="172" spans="1:1">
      <c r="A172" s="42"/>
    </row>
    <row r="173" spans="1:1">
      <c r="A173" s="42"/>
    </row>
    <row r="174" spans="1:1">
      <c r="A174" s="42"/>
    </row>
    <row r="175" spans="1:1">
      <c r="A175" s="42"/>
    </row>
    <row r="176" spans="1:1">
      <c r="A176" s="42"/>
    </row>
    <row r="177" spans="1:1">
      <c r="A177" s="42"/>
    </row>
    <row r="178" spans="1:1">
      <c r="A178" s="42"/>
    </row>
    <row r="179" spans="1:1">
      <c r="A179" s="42"/>
    </row>
    <row r="180" spans="1:1">
      <c r="A180" s="42"/>
    </row>
    <row r="181" spans="1:1">
      <c r="A181" s="42"/>
    </row>
    <row r="182" spans="1:1">
      <c r="A182" s="42"/>
    </row>
  </sheetData>
  <sheetProtection formatCells="0" formatColumns="0" formatRows="0" insertRows="0" deleteRows="0"/>
  <mergeCells count="9">
    <mergeCell ref="A19:H19"/>
    <mergeCell ref="F16:G16"/>
    <mergeCell ref="A3:A4"/>
    <mergeCell ref="A1:G1"/>
    <mergeCell ref="B3:B4"/>
    <mergeCell ref="A2:G2"/>
    <mergeCell ref="C3:C4"/>
    <mergeCell ref="D3:G3"/>
    <mergeCell ref="C16:D16"/>
  </mergeCells>
  <phoneticPr fontId="0" type="noConversion"/>
  <pageMargins left="0.78740157480314965" right="0.39370078740157483" top="0.59055118110236227" bottom="0.59055118110236227" header="0.27559055118110237" footer="0.31496062992125984"/>
  <pageSetup paperSize="9" scale="50" firstPageNumber="9" orientation="portrait" useFirstPageNumber="1" r:id="rId1"/>
  <headerFooter alignWithMargins="0"/>
  <ignoredErrors>
    <ignoredError sqref="B7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I28"/>
  <sheetViews>
    <sheetView zoomScale="75" zoomScaleNormal="75" zoomScaleSheetLayoutView="75" workbookViewId="0">
      <selection activeCell="A3" sqref="A3:A4"/>
    </sheetView>
  </sheetViews>
  <sheetFormatPr defaultRowHeight="20.25"/>
  <cols>
    <col min="1" max="1" width="87.28515625" style="62" customWidth="1"/>
    <col min="2" max="2" width="16.5703125" style="62" customWidth="1"/>
    <col min="3" max="3" width="19.7109375" style="62" customWidth="1"/>
    <col min="4" max="4" width="20" style="62" customWidth="1"/>
    <col min="5" max="5" width="19.7109375" style="62" customWidth="1"/>
    <col min="6" max="6" width="39" style="62" customWidth="1"/>
    <col min="7" max="7" width="9.5703125" style="62" customWidth="1"/>
    <col min="8" max="8" width="9.140625" style="62"/>
    <col min="9" max="9" width="27.140625" style="62" customWidth="1"/>
    <col min="10" max="16384" width="9.140625" style="62"/>
  </cols>
  <sheetData>
    <row r="1" spans="1:6" ht="19.5" customHeight="1">
      <c r="A1" s="305" t="s">
        <v>380</v>
      </c>
      <c r="B1" s="305"/>
      <c r="C1" s="305"/>
      <c r="D1" s="305"/>
      <c r="E1" s="305"/>
      <c r="F1" s="305"/>
    </row>
    <row r="2" spans="1:6" ht="24" customHeight="1"/>
    <row r="3" spans="1:6" ht="36" customHeight="1">
      <c r="A3" s="306" t="s">
        <v>285</v>
      </c>
      <c r="B3" s="306" t="s">
        <v>0</v>
      </c>
      <c r="C3" s="306" t="s">
        <v>100</v>
      </c>
      <c r="D3" s="299" t="s">
        <v>358</v>
      </c>
      <c r="E3" s="308" t="s">
        <v>356</v>
      </c>
      <c r="F3" s="306" t="s">
        <v>323</v>
      </c>
    </row>
    <row r="4" spans="1:6" ht="36" customHeight="1">
      <c r="A4" s="307"/>
      <c r="B4" s="307"/>
      <c r="C4" s="307"/>
      <c r="D4" s="299"/>
      <c r="E4" s="309"/>
      <c r="F4" s="307"/>
    </row>
    <row r="5" spans="1:6" ht="20.25" customHeight="1">
      <c r="A5" s="63">
        <v>1</v>
      </c>
      <c r="B5" s="63">
        <v>2</v>
      </c>
      <c r="C5" s="63">
        <v>3</v>
      </c>
      <c r="D5" s="63">
        <v>4</v>
      </c>
      <c r="E5" s="63">
        <v>5</v>
      </c>
      <c r="F5" s="63">
        <v>6</v>
      </c>
    </row>
    <row r="6" spans="1:6">
      <c r="A6" s="302" t="s">
        <v>188</v>
      </c>
      <c r="B6" s="303"/>
      <c r="C6" s="303"/>
      <c r="D6" s="303"/>
      <c r="E6" s="303"/>
      <c r="F6" s="304"/>
    </row>
    <row r="7" spans="1:6" ht="63.75" customHeight="1">
      <c r="A7" s="38" t="s">
        <v>352</v>
      </c>
      <c r="B7" s="34">
        <v>5000</v>
      </c>
      <c r="C7" s="64" t="s">
        <v>343</v>
      </c>
      <c r="D7" s="65">
        <f>'фінплан - зведені показники'!C33/'фінплан - зведені показники'!C31*100%</f>
        <v>0.12875695732838591</v>
      </c>
      <c r="E7" s="65">
        <f>'фінплан - зведені показники'!E33/'фінплан - зведені показники'!E31*100%</f>
        <v>0.39108575076812574</v>
      </c>
      <c r="F7" s="66"/>
    </row>
    <row r="8" spans="1:6" ht="63.75" customHeight="1">
      <c r="A8" s="38" t="s">
        <v>353</v>
      </c>
      <c r="B8" s="34">
        <v>5010</v>
      </c>
      <c r="C8" s="64" t="s">
        <v>343</v>
      </c>
      <c r="D8" s="65">
        <f>'фінплан - зведені показники'!C38/'фінплан - зведені показники'!C31*100%</f>
        <v>0.1476808905380334</v>
      </c>
      <c r="E8" s="65">
        <f>'фінплан - зведені показники'!E38/'фінплан - зведені показники'!E31*100%</f>
        <v>0.3424045329396273</v>
      </c>
      <c r="F8" s="66"/>
    </row>
    <row r="9" spans="1:6" ht="60.75" customHeight="1">
      <c r="A9" s="67" t="s">
        <v>394</v>
      </c>
      <c r="B9" s="34">
        <v>5020</v>
      </c>
      <c r="C9" s="64" t="s">
        <v>343</v>
      </c>
      <c r="D9" s="65">
        <f>'фінплан - зведені показники'!C44/'фінплан - зведені показники'!C70</f>
        <v>-3.9037085230969419E-4</v>
      </c>
      <c r="E9" s="65">
        <f>'фінплан - зведені показники'!E44/'фінплан - зведені показники'!E70</f>
        <v>4.0574771907014076E-4</v>
      </c>
      <c r="F9" s="66" t="s">
        <v>344</v>
      </c>
    </row>
    <row r="10" spans="1:6" ht="63.75" customHeight="1">
      <c r="A10" s="67" t="s">
        <v>330</v>
      </c>
      <c r="B10" s="34">
        <v>5030</v>
      </c>
      <c r="C10" s="64" t="s">
        <v>343</v>
      </c>
      <c r="D10" s="65">
        <f>'фінплан - зведені показники'!C44/'фінплан - зведені показники'!C76</f>
        <v>-3.9054024734215667E-4</v>
      </c>
      <c r="E10" s="65">
        <f>'фінплан - зведені показники'!E44/'фінплан - зведені показники'!E76</f>
        <v>4.0574771907014076E-4</v>
      </c>
      <c r="F10" s="66"/>
    </row>
    <row r="11" spans="1:6" ht="68.25" customHeight="1">
      <c r="A11" s="67" t="s">
        <v>331</v>
      </c>
      <c r="B11" s="34">
        <v>5040</v>
      </c>
      <c r="C11" s="64" t="s">
        <v>101</v>
      </c>
      <c r="D11" s="65">
        <f>'фінплан - зведені показники'!C44/'фінплан - зведені показники'!C31</f>
        <v>-6.6790352504638223E-3</v>
      </c>
      <c r="E11" s="65">
        <f>'фінплан - зведені показники'!E44/'фінплан - зведені показники'!E31</f>
        <v>7.2223773991460473E-3</v>
      </c>
      <c r="F11" s="66" t="s">
        <v>345</v>
      </c>
    </row>
    <row r="12" spans="1:6" ht="42.75" customHeight="1">
      <c r="A12" s="302" t="s">
        <v>190</v>
      </c>
      <c r="B12" s="303"/>
      <c r="C12" s="303"/>
      <c r="D12" s="303"/>
      <c r="E12" s="303"/>
      <c r="F12" s="304"/>
    </row>
    <row r="13" spans="1:6" ht="82.5" customHeight="1">
      <c r="A13" s="66" t="s">
        <v>336</v>
      </c>
      <c r="B13" s="34">
        <v>5100</v>
      </c>
      <c r="C13" s="64"/>
      <c r="D13" s="65">
        <f>'фінплан - зведені показники'!C73/'фінплан - зведені показники'!C38</f>
        <v>5.0251256281407038E-2</v>
      </c>
      <c r="E13" s="65">
        <f>'фінплан - зведені показники'!E73/'фінплан - зведені показники'!E38</f>
        <v>0</v>
      </c>
      <c r="F13" s="66"/>
    </row>
    <row r="14" spans="1:6" ht="128.25" customHeight="1">
      <c r="A14" s="66" t="s">
        <v>332</v>
      </c>
      <c r="B14" s="34">
        <v>5110</v>
      </c>
      <c r="C14" s="64" t="s">
        <v>175</v>
      </c>
      <c r="D14" s="65">
        <f>'фінплан - зведені показники'!C76/'фінплан - зведені показники'!C73</f>
        <v>2304.5</v>
      </c>
      <c r="E14" s="65" t="e">
        <f>'фінплан - зведені показники'!E76/'фінплан - зведені показники'!E73</f>
        <v>#DIV/0!</v>
      </c>
      <c r="F14" s="66" t="s">
        <v>346</v>
      </c>
    </row>
    <row r="15" spans="1:6" ht="171.75" customHeight="1">
      <c r="A15" s="66" t="s">
        <v>333</v>
      </c>
      <c r="B15" s="34">
        <v>5120</v>
      </c>
      <c r="C15" s="64" t="s">
        <v>175</v>
      </c>
      <c r="D15" s="65">
        <f>'фінплан - зведені показники'!C68/'фінплан - зведені показники'!C72</f>
        <v>99.3</v>
      </c>
      <c r="E15" s="65" t="e">
        <f>'фінплан - зведені показники'!E68/'фінплан - зведені показники'!E72</f>
        <v>#DIV/0!</v>
      </c>
      <c r="F15" s="66" t="s">
        <v>348</v>
      </c>
    </row>
    <row r="16" spans="1:6" ht="36.75" customHeight="1">
      <c r="A16" s="302" t="s">
        <v>189</v>
      </c>
      <c r="B16" s="303"/>
      <c r="C16" s="303"/>
      <c r="D16" s="303"/>
      <c r="E16" s="303"/>
      <c r="F16" s="304"/>
    </row>
    <row r="17" spans="1:9" ht="48" customHeight="1">
      <c r="A17" s="66" t="s">
        <v>334</v>
      </c>
      <c r="B17" s="34">
        <v>5200</v>
      </c>
      <c r="C17" s="64"/>
      <c r="D17" s="65">
        <f>'4. Кап. інвестиції'!C6/'1. Фін результат'!C99</f>
        <v>32.091346153846153</v>
      </c>
      <c r="E17" s="65">
        <f>'4. Кап. інвестиції'!E6/'1. Фін результат'!E99</f>
        <v>0</v>
      </c>
      <c r="F17" s="66"/>
    </row>
    <row r="18" spans="1:9" ht="81" customHeight="1">
      <c r="A18" s="66" t="s">
        <v>365</v>
      </c>
      <c r="B18" s="34">
        <v>5210</v>
      </c>
      <c r="C18" s="64"/>
      <c r="D18" s="65">
        <f>'фінплан - зведені показники'!C61/'фінплан - зведені показники'!C31</f>
        <v>4.9536178107606679</v>
      </c>
      <c r="E18" s="65">
        <f>'фінплан - зведені показники'!E61/'фінплан - зведені показники'!E31</f>
        <v>0</v>
      </c>
      <c r="F18" s="66"/>
    </row>
    <row r="19" spans="1:9" ht="65.25" customHeight="1">
      <c r="A19" s="66" t="s">
        <v>354</v>
      </c>
      <c r="B19" s="34">
        <v>5220</v>
      </c>
      <c r="C19" s="64" t="s">
        <v>343</v>
      </c>
      <c r="D19" s="65"/>
      <c r="E19" s="65"/>
      <c r="F19" s="66" t="s">
        <v>347</v>
      </c>
    </row>
    <row r="20" spans="1:9" ht="35.25" customHeight="1">
      <c r="A20" s="302" t="s">
        <v>335</v>
      </c>
      <c r="B20" s="303"/>
      <c r="C20" s="303"/>
      <c r="D20" s="303"/>
      <c r="E20" s="303"/>
      <c r="F20" s="304"/>
    </row>
    <row r="21" spans="1:9" ht="110.25" customHeight="1">
      <c r="A21" s="67" t="s">
        <v>355</v>
      </c>
      <c r="B21" s="34">
        <v>5300</v>
      </c>
      <c r="C21" s="64"/>
      <c r="D21" s="65"/>
      <c r="E21" s="65"/>
      <c r="F21" s="68"/>
    </row>
    <row r="22" spans="1:9">
      <c r="A22" s="188"/>
      <c r="B22" s="188"/>
      <c r="C22" s="188"/>
      <c r="D22" s="188"/>
      <c r="E22" s="188"/>
      <c r="F22" s="188"/>
    </row>
    <row r="23" spans="1:9" s="24" customFormat="1" ht="20.100000000000001" customHeight="1">
      <c r="A23" s="180" t="s">
        <v>434</v>
      </c>
      <c r="B23" s="172"/>
      <c r="C23" s="173"/>
      <c r="D23" s="173"/>
      <c r="E23" s="173" t="s">
        <v>435</v>
      </c>
      <c r="F23" s="173"/>
    </row>
    <row r="24" spans="1:9" s="41" customFormat="1" ht="20.100000000000001" customHeight="1">
      <c r="A24" s="175" t="s">
        <v>393</v>
      </c>
      <c r="B24" s="276" t="s">
        <v>79</v>
      </c>
      <c r="C24" s="276"/>
      <c r="D24" s="276"/>
      <c r="E24" s="276" t="s">
        <v>327</v>
      </c>
      <c r="F24" s="276"/>
      <c r="G24" s="24"/>
    </row>
    <row r="25" spans="1:9">
      <c r="A25" s="188"/>
      <c r="B25" s="188"/>
      <c r="C25" s="188"/>
      <c r="D25" s="188"/>
      <c r="E25" s="188"/>
      <c r="F25" s="188"/>
    </row>
    <row r="26" spans="1:9" ht="53.25" customHeight="1">
      <c r="A26" s="188"/>
      <c r="B26" s="188"/>
      <c r="C26" s="188"/>
      <c r="D26" s="188"/>
      <c r="E26" s="188"/>
      <c r="F26" s="188"/>
      <c r="I26" s="22"/>
    </row>
    <row r="27" spans="1:9" s="128" customFormat="1" ht="102" customHeight="1">
      <c r="A27" s="295"/>
      <c r="B27" s="295"/>
      <c r="C27" s="295"/>
      <c r="D27" s="295"/>
      <c r="E27" s="295"/>
      <c r="F27" s="295"/>
      <c r="G27" s="295"/>
      <c r="H27" s="295"/>
    </row>
    <row r="28" spans="1:9" s="41" customFormat="1">
      <c r="A28" s="31"/>
      <c r="B28" s="24"/>
      <c r="C28" s="301"/>
      <c r="D28" s="301"/>
      <c r="E28" s="24"/>
      <c r="F28" s="28"/>
    </row>
  </sheetData>
  <sheetProtection formatCells="0"/>
  <mergeCells count="15">
    <mergeCell ref="A6:F6"/>
    <mergeCell ref="A12:F12"/>
    <mergeCell ref="A1:F1"/>
    <mergeCell ref="A3:A4"/>
    <mergeCell ref="B3:B4"/>
    <mergeCell ref="C3:C4"/>
    <mergeCell ref="F3:F4"/>
    <mergeCell ref="D3:D4"/>
    <mergeCell ref="E3:E4"/>
    <mergeCell ref="C28:D28"/>
    <mergeCell ref="A16:F16"/>
    <mergeCell ref="B24:D24"/>
    <mergeCell ref="E24:F24"/>
    <mergeCell ref="A20:F20"/>
    <mergeCell ref="A27:H27"/>
  </mergeCells>
  <phoneticPr fontId="3" type="noConversion"/>
  <pageMargins left="0.78740157480314965" right="0.39370078740157483" top="0.59055118110236227" bottom="0.59055118110236227" header="0.11811023622047245" footer="0.31496062992125984"/>
  <pageSetup paperSize="9" scale="43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S92"/>
  <sheetViews>
    <sheetView showWhiteSpace="0" topLeftCell="A48" zoomScale="50" zoomScaleNormal="50" zoomScaleSheetLayoutView="50" workbookViewId="0">
      <selection activeCell="Z69" sqref="Z69"/>
    </sheetView>
  </sheetViews>
  <sheetFormatPr defaultRowHeight="20.25" outlineLevelRow="1"/>
  <cols>
    <col min="1" max="1" width="44.85546875" style="41" customWidth="1"/>
    <col min="2" max="2" width="13.5703125" style="28" customWidth="1"/>
    <col min="3" max="3" width="18.5703125" style="41" customWidth="1"/>
    <col min="4" max="4" width="16.140625" style="41" customWidth="1"/>
    <col min="5" max="5" width="15.42578125" style="41" customWidth="1"/>
    <col min="6" max="6" width="16.5703125" style="41" customWidth="1"/>
    <col min="7" max="7" width="15.28515625" style="41" customWidth="1"/>
    <col min="8" max="8" width="16.5703125" style="41" customWidth="1"/>
    <col min="9" max="9" width="16.140625" style="41" customWidth="1"/>
    <col min="10" max="10" width="16.42578125" style="41" customWidth="1"/>
    <col min="11" max="11" width="16.5703125" style="41" customWidth="1"/>
    <col min="12" max="12" width="16.85546875" style="41" customWidth="1"/>
    <col min="13" max="15" width="16.7109375" style="41" customWidth="1"/>
    <col min="16" max="16384" width="9.140625" style="41"/>
  </cols>
  <sheetData>
    <row r="1" spans="1:15" ht="18.75" hidden="1" customHeight="1" outlineLevel="1">
      <c r="N1" s="359" t="s">
        <v>239</v>
      </c>
      <c r="O1" s="359"/>
    </row>
    <row r="2" spans="1:15" hidden="1" outlineLevel="1">
      <c r="N2" s="359" t="s">
        <v>259</v>
      </c>
      <c r="O2" s="359"/>
    </row>
    <row r="3" spans="1:15" collapsed="1">
      <c r="A3" s="360" t="s">
        <v>421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</row>
    <row r="4" spans="1:15" ht="3.75" customHeight="1">
      <c r="A4" s="360"/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360"/>
      <c r="M4" s="360"/>
      <c r="N4" s="360"/>
      <c r="O4" s="360"/>
    </row>
    <row r="5" spans="1:15">
      <c r="A5" s="276" t="s">
        <v>396</v>
      </c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</row>
    <row r="6" spans="1:15" ht="14.25" customHeight="1">
      <c r="A6" s="276" t="s">
        <v>132</v>
      </c>
      <c r="B6" s="276"/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6"/>
    </row>
    <row r="7" spans="1:15" ht="24.95" customHeight="1">
      <c r="A7" s="265" t="s">
        <v>381</v>
      </c>
      <c r="B7" s="265"/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</row>
    <row r="8" spans="1:15" ht="9" customHeight="1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15" ht="41.25" customHeight="1">
      <c r="A9" s="361" t="s">
        <v>386</v>
      </c>
      <c r="B9" s="362"/>
      <c r="C9" s="362"/>
      <c r="D9" s="362"/>
      <c r="E9" s="362"/>
      <c r="F9" s="362"/>
      <c r="G9" s="362"/>
      <c r="H9" s="362"/>
      <c r="I9" s="362"/>
      <c r="J9" s="362"/>
      <c r="K9" s="362"/>
      <c r="L9" s="362"/>
      <c r="M9" s="362"/>
      <c r="N9" s="362"/>
      <c r="O9" s="362"/>
    </row>
    <row r="10" spans="1:15" ht="12.75" customHeight="1">
      <c r="B10" s="41"/>
    </row>
    <row r="11" spans="1:15" s="24" customFormat="1" ht="40.5" customHeight="1">
      <c r="A11" s="34" t="s">
        <v>285</v>
      </c>
      <c r="B11" s="299" t="s">
        <v>134</v>
      </c>
      <c r="C11" s="299"/>
      <c r="D11" s="299" t="s">
        <v>31</v>
      </c>
      <c r="E11" s="299"/>
      <c r="F11" s="299" t="s">
        <v>324</v>
      </c>
      <c r="G11" s="299"/>
      <c r="H11" s="299" t="s">
        <v>325</v>
      </c>
      <c r="I11" s="299"/>
      <c r="J11" s="299" t="s">
        <v>326</v>
      </c>
      <c r="K11" s="299"/>
      <c r="L11" s="299" t="s">
        <v>292</v>
      </c>
      <c r="M11" s="299"/>
      <c r="N11" s="299" t="s">
        <v>293</v>
      </c>
      <c r="O11" s="299"/>
    </row>
    <row r="12" spans="1:15" s="24" customFormat="1" ht="17.25" customHeight="1">
      <c r="A12" s="34">
        <v>1</v>
      </c>
      <c r="B12" s="323">
        <v>2</v>
      </c>
      <c r="C12" s="324"/>
      <c r="D12" s="323">
        <v>3</v>
      </c>
      <c r="E12" s="324"/>
      <c r="F12" s="323">
        <v>4</v>
      </c>
      <c r="G12" s="324"/>
      <c r="H12" s="323">
        <v>5</v>
      </c>
      <c r="I12" s="324"/>
      <c r="J12" s="323">
        <v>6</v>
      </c>
      <c r="K12" s="324"/>
      <c r="L12" s="323">
        <v>7</v>
      </c>
      <c r="M12" s="324"/>
      <c r="N12" s="299">
        <v>8</v>
      </c>
      <c r="O12" s="299"/>
    </row>
    <row r="13" spans="1:15" s="24" customFormat="1">
      <c r="A13" s="348" t="s">
        <v>133</v>
      </c>
      <c r="B13" s="349"/>
      <c r="C13" s="349"/>
      <c r="D13" s="349"/>
      <c r="E13" s="349"/>
      <c r="F13" s="349"/>
      <c r="G13" s="349"/>
      <c r="H13" s="349"/>
      <c r="I13" s="349"/>
      <c r="J13" s="349"/>
      <c r="K13" s="349"/>
      <c r="L13" s="349"/>
      <c r="M13" s="349"/>
      <c r="N13" s="349"/>
      <c r="O13" s="350"/>
    </row>
    <row r="14" spans="1:15" s="24" customFormat="1" ht="20.100000000000001" customHeight="1">
      <c r="A14" s="38" t="s">
        <v>294</v>
      </c>
      <c r="B14" s="299">
        <v>1</v>
      </c>
      <c r="C14" s="299"/>
      <c r="D14" s="310">
        <v>1</v>
      </c>
      <c r="E14" s="310"/>
      <c r="F14" s="310">
        <v>5</v>
      </c>
      <c r="G14" s="310"/>
      <c r="H14" s="310">
        <v>5</v>
      </c>
      <c r="I14" s="310"/>
      <c r="J14" s="310">
        <v>5</v>
      </c>
      <c r="K14" s="310"/>
      <c r="L14" s="310">
        <f>J14-H14</f>
        <v>0</v>
      </c>
      <c r="M14" s="310"/>
      <c r="N14" s="339">
        <f>J14/H14%</f>
        <v>100</v>
      </c>
      <c r="O14" s="339"/>
    </row>
    <row r="15" spans="1:15" s="24" customFormat="1" ht="20.100000000000001" customHeight="1">
      <c r="A15" s="38" t="s">
        <v>295</v>
      </c>
      <c r="B15" s="299">
        <v>3</v>
      </c>
      <c r="C15" s="299"/>
      <c r="D15" s="310">
        <v>3</v>
      </c>
      <c r="E15" s="310"/>
      <c r="F15" s="310">
        <v>4</v>
      </c>
      <c r="G15" s="310"/>
      <c r="H15" s="310">
        <v>4</v>
      </c>
      <c r="I15" s="310"/>
      <c r="J15" s="310">
        <v>4</v>
      </c>
      <c r="K15" s="310"/>
      <c r="L15" s="310">
        <f>J15-H15</f>
        <v>0</v>
      </c>
      <c r="M15" s="310"/>
      <c r="N15" s="339">
        <f>J15/H15%</f>
        <v>100</v>
      </c>
      <c r="O15" s="339"/>
    </row>
    <row r="16" spans="1:15" s="24" customFormat="1" ht="20.100000000000001" customHeight="1">
      <c r="A16" s="38" t="s">
        <v>296</v>
      </c>
      <c r="B16" s="299">
        <v>3</v>
      </c>
      <c r="C16" s="299"/>
      <c r="D16" s="310">
        <v>3</v>
      </c>
      <c r="E16" s="310"/>
      <c r="F16" s="310">
        <v>4</v>
      </c>
      <c r="G16" s="310"/>
      <c r="H16" s="310">
        <v>4</v>
      </c>
      <c r="I16" s="310"/>
      <c r="J16" s="310">
        <v>4</v>
      </c>
      <c r="K16" s="310"/>
      <c r="L16" s="310">
        <f>J16-H16</f>
        <v>0</v>
      </c>
      <c r="M16" s="310"/>
      <c r="N16" s="339">
        <f>J16/H16%</f>
        <v>100</v>
      </c>
      <c r="O16" s="339"/>
    </row>
    <row r="17" spans="1:19" s="24" customFormat="1" ht="20.100000000000001" customHeight="1">
      <c r="A17" s="38" t="s">
        <v>297</v>
      </c>
      <c r="B17" s="299">
        <v>3</v>
      </c>
      <c r="C17" s="299"/>
      <c r="D17" s="310">
        <v>5</v>
      </c>
      <c r="E17" s="310"/>
      <c r="F17" s="310"/>
      <c r="G17" s="310"/>
      <c r="H17" s="310"/>
      <c r="I17" s="310"/>
      <c r="J17" s="310"/>
      <c r="K17" s="310"/>
      <c r="L17" s="310"/>
      <c r="M17" s="310"/>
      <c r="N17" s="339"/>
      <c r="O17" s="339"/>
    </row>
    <row r="18" spans="1:19" s="24" customFormat="1" ht="20.100000000000001" customHeight="1">
      <c r="A18" s="38" t="s">
        <v>298</v>
      </c>
      <c r="B18" s="299"/>
      <c r="C18" s="299"/>
      <c r="D18" s="310"/>
      <c r="E18" s="310"/>
      <c r="F18" s="310"/>
      <c r="G18" s="310"/>
      <c r="H18" s="310"/>
      <c r="I18" s="310"/>
      <c r="J18" s="310"/>
      <c r="K18" s="310"/>
      <c r="L18" s="310"/>
      <c r="M18" s="310"/>
      <c r="N18" s="339"/>
      <c r="O18" s="339"/>
    </row>
    <row r="19" spans="1:19" s="24" customFormat="1" ht="20.100000000000001" customHeight="1">
      <c r="A19" s="38" t="s">
        <v>299</v>
      </c>
      <c r="B19" s="299"/>
      <c r="C19" s="299"/>
      <c r="D19" s="310"/>
      <c r="E19" s="310"/>
      <c r="F19" s="310"/>
      <c r="G19" s="310"/>
      <c r="H19" s="310"/>
      <c r="I19" s="310"/>
      <c r="J19" s="310"/>
      <c r="K19" s="310"/>
      <c r="L19" s="310"/>
      <c r="M19" s="310"/>
      <c r="N19" s="339"/>
      <c r="O19" s="339"/>
    </row>
    <row r="20" spans="1:19" s="24" customFormat="1" ht="42" customHeight="1">
      <c r="A20" s="353" t="s">
        <v>367</v>
      </c>
      <c r="B20" s="354"/>
      <c r="C20" s="354"/>
      <c r="D20" s="354"/>
      <c r="E20" s="354"/>
      <c r="F20" s="354"/>
      <c r="G20" s="354"/>
      <c r="H20" s="354"/>
      <c r="I20" s="354"/>
      <c r="J20" s="354"/>
      <c r="K20" s="354"/>
      <c r="L20" s="354"/>
      <c r="M20" s="354"/>
      <c r="N20" s="354"/>
      <c r="O20" s="355"/>
    </row>
    <row r="21" spans="1:19" s="24" customFormat="1" ht="20.100000000000001" customHeight="1">
      <c r="A21" s="236" t="s">
        <v>301</v>
      </c>
      <c r="B21" s="352">
        <v>265</v>
      </c>
      <c r="C21" s="352"/>
      <c r="D21" s="311">
        <v>495</v>
      </c>
      <c r="E21" s="311"/>
      <c r="F21" s="311">
        <v>288</v>
      </c>
      <c r="G21" s="311"/>
      <c r="H21" s="311">
        <f>F21/2</f>
        <v>144</v>
      </c>
      <c r="I21" s="311"/>
      <c r="J21" s="311">
        <v>221</v>
      </c>
      <c r="K21" s="311"/>
      <c r="L21" s="311">
        <f>J21-H21</f>
        <v>77</v>
      </c>
      <c r="M21" s="311"/>
      <c r="N21" s="351">
        <f>J21/H21%</f>
        <v>153.47222222222223</v>
      </c>
      <c r="O21" s="351"/>
      <c r="R21" s="220">
        <f>J21+J22+J23</f>
        <v>1290</v>
      </c>
    </row>
    <row r="22" spans="1:19" s="24" customFormat="1" ht="40.5" customHeight="1">
      <c r="A22" s="236" t="s">
        <v>300</v>
      </c>
      <c r="B22" s="352">
        <v>1200</v>
      </c>
      <c r="C22" s="352"/>
      <c r="D22" s="311">
        <v>1387</v>
      </c>
      <c r="E22" s="311"/>
      <c r="F22" s="311">
        <v>1584</v>
      </c>
      <c r="G22" s="311"/>
      <c r="H22" s="311">
        <f>F22/2</f>
        <v>792</v>
      </c>
      <c r="I22" s="311"/>
      <c r="J22" s="311">
        <v>497</v>
      </c>
      <c r="K22" s="311"/>
      <c r="L22" s="311">
        <f>J22-H22</f>
        <v>-295</v>
      </c>
      <c r="M22" s="311"/>
      <c r="N22" s="351">
        <f>J22/H22%</f>
        <v>62.752525252525253</v>
      </c>
      <c r="O22" s="351"/>
    </row>
    <row r="23" spans="1:19" s="24" customFormat="1" ht="20.100000000000001" customHeight="1">
      <c r="A23" s="236" t="s">
        <v>302</v>
      </c>
      <c r="B23" s="352">
        <v>1760</v>
      </c>
      <c r="C23" s="352"/>
      <c r="D23" s="311">
        <v>1600</v>
      </c>
      <c r="E23" s="311"/>
      <c r="F23" s="311">
        <v>1641</v>
      </c>
      <c r="G23" s="311"/>
      <c r="H23" s="311">
        <f>F23/2</f>
        <v>820.5</v>
      </c>
      <c r="I23" s="311"/>
      <c r="J23" s="311">
        <v>572</v>
      </c>
      <c r="K23" s="311"/>
      <c r="L23" s="311">
        <f>J23-H23</f>
        <v>-248.5</v>
      </c>
      <c r="M23" s="311"/>
      <c r="N23" s="351">
        <f>J23/H23%</f>
        <v>69.713589274832415</v>
      </c>
      <c r="O23" s="351"/>
      <c r="R23" s="220">
        <f>R25-R21</f>
        <v>245</v>
      </c>
    </row>
    <row r="24" spans="1:19" s="24" customFormat="1" ht="45" customHeight="1">
      <c r="A24" s="353" t="s">
        <v>337</v>
      </c>
      <c r="B24" s="354"/>
      <c r="C24" s="354"/>
      <c r="D24" s="354"/>
      <c r="E24" s="354"/>
      <c r="F24" s="354"/>
      <c r="G24" s="354"/>
      <c r="H24" s="354"/>
      <c r="I24" s="354"/>
      <c r="J24" s="354"/>
      <c r="K24" s="354"/>
      <c r="L24" s="354"/>
      <c r="M24" s="354"/>
      <c r="N24" s="354"/>
      <c r="O24" s="355"/>
    </row>
    <row r="25" spans="1:19" s="24" customFormat="1" ht="20.100000000000001" customHeight="1">
      <c r="A25" s="236" t="s">
        <v>301</v>
      </c>
      <c r="B25" s="352">
        <v>324</v>
      </c>
      <c r="C25" s="352"/>
      <c r="D25" s="311">
        <v>603.9</v>
      </c>
      <c r="E25" s="311"/>
      <c r="F25" s="311">
        <v>351</v>
      </c>
      <c r="G25" s="311"/>
      <c r="H25" s="311">
        <f>F25/2</f>
        <v>175.5</v>
      </c>
      <c r="I25" s="311"/>
      <c r="J25" s="311">
        <v>260</v>
      </c>
      <c r="K25" s="311"/>
      <c r="L25" s="311">
        <f>J25-H25</f>
        <v>84.5</v>
      </c>
      <c r="M25" s="311"/>
      <c r="N25" s="351">
        <f>J25/H25%</f>
        <v>148.14814814814815</v>
      </c>
      <c r="O25" s="351"/>
      <c r="R25" s="220">
        <f>J25+J26+J27</f>
        <v>1535</v>
      </c>
      <c r="S25" s="220">
        <f>H25+H26+H27</f>
        <v>2131.5</v>
      </c>
    </row>
    <row r="26" spans="1:19" s="24" customFormat="1" ht="42.75" customHeight="1">
      <c r="A26" s="236" t="s">
        <v>300</v>
      </c>
      <c r="B26" s="352">
        <v>1464</v>
      </c>
      <c r="C26" s="352"/>
      <c r="D26" s="311">
        <v>1638.1</v>
      </c>
      <c r="E26" s="311"/>
      <c r="F26" s="311">
        <v>1932</v>
      </c>
      <c r="G26" s="311"/>
      <c r="H26" s="311">
        <f>F26/2</f>
        <v>966</v>
      </c>
      <c r="I26" s="311"/>
      <c r="J26" s="311">
        <v>589</v>
      </c>
      <c r="K26" s="311"/>
      <c r="L26" s="311">
        <f>J26-H26</f>
        <v>-377</v>
      </c>
      <c r="M26" s="311"/>
      <c r="N26" s="351">
        <f>J26/H26%</f>
        <v>60.973084886128362</v>
      </c>
      <c r="O26" s="351"/>
    </row>
    <row r="27" spans="1:19" s="24" customFormat="1" ht="20.100000000000001" customHeight="1">
      <c r="A27" s="236" t="s">
        <v>302</v>
      </c>
      <c r="B27" s="352">
        <v>2117</v>
      </c>
      <c r="C27" s="352"/>
      <c r="D27" s="311">
        <v>1868</v>
      </c>
      <c r="E27" s="311"/>
      <c r="F27" s="311">
        <v>1980</v>
      </c>
      <c r="G27" s="311"/>
      <c r="H27" s="311">
        <f>F27/2</f>
        <v>990</v>
      </c>
      <c r="I27" s="311"/>
      <c r="J27" s="311">
        <v>686</v>
      </c>
      <c r="K27" s="311"/>
      <c r="L27" s="311">
        <f>J27-H27</f>
        <v>-304</v>
      </c>
      <c r="M27" s="311"/>
      <c r="N27" s="351">
        <f>J27/H27%</f>
        <v>69.292929292929287</v>
      </c>
      <c r="O27" s="351"/>
    </row>
    <row r="28" spans="1:19" s="24" customFormat="1" ht="67.5" customHeight="1">
      <c r="A28" s="348" t="s">
        <v>303</v>
      </c>
      <c r="B28" s="349"/>
      <c r="C28" s="349"/>
      <c r="D28" s="349"/>
      <c r="E28" s="349"/>
      <c r="F28" s="349"/>
      <c r="G28" s="349"/>
      <c r="H28" s="349"/>
      <c r="I28" s="349"/>
      <c r="J28" s="349"/>
      <c r="K28" s="349"/>
      <c r="L28" s="349"/>
      <c r="M28" s="349"/>
      <c r="N28" s="349"/>
      <c r="O28" s="350"/>
    </row>
    <row r="29" spans="1:19" s="24" customFormat="1" ht="20.100000000000001" customHeight="1">
      <c r="A29" s="38" t="s">
        <v>301</v>
      </c>
      <c r="B29" s="299">
        <v>22100</v>
      </c>
      <c r="C29" s="299"/>
      <c r="D29" s="310">
        <v>22100</v>
      </c>
      <c r="E29" s="310"/>
      <c r="F29" s="310">
        <v>24000</v>
      </c>
      <c r="G29" s="310"/>
      <c r="H29" s="310">
        <v>24000</v>
      </c>
      <c r="I29" s="310"/>
      <c r="J29" s="310">
        <v>24000</v>
      </c>
      <c r="K29" s="310"/>
      <c r="L29" s="310">
        <v>25762</v>
      </c>
      <c r="M29" s="310"/>
      <c r="N29" s="339">
        <f>J29/H29%</f>
        <v>100</v>
      </c>
      <c r="O29" s="339"/>
    </row>
    <row r="30" spans="1:19" s="24" customFormat="1" ht="45" customHeight="1">
      <c r="A30" s="38" t="s">
        <v>300</v>
      </c>
      <c r="B30" s="299">
        <v>16667</v>
      </c>
      <c r="C30" s="299"/>
      <c r="D30" s="310">
        <v>16667</v>
      </c>
      <c r="E30" s="310"/>
      <c r="F30" s="310">
        <v>16500</v>
      </c>
      <c r="G30" s="310"/>
      <c r="H30" s="310">
        <v>16500</v>
      </c>
      <c r="I30" s="310"/>
      <c r="J30" s="310">
        <v>16223</v>
      </c>
      <c r="K30" s="310"/>
      <c r="L30" s="310">
        <f>J30-H30</f>
        <v>-277</v>
      </c>
      <c r="M30" s="310"/>
      <c r="N30" s="339">
        <f>J30/H30%</f>
        <v>98.321212121212127</v>
      </c>
      <c r="O30" s="339"/>
    </row>
    <row r="31" spans="1:19" s="24" customFormat="1" ht="20.100000000000001" customHeight="1">
      <c r="A31" s="38" t="s">
        <v>302</v>
      </c>
      <c r="B31" s="299">
        <v>12125</v>
      </c>
      <c r="C31" s="299"/>
      <c r="D31" s="310">
        <v>12219</v>
      </c>
      <c r="E31" s="310"/>
      <c r="F31" s="310">
        <v>12313</v>
      </c>
      <c r="G31" s="310"/>
      <c r="H31" s="310">
        <v>12313</v>
      </c>
      <c r="I31" s="310"/>
      <c r="J31" s="310">
        <v>12582</v>
      </c>
      <c r="K31" s="310"/>
      <c r="L31" s="310">
        <f>J31-H31</f>
        <v>269</v>
      </c>
      <c r="M31" s="310"/>
      <c r="N31" s="339">
        <f>J31/H31%</f>
        <v>102.18468285551856</v>
      </c>
      <c r="O31" s="339"/>
    </row>
    <row r="32" spans="1:19" s="24" customFormat="1" ht="42.75" customHeight="1">
      <c r="A32" s="348" t="s">
        <v>304</v>
      </c>
      <c r="B32" s="349"/>
      <c r="C32" s="349"/>
      <c r="D32" s="349"/>
      <c r="E32" s="349"/>
      <c r="F32" s="349"/>
      <c r="G32" s="349"/>
      <c r="H32" s="349"/>
      <c r="I32" s="349"/>
      <c r="J32" s="349"/>
      <c r="K32" s="349"/>
      <c r="L32" s="349"/>
      <c r="M32" s="349"/>
      <c r="N32" s="349"/>
      <c r="O32" s="350"/>
    </row>
    <row r="33" spans="1:15" s="24" customFormat="1" ht="20.100000000000001" customHeight="1">
      <c r="A33" s="38" t="s">
        <v>301</v>
      </c>
      <c r="B33" s="299">
        <v>22100</v>
      </c>
      <c r="C33" s="299"/>
      <c r="D33" s="310">
        <v>41282</v>
      </c>
      <c r="E33" s="310"/>
      <c r="F33" s="310">
        <v>24000</v>
      </c>
      <c r="G33" s="310"/>
      <c r="H33" s="310">
        <v>24000</v>
      </c>
      <c r="I33" s="310"/>
      <c r="J33" s="310">
        <v>36881</v>
      </c>
      <c r="K33" s="310"/>
      <c r="L33" s="310">
        <f>J33-H33</f>
        <v>12881</v>
      </c>
      <c r="M33" s="310"/>
      <c r="N33" s="339">
        <f>J33/H33%</f>
        <v>153.67083333333332</v>
      </c>
      <c r="O33" s="339"/>
    </row>
    <row r="34" spans="1:15" s="24" customFormat="1" ht="35.25" customHeight="1">
      <c r="A34" s="38" t="s">
        <v>300</v>
      </c>
      <c r="B34" s="299">
        <v>33333</v>
      </c>
      <c r="C34" s="299"/>
      <c r="D34" s="310">
        <v>21829.46</v>
      </c>
      <c r="E34" s="310"/>
      <c r="F34" s="310">
        <v>33000</v>
      </c>
      <c r="G34" s="310"/>
      <c r="H34" s="310">
        <v>33000</v>
      </c>
      <c r="I34" s="310"/>
      <c r="J34" s="310">
        <v>22034</v>
      </c>
      <c r="K34" s="310"/>
      <c r="L34" s="310">
        <f>J34-H34</f>
        <v>-10966</v>
      </c>
      <c r="M34" s="310"/>
      <c r="N34" s="339">
        <f>J34/H34%</f>
        <v>66.769696969696966</v>
      </c>
      <c r="O34" s="339"/>
    </row>
    <row r="35" spans="1:15" s="24" customFormat="1" ht="20.100000000000001" customHeight="1">
      <c r="A35" s="38" t="s">
        <v>302</v>
      </c>
      <c r="B35" s="299">
        <v>19938</v>
      </c>
      <c r="C35" s="299"/>
      <c r="D35" s="310">
        <v>15608</v>
      </c>
      <c r="E35" s="310"/>
      <c r="F35" s="310">
        <v>17094</v>
      </c>
      <c r="G35" s="310"/>
      <c r="H35" s="310">
        <v>17094</v>
      </c>
      <c r="I35" s="310"/>
      <c r="J35" s="310">
        <v>15700</v>
      </c>
      <c r="K35" s="310"/>
      <c r="L35" s="310">
        <f>J35-H35</f>
        <v>-1394</v>
      </c>
      <c r="M35" s="310"/>
      <c r="N35" s="339">
        <f>J35/H35%</f>
        <v>91.845091845091844</v>
      </c>
      <c r="O35" s="339"/>
    </row>
    <row r="36" spans="1:15" s="24" customFormat="1" ht="7.5" customHeight="1">
      <c r="A36" s="27"/>
      <c r="B36" s="27"/>
      <c r="C36" s="27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1"/>
      <c r="O36" s="61"/>
    </row>
    <row r="37" spans="1:15" ht="22.5" customHeight="1">
      <c r="A37" s="364" t="s">
        <v>350</v>
      </c>
      <c r="B37" s="364"/>
      <c r="C37" s="364"/>
      <c r="D37" s="364"/>
      <c r="E37" s="364"/>
      <c r="F37" s="364"/>
      <c r="G37" s="364"/>
      <c r="H37" s="364"/>
      <c r="I37" s="364"/>
      <c r="J37" s="364"/>
      <c r="K37" s="364"/>
      <c r="L37" s="364"/>
      <c r="M37" s="364"/>
      <c r="N37" s="364"/>
      <c r="O37" s="364"/>
    </row>
    <row r="38" spans="1:15" ht="11.25" customHeight="1">
      <c r="A38" s="70"/>
      <c r="B38" s="70"/>
      <c r="C38" s="70"/>
      <c r="D38" s="70"/>
      <c r="E38" s="70"/>
      <c r="F38" s="70"/>
      <c r="G38" s="70"/>
      <c r="H38" s="70"/>
      <c r="I38" s="70"/>
    </row>
    <row r="39" spans="1:15" ht="30.75" customHeight="1">
      <c r="A39" s="368" t="s">
        <v>373</v>
      </c>
      <c r="B39" s="368"/>
      <c r="C39" s="368"/>
      <c r="D39" s="368"/>
      <c r="E39" s="368"/>
      <c r="F39" s="368"/>
      <c r="G39" s="368"/>
      <c r="H39" s="368"/>
      <c r="I39" s="368"/>
      <c r="J39" s="368"/>
      <c r="K39" s="368"/>
      <c r="L39" s="368"/>
      <c r="M39" s="368"/>
      <c r="N39" s="368"/>
      <c r="O39" s="368"/>
    </row>
    <row r="40" spans="1:15" ht="30.75" customHeight="1">
      <c r="A40" s="71" t="s">
        <v>135</v>
      </c>
      <c r="B40" s="365" t="s">
        <v>374</v>
      </c>
      <c r="C40" s="366"/>
      <c r="D40" s="366"/>
      <c r="E40" s="367"/>
      <c r="F40" s="315" t="s">
        <v>86</v>
      </c>
      <c r="G40" s="315"/>
      <c r="H40" s="315"/>
      <c r="I40" s="315"/>
      <c r="J40" s="315"/>
      <c r="K40" s="315"/>
      <c r="L40" s="315"/>
      <c r="M40" s="315"/>
      <c r="N40" s="315"/>
      <c r="O40" s="315"/>
    </row>
    <row r="41" spans="1:15" ht="17.25" customHeight="1">
      <c r="A41" s="71">
        <v>1</v>
      </c>
      <c r="B41" s="316">
        <v>2</v>
      </c>
      <c r="C41" s="317"/>
      <c r="D41" s="317"/>
      <c r="E41" s="317"/>
      <c r="F41" s="315">
        <v>3</v>
      </c>
      <c r="G41" s="315"/>
      <c r="H41" s="315"/>
      <c r="I41" s="315"/>
      <c r="J41" s="315"/>
      <c r="K41" s="315"/>
      <c r="L41" s="315"/>
      <c r="M41" s="315"/>
      <c r="N41" s="315"/>
      <c r="O41" s="315"/>
    </row>
    <row r="42" spans="1:15" ht="20.100000000000001" customHeight="1">
      <c r="A42" s="72"/>
      <c r="B42" s="357"/>
      <c r="C42" s="363"/>
      <c r="D42" s="363"/>
      <c r="E42" s="363"/>
      <c r="F42" s="337"/>
      <c r="G42" s="337"/>
      <c r="H42" s="337"/>
      <c r="I42" s="337"/>
      <c r="J42" s="337"/>
      <c r="K42" s="337"/>
      <c r="L42" s="337"/>
      <c r="M42" s="337"/>
      <c r="N42" s="337"/>
      <c r="O42" s="337"/>
    </row>
    <row r="43" spans="1:15" ht="20.100000000000001" hidden="1" customHeight="1" outlineLevel="1">
      <c r="A43" s="73"/>
      <c r="B43" s="74"/>
      <c r="C43" s="74"/>
      <c r="D43" s="74"/>
      <c r="E43" s="74"/>
      <c r="F43" s="75"/>
      <c r="G43" s="75"/>
      <c r="H43" s="75"/>
      <c r="I43" s="75"/>
      <c r="J43" s="75"/>
      <c r="K43" s="75"/>
      <c r="L43" s="75"/>
      <c r="M43" s="343" t="s">
        <v>239</v>
      </c>
      <c r="N43" s="343"/>
      <c r="O43" s="343"/>
    </row>
    <row r="44" spans="1:15" ht="20.100000000000001" hidden="1" customHeight="1" outlineLevel="1">
      <c r="A44" s="73"/>
      <c r="B44" s="74"/>
      <c r="C44" s="74"/>
      <c r="D44" s="74"/>
      <c r="E44" s="74"/>
      <c r="F44" s="75"/>
      <c r="G44" s="75"/>
      <c r="H44" s="75"/>
      <c r="I44" s="75"/>
      <c r="J44" s="75"/>
      <c r="K44" s="75"/>
      <c r="L44" s="75"/>
      <c r="M44" s="344" t="s">
        <v>291</v>
      </c>
      <c r="N44" s="344"/>
      <c r="O44" s="344"/>
    </row>
    <row r="45" spans="1:15" collapsed="1">
      <c r="A45" s="298" t="s">
        <v>249</v>
      </c>
      <c r="B45" s="298"/>
      <c r="C45" s="298"/>
      <c r="D45" s="298"/>
      <c r="E45" s="298"/>
      <c r="F45" s="298"/>
      <c r="G45" s="298"/>
      <c r="H45" s="298"/>
      <c r="I45" s="298"/>
      <c r="J45" s="298"/>
      <c r="K45" s="298"/>
      <c r="L45" s="298"/>
      <c r="M45" s="298"/>
      <c r="N45" s="298"/>
      <c r="O45" s="298"/>
    </row>
    <row r="47" spans="1:15" ht="52.5" customHeight="1">
      <c r="A47" s="326" t="s">
        <v>285</v>
      </c>
      <c r="B47" s="327"/>
      <c r="C47" s="308"/>
      <c r="D47" s="299" t="s">
        <v>240</v>
      </c>
      <c r="E47" s="299"/>
      <c r="F47" s="299"/>
      <c r="G47" s="299" t="s">
        <v>236</v>
      </c>
      <c r="H47" s="299"/>
      <c r="I47" s="299"/>
      <c r="J47" s="299" t="s">
        <v>292</v>
      </c>
      <c r="K47" s="299"/>
      <c r="L47" s="299"/>
      <c r="M47" s="323" t="s">
        <v>293</v>
      </c>
      <c r="N47" s="324"/>
      <c r="O47" s="285" t="s">
        <v>317</v>
      </c>
    </row>
    <row r="48" spans="1:15" ht="189.75" customHeight="1">
      <c r="A48" s="328"/>
      <c r="B48" s="329"/>
      <c r="C48" s="309"/>
      <c r="D48" s="34" t="s">
        <v>320</v>
      </c>
      <c r="E48" s="34" t="s">
        <v>319</v>
      </c>
      <c r="F48" s="34" t="s">
        <v>318</v>
      </c>
      <c r="G48" s="34" t="s">
        <v>320</v>
      </c>
      <c r="H48" s="34" t="s">
        <v>319</v>
      </c>
      <c r="I48" s="34" t="s">
        <v>318</v>
      </c>
      <c r="J48" s="34" t="s">
        <v>320</v>
      </c>
      <c r="K48" s="34" t="s">
        <v>319</v>
      </c>
      <c r="L48" s="34" t="s">
        <v>318</v>
      </c>
      <c r="M48" s="34" t="s">
        <v>241</v>
      </c>
      <c r="N48" s="34" t="s">
        <v>242</v>
      </c>
      <c r="O48" s="330"/>
    </row>
    <row r="49" spans="1:15">
      <c r="A49" s="323">
        <v>1</v>
      </c>
      <c r="B49" s="325"/>
      <c r="C49" s="324"/>
      <c r="D49" s="34">
        <v>4</v>
      </c>
      <c r="E49" s="34">
        <v>5</v>
      </c>
      <c r="F49" s="34">
        <v>6</v>
      </c>
      <c r="G49" s="34">
        <v>7</v>
      </c>
      <c r="H49" s="30">
        <v>8</v>
      </c>
      <c r="I49" s="30">
        <v>9</v>
      </c>
      <c r="J49" s="30">
        <v>10</v>
      </c>
      <c r="K49" s="30">
        <v>11</v>
      </c>
      <c r="L49" s="30">
        <v>12</v>
      </c>
      <c r="M49" s="30">
        <v>13</v>
      </c>
      <c r="N49" s="30">
        <v>14</v>
      </c>
      <c r="O49" s="30">
        <v>15</v>
      </c>
    </row>
    <row r="50" spans="1:15" s="209" customFormat="1" ht="44.25" customHeight="1">
      <c r="A50" s="334" t="s">
        <v>429</v>
      </c>
      <c r="B50" s="335"/>
      <c r="C50" s="336"/>
      <c r="D50" s="206">
        <v>2640</v>
      </c>
      <c r="E50" s="206">
        <v>200</v>
      </c>
      <c r="F50" s="206">
        <v>6600</v>
      </c>
      <c r="G50" s="206">
        <v>2506</v>
      </c>
      <c r="H50" s="207">
        <v>200</v>
      </c>
      <c r="I50" s="207">
        <v>6260</v>
      </c>
      <c r="J50" s="207">
        <f>G50-D50</f>
        <v>-134</v>
      </c>
      <c r="K50" s="207">
        <f>H50-E50</f>
        <v>0</v>
      </c>
      <c r="L50" s="207">
        <f>I50-F50</f>
        <v>-340</v>
      </c>
      <c r="M50" s="208">
        <f>(G50/D50)*100</f>
        <v>94.924242424242422</v>
      </c>
      <c r="N50" s="207">
        <f>(H50/E50)*100</f>
        <v>100</v>
      </c>
      <c r="O50" s="207">
        <f>I50-F50</f>
        <v>-340</v>
      </c>
    </row>
    <row r="51" spans="1:15" ht="20.100000000000001" customHeight="1">
      <c r="A51" s="331"/>
      <c r="B51" s="332"/>
      <c r="C51" s="333"/>
      <c r="D51" s="36"/>
      <c r="E51" s="36"/>
      <c r="F51" s="36"/>
      <c r="G51" s="36"/>
      <c r="H51" s="36"/>
      <c r="I51" s="36"/>
      <c r="J51" s="36"/>
      <c r="K51" s="36"/>
      <c r="L51" s="36"/>
      <c r="M51" s="37"/>
      <c r="N51" s="37"/>
      <c r="O51" s="36"/>
    </row>
    <row r="52" spans="1:15" ht="24.95" customHeight="1">
      <c r="A52" s="345" t="s">
        <v>58</v>
      </c>
      <c r="B52" s="346"/>
      <c r="C52" s="347"/>
      <c r="D52" s="36"/>
      <c r="E52" s="36"/>
      <c r="F52" s="76"/>
      <c r="G52" s="76"/>
      <c r="H52" s="76"/>
      <c r="I52" s="76"/>
      <c r="J52" s="76"/>
      <c r="K52" s="76"/>
      <c r="L52" s="76"/>
      <c r="M52" s="77"/>
      <c r="N52" s="77"/>
      <c r="O52" s="76"/>
    </row>
    <row r="53" spans="1:15">
      <c r="A53" s="25"/>
      <c r="B53" s="78"/>
      <c r="C53" s="78"/>
      <c r="D53" s="78"/>
      <c r="E53" s="78"/>
      <c r="F53" s="32"/>
      <c r="G53" s="32"/>
      <c r="H53" s="32"/>
      <c r="I53" s="40"/>
      <c r="J53" s="40"/>
      <c r="K53" s="40"/>
      <c r="L53" s="40"/>
      <c r="M53" s="40"/>
      <c r="N53" s="40"/>
      <c r="O53" s="40"/>
    </row>
    <row r="54" spans="1:15">
      <c r="A54" s="298" t="s">
        <v>75</v>
      </c>
      <c r="B54" s="298"/>
      <c r="C54" s="298"/>
      <c r="D54" s="298"/>
      <c r="E54" s="298"/>
      <c r="F54" s="298"/>
      <c r="G54" s="298"/>
      <c r="H54" s="298"/>
      <c r="I54" s="298"/>
      <c r="J54" s="298"/>
      <c r="K54" s="298"/>
      <c r="L54" s="298"/>
      <c r="M54" s="298"/>
      <c r="N54" s="298"/>
      <c r="O54" s="298"/>
    </row>
    <row r="56" spans="1:15" ht="56.25" customHeight="1">
      <c r="A56" s="34" t="s">
        <v>124</v>
      </c>
      <c r="B56" s="299" t="s">
        <v>74</v>
      </c>
      <c r="C56" s="299"/>
      <c r="D56" s="299" t="s">
        <v>69</v>
      </c>
      <c r="E56" s="299"/>
      <c r="F56" s="299" t="s">
        <v>70</v>
      </c>
      <c r="G56" s="299"/>
      <c r="H56" s="299" t="s">
        <v>89</v>
      </c>
      <c r="I56" s="299"/>
      <c r="J56" s="299"/>
      <c r="K56" s="323" t="s">
        <v>87</v>
      </c>
      <c r="L56" s="324"/>
      <c r="M56" s="323" t="s">
        <v>36</v>
      </c>
      <c r="N56" s="325"/>
      <c r="O56" s="324"/>
    </row>
    <row r="57" spans="1:15">
      <c r="A57" s="30">
        <v>1</v>
      </c>
      <c r="B57" s="315">
        <v>2</v>
      </c>
      <c r="C57" s="315"/>
      <c r="D57" s="315">
        <v>3</v>
      </c>
      <c r="E57" s="315"/>
      <c r="F57" s="315">
        <v>4</v>
      </c>
      <c r="G57" s="315"/>
      <c r="H57" s="315">
        <v>5</v>
      </c>
      <c r="I57" s="315"/>
      <c r="J57" s="315"/>
      <c r="K57" s="315">
        <v>6</v>
      </c>
      <c r="L57" s="315"/>
      <c r="M57" s="316">
        <v>7</v>
      </c>
      <c r="N57" s="317"/>
      <c r="O57" s="318"/>
    </row>
    <row r="58" spans="1:15">
      <c r="A58" s="46"/>
      <c r="B58" s="337"/>
      <c r="C58" s="337"/>
      <c r="D58" s="310"/>
      <c r="E58" s="310"/>
      <c r="F58" s="339" t="s">
        <v>257</v>
      </c>
      <c r="G58" s="339"/>
      <c r="H58" s="338"/>
      <c r="I58" s="338"/>
      <c r="J58" s="338"/>
      <c r="K58" s="312"/>
      <c r="L58" s="314"/>
      <c r="M58" s="310"/>
      <c r="N58" s="310"/>
      <c r="O58" s="310"/>
    </row>
    <row r="59" spans="1:15">
      <c r="A59" s="46"/>
      <c r="B59" s="319"/>
      <c r="C59" s="320"/>
      <c r="D59" s="312"/>
      <c r="E59" s="314"/>
      <c r="F59" s="321"/>
      <c r="G59" s="322"/>
      <c r="H59" s="340"/>
      <c r="I59" s="341"/>
      <c r="J59" s="342"/>
      <c r="K59" s="312"/>
      <c r="L59" s="314"/>
      <c r="M59" s="312"/>
      <c r="N59" s="313"/>
      <c r="O59" s="314"/>
    </row>
    <row r="60" spans="1:15">
      <c r="A60" s="46"/>
      <c r="B60" s="357"/>
      <c r="C60" s="358"/>
      <c r="D60" s="312"/>
      <c r="E60" s="314"/>
      <c r="F60" s="321"/>
      <c r="G60" s="322"/>
      <c r="H60" s="340"/>
      <c r="I60" s="341"/>
      <c r="J60" s="342"/>
      <c r="K60" s="312"/>
      <c r="L60" s="314"/>
      <c r="M60" s="312"/>
      <c r="N60" s="313"/>
      <c r="O60" s="314"/>
    </row>
    <row r="61" spans="1:15">
      <c r="A61" s="46"/>
      <c r="B61" s="337"/>
      <c r="C61" s="337"/>
      <c r="D61" s="310"/>
      <c r="E61" s="310"/>
      <c r="F61" s="339"/>
      <c r="G61" s="339"/>
      <c r="H61" s="338"/>
      <c r="I61" s="338"/>
      <c r="J61" s="338"/>
      <c r="K61" s="312"/>
      <c r="L61" s="314"/>
      <c r="M61" s="310"/>
      <c r="N61" s="310"/>
      <c r="O61" s="310"/>
    </row>
    <row r="62" spans="1:15">
      <c r="A62" s="29" t="s">
        <v>58</v>
      </c>
      <c r="B62" s="315" t="s">
        <v>37</v>
      </c>
      <c r="C62" s="315"/>
      <c r="D62" s="315" t="s">
        <v>37</v>
      </c>
      <c r="E62" s="315"/>
      <c r="F62" s="315" t="s">
        <v>37</v>
      </c>
      <c r="G62" s="315"/>
      <c r="H62" s="338"/>
      <c r="I62" s="338"/>
      <c r="J62" s="338"/>
      <c r="K62" s="312"/>
      <c r="L62" s="314"/>
      <c r="M62" s="310"/>
      <c r="N62" s="310"/>
      <c r="O62" s="310"/>
    </row>
    <row r="63" spans="1:15">
      <c r="A63" s="32"/>
      <c r="B63" s="26"/>
      <c r="C63" s="26"/>
      <c r="D63" s="26"/>
      <c r="E63" s="26"/>
      <c r="F63" s="26"/>
      <c r="G63" s="26"/>
      <c r="H63" s="26"/>
      <c r="I63" s="26"/>
      <c r="J63" s="26"/>
      <c r="K63" s="24"/>
      <c r="L63" s="24"/>
      <c r="M63" s="24"/>
      <c r="N63" s="24"/>
      <c r="O63" s="24"/>
    </row>
    <row r="64" spans="1:15">
      <c r="A64" s="298" t="s">
        <v>76</v>
      </c>
      <c r="B64" s="298"/>
      <c r="C64" s="298"/>
      <c r="D64" s="298"/>
      <c r="E64" s="298"/>
      <c r="F64" s="298"/>
      <c r="G64" s="298"/>
      <c r="H64" s="298"/>
      <c r="I64" s="298"/>
      <c r="J64" s="298"/>
      <c r="K64" s="298"/>
      <c r="L64" s="298"/>
      <c r="M64" s="298"/>
      <c r="N64" s="298"/>
      <c r="O64" s="298"/>
    </row>
    <row r="65" spans="1:15" ht="15" customHeight="1">
      <c r="A65" s="40"/>
      <c r="B65" s="40"/>
      <c r="C65" s="40"/>
      <c r="D65" s="40"/>
      <c r="E65" s="40"/>
      <c r="F65" s="40"/>
      <c r="G65" s="40"/>
      <c r="H65" s="40"/>
      <c r="I65" s="79"/>
    </row>
    <row r="66" spans="1:15" ht="42.75" customHeight="1">
      <c r="A66" s="299" t="s">
        <v>68</v>
      </c>
      <c r="B66" s="299"/>
      <c r="C66" s="299"/>
      <c r="D66" s="299" t="s">
        <v>243</v>
      </c>
      <c r="E66" s="299"/>
      <c r="F66" s="299" t="s">
        <v>244</v>
      </c>
      <c r="G66" s="299"/>
      <c r="H66" s="299"/>
      <c r="I66" s="299"/>
      <c r="J66" s="299" t="s">
        <v>247</v>
      </c>
      <c r="K66" s="299"/>
      <c r="L66" s="299"/>
      <c r="M66" s="299"/>
      <c r="N66" s="299" t="s">
        <v>248</v>
      </c>
      <c r="O66" s="299"/>
    </row>
    <row r="67" spans="1:15" ht="42.75" customHeight="1">
      <c r="A67" s="299"/>
      <c r="B67" s="299"/>
      <c r="C67" s="299"/>
      <c r="D67" s="299"/>
      <c r="E67" s="299"/>
      <c r="F67" s="315" t="s">
        <v>245</v>
      </c>
      <c r="G67" s="315"/>
      <c r="H67" s="299" t="s">
        <v>246</v>
      </c>
      <c r="I67" s="299"/>
      <c r="J67" s="315" t="s">
        <v>245</v>
      </c>
      <c r="K67" s="315"/>
      <c r="L67" s="299" t="s">
        <v>246</v>
      </c>
      <c r="M67" s="299"/>
      <c r="N67" s="299"/>
      <c r="O67" s="299"/>
    </row>
    <row r="68" spans="1:15">
      <c r="A68" s="299">
        <v>1</v>
      </c>
      <c r="B68" s="299"/>
      <c r="C68" s="299"/>
      <c r="D68" s="323">
        <v>2</v>
      </c>
      <c r="E68" s="324"/>
      <c r="F68" s="323">
        <v>3</v>
      </c>
      <c r="G68" s="324"/>
      <c r="H68" s="316">
        <v>4</v>
      </c>
      <c r="I68" s="318"/>
      <c r="J68" s="316">
        <v>5</v>
      </c>
      <c r="K68" s="318"/>
      <c r="L68" s="316">
        <v>6</v>
      </c>
      <c r="M68" s="318"/>
      <c r="N68" s="316">
        <v>7</v>
      </c>
      <c r="O68" s="318"/>
    </row>
    <row r="69" spans="1:15" ht="20.100000000000001" customHeight="1">
      <c r="A69" s="356" t="s">
        <v>314</v>
      </c>
      <c r="B69" s="356"/>
      <c r="C69" s="356"/>
      <c r="D69" s="312"/>
      <c r="E69" s="314"/>
      <c r="F69" s="312"/>
      <c r="G69" s="314"/>
      <c r="H69" s="312"/>
      <c r="I69" s="314"/>
      <c r="J69" s="312"/>
      <c r="K69" s="314"/>
      <c r="L69" s="312"/>
      <c r="M69" s="314"/>
      <c r="N69" s="312"/>
      <c r="O69" s="314"/>
    </row>
    <row r="70" spans="1:15" ht="20.100000000000001" customHeight="1">
      <c r="A70" s="356" t="s">
        <v>103</v>
      </c>
      <c r="B70" s="356"/>
      <c r="C70" s="356"/>
      <c r="D70" s="312"/>
      <c r="E70" s="314"/>
      <c r="F70" s="312"/>
      <c r="G70" s="314"/>
      <c r="H70" s="312"/>
      <c r="I70" s="314"/>
      <c r="J70" s="312"/>
      <c r="K70" s="314"/>
      <c r="L70" s="312"/>
      <c r="M70" s="314"/>
      <c r="N70" s="312"/>
      <c r="O70" s="314"/>
    </row>
    <row r="71" spans="1:15" ht="20.100000000000001" customHeight="1">
      <c r="A71" s="356"/>
      <c r="B71" s="356"/>
      <c r="C71" s="356"/>
      <c r="D71" s="312"/>
      <c r="E71" s="314"/>
      <c r="F71" s="312"/>
      <c r="G71" s="314"/>
      <c r="H71" s="312"/>
      <c r="I71" s="314"/>
      <c r="J71" s="312"/>
      <c r="K71" s="314"/>
      <c r="L71" s="312"/>
      <c r="M71" s="314"/>
      <c r="N71" s="312"/>
      <c r="O71" s="314"/>
    </row>
    <row r="72" spans="1:15" ht="20.100000000000001" customHeight="1">
      <c r="A72" s="356" t="s">
        <v>315</v>
      </c>
      <c r="B72" s="356"/>
      <c r="C72" s="356"/>
      <c r="D72" s="312"/>
      <c r="E72" s="314"/>
      <c r="F72" s="312"/>
      <c r="G72" s="314"/>
      <c r="H72" s="312"/>
      <c r="I72" s="314"/>
      <c r="J72" s="312"/>
      <c r="K72" s="314"/>
      <c r="L72" s="312"/>
      <c r="M72" s="314"/>
      <c r="N72" s="312"/>
      <c r="O72" s="314"/>
    </row>
    <row r="73" spans="1:15" ht="20.100000000000001" customHeight="1">
      <c r="A73" s="356" t="s">
        <v>366</v>
      </c>
      <c r="B73" s="356"/>
      <c r="C73" s="356"/>
      <c r="D73" s="312"/>
      <c r="E73" s="314"/>
      <c r="F73" s="312"/>
      <c r="G73" s="314"/>
      <c r="H73" s="312"/>
      <c r="I73" s="314"/>
      <c r="J73" s="312"/>
      <c r="K73" s="314"/>
      <c r="L73" s="312"/>
      <c r="M73" s="314"/>
      <c r="N73" s="312"/>
      <c r="O73" s="314"/>
    </row>
    <row r="74" spans="1:15" ht="20.100000000000001" customHeight="1">
      <c r="A74" s="356"/>
      <c r="B74" s="356"/>
      <c r="C74" s="356"/>
      <c r="D74" s="312"/>
      <c r="E74" s="314"/>
      <c r="F74" s="312"/>
      <c r="G74" s="314"/>
      <c r="H74" s="312"/>
      <c r="I74" s="314"/>
      <c r="J74" s="312"/>
      <c r="K74" s="314"/>
      <c r="L74" s="312"/>
      <c r="M74" s="314"/>
      <c r="N74" s="312"/>
      <c r="O74" s="314"/>
    </row>
    <row r="75" spans="1:15" ht="20.100000000000001" customHeight="1">
      <c r="A75" s="356" t="s">
        <v>316</v>
      </c>
      <c r="B75" s="356"/>
      <c r="C75" s="356"/>
      <c r="D75" s="312"/>
      <c r="E75" s="314"/>
      <c r="F75" s="312"/>
      <c r="G75" s="314"/>
      <c r="H75" s="312"/>
      <c r="I75" s="314"/>
      <c r="J75" s="312"/>
      <c r="K75" s="314"/>
      <c r="L75" s="312"/>
      <c r="M75" s="314"/>
      <c r="N75" s="312"/>
      <c r="O75" s="314"/>
    </row>
    <row r="76" spans="1:15" ht="19.5" customHeight="1">
      <c r="A76" s="356" t="s">
        <v>103</v>
      </c>
      <c r="B76" s="356"/>
      <c r="C76" s="356"/>
      <c r="D76" s="312"/>
      <c r="E76" s="314"/>
      <c r="F76" s="312"/>
      <c r="G76" s="314"/>
      <c r="H76" s="312"/>
      <c r="I76" s="314"/>
      <c r="J76" s="312"/>
      <c r="K76" s="314"/>
      <c r="L76" s="312"/>
      <c r="M76" s="314"/>
      <c r="N76" s="312"/>
      <c r="O76" s="314"/>
    </row>
    <row r="77" spans="1:15" ht="19.5" customHeight="1">
      <c r="A77" s="356"/>
      <c r="B77" s="356"/>
      <c r="C77" s="356"/>
      <c r="D77" s="312"/>
      <c r="E77" s="314"/>
      <c r="F77" s="312"/>
      <c r="G77" s="314"/>
      <c r="H77" s="312"/>
      <c r="I77" s="314"/>
      <c r="J77" s="312"/>
      <c r="K77" s="314"/>
      <c r="L77" s="312"/>
      <c r="M77" s="314"/>
      <c r="N77" s="312"/>
      <c r="O77" s="314"/>
    </row>
    <row r="78" spans="1:15" ht="24.75" customHeight="1">
      <c r="A78" s="356" t="s">
        <v>58</v>
      </c>
      <c r="B78" s="356"/>
      <c r="C78" s="356"/>
      <c r="D78" s="312"/>
      <c r="E78" s="314"/>
      <c r="F78" s="312"/>
      <c r="G78" s="314"/>
      <c r="H78" s="312"/>
      <c r="I78" s="314"/>
      <c r="J78" s="312"/>
      <c r="K78" s="314"/>
      <c r="L78" s="312"/>
      <c r="M78" s="314"/>
      <c r="N78" s="312"/>
      <c r="O78" s="314"/>
    </row>
    <row r="79" spans="1:15">
      <c r="C79" s="80"/>
      <c r="D79" s="80"/>
      <c r="E79" s="80"/>
    </row>
    <row r="80" spans="1:15">
      <c r="C80" s="80"/>
      <c r="D80" s="80"/>
      <c r="E80" s="80"/>
    </row>
    <row r="81" spans="3:5">
      <c r="C81" s="80"/>
      <c r="D81" s="80"/>
      <c r="E81" s="80"/>
    </row>
    <row r="82" spans="3:5">
      <c r="C82" s="80"/>
      <c r="D82" s="80"/>
      <c r="E82" s="80"/>
    </row>
    <row r="83" spans="3:5">
      <c r="C83" s="80"/>
      <c r="D83" s="80"/>
      <c r="E83" s="80"/>
    </row>
    <row r="84" spans="3:5">
      <c r="C84" s="80"/>
      <c r="D84" s="80"/>
      <c r="E84" s="80"/>
    </row>
    <row r="85" spans="3:5">
      <c r="C85" s="80"/>
      <c r="D85" s="80"/>
      <c r="E85" s="80"/>
    </row>
    <row r="86" spans="3:5">
      <c r="C86" s="80"/>
      <c r="D86" s="80"/>
      <c r="E86" s="80"/>
    </row>
    <row r="87" spans="3:5">
      <c r="C87" s="80"/>
      <c r="D87" s="80"/>
      <c r="E87" s="80"/>
    </row>
    <row r="88" spans="3:5">
      <c r="C88" s="80"/>
      <c r="D88" s="80"/>
      <c r="E88" s="80"/>
    </row>
    <row r="89" spans="3:5">
      <c r="C89" s="80"/>
      <c r="D89" s="80"/>
      <c r="E89" s="80"/>
    </row>
    <row r="90" spans="3:5">
      <c r="C90" s="80"/>
      <c r="D90" s="80"/>
      <c r="E90" s="80"/>
    </row>
    <row r="91" spans="3:5">
      <c r="C91" s="80"/>
      <c r="D91" s="80"/>
      <c r="E91" s="80"/>
    </row>
    <row r="92" spans="3:5">
      <c r="C92" s="80"/>
      <c r="D92" s="80"/>
      <c r="E92" s="80"/>
    </row>
  </sheetData>
  <sheetProtection formatCells="0" formatColumns="0" formatRows="0" insertRows="0" deleteRows="0"/>
  <mergeCells count="304">
    <mergeCell ref="N14:O14"/>
    <mergeCell ref="H67:I67"/>
    <mergeCell ref="A5:O5"/>
    <mergeCell ref="A6:O6"/>
    <mergeCell ref="N1:O1"/>
    <mergeCell ref="N2:O2"/>
    <mergeCell ref="A3:O3"/>
    <mergeCell ref="A4:O4"/>
    <mergeCell ref="A7:O7"/>
    <mergeCell ref="A9:O9"/>
    <mergeCell ref="F42:O42"/>
    <mergeCell ref="B42:E42"/>
    <mergeCell ref="A37:O37"/>
    <mergeCell ref="F41:O41"/>
    <mergeCell ref="B41:E41"/>
    <mergeCell ref="F40:O40"/>
    <mergeCell ref="B40:E40"/>
    <mergeCell ref="A39:O39"/>
    <mergeCell ref="B12:C12"/>
    <mergeCell ref="B11:C11"/>
    <mergeCell ref="H14:I14"/>
    <mergeCell ref="J14:K14"/>
    <mergeCell ref="B61:C61"/>
    <mergeCell ref="D61:E61"/>
    <mergeCell ref="J74:K74"/>
    <mergeCell ref="L74:M74"/>
    <mergeCell ref="D75:E75"/>
    <mergeCell ref="F75:G75"/>
    <mergeCell ref="L70:M70"/>
    <mergeCell ref="F61:G61"/>
    <mergeCell ref="H62:J62"/>
    <mergeCell ref="H61:J61"/>
    <mergeCell ref="H68:I68"/>
    <mergeCell ref="D69:E69"/>
    <mergeCell ref="M61:O61"/>
    <mergeCell ref="K62:L62"/>
    <mergeCell ref="J68:K68"/>
    <mergeCell ref="J66:M66"/>
    <mergeCell ref="J67:K67"/>
    <mergeCell ref="M62:O62"/>
    <mergeCell ref="J73:K73"/>
    <mergeCell ref="L73:M73"/>
    <mergeCell ref="A70:C70"/>
    <mergeCell ref="L76:M76"/>
    <mergeCell ref="D76:E76"/>
    <mergeCell ref="F76:G76"/>
    <mergeCell ref="H76:I76"/>
    <mergeCell ref="A71:C71"/>
    <mergeCell ref="L72:M72"/>
    <mergeCell ref="A66:C67"/>
    <mergeCell ref="M60:O60"/>
    <mergeCell ref="B60:C60"/>
    <mergeCell ref="A78:C78"/>
    <mergeCell ref="D71:E71"/>
    <mergeCell ref="F71:G71"/>
    <mergeCell ref="A76:C76"/>
    <mergeCell ref="D74:E74"/>
    <mergeCell ref="F74:G74"/>
    <mergeCell ref="A75:C75"/>
    <mergeCell ref="A74:C74"/>
    <mergeCell ref="A77:C77"/>
    <mergeCell ref="D73:E73"/>
    <mergeCell ref="A72:C72"/>
    <mergeCell ref="A73:C73"/>
    <mergeCell ref="F73:G73"/>
    <mergeCell ref="D72:E72"/>
    <mergeCell ref="F72:G72"/>
    <mergeCell ref="L71:M71"/>
    <mergeCell ref="H71:I71"/>
    <mergeCell ref="J71:K71"/>
    <mergeCell ref="J72:K72"/>
    <mergeCell ref="N73:O73"/>
    <mergeCell ref="H73:I73"/>
    <mergeCell ref="J76:K76"/>
    <mergeCell ref="H70:I70"/>
    <mergeCell ref="J70:K70"/>
    <mergeCell ref="A64:O64"/>
    <mergeCell ref="B62:C62"/>
    <mergeCell ref="D62:E62"/>
    <mergeCell ref="F62:G62"/>
    <mergeCell ref="B57:C57"/>
    <mergeCell ref="F57:G57"/>
    <mergeCell ref="A69:C69"/>
    <mergeCell ref="A68:C68"/>
    <mergeCell ref="D68:E68"/>
    <mergeCell ref="F68:G68"/>
    <mergeCell ref="F66:I66"/>
    <mergeCell ref="F67:G67"/>
    <mergeCell ref="D66:E67"/>
    <mergeCell ref="K61:L61"/>
    <mergeCell ref="L68:M68"/>
    <mergeCell ref="L67:M67"/>
    <mergeCell ref="N66:O67"/>
    <mergeCell ref="N68:O68"/>
    <mergeCell ref="L69:M69"/>
    <mergeCell ref="N69:O69"/>
    <mergeCell ref="J69:K69"/>
    <mergeCell ref="F17:G17"/>
    <mergeCell ref="F18:G18"/>
    <mergeCell ref="H17:I17"/>
    <mergeCell ref="L77:M77"/>
    <mergeCell ref="N77:O77"/>
    <mergeCell ref="D78:E78"/>
    <mergeCell ref="F78:G78"/>
    <mergeCell ref="H78:I78"/>
    <mergeCell ref="J78:K78"/>
    <mergeCell ref="L78:M78"/>
    <mergeCell ref="F69:G69"/>
    <mergeCell ref="H69:I69"/>
    <mergeCell ref="D70:E70"/>
    <mergeCell ref="F70:G70"/>
    <mergeCell ref="N76:O76"/>
    <mergeCell ref="N74:O74"/>
    <mergeCell ref="H75:I75"/>
    <mergeCell ref="J75:K75"/>
    <mergeCell ref="L75:M75"/>
    <mergeCell ref="H72:I72"/>
    <mergeCell ref="N75:O75"/>
    <mergeCell ref="N72:O72"/>
    <mergeCell ref="N70:O70"/>
    <mergeCell ref="N71:O71"/>
    <mergeCell ref="B18:C18"/>
    <mergeCell ref="B19:C19"/>
    <mergeCell ref="B21:C21"/>
    <mergeCell ref="F11:G11"/>
    <mergeCell ref="F12:G12"/>
    <mergeCell ref="D16:E16"/>
    <mergeCell ref="H74:I74"/>
    <mergeCell ref="N78:O78"/>
    <mergeCell ref="D77:E77"/>
    <mergeCell ref="F77:G77"/>
    <mergeCell ref="H77:I77"/>
    <mergeCell ref="J77:K77"/>
    <mergeCell ref="D17:E17"/>
    <mergeCell ref="D18:E18"/>
    <mergeCell ref="H11:I11"/>
    <mergeCell ref="J11:K11"/>
    <mergeCell ref="L11:M11"/>
    <mergeCell ref="N11:O11"/>
    <mergeCell ref="N15:O15"/>
    <mergeCell ref="D11:E11"/>
    <mergeCell ref="L17:M17"/>
    <mergeCell ref="N17:O17"/>
    <mergeCell ref="L18:M18"/>
    <mergeCell ref="N18:O18"/>
    <mergeCell ref="F25:G25"/>
    <mergeCell ref="F26:G26"/>
    <mergeCell ref="J23:K23"/>
    <mergeCell ref="A28:O28"/>
    <mergeCell ref="L12:M12"/>
    <mergeCell ref="N12:O12"/>
    <mergeCell ref="H12:I12"/>
    <mergeCell ref="J12:K12"/>
    <mergeCell ref="F14:G14"/>
    <mergeCell ref="F15:G15"/>
    <mergeCell ref="F16:G16"/>
    <mergeCell ref="D12:E12"/>
    <mergeCell ref="H16:I16"/>
    <mergeCell ref="J16:K16"/>
    <mergeCell ref="J15:K15"/>
    <mergeCell ref="L15:M15"/>
    <mergeCell ref="L16:M16"/>
    <mergeCell ref="D14:E14"/>
    <mergeCell ref="D15:E15"/>
    <mergeCell ref="A13:O13"/>
    <mergeCell ref="H18:I18"/>
    <mergeCell ref="L14:M14"/>
    <mergeCell ref="H15:I15"/>
    <mergeCell ref="N16:O16"/>
    <mergeCell ref="D22:E22"/>
    <mergeCell ref="D19:E19"/>
    <mergeCell ref="J19:K19"/>
    <mergeCell ref="J21:K21"/>
    <mergeCell ref="J22:K22"/>
    <mergeCell ref="A20:O20"/>
    <mergeCell ref="H19:I19"/>
    <mergeCell ref="H21:I21"/>
    <mergeCell ref="H22:I22"/>
    <mergeCell ref="N19:O19"/>
    <mergeCell ref="N21:O21"/>
    <mergeCell ref="N22:O22"/>
    <mergeCell ref="L19:M19"/>
    <mergeCell ref="L21:M21"/>
    <mergeCell ref="L22:M22"/>
    <mergeCell ref="J25:K25"/>
    <mergeCell ref="J26:K26"/>
    <mergeCell ref="J27:K27"/>
    <mergeCell ref="J17:K17"/>
    <mergeCell ref="J18:K18"/>
    <mergeCell ref="F19:G19"/>
    <mergeCell ref="F21:G21"/>
    <mergeCell ref="F22:G22"/>
    <mergeCell ref="N23:O23"/>
    <mergeCell ref="N25:O25"/>
    <mergeCell ref="N26:O26"/>
    <mergeCell ref="A24:O24"/>
    <mergeCell ref="B25:C25"/>
    <mergeCell ref="B26:C26"/>
    <mergeCell ref="L23:M23"/>
    <mergeCell ref="L25:M25"/>
    <mergeCell ref="L26:M26"/>
    <mergeCell ref="B23:C23"/>
    <mergeCell ref="B22:C22"/>
    <mergeCell ref="D27:E27"/>
    <mergeCell ref="D23:E23"/>
    <mergeCell ref="D25:E25"/>
    <mergeCell ref="D26:E26"/>
    <mergeCell ref="D21:E21"/>
    <mergeCell ref="N27:O27"/>
    <mergeCell ref="D29:E29"/>
    <mergeCell ref="D30:E30"/>
    <mergeCell ref="D31:E31"/>
    <mergeCell ref="B27:C27"/>
    <mergeCell ref="B29:C29"/>
    <mergeCell ref="B31:C31"/>
    <mergeCell ref="B30:C30"/>
    <mergeCell ref="J30:K30"/>
    <mergeCell ref="N29:O29"/>
    <mergeCell ref="N30:O30"/>
    <mergeCell ref="N31:O31"/>
    <mergeCell ref="B34:C34"/>
    <mergeCell ref="B35:C35"/>
    <mergeCell ref="J35:K35"/>
    <mergeCell ref="F35:G35"/>
    <mergeCell ref="D57:E57"/>
    <mergeCell ref="D35:E35"/>
    <mergeCell ref="H35:I35"/>
    <mergeCell ref="H34:I34"/>
    <mergeCell ref="H57:J57"/>
    <mergeCell ref="A45:O45"/>
    <mergeCell ref="M43:O43"/>
    <mergeCell ref="M44:O44"/>
    <mergeCell ref="G47:I47"/>
    <mergeCell ref="J47:L47"/>
    <mergeCell ref="M47:N47"/>
    <mergeCell ref="A52:C52"/>
    <mergeCell ref="A49:C49"/>
    <mergeCell ref="D34:E34"/>
    <mergeCell ref="F34:G34"/>
    <mergeCell ref="J34:K34"/>
    <mergeCell ref="N34:O34"/>
    <mergeCell ref="L34:M34"/>
    <mergeCell ref="F58:G58"/>
    <mergeCell ref="D58:E58"/>
    <mergeCell ref="N35:O35"/>
    <mergeCell ref="L29:M29"/>
    <mergeCell ref="L30:M30"/>
    <mergeCell ref="L31:M31"/>
    <mergeCell ref="D60:E60"/>
    <mergeCell ref="F60:G60"/>
    <mergeCell ref="H60:J60"/>
    <mergeCell ref="D33:E33"/>
    <mergeCell ref="A32:O32"/>
    <mergeCell ref="N33:O33"/>
    <mergeCell ref="K60:L60"/>
    <mergeCell ref="H59:J59"/>
    <mergeCell ref="L35:M35"/>
    <mergeCell ref="M59:O59"/>
    <mergeCell ref="K57:L57"/>
    <mergeCell ref="M57:O57"/>
    <mergeCell ref="K58:L58"/>
    <mergeCell ref="B59:C59"/>
    <mergeCell ref="D59:E59"/>
    <mergeCell ref="F59:G59"/>
    <mergeCell ref="K59:L59"/>
    <mergeCell ref="A54:O54"/>
    <mergeCell ref="F56:G56"/>
    <mergeCell ref="H56:J56"/>
    <mergeCell ref="K56:L56"/>
    <mergeCell ref="M56:O56"/>
    <mergeCell ref="D47:F47"/>
    <mergeCell ref="A47:C48"/>
    <mergeCell ref="O47:O48"/>
    <mergeCell ref="A51:C51"/>
    <mergeCell ref="A50:C50"/>
    <mergeCell ref="B56:C56"/>
    <mergeCell ref="D56:E56"/>
    <mergeCell ref="M58:O58"/>
    <mergeCell ref="B58:C58"/>
    <mergeCell ref="H58:J58"/>
    <mergeCell ref="B14:C14"/>
    <mergeCell ref="B15:C15"/>
    <mergeCell ref="B16:C16"/>
    <mergeCell ref="B17:C17"/>
    <mergeCell ref="L33:M33"/>
    <mergeCell ref="J33:K33"/>
    <mergeCell ref="F29:G29"/>
    <mergeCell ref="F30:G30"/>
    <mergeCell ref="F31:G31"/>
    <mergeCell ref="F33:G33"/>
    <mergeCell ref="J29:K29"/>
    <mergeCell ref="H29:I29"/>
    <mergeCell ref="H30:I30"/>
    <mergeCell ref="H31:I31"/>
    <mergeCell ref="H33:I33"/>
    <mergeCell ref="J31:K31"/>
    <mergeCell ref="L27:M27"/>
    <mergeCell ref="F27:G27"/>
    <mergeCell ref="H23:I23"/>
    <mergeCell ref="H25:I25"/>
    <mergeCell ref="H26:I26"/>
    <mergeCell ref="H27:I27"/>
    <mergeCell ref="F23:G23"/>
    <mergeCell ref="B33:C33"/>
  </mergeCells>
  <phoneticPr fontId="3" type="noConversion"/>
  <pageMargins left="0.70866141732283461" right="0.70866141732283461" top="0.74803149606299213" bottom="0.74803149606299213" header="0.31496062992125984" footer="0.31496062992125984"/>
  <pageSetup paperSize="9" scale="24" orientation="landscape" horizontalDpi="1200" verticalDpi="1200" r:id="rId1"/>
  <headerFooter alignWithMargins="0"/>
  <rowBreaks count="1" manualBreakCount="1">
    <brk id="38" max="1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F76"/>
  <sheetViews>
    <sheetView topLeftCell="A7" zoomScale="50" zoomScaleNormal="50" zoomScaleSheetLayoutView="45" workbookViewId="0">
      <selection activeCell="L55" sqref="L55:M55"/>
    </sheetView>
  </sheetViews>
  <sheetFormatPr defaultRowHeight="20.25" outlineLevelRow="1"/>
  <cols>
    <col min="1" max="2" width="4.42578125" style="41" customWidth="1"/>
    <col min="3" max="3" width="28.7109375" style="41" customWidth="1"/>
    <col min="4" max="6" width="8.42578125" style="41" customWidth="1"/>
    <col min="7" max="9" width="11.28515625" style="41" customWidth="1"/>
    <col min="10" max="10" width="8.7109375" style="41" customWidth="1"/>
    <col min="11" max="11" width="7" style="41" customWidth="1"/>
    <col min="12" max="12" width="8.5703125" style="41" customWidth="1"/>
    <col min="13" max="13" width="12.28515625" style="41" customWidth="1"/>
    <col min="14" max="14" width="12.5703125" style="41" customWidth="1"/>
    <col min="15" max="15" width="14.5703125" style="41" customWidth="1"/>
    <col min="16" max="16" width="14" style="41" customWidth="1"/>
    <col min="17" max="17" width="12.5703125" style="41" customWidth="1"/>
    <col min="18" max="18" width="12.28515625" style="41" customWidth="1"/>
    <col min="19" max="19" width="14.5703125" style="41" customWidth="1"/>
    <col min="20" max="20" width="14" style="41" customWidth="1"/>
    <col min="21" max="21" width="12.5703125" style="41" customWidth="1"/>
    <col min="22" max="22" width="12.28515625" style="41" customWidth="1"/>
    <col min="23" max="23" width="14.85546875" style="41" customWidth="1"/>
    <col min="24" max="24" width="14" style="41" customWidth="1"/>
    <col min="25" max="25" width="12.5703125" style="41" customWidth="1"/>
    <col min="26" max="26" width="12.28515625" style="41" customWidth="1"/>
    <col min="27" max="27" width="14.5703125" style="41" customWidth="1"/>
    <col min="28" max="28" width="13.7109375" style="41" customWidth="1"/>
    <col min="29" max="29" width="12.28515625" style="41" customWidth="1"/>
    <col min="30" max="30" width="12" style="41" customWidth="1"/>
    <col min="31" max="31" width="14.5703125" style="41" customWidth="1"/>
    <col min="32" max="32" width="14" style="41" customWidth="1"/>
    <col min="33" max="16384" width="9.140625" style="41"/>
  </cols>
  <sheetData>
    <row r="1" spans="1:32" ht="18.75" hidden="1" customHeight="1" outlineLevel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R1" s="43"/>
      <c r="S1" s="43"/>
      <c r="T1" s="43"/>
      <c r="U1" s="43"/>
      <c r="V1" s="43"/>
      <c r="AD1" s="359" t="s">
        <v>239</v>
      </c>
      <c r="AE1" s="359"/>
      <c r="AF1" s="359"/>
    </row>
    <row r="2" spans="1:32" ht="18.75" hidden="1" customHeight="1" outlineLevel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R2" s="43"/>
      <c r="S2" s="43"/>
      <c r="T2" s="43"/>
      <c r="U2" s="43"/>
      <c r="V2" s="43"/>
      <c r="AD2" s="359"/>
      <c r="AE2" s="359"/>
      <c r="AF2" s="359"/>
    </row>
    <row r="3" spans="1:32" s="105" customFormat="1" ht="18.75" customHeight="1" collapsed="1">
      <c r="A3" s="250" t="s">
        <v>250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</row>
    <row r="4" spans="1:32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</row>
    <row r="5" spans="1:32" ht="27.75" customHeight="1">
      <c r="A5" s="394" t="s">
        <v>53</v>
      </c>
      <c r="B5" s="401" t="s">
        <v>194</v>
      </c>
      <c r="C5" s="402"/>
      <c r="D5" s="385" t="s">
        <v>195</v>
      </c>
      <c r="E5" s="407"/>
      <c r="F5" s="407"/>
      <c r="G5" s="260" t="s">
        <v>349</v>
      </c>
      <c r="H5" s="260"/>
      <c r="I5" s="260"/>
      <c r="J5" s="260"/>
      <c r="K5" s="260"/>
      <c r="L5" s="260"/>
      <c r="M5" s="260"/>
      <c r="N5" s="385" t="s">
        <v>196</v>
      </c>
      <c r="O5" s="407"/>
      <c r="P5" s="407"/>
      <c r="Q5" s="386"/>
      <c r="R5" s="409" t="s">
        <v>305</v>
      </c>
      <c r="S5" s="410"/>
      <c r="T5" s="410"/>
      <c r="U5" s="410"/>
      <c r="V5" s="410"/>
      <c r="W5" s="410"/>
      <c r="X5" s="410"/>
      <c r="Y5" s="410"/>
      <c r="Z5" s="410"/>
      <c r="AA5" s="410"/>
      <c r="AB5" s="410"/>
      <c r="AC5" s="410"/>
      <c r="AD5" s="410"/>
      <c r="AE5" s="410"/>
      <c r="AF5" s="411"/>
    </row>
    <row r="6" spans="1:32" ht="48.75" customHeight="1">
      <c r="A6" s="396"/>
      <c r="B6" s="405"/>
      <c r="C6" s="406"/>
      <c r="D6" s="389"/>
      <c r="E6" s="408"/>
      <c r="F6" s="408"/>
      <c r="G6" s="260"/>
      <c r="H6" s="260"/>
      <c r="I6" s="260"/>
      <c r="J6" s="260"/>
      <c r="K6" s="260"/>
      <c r="L6" s="260"/>
      <c r="M6" s="260"/>
      <c r="N6" s="389"/>
      <c r="O6" s="408"/>
      <c r="P6" s="408"/>
      <c r="Q6" s="390"/>
      <c r="R6" s="412" t="s">
        <v>197</v>
      </c>
      <c r="S6" s="413"/>
      <c r="T6" s="414"/>
      <c r="U6" s="412" t="s">
        <v>198</v>
      </c>
      <c r="V6" s="413"/>
      <c r="W6" s="414"/>
      <c r="X6" s="412" t="s">
        <v>41</v>
      </c>
      <c r="Y6" s="413"/>
      <c r="Z6" s="414"/>
      <c r="AA6" s="409" t="s">
        <v>199</v>
      </c>
      <c r="AB6" s="410"/>
      <c r="AC6" s="411"/>
      <c r="AD6" s="409" t="s">
        <v>200</v>
      </c>
      <c r="AE6" s="410"/>
      <c r="AF6" s="411"/>
    </row>
    <row r="7" spans="1:32" ht="18.75" customHeight="1">
      <c r="A7" s="83">
        <v>1</v>
      </c>
      <c r="B7" s="415">
        <v>2</v>
      </c>
      <c r="C7" s="416"/>
      <c r="D7" s="323">
        <v>3</v>
      </c>
      <c r="E7" s="325"/>
      <c r="F7" s="325"/>
      <c r="G7" s="299">
        <v>4</v>
      </c>
      <c r="H7" s="299"/>
      <c r="I7" s="299"/>
      <c r="J7" s="299"/>
      <c r="K7" s="299"/>
      <c r="L7" s="299"/>
      <c r="M7" s="299"/>
      <c r="N7" s="323">
        <v>5</v>
      </c>
      <c r="O7" s="325"/>
      <c r="P7" s="325"/>
      <c r="Q7" s="324"/>
      <c r="R7" s="323">
        <v>6</v>
      </c>
      <c r="S7" s="325"/>
      <c r="T7" s="324"/>
      <c r="U7" s="323">
        <v>7</v>
      </c>
      <c r="V7" s="325"/>
      <c r="W7" s="324"/>
      <c r="X7" s="316">
        <v>8</v>
      </c>
      <c r="Y7" s="317"/>
      <c r="Z7" s="318"/>
      <c r="AA7" s="316">
        <v>9</v>
      </c>
      <c r="AB7" s="317"/>
      <c r="AC7" s="318"/>
      <c r="AD7" s="316">
        <v>10</v>
      </c>
      <c r="AE7" s="317"/>
      <c r="AF7" s="318"/>
    </row>
    <row r="8" spans="1:32" ht="20.100000000000001" customHeight="1">
      <c r="A8" s="83"/>
      <c r="B8" s="399"/>
      <c r="C8" s="400"/>
      <c r="D8" s="340"/>
      <c r="E8" s="341"/>
      <c r="F8" s="341"/>
      <c r="G8" s="338"/>
      <c r="H8" s="338"/>
      <c r="I8" s="338"/>
      <c r="J8" s="338"/>
      <c r="K8" s="338"/>
      <c r="L8" s="338"/>
      <c r="M8" s="338"/>
      <c r="N8" s="312"/>
      <c r="O8" s="313"/>
      <c r="P8" s="313"/>
      <c r="Q8" s="314"/>
      <c r="R8" s="312"/>
      <c r="S8" s="313"/>
      <c r="T8" s="314"/>
      <c r="U8" s="312"/>
      <c r="V8" s="313"/>
      <c r="W8" s="314"/>
      <c r="X8" s="312"/>
      <c r="Y8" s="313"/>
      <c r="Z8" s="314"/>
      <c r="AA8" s="312"/>
      <c r="AB8" s="313"/>
      <c r="AC8" s="314"/>
      <c r="AD8" s="312"/>
      <c r="AE8" s="313"/>
      <c r="AF8" s="314"/>
    </row>
    <row r="9" spans="1:32" ht="20.100000000000001" customHeight="1">
      <c r="A9" s="83"/>
      <c r="B9" s="399"/>
      <c r="C9" s="400"/>
      <c r="D9" s="340"/>
      <c r="E9" s="341"/>
      <c r="F9" s="341"/>
      <c r="G9" s="338"/>
      <c r="H9" s="338"/>
      <c r="I9" s="338"/>
      <c r="J9" s="338"/>
      <c r="K9" s="338"/>
      <c r="L9" s="338"/>
      <c r="M9" s="338"/>
      <c r="N9" s="312"/>
      <c r="O9" s="313"/>
      <c r="P9" s="313"/>
      <c r="Q9" s="314"/>
      <c r="R9" s="312"/>
      <c r="S9" s="313"/>
      <c r="T9" s="314"/>
      <c r="U9" s="312"/>
      <c r="V9" s="313"/>
      <c r="W9" s="314"/>
      <c r="X9" s="312"/>
      <c r="Y9" s="313"/>
      <c r="Z9" s="314"/>
      <c r="AA9" s="312"/>
      <c r="AB9" s="313"/>
      <c r="AC9" s="314"/>
      <c r="AD9" s="312"/>
      <c r="AE9" s="313"/>
      <c r="AF9" s="314"/>
    </row>
    <row r="10" spans="1:32" ht="20.100000000000001" customHeight="1">
      <c r="A10" s="83"/>
      <c r="B10" s="399"/>
      <c r="C10" s="400"/>
      <c r="D10" s="340"/>
      <c r="E10" s="341"/>
      <c r="F10" s="341"/>
      <c r="G10" s="338"/>
      <c r="H10" s="338"/>
      <c r="I10" s="338"/>
      <c r="J10" s="338"/>
      <c r="K10" s="338"/>
      <c r="L10" s="338"/>
      <c r="M10" s="338"/>
      <c r="N10" s="312"/>
      <c r="O10" s="313"/>
      <c r="P10" s="313"/>
      <c r="Q10" s="314"/>
      <c r="R10" s="312"/>
      <c r="S10" s="313"/>
      <c r="T10" s="314"/>
      <c r="U10" s="312"/>
      <c r="V10" s="313"/>
      <c r="W10" s="314"/>
      <c r="X10" s="312"/>
      <c r="Y10" s="313"/>
      <c r="Z10" s="314"/>
      <c r="AA10" s="312"/>
      <c r="AB10" s="313"/>
      <c r="AC10" s="314"/>
      <c r="AD10" s="312"/>
      <c r="AE10" s="313"/>
      <c r="AF10" s="314"/>
    </row>
    <row r="11" spans="1:32" ht="20.100000000000001" customHeight="1">
      <c r="A11" s="83"/>
      <c r="B11" s="399"/>
      <c r="C11" s="400"/>
      <c r="D11" s="340"/>
      <c r="E11" s="341"/>
      <c r="F11" s="341"/>
      <c r="G11" s="338"/>
      <c r="H11" s="338"/>
      <c r="I11" s="338"/>
      <c r="J11" s="338"/>
      <c r="K11" s="338"/>
      <c r="L11" s="338"/>
      <c r="M11" s="338"/>
      <c r="N11" s="312"/>
      <c r="O11" s="313"/>
      <c r="P11" s="313"/>
      <c r="Q11" s="314"/>
      <c r="R11" s="312"/>
      <c r="S11" s="313"/>
      <c r="T11" s="314"/>
      <c r="U11" s="312"/>
      <c r="V11" s="313"/>
      <c r="W11" s="314"/>
      <c r="X11" s="312"/>
      <c r="Y11" s="313"/>
      <c r="Z11" s="314"/>
      <c r="AA11" s="312"/>
      <c r="AB11" s="313"/>
      <c r="AC11" s="314"/>
      <c r="AD11" s="312"/>
      <c r="AE11" s="313"/>
      <c r="AF11" s="314"/>
    </row>
    <row r="12" spans="1:32" ht="24.95" customHeight="1">
      <c r="A12" s="418" t="s">
        <v>58</v>
      </c>
      <c r="B12" s="419"/>
      <c r="C12" s="419"/>
      <c r="D12" s="419"/>
      <c r="E12" s="419"/>
      <c r="F12" s="419"/>
      <c r="G12" s="419"/>
      <c r="H12" s="419"/>
      <c r="I12" s="419"/>
      <c r="J12" s="419"/>
      <c r="K12" s="419"/>
      <c r="L12" s="419"/>
      <c r="M12" s="420"/>
      <c r="N12" s="312"/>
      <c r="O12" s="313"/>
      <c r="P12" s="313"/>
      <c r="Q12" s="314"/>
      <c r="R12" s="312"/>
      <c r="S12" s="313"/>
      <c r="T12" s="314"/>
      <c r="U12" s="312"/>
      <c r="V12" s="313"/>
      <c r="W12" s="314"/>
      <c r="X12" s="312"/>
      <c r="Y12" s="313"/>
      <c r="Z12" s="314"/>
      <c r="AA12" s="312"/>
      <c r="AB12" s="313"/>
      <c r="AC12" s="314"/>
      <c r="AD12" s="312"/>
      <c r="AE12" s="313"/>
      <c r="AF12" s="314"/>
    </row>
    <row r="13" spans="1:32" ht="11.25" customHeight="1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84"/>
      <c r="AF13" s="84"/>
    </row>
    <row r="14" spans="1:32" ht="10.5" customHeight="1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6"/>
      <c r="O14" s="86"/>
      <c r="P14" s="86"/>
      <c r="Q14" s="86"/>
      <c r="R14" s="87"/>
      <c r="S14" s="87"/>
      <c r="T14" s="87"/>
      <c r="U14" s="87"/>
      <c r="V14" s="87"/>
      <c r="W14" s="87"/>
      <c r="X14" s="88"/>
      <c r="Y14" s="88"/>
      <c r="Z14" s="88"/>
      <c r="AA14" s="88"/>
      <c r="AB14" s="88"/>
      <c r="AC14" s="88"/>
      <c r="AD14" s="88"/>
      <c r="AE14" s="89"/>
      <c r="AF14" s="89"/>
    </row>
    <row r="15" spans="1:32" s="106" customFormat="1" ht="18.75" customHeight="1">
      <c r="A15" s="250" t="s">
        <v>251</v>
      </c>
      <c r="B15" s="250"/>
      <c r="C15" s="250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  <c r="U15" s="250"/>
      <c r="V15" s="250"/>
      <c r="W15" s="250"/>
      <c r="X15" s="250"/>
      <c r="Y15" s="250"/>
      <c r="Z15" s="250"/>
      <c r="AA15" s="250"/>
      <c r="AB15" s="250"/>
      <c r="AC15" s="250"/>
      <c r="AD15" s="250"/>
      <c r="AE15" s="250"/>
      <c r="AF15" s="250"/>
    </row>
    <row r="16" spans="1:32" s="81" customFormat="1" ht="18.75" customHeight="1"/>
    <row r="17" spans="1:32" ht="29.25" customHeight="1">
      <c r="A17" s="417" t="s">
        <v>53</v>
      </c>
      <c r="B17" s="401" t="s">
        <v>201</v>
      </c>
      <c r="C17" s="402"/>
      <c r="D17" s="260" t="s">
        <v>194</v>
      </c>
      <c r="E17" s="260"/>
      <c r="F17" s="260"/>
      <c r="G17" s="260"/>
      <c r="H17" s="260" t="s">
        <v>349</v>
      </c>
      <c r="I17" s="260"/>
      <c r="J17" s="260"/>
      <c r="K17" s="260"/>
      <c r="L17" s="260"/>
      <c r="M17" s="260"/>
      <c r="N17" s="260"/>
      <c r="O17" s="260"/>
      <c r="P17" s="260"/>
      <c r="Q17" s="260"/>
      <c r="R17" s="260" t="s">
        <v>202</v>
      </c>
      <c r="S17" s="260"/>
      <c r="T17" s="260"/>
      <c r="U17" s="260"/>
      <c r="V17" s="260"/>
      <c r="W17" s="248" t="s">
        <v>203</v>
      </c>
      <c r="X17" s="248"/>
      <c r="Y17" s="248"/>
      <c r="Z17" s="248"/>
      <c r="AA17" s="248"/>
      <c r="AB17" s="248"/>
      <c r="AC17" s="248"/>
      <c r="AD17" s="248"/>
      <c r="AE17" s="248"/>
      <c r="AF17" s="248"/>
    </row>
    <row r="18" spans="1:32" ht="24.95" customHeight="1">
      <c r="A18" s="417"/>
      <c r="B18" s="403"/>
      <c r="C18" s="404"/>
      <c r="D18" s="260"/>
      <c r="E18" s="260"/>
      <c r="F18" s="260"/>
      <c r="G18" s="260"/>
      <c r="H18" s="260"/>
      <c r="I18" s="260"/>
      <c r="J18" s="260"/>
      <c r="K18" s="260"/>
      <c r="L18" s="260"/>
      <c r="M18" s="260"/>
      <c r="N18" s="260"/>
      <c r="O18" s="260"/>
      <c r="P18" s="260"/>
      <c r="Q18" s="260"/>
      <c r="R18" s="260"/>
      <c r="S18" s="260"/>
      <c r="T18" s="260"/>
      <c r="U18" s="260"/>
      <c r="V18" s="260"/>
      <c r="W18" s="248" t="s">
        <v>310</v>
      </c>
      <c r="X18" s="248"/>
      <c r="Y18" s="385" t="s">
        <v>245</v>
      </c>
      <c r="Z18" s="386"/>
      <c r="AA18" s="385" t="s">
        <v>246</v>
      </c>
      <c r="AB18" s="386"/>
      <c r="AC18" s="385" t="s">
        <v>273</v>
      </c>
      <c r="AD18" s="386"/>
      <c r="AE18" s="385" t="s">
        <v>274</v>
      </c>
      <c r="AF18" s="386"/>
    </row>
    <row r="19" spans="1:32" ht="24.95" customHeight="1">
      <c r="A19" s="417"/>
      <c r="B19" s="405"/>
      <c r="C19" s="406"/>
      <c r="D19" s="260"/>
      <c r="E19" s="260"/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0"/>
      <c r="V19" s="260"/>
      <c r="W19" s="248"/>
      <c r="X19" s="248"/>
      <c r="Y19" s="389"/>
      <c r="Z19" s="390"/>
      <c r="AA19" s="389"/>
      <c r="AB19" s="390"/>
      <c r="AC19" s="389"/>
      <c r="AD19" s="390"/>
      <c r="AE19" s="389"/>
      <c r="AF19" s="390"/>
    </row>
    <row r="20" spans="1:32" ht="18.75" customHeight="1">
      <c r="A20" s="90">
        <v>1</v>
      </c>
      <c r="B20" s="415">
        <v>2</v>
      </c>
      <c r="C20" s="416"/>
      <c r="D20" s="299">
        <v>3</v>
      </c>
      <c r="E20" s="299"/>
      <c r="F20" s="299"/>
      <c r="G20" s="299"/>
      <c r="H20" s="299">
        <v>4</v>
      </c>
      <c r="I20" s="299"/>
      <c r="J20" s="299"/>
      <c r="K20" s="299"/>
      <c r="L20" s="299"/>
      <c r="M20" s="299"/>
      <c r="N20" s="299"/>
      <c r="O20" s="299"/>
      <c r="P20" s="299"/>
      <c r="Q20" s="299"/>
      <c r="R20" s="299">
        <v>5</v>
      </c>
      <c r="S20" s="299"/>
      <c r="T20" s="299"/>
      <c r="U20" s="299"/>
      <c r="V20" s="299"/>
      <c r="W20" s="299">
        <v>6</v>
      </c>
      <c r="X20" s="299"/>
      <c r="Y20" s="315">
        <v>7</v>
      </c>
      <c r="Z20" s="315"/>
      <c r="AA20" s="315">
        <v>8</v>
      </c>
      <c r="AB20" s="315"/>
      <c r="AC20" s="315">
        <v>9</v>
      </c>
      <c r="AD20" s="315"/>
      <c r="AE20" s="315">
        <v>10</v>
      </c>
      <c r="AF20" s="315"/>
    </row>
    <row r="21" spans="1:32" ht="20.100000000000001" customHeight="1">
      <c r="A21" s="91"/>
      <c r="B21" s="380"/>
      <c r="C21" s="381"/>
      <c r="D21" s="338"/>
      <c r="E21" s="338"/>
      <c r="F21" s="338"/>
      <c r="G21" s="338"/>
      <c r="H21" s="337"/>
      <c r="I21" s="337"/>
      <c r="J21" s="337"/>
      <c r="K21" s="337"/>
      <c r="L21" s="337"/>
      <c r="M21" s="337"/>
      <c r="N21" s="337"/>
      <c r="O21" s="337"/>
      <c r="P21" s="337"/>
      <c r="Q21" s="337"/>
      <c r="R21" s="398"/>
      <c r="S21" s="398"/>
      <c r="T21" s="398"/>
      <c r="U21" s="398"/>
      <c r="V21" s="398"/>
      <c r="W21" s="310"/>
      <c r="X21" s="310"/>
      <c r="Y21" s="310"/>
      <c r="Z21" s="310"/>
      <c r="AA21" s="310"/>
      <c r="AB21" s="310"/>
      <c r="AC21" s="310"/>
      <c r="AD21" s="310"/>
      <c r="AE21" s="339"/>
      <c r="AF21" s="339"/>
    </row>
    <row r="22" spans="1:32" ht="20.100000000000001" customHeight="1">
      <c r="A22" s="91"/>
      <c r="B22" s="380"/>
      <c r="C22" s="381"/>
      <c r="D22" s="338"/>
      <c r="E22" s="338"/>
      <c r="F22" s="338"/>
      <c r="G22" s="338"/>
      <c r="H22" s="337"/>
      <c r="I22" s="337"/>
      <c r="J22" s="337"/>
      <c r="K22" s="337"/>
      <c r="L22" s="337"/>
      <c r="M22" s="337"/>
      <c r="N22" s="337"/>
      <c r="O22" s="337"/>
      <c r="P22" s="337"/>
      <c r="Q22" s="337"/>
      <c r="R22" s="398"/>
      <c r="S22" s="398"/>
      <c r="T22" s="398"/>
      <c r="U22" s="398"/>
      <c r="V22" s="398"/>
      <c r="W22" s="310"/>
      <c r="X22" s="310"/>
      <c r="Y22" s="310"/>
      <c r="Z22" s="310"/>
      <c r="AA22" s="310"/>
      <c r="AB22" s="310"/>
      <c r="AC22" s="310"/>
      <c r="AD22" s="310"/>
      <c r="AE22" s="339"/>
      <c r="AF22" s="339"/>
    </row>
    <row r="23" spans="1:32" ht="20.100000000000001" customHeight="1">
      <c r="A23" s="91"/>
      <c r="B23" s="380"/>
      <c r="C23" s="381"/>
      <c r="D23" s="338"/>
      <c r="E23" s="338"/>
      <c r="F23" s="338"/>
      <c r="G23" s="338"/>
      <c r="H23" s="337"/>
      <c r="I23" s="337"/>
      <c r="J23" s="337"/>
      <c r="K23" s="337"/>
      <c r="L23" s="337"/>
      <c r="M23" s="337"/>
      <c r="N23" s="337"/>
      <c r="O23" s="337"/>
      <c r="P23" s="337"/>
      <c r="Q23" s="337"/>
      <c r="R23" s="398"/>
      <c r="S23" s="398"/>
      <c r="T23" s="398"/>
      <c r="U23" s="398"/>
      <c r="V23" s="398"/>
      <c r="W23" s="310"/>
      <c r="X23" s="310"/>
      <c r="Y23" s="310"/>
      <c r="Z23" s="310"/>
      <c r="AA23" s="310"/>
      <c r="AB23" s="310"/>
      <c r="AC23" s="310"/>
      <c r="AD23" s="310"/>
      <c r="AE23" s="339"/>
      <c r="AF23" s="339"/>
    </row>
    <row r="24" spans="1:32" ht="20.100000000000001" customHeight="1">
      <c r="A24" s="91"/>
      <c r="B24" s="380"/>
      <c r="C24" s="381"/>
      <c r="D24" s="338"/>
      <c r="E24" s="338"/>
      <c r="F24" s="338"/>
      <c r="G24" s="338"/>
      <c r="H24" s="337"/>
      <c r="I24" s="337"/>
      <c r="J24" s="337"/>
      <c r="K24" s="337"/>
      <c r="L24" s="337"/>
      <c r="M24" s="337"/>
      <c r="N24" s="337"/>
      <c r="O24" s="337"/>
      <c r="P24" s="337"/>
      <c r="Q24" s="337"/>
      <c r="R24" s="398"/>
      <c r="S24" s="398"/>
      <c r="T24" s="398"/>
      <c r="U24" s="398"/>
      <c r="V24" s="398"/>
      <c r="W24" s="310"/>
      <c r="X24" s="310"/>
      <c r="Y24" s="310"/>
      <c r="Z24" s="310"/>
      <c r="AA24" s="310"/>
      <c r="AB24" s="310"/>
      <c r="AC24" s="310"/>
      <c r="AD24" s="310"/>
      <c r="AE24" s="339"/>
      <c r="AF24" s="339"/>
    </row>
    <row r="25" spans="1:32" ht="24.95" customHeight="1">
      <c r="A25" s="397" t="s">
        <v>58</v>
      </c>
      <c r="B25" s="397"/>
      <c r="C25" s="397"/>
      <c r="D25" s="397"/>
      <c r="E25" s="397"/>
      <c r="F25" s="397"/>
      <c r="G25" s="397"/>
      <c r="H25" s="397"/>
      <c r="I25" s="397"/>
      <c r="J25" s="397"/>
      <c r="K25" s="397"/>
      <c r="L25" s="397"/>
      <c r="M25" s="397"/>
      <c r="N25" s="397"/>
      <c r="O25" s="397"/>
      <c r="P25" s="397"/>
      <c r="Q25" s="397"/>
      <c r="R25" s="397"/>
      <c r="S25" s="397"/>
      <c r="T25" s="397"/>
      <c r="U25" s="397"/>
      <c r="V25" s="397"/>
      <c r="W25" s="310"/>
      <c r="X25" s="310"/>
      <c r="Y25" s="310"/>
      <c r="Z25" s="310"/>
      <c r="AA25" s="310"/>
      <c r="AB25" s="310"/>
      <c r="AC25" s="310"/>
      <c r="AD25" s="310"/>
      <c r="AE25" s="339"/>
      <c r="AF25" s="339"/>
    </row>
    <row r="26" spans="1:32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R26" s="43"/>
      <c r="S26" s="43"/>
      <c r="T26" s="43"/>
      <c r="U26" s="43"/>
      <c r="V26" s="43"/>
      <c r="AF26" s="43"/>
    </row>
    <row r="27" spans="1:32" ht="16.5" customHeight="1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R27" s="43"/>
      <c r="S27" s="43"/>
      <c r="T27" s="43"/>
      <c r="U27" s="43"/>
      <c r="V27" s="43"/>
      <c r="AF27" s="43"/>
    </row>
    <row r="28" spans="1:32" s="106" customFormat="1" ht="18.75" customHeight="1">
      <c r="A28" s="250" t="s">
        <v>215</v>
      </c>
      <c r="B28" s="250"/>
      <c r="C28" s="250"/>
      <c r="D28" s="250"/>
      <c r="E28" s="250"/>
      <c r="F28" s="250"/>
      <c r="G28" s="250"/>
      <c r="H28" s="250"/>
      <c r="I28" s="250"/>
      <c r="J28" s="250"/>
      <c r="K28" s="250"/>
      <c r="L28" s="250"/>
      <c r="M28" s="250"/>
      <c r="N28" s="250"/>
      <c r="O28" s="250"/>
      <c r="P28" s="250"/>
      <c r="Q28" s="250"/>
      <c r="R28" s="250"/>
      <c r="S28" s="250"/>
      <c r="T28" s="250"/>
      <c r="U28" s="250"/>
      <c r="V28" s="250"/>
      <c r="W28" s="250"/>
      <c r="X28" s="250"/>
      <c r="Y28" s="250"/>
      <c r="Z28" s="250"/>
      <c r="AA28" s="250"/>
      <c r="AB28" s="250"/>
      <c r="AC28" s="250"/>
      <c r="AD28" s="250"/>
      <c r="AE28" s="250"/>
      <c r="AF28" s="250"/>
    </row>
    <row r="29" spans="1:32">
      <c r="A29" s="92"/>
      <c r="B29" s="92"/>
      <c r="C29" s="92"/>
      <c r="D29" s="92"/>
      <c r="E29" s="92"/>
      <c r="F29" s="92"/>
      <c r="G29" s="92"/>
      <c r="H29" s="92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2"/>
      <c r="Z29" s="379"/>
      <c r="AA29" s="379"/>
      <c r="AB29" s="379"/>
      <c r="AD29" s="379" t="s">
        <v>235</v>
      </c>
      <c r="AE29" s="379"/>
      <c r="AF29" s="379"/>
    </row>
    <row r="30" spans="1:32" ht="24.95" customHeight="1">
      <c r="A30" s="394" t="s">
        <v>53</v>
      </c>
      <c r="B30" s="401" t="s">
        <v>252</v>
      </c>
      <c r="C30" s="421"/>
      <c r="D30" s="421"/>
      <c r="E30" s="421"/>
      <c r="F30" s="421"/>
      <c r="G30" s="421"/>
      <c r="H30" s="421"/>
      <c r="I30" s="421"/>
      <c r="J30" s="421"/>
      <c r="K30" s="421"/>
      <c r="L30" s="402"/>
      <c r="M30" s="373" t="s">
        <v>57</v>
      </c>
      <c r="N30" s="374"/>
      <c r="O30" s="374"/>
      <c r="P30" s="375"/>
      <c r="Q30" s="373" t="s">
        <v>88</v>
      </c>
      <c r="R30" s="374"/>
      <c r="S30" s="374"/>
      <c r="T30" s="375"/>
      <c r="U30" s="373" t="s">
        <v>313</v>
      </c>
      <c r="V30" s="374"/>
      <c r="W30" s="374"/>
      <c r="X30" s="375"/>
      <c r="Y30" s="373" t="s">
        <v>125</v>
      </c>
      <c r="Z30" s="374"/>
      <c r="AA30" s="374"/>
      <c r="AB30" s="375"/>
      <c r="AC30" s="373" t="s">
        <v>58</v>
      </c>
      <c r="AD30" s="374"/>
      <c r="AE30" s="374"/>
      <c r="AF30" s="375"/>
    </row>
    <row r="31" spans="1:32" ht="24.95" customHeight="1">
      <c r="A31" s="395"/>
      <c r="B31" s="403"/>
      <c r="C31" s="422"/>
      <c r="D31" s="422"/>
      <c r="E31" s="422"/>
      <c r="F31" s="422"/>
      <c r="G31" s="422"/>
      <c r="H31" s="422"/>
      <c r="I31" s="422"/>
      <c r="J31" s="422"/>
      <c r="K31" s="422"/>
      <c r="L31" s="404"/>
      <c r="M31" s="371" t="s">
        <v>245</v>
      </c>
      <c r="N31" s="371" t="s">
        <v>246</v>
      </c>
      <c r="O31" s="371" t="s">
        <v>369</v>
      </c>
      <c r="P31" s="371" t="s">
        <v>370</v>
      </c>
      <c r="Q31" s="371" t="s">
        <v>245</v>
      </c>
      <c r="R31" s="371" t="s">
        <v>246</v>
      </c>
      <c r="S31" s="371" t="s">
        <v>369</v>
      </c>
      <c r="T31" s="371" t="s">
        <v>370</v>
      </c>
      <c r="U31" s="371" t="s">
        <v>245</v>
      </c>
      <c r="V31" s="371" t="s">
        <v>246</v>
      </c>
      <c r="W31" s="371" t="s">
        <v>369</v>
      </c>
      <c r="X31" s="371" t="s">
        <v>370</v>
      </c>
      <c r="Y31" s="371" t="s">
        <v>245</v>
      </c>
      <c r="Z31" s="371" t="s">
        <v>246</v>
      </c>
      <c r="AA31" s="371" t="s">
        <v>369</v>
      </c>
      <c r="AB31" s="371" t="s">
        <v>370</v>
      </c>
      <c r="AC31" s="371" t="s">
        <v>245</v>
      </c>
      <c r="AD31" s="371" t="s">
        <v>246</v>
      </c>
      <c r="AE31" s="371" t="s">
        <v>369</v>
      </c>
      <c r="AF31" s="371" t="s">
        <v>370</v>
      </c>
    </row>
    <row r="32" spans="1:32" ht="36.75" customHeight="1">
      <c r="A32" s="396"/>
      <c r="B32" s="405"/>
      <c r="C32" s="423"/>
      <c r="D32" s="423"/>
      <c r="E32" s="423"/>
      <c r="F32" s="423"/>
      <c r="G32" s="423"/>
      <c r="H32" s="423"/>
      <c r="I32" s="423"/>
      <c r="J32" s="423"/>
      <c r="K32" s="423"/>
      <c r="L32" s="406"/>
      <c r="M32" s="372"/>
      <c r="N32" s="372"/>
      <c r="O32" s="372"/>
      <c r="P32" s="372"/>
      <c r="Q32" s="372"/>
      <c r="R32" s="372"/>
      <c r="S32" s="372"/>
      <c r="T32" s="372"/>
      <c r="U32" s="372"/>
      <c r="V32" s="372"/>
      <c r="W32" s="372"/>
      <c r="X32" s="372"/>
      <c r="Y32" s="372"/>
      <c r="Z32" s="372"/>
      <c r="AA32" s="372"/>
      <c r="AB32" s="372"/>
      <c r="AC32" s="372"/>
      <c r="AD32" s="372"/>
      <c r="AE32" s="372"/>
      <c r="AF32" s="372"/>
    </row>
    <row r="33" spans="1:32" ht="18.75" customHeight="1">
      <c r="A33" s="91">
        <v>1</v>
      </c>
      <c r="B33" s="369">
        <v>2</v>
      </c>
      <c r="C33" s="369"/>
      <c r="D33" s="369"/>
      <c r="E33" s="369"/>
      <c r="F33" s="369"/>
      <c r="G33" s="369"/>
      <c r="H33" s="369"/>
      <c r="I33" s="369"/>
      <c r="J33" s="369"/>
      <c r="K33" s="369"/>
      <c r="L33" s="369"/>
      <c r="M33" s="36">
        <v>3</v>
      </c>
      <c r="N33" s="36">
        <v>4</v>
      </c>
      <c r="O33" s="36">
        <v>5</v>
      </c>
      <c r="P33" s="36">
        <v>6</v>
      </c>
      <c r="Q33" s="36">
        <v>7</v>
      </c>
      <c r="R33" s="36">
        <v>8</v>
      </c>
      <c r="S33" s="36">
        <v>9</v>
      </c>
      <c r="T33" s="36">
        <v>10</v>
      </c>
      <c r="U33" s="36">
        <v>11</v>
      </c>
      <c r="V33" s="36">
        <v>12</v>
      </c>
      <c r="W33" s="36">
        <v>13</v>
      </c>
      <c r="X33" s="36">
        <v>14</v>
      </c>
      <c r="Y33" s="36">
        <v>15</v>
      </c>
      <c r="Z33" s="36">
        <v>16</v>
      </c>
      <c r="AA33" s="36">
        <v>17</v>
      </c>
      <c r="AB33" s="36">
        <v>18</v>
      </c>
      <c r="AC33" s="36">
        <v>19</v>
      </c>
      <c r="AD33" s="36">
        <v>20</v>
      </c>
      <c r="AE33" s="36">
        <v>21</v>
      </c>
      <c r="AF33" s="36">
        <v>22</v>
      </c>
    </row>
    <row r="34" spans="1:32" ht="20.100000000000001" customHeight="1">
      <c r="A34" s="83"/>
      <c r="B34" s="370"/>
      <c r="C34" s="370"/>
      <c r="D34" s="370"/>
      <c r="E34" s="370"/>
      <c r="F34" s="370"/>
      <c r="G34" s="370"/>
      <c r="H34" s="370"/>
      <c r="I34" s="370"/>
      <c r="J34" s="370"/>
      <c r="K34" s="370"/>
      <c r="L34" s="370"/>
      <c r="M34" s="36"/>
      <c r="N34" s="36"/>
      <c r="O34" s="36"/>
      <c r="P34" s="37"/>
      <c r="Q34" s="36"/>
      <c r="R34" s="36"/>
      <c r="S34" s="36"/>
      <c r="T34" s="37"/>
      <c r="U34" s="36"/>
      <c r="V34" s="36"/>
      <c r="W34" s="36"/>
      <c r="X34" s="37"/>
      <c r="Y34" s="36"/>
      <c r="Z34" s="36"/>
      <c r="AA34" s="36"/>
      <c r="AB34" s="37"/>
      <c r="AC34" s="36"/>
      <c r="AD34" s="36"/>
      <c r="AE34" s="36"/>
      <c r="AF34" s="37"/>
    </row>
    <row r="35" spans="1:32" ht="20.100000000000001" customHeight="1">
      <c r="A35" s="83"/>
      <c r="B35" s="370"/>
      <c r="C35" s="370"/>
      <c r="D35" s="370"/>
      <c r="E35" s="370"/>
      <c r="F35" s="370"/>
      <c r="G35" s="370"/>
      <c r="H35" s="370"/>
      <c r="I35" s="370"/>
      <c r="J35" s="370"/>
      <c r="K35" s="370"/>
      <c r="L35" s="370"/>
      <c r="M35" s="36"/>
      <c r="N35" s="36"/>
      <c r="O35" s="36"/>
      <c r="P35" s="37"/>
      <c r="Q35" s="36"/>
      <c r="R35" s="36"/>
      <c r="S35" s="36"/>
      <c r="T35" s="37"/>
      <c r="U35" s="36"/>
      <c r="V35" s="36"/>
      <c r="W35" s="36"/>
      <c r="X35" s="37"/>
      <c r="Y35" s="36"/>
      <c r="Z35" s="36"/>
      <c r="AA35" s="36"/>
      <c r="AB35" s="37"/>
      <c r="AC35" s="36"/>
      <c r="AD35" s="36"/>
      <c r="AE35" s="36"/>
      <c r="AF35" s="37"/>
    </row>
    <row r="36" spans="1:32" ht="20.100000000000001" customHeight="1">
      <c r="A36" s="83"/>
      <c r="B36" s="370"/>
      <c r="C36" s="370"/>
      <c r="D36" s="370"/>
      <c r="E36" s="370"/>
      <c r="F36" s="370"/>
      <c r="G36" s="370"/>
      <c r="H36" s="370"/>
      <c r="I36" s="370"/>
      <c r="J36" s="370"/>
      <c r="K36" s="370"/>
      <c r="L36" s="370"/>
      <c r="M36" s="36"/>
      <c r="N36" s="36"/>
      <c r="O36" s="36"/>
      <c r="P36" s="37"/>
      <c r="Q36" s="36"/>
      <c r="R36" s="36"/>
      <c r="S36" s="36"/>
      <c r="T36" s="37"/>
      <c r="U36" s="36"/>
      <c r="V36" s="36"/>
      <c r="W36" s="36"/>
      <c r="X36" s="37"/>
      <c r="Y36" s="36"/>
      <c r="Z36" s="36"/>
      <c r="AA36" s="36"/>
      <c r="AB36" s="37"/>
      <c r="AC36" s="36"/>
      <c r="AD36" s="36"/>
      <c r="AE36" s="36"/>
      <c r="AF36" s="37"/>
    </row>
    <row r="37" spans="1:32" ht="20.100000000000001" customHeight="1">
      <c r="A37" s="83"/>
      <c r="B37" s="370"/>
      <c r="C37" s="370"/>
      <c r="D37" s="370"/>
      <c r="E37" s="370"/>
      <c r="F37" s="370"/>
      <c r="G37" s="370"/>
      <c r="H37" s="370"/>
      <c r="I37" s="370"/>
      <c r="J37" s="370"/>
      <c r="K37" s="370"/>
      <c r="L37" s="370"/>
      <c r="M37" s="36"/>
      <c r="N37" s="36"/>
      <c r="O37" s="36"/>
      <c r="P37" s="37"/>
      <c r="Q37" s="36"/>
      <c r="R37" s="36"/>
      <c r="S37" s="36"/>
      <c r="T37" s="37"/>
      <c r="U37" s="36"/>
      <c r="V37" s="36"/>
      <c r="W37" s="36"/>
      <c r="X37" s="37"/>
      <c r="Y37" s="36"/>
      <c r="Z37" s="36"/>
      <c r="AA37" s="36"/>
      <c r="AB37" s="37"/>
      <c r="AC37" s="36"/>
      <c r="AD37" s="36"/>
      <c r="AE37" s="36"/>
      <c r="AF37" s="37"/>
    </row>
    <row r="38" spans="1:32" ht="24.95" customHeight="1">
      <c r="A38" s="376" t="s">
        <v>58</v>
      </c>
      <c r="B38" s="377"/>
      <c r="C38" s="377"/>
      <c r="D38" s="377"/>
      <c r="E38" s="377"/>
      <c r="F38" s="377"/>
      <c r="G38" s="377"/>
      <c r="H38" s="377"/>
      <c r="I38" s="377"/>
      <c r="J38" s="377"/>
      <c r="K38" s="377"/>
      <c r="L38" s="378"/>
      <c r="M38" s="36"/>
      <c r="N38" s="36"/>
      <c r="O38" s="36"/>
      <c r="P38" s="37"/>
      <c r="Q38" s="36"/>
      <c r="R38" s="36"/>
      <c r="S38" s="36"/>
      <c r="T38" s="37"/>
      <c r="U38" s="36"/>
      <c r="V38" s="36"/>
      <c r="W38" s="36"/>
      <c r="X38" s="37"/>
      <c r="Y38" s="36"/>
      <c r="Z38" s="36"/>
      <c r="AA38" s="36"/>
      <c r="AB38" s="37"/>
      <c r="AC38" s="36"/>
      <c r="AD38" s="36"/>
      <c r="AE38" s="36"/>
      <c r="AF38" s="37"/>
    </row>
    <row r="39" spans="1:32" ht="24.95" customHeight="1">
      <c r="A39" s="376" t="s">
        <v>59</v>
      </c>
      <c r="B39" s="377"/>
      <c r="C39" s="377"/>
      <c r="D39" s="377"/>
      <c r="E39" s="377"/>
      <c r="F39" s="377"/>
      <c r="G39" s="377"/>
      <c r="H39" s="377"/>
      <c r="I39" s="377"/>
      <c r="J39" s="377"/>
      <c r="K39" s="377"/>
      <c r="L39" s="378"/>
      <c r="M39" s="94" t="e">
        <f>M38/AC38*100</f>
        <v>#DIV/0!</v>
      </c>
      <c r="N39" s="37"/>
      <c r="O39" s="37"/>
      <c r="P39" s="37"/>
      <c r="Q39" s="94" t="e">
        <f>Q38/AC38*100</f>
        <v>#DIV/0!</v>
      </c>
      <c r="R39" s="37"/>
      <c r="S39" s="37"/>
      <c r="T39" s="37"/>
      <c r="U39" s="94" t="e">
        <f>U38/AC38*100</f>
        <v>#DIV/0!</v>
      </c>
      <c r="V39" s="37"/>
      <c r="W39" s="37"/>
      <c r="X39" s="37"/>
      <c r="Y39" s="94" t="e">
        <f>Y38/AC38*100</f>
        <v>#DIV/0!</v>
      </c>
      <c r="Z39" s="37"/>
      <c r="AA39" s="37"/>
      <c r="AB39" s="37"/>
      <c r="AC39" s="94" t="e">
        <f>AC38/AC38*100</f>
        <v>#DIV/0!</v>
      </c>
      <c r="AD39" s="37"/>
      <c r="AE39" s="37"/>
      <c r="AF39" s="37"/>
    </row>
    <row r="40" spans="1:32" ht="15" customHeight="1">
      <c r="A40" s="79"/>
      <c r="B40" s="79"/>
      <c r="C40" s="79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</row>
    <row r="41" spans="1:32" ht="15" customHeight="1">
      <c r="A41" s="79"/>
      <c r="B41" s="79"/>
      <c r="C41" s="79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</row>
    <row r="42" spans="1:32" s="106" customFormat="1" ht="31.5" customHeight="1">
      <c r="A42" s="250" t="s">
        <v>253</v>
      </c>
      <c r="B42" s="250"/>
      <c r="C42" s="250"/>
      <c r="D42" s="250"/>
      <c r="E42" s="250"/>
      <c r="F42" s="250"/>
      <c r="G42" s="250"/>
      <c r="H42" s="250"/>
      <c r="I42" s="250"/>
      <c r="J42" s="250"/>
      <c r="K42" s="250"/>
      <c r="L42" s="250"/>
      <c r="M42" s="250"/>
      <c r="N42" s="250"/>
      <c r="O42" s="250"/>
      <c r="P42" s="250"/>
      <c r="Q42" s="250"/>
      <c r="R42" s="250"/>
      <c r="S42" s="250"/>
      <c r="T42" s="250"/>
      <c r="U42" s="250"/>
      <c r="V42" s="250"/>
      <c r="W42" s="250"/>
      <c r="X42" s="250"/>
      <c r="Y42" s="250"/>
      <c r="Z42" s="250"/>
      <c r="AA42" s="250"/>
      <c r="AB42" s="250"/>
      <c r="AC42" s="250"/>
      <c r="AD42" s="250"/>
      <c r="AE42" s="250"/>
      <c r="AF42" s="250"/>
    </row>
    <row r="43" spans="1:32" s="96" customFormat="1">
      <c r="A43" s="41"/>
      <c r="B43" s="41"/>
      <c r="C43" s="41"/>
      <c r="D43" s="41"/>
      <c r="E43" s="41"/>
      <c r="F43" s="41"/>
      <c r="G43" s="41"/>
      <c r="H43" s="41"/>
      <c r="I43" s="41"/>
      <c r="J43" s="41"/>
      <c r="L43" s="41"/>
      <c r="AD43" s="384" t="s">
        <v>235</v>
      </c>
      <c r="AE43" s="384"/>
      <c r="AF43" s="384"/>
    </row>
    <row r="44" spans="1:32" s="97" customFormat="1" ht="34.5" customHeight="1">
      <c r="A44" s="315" t="s">
        <v>208</v>
      </c>
      <c r="B44" s="385" t="s">
        <v>338</v>
      </c>
      <c r="C44" s="386"/>
      <c r="D44" s="299" t="s">
        <v>371</v>
      </c>
      <c r="E44" s="299"/>
      <c r="F44" s="260" t="s">
        <v>209</v>
      </c>
      <c r="G44" s="260"/>
      <c r="H44" s="299" t="s">
        <v>210</v>
      </c>
      <c r="I44" s="299"/>
      <c r="J44" s="299" t="s">
        <v>372</v>
      </c>
      <c r="K44" s="299"/>
      <c r="L44" s="259" t="s">
        <v>368</v>
      </c>
      <c r="M44" s="259"/>
      <c r="N44" s="259"/>
      <c r="O44" s="259"/>
      <c r="P44" s="259"/>
      <c r="Q44" s="259"/>
      <c r="R44" s="259"/>
      <c r="S44" s="259"/>
      <c r="T44" s="259"/>
      <c r="U44" s="259"/>
      <c r="V44" s="260" t="s">
        <v>339</v>
      </c>
      <c r="W44" s="260"/>
      <c r="X44" s="260"/>
      <c r="Y44" s="260"/>
      <c r="Z44" s="260"/>
      <c r="AA44" s="260" t="s">
        <v>340</v>
      </c>
      <c r="AB44" s="260"/>
      <c r="AC44" s="260"/>
      <c r="AD44" s="260"/>
      <c r="AE44" s="260"/>
      <c r="AF44" s="260"/>
    </row>
    <row r="45" spans="1:32" s="97" customFormat="1" ht="52.5" customHeight="1">
      <c r="A45" s="315"/>
      <c r="B45" s="387"/>
      <c r="C45" s="388"/>
      <c r="D45" s="299"/>
      <c r="E45" s="299"/>
      <c r="F45" s="260"/>
      <c r="G45" s="260"/>
      <c r="H45" s="299"/>
      <c r="I45" s="299"/>
      <c r="J45" s="299"/>
      <c r="K45" s="299"/>
      <c r="L45" s="260" t="s">
        <v>306</v>
      </c>
      <c r="M45" s="260"/>
      <c r="N45" s="299" t="s">
        <v>311</v>
      </c>
      <c r="O45" s="299"/>
      <c r="P45" s="260" t="s">
        <v>312</v>
      </c>
      <c r="Q45" s="260"/>
      <c r="R45" s="260"/>
      <c r="S45" s="260"/>
      <c r="T45" s="260"/>
      <c r="U45" s="260"/>
      <c r="V45" s="260"/>
      <c r="W45" s="260"/>
      <c r="X45" s="260"/>
      <c r="Y45" s="260"/>
      <c r="Z45" s="260"/>
      <c r="AA45" s="260"/>
      <c r="AB45" s="260"/>
      <c r="AC45" s="260"/>
      <c r="AD45" s="260"/>
      <c r="AE45" s="260"/>
      <c r="AF45" s="260"/>
    </row>
    <row r="46" spans="1:32" s="98" customFormat="1" ht="82.5" customHeight="1">
      <c r="A46" s="315"/>
      <c r="B46" s="389"/>
      <c r="C46" s="390"/>
      <c r="D46" s="299"/>
      <c r="E46" s="299"/>
      <c r="F46" s="260"/>
      <c r="G46" s="260"/>
      <c r="H46" s="299"/>
      <c r="I46" s="299"/>
      <c r="J46" s="299"/>
      <c r="K46" s="299"/>
      <c r="L46" s="260"/>
      <c r="M46" s="260"/>
      <c r="N46" s="299"/>
      <c r="O46" s="299"/>
      <c r="P46" s="260" t="s">
        <v>307</v>
      </c>
      <c r="Q46" s="260"/>
      <c r="R46" s="260" t="s">
        <v>308</v>
      </c>
      <c r="S46" s="260"/>
      <c r="T46" s="260" t="s">
        <v>309</v>
      </c>
      <c r="U46" s="260"/>
      <c r="V46" s="260"/>
      <c r="W46" s="260"/>
      <c r="X46" s="260"/>
      <c r="Y46" s="260"/>
      <c r="Z46" s="260"/>
      <c r="AA46" s="260"/>
      <c r="AB46" s="260"/>
      <c r="AC46" s="260"/>
      <c r="AD46" s="260"/>
      <c r="AE46" s="260"/>
      <c r="AF46" s="260"/>
    </row>
    <row r="47" spans="1:32" s="97" customFormat="1" ht="18.75" customHeight="1">
      <c r="A47" s="60">
        <v>1</v>
      </c>
      <c r="B47" s="323">
        <v>2</v>
      </c>
      <c r="C47" s="324"/>
      <c r="D47" s="299">
        <v>3</v>
      </c>
      <c r="E47" s="299"/>
      <c r="F47" s="299">
        <v>4</v>
      </c>
      <c r="G47" s="299"/>
      <c r="H47" s="299">
        <v>5</v>
      </c>
      <c r="I47" s="299"/>
      <c r="J47" s="299">
        <v>6</v>
      </c>
      <c r="K47" s="299"/>
      <c r="L47" s="323">
        <v>7</v>
      </c>
      <c r="M47" s="324"/>
      <c r="N47" s="323">
        <v>8</v>
      </c>
      <c r="O47" s="324"/>
      <c r="P47" s="299">
        <v>9</v>
      </c>
      <c r="Q47" s="299"/>
      <c r="R47" s="315">
        <v>10</v>
      </c>
      <c r="S47" s="315"/>
      <c r="T47" s="299">
        <v>11</v>
      </c>
      <c r="U47" s="299"/>
      <c r="V47" s="299">
        <v>12</v>
      </c>
      <c r="W47" s="299"/>
      <c r="X47" s="299"/>
      <c r="Y47" s="299"/>
      <c r="Z47" s="299"/>
      <c r="AA47" s="299">
        <v>13</v>
      </c>
      <c r="AB47" s="299"/>
      <c r="AC47" s="299"/>
      <c r="AD47" s="299"/>
      <c r="AE47" s="299"/>
      <c r="AF47" s="299"/>
    </row>
    <row r="48" spans="1:32" s="97" customFormat="1" ht="20.100000000000001" customHeight="1">
      <c r="A48" s="99"/>
      <c r="B48" s="382"/>
      <c r="C48" s="383"/>
      <c r="D48" s="338"/>
      <c r="E48" s="338"/>
      <c r="F48" s="310"/>
      <c r="G48" s="310"/>
      <c r="H48" s="310"/>
      <c r="I48" s="310"/>
      <c r="J48" s="310"/>
      <c r="K48" s="310"/>
      <c r="L48" s="312"/>
      <c r="M48" s="314"/>
      <c r="N48" s="312"/>
      <c r="O48" s="314"/>
      <c r="P48" s="310"/>
      <c r="Q48" s="310"/>
      <c r="R48" s="310"/>
      <c r="S48" s="310"/>
      <c r="T48" s="310"/>
      <c r="U48" s="310"/>
      <c r="V48" s="424"/>
      <c r="W48" s="424"/>
      <c r="X48" s="424"/>
      <c r="Y48" s="424"/>
      <c r="Z48" s="424"/>
      <c r="AA48" s="310"/>
      <c r="AB48" s="310"/>
      <c r="AC48" s="310"/>
      <c r="AD48" s="310"/>
      <c r="AE48" s="310"/>
      <c r="AF48" s="310"/>
    </row>
    <row r="49" spans="1:32" s="97" customFormat="1" ht="20.100000000000001" customHeight="1">
      <c r="A49" s="99"/>
      <c r="B49" s="382"/>
      <c r="C49" s="383"/>
      <c r="D49" s="338"/>
      <c r="E49" s="338"/>
      <c r="F49" s="310"/>
      <c r="G49" s="310"/>
      <c r="H49" s="310"/>
      <c r="I49" s="310"/>
      <c r="J49" s="310"/>
      <c r="K49" s="310"/>
      <c r="L49" s="312"/>
      <c r="M49" s="314"/>
      <c r="N49" s="312"/>
      <c r="O49" s="314"/>
      <c r="P49" s="310"/>
      <c r="Q49" s="310"/>
      <c r="R49" s="310"/>
      <c r="S49" s="310"/>
      <c r="T49" s="310"/>
      <c r="U49" s="310"/>
      <c r="V49" s="424"/>
      <c r="W49" s="424"/>
      <c r="X49" s="424"/>
      <c r="Y49" s="424"/>
      <c r="Z49" s="424"/>
      <c r="AA49" s="310"/>
      <c r="AB49" s="310"/>
      <c r="AC49" s="310"/>
      <c r="AD49" s="310"/>
      <c r="AE49" s="310"/>
      <c r="AF49" s="310"/>
    </row>
    <row r="50" spans="1:32" s="97" customFormat="1" ht="20.100000000000001" customHeight="1">
      <c r="A50" s="99"/>
      <c r="B50" s="382"/>
      <c r="C50" s="383"/>
      <c r="D50" s="338"/>
      <c r="E50" s="338"/>
      <c r="F50" s="310"/>
      <c r="G50" s="310"/>
      <c r="H50" s="310"/>
      <c r="I50" s="310"/>
      <c r="J50" s="310"/>
      <c r="K50" s="310"/>
      <c r="L50" s="312"/>
      <c r="M50" s="314"/>
      <c r="N50" s="312"/>
      <c r="O50" s="314"/>
      <c r="P50" s="310"/>
      <c r="Q50" s="310"/>
      <c r="R50" s="310"/>
      <c r="S50" s="310"/>
      <c r="T50" s="310"/>
      <c r="U50" s="310"/>
      <c r="V50" s="424"/>
      <c r="W50" s="424"/>
      <c r="X50" s="424"/>
      <c r="Y50" s="424"/>
      <c r="Z50" s="424"/>
      <c r="AA50" s="310"/>
      <c r="AB50" s="310"/>
      <c r="AC50" s="310"/>
      <c r="AD50" s="310"/>
      <c r="AE50" s="310"/>
      <c r="AF50" s="310"/>
    </row>
    <row r="51" spans="1:32" s="97" customFormat="1" ht="20.100000000000001" customHeight="1">
      <c r="A51" s="99"/>
      <c r="B51" s="382"/>
      <c r="C51" s="383"/>
      <c r="D51" s="338"/>
      <c r="E51" s="338"/>
      <c r="F51" s="310"/>
      <c r="G51" s="310"/>
      <c r="H51" s="310"/>
      <c r="I51" s="310"/>
      <c r="J51" s="310"/>
      <c r="K51" s="310"/>
      <c r="L51" s="312"/>
      <c r="M51" s="314"/>
      <c r="N51" s="312"/>
      <c r="O51" s="314"/>
      <c r="P51" s="310"/>
      <c r="Q51" s="310"/>
      <c r="R51" s="310"/>
      <c r="S51" s="310"/>
      <c r="T51" s="310"/>
      <c r="U51" s="310"/>
      <c r="V51" s="424"/>
      <c r="W51" s="424"/>
      <c r="X51" s="424"/>
      <c r="Y51" s="424"/>
      <c r="Z51" s="424"/>
      <c r="AA51" s="310"/>
      <c r="AB51" s="310"/>
      <c r="AC51" s="310"/>
      <c r="AD51" s="310"/>
      <c r="AE51" s="310"/>
      <c r="AF51" s="310"/>
    </row>
    <row r="52" spans="1:32" s="97" customFormat="1" ht="20.100000000000001" customHeight="1">
      <c r="A52" s="99"/>
      <c r="B52" s="382"/>
      <c r="C52" s="383"/>
      <c r="D52" s="338"/>
      <c r="E52" s="338"/>
      <c r="F52" s="310"/>
      <c r="G52" s="310"/>
      <c r="H52" s="310"/>
      <c r="I52" s="310"/>
      <c r="J52" s="310"/>
      <c r="K52" s="310"/>
      <c r="L52" s="312"/>
      <c r="M52" s="314"/>
      <c r="N52" s="312"/>
      <c r="O52" s="314"/>
      <c r="P52" s="310"/>
      <c r="Q52" s="310"/>
      <c r="R52" s="310"/>
      <c r="S52" s="310"/>
      <c r="T52" s="310"/>
      <c r="U52" s="310"/>
      <c r="V52" s="424"/>
      <c r="W52" s="424"/>
      <c r="X52" s="424"/>
      <c r="Y52" s="424"/>
      <c r="Z52" s="424"/>
      <c r="AA52" s="310"/>
      <c r="AB52" s="310"/>
      <c r="AC52" s="310"/>
      <c r="AD52" s="310"/>
      <c r="AE52" s="310"/>
      <c r="AF52" s="310"/>
    </row>
    <row r="53" spans="1:32" s="97" customFormat="1" ht="20.100000000000001" customHeight="1">
      <c r="A53" s="99"/>
      <c r="B53" s="382"/>
      <c r="C53" s="383"/>
      <c r="D53" s="338"/>
      <c r="E53" s="338"/>
      <c r="F53" s="310"/>
      <c r="G53" s="310"/>
      <c r="H53" s="310"/>
      <c r="I53" s="310"/>
      <c r="J53" s="310"/>
      <c r="K53" s="310"/>
      <c r="L53" s="312"/>
      <c r="M53" s="314"/>
      <c r="N53" s="312"/>
      <c r="O53" s="314"/>
      <c r="P53" s="310"/>
      <c r="Q53" s="310"/>
      <c r="R53" s="310"/>
      <c r="S53" s="310"/>
      <c r="T53" s="310"/>
      <c r="U53" s="310"/>
      <c r="V53" s="424"/>
      <c r="W53" s="424"/>
      <c r="X53" s="424"/>
      <c r="Y53" s="424"/>
      <c r="Z53" s="424"/>
      <c r="AA53" s="310"/>
      <c r="AB53" s="310"/>
      <c r="AC53" s="310"/>
      <c r="AD53" s="310"/>
      <c r="AE53" s="310"/>
      <c r="AF53" s="310"/>
    </row>
    <row r="54" spans="1:32" s="97" customFormat="1" ht="20.100000000000001" customHeight="1">
      <c r="A54" s="99"/>
      <c r="B54" s="382"/>
      <c r="C54" s="383"/>
      <c r="D54" s="338"/>
      <c r="E54" s="338"/>
      <c r="F54" s="310"/>
      <c r="G54" s="310"/>
      <c r="H54" s="310"/>
      <c r="I54" s="310"/>
      <c r="J54" s="310"/>
      <c r="K54" s="310"/>
      <c r="L54" s="312"/>
      <c r="M54" s="314"/>
      <c r="N54" s="312"/>
      <c r="O54" s="314"/>
      <c r="P54" s="310"/>
      <c r="Q54" s="310"/>
      <c r="R54" s="310"/>
      <c r="S54" s="310"/>
      <c r="T54" s="310"/>
      <c r="U54" s="310"/>
      <c r="V54" s="424"/>
      <c r="W54" s="424"/>
      <c r="X54" s="424"/>
      <c r="Y54" s="424"/>
      <c r="Z54" s="424"/>
      <c r="AA54" s="310"/>
      <c r="AB54" s="310"/>
      <c r="AC54" s="310"/>
      <c r="AD54" s="310"/>
      <c r="AE54" s="310"/>
      <c r="AF54" s="310"/>
    </row>
    <row r="55" spans="1:32" s="97" customFormat="1" ht="24.95" customHeight="1">
      <c r="A55" s="391" t="s">
        <v>58</v>
      </c>
      <c r="B55" s="392"/>
      <c r="C55" s="392"/>
      <c r="D55" s="392"/>
      <c r="E55" s="393"/>
      <c r="F55" s="310"/>
      <c r="G55" s="310"/>
      <c r="H55" s="310"/>
      <c r="I55" s="310"/>
      <c r="J55" s="310"/>
      <c r="K55" s="310"/>
      <c r="L55" s="312"/>
      <c r="M55" s="314"/>
      <c r="N55" s="312"/>
      <c r="O55" s="314"/>
      <c r="P55" s="310"/>
      <c r="Q55" s="310"/>
      <c r="R55" s="310"/>
      <c r="S55" s="310"/>
      <c r="T55" s="310"/>
      <c r="U55" s="310"/>
      <c r="V55" s="424"/>
      <c r="W55" s="424"/>
      <c r="X55" s="424"/>
      <c r="Y55" s="424"/>
      <c r="Z55" s="424"/>
      <c r="AA55" s="310"/>
      <c r="AB55" s="310"/>
      <c r="AC55" s="310"/>
      <c r="AD55" s="310"/>
      <c r="AE55" s="310"/>
      <c r="AF55" s="310"/>
    </row>
    <row r="56" spans="1:32" ht="15" customHeight="1">
      <c r="A56" s="79"/>
      <c r="B56" s="79"/>
      <c r="C56" s="79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</row>
    <row r="57" spans="1:32" ht="15" customHeight="1">
      <c r="A57" s="189"/>
      <c r="B57" s="189"/>
      <c r="C57" s="189"/>
      <c r="D57" s="190"/>
      <c r="E57" s="190"/>
      <c r="F57" s="190"/>
      <c r="G57" s="190"/>
      <c r="H57" s="190"/>
      <c r="I57" s="190"/>
      <c r="J57" s="190"/>
      <c r="K57" s="190"/>
      <c r="L57" s="190"/>
      <c r="M57" s="190"/>
      <c r="N57" s="190"/>
      <c r="O57" s="190"/>
      <c r="P57" s="190"/>
      <c r="Q57" s="190"/>
      <c r="R57" s="190"/>
      <c r="S57" s="190"/>
      <c r="T57" s="190"/>
      <c r="U57" s="190"/>
      <c r="V57" s="190"/>
      <c r="W57" s="176"/>
      <c r="X57" s="176"/>
      <c r="Y57" s="176"/>
      <c r="Z57" s="176"/>
      <c r="AA57" s="176"/>
      <c r="AB57" s="176"/>
      <c r="AC57" s="176"/>
      <c r="AD57" s="176"/>
      <c r="AE57" s="176"/>
      <c r="AF57" s="176"/>
    </row>
    <row r="58" spans="1:32" ht="15" customHeight="1">
      <c r="A58" s="189"/>
      <c r="B58" s="189"/>
      <c r="C58" s="189"/>
      <c r="D58" s="190"/>
      <c r="E58" s="190"/>
      <c r="F58" s="190"/>
      <c r="G58" s="190"/>
      <c r="H58" s="190"/>
      <c r="I58" s="190"/>
      <c r="J58" s="190"/>
      <c r="K58" s="190"/>
      <c r="L58" s="190"/>
      <c r="M58" s="190"/>
      <c r="N58" s="190"/>
      <c r="O58" s="190"/>
      <c r="P58" s="190"/>
      <c r="Q58" s="190"/>
      <c r="R58" s="190"/>
      <c r="S58" s="190"/>
      <c r="T58" s="190"/>
      <c r="U58" s="190"/>
      <c r="V58" s="190"/>
      <c r="W58" s="176"/>
      <c r="X58" s="176"/>
      <c r="Y58" s="176"/>
      <c r="Z58" s="176"/>
      <c r="AA58" s="176"/>
      <c r="AB58" s="176"/>
      <c r="AC58" s="176"/>
      <c r="AD58" s="176"/>
      <c r="AE58" s="176"/>
      <c r="AF58" s="176"/>
    </row>
    <row r="59" spans="1:32" ht="15" customHeight="1">
      <c r="A59" s="189"/>
      <c r="B59" s="189"/>
      <c r="C59" s="189"/>
      <c r="D59" s="190"/>
      <c r="E59" s="190"/>
      <c r="F59" s="190"/>
      <c r="G59" s="190"/>
      <c r="H59" s="190"/>
      <c r="I59" s="190"/>
      <c r="J59" s="190"/>
      <c r="K59" s="190"/>
      <c r="L59" s="190"/>
      <c r="M59" s="190"/>
      <c r="N59" s="190"/>
      <c r="O59" s="190"/>
      <c r="P59" s="190"/>
      <c r="Q59" s="190"/>
      <c r="R59" s="190"/>
      <c r="S59" s="190"/>
      <c r="T59" s="190"/>
      <c r="U59" s="190"/>
      <c r="V59" s="190"/>
      <c r="W59" s="176"/>
      <c r="X59" s="176"/>
      <c r="Y59" s="176"/>
      <c r="Z59" s="176"/>
      <c r="AA59" s="176"/>
      <c r="AB59" s="176"/>
      <c r="AC59" s="176"/>
      <c r="AD59" s="176"/>
      <c r="AE59" s="176"/>
      <c r="AF59" s="176"/>
    </row>
    <row r="60" spans="1:32" s="105" customFormat="1" ht="23.25">
      <c r="A60" s="429" t="s">
        <v>436</v>
      </c>
      <c r="B60" s="429"/>
      <c r="C60" s="429"/>
      <c r="D60" s="429"/>
      <c r="E60" s="429"/>
      <c r="F60" s="429"/>
      <c r="G60" s="429"/>
      <c r="H60" s="191"/>
      <c r="I60" s="191"/>
      <c r="J60" s="191"/>
      <c r="K60" s="191"/>
      <c r="L60" s="191"/>
      <c r="M60" s="428"/>
      <c r="N60" s="428"/>
      <c r="O60" s="428"/>
      <c r="P60" s="428"/>
      <c r="Q60" s="428"/>
      <c r="R60" s="191"/>
      <c r="S60" s="191"/>
      <c r="T60" s="191"/>
      <c r="U60" s="191"/>
      <c r="V60" s="191"/>
      <c r="W60" s="253"/>
      <c r="X60" s="253"/>
      <c r="Y60" s="253"/>
      <c r="Z60" s="253"/>
      <c r="AA60" s="253"/>
      <c r="AB60" s="169"/>
      <c r="AC60" s="212" t="s">
        <v>432</v>
      </c>
      <c r="AD60" s="169"/>
      <c r="AE60" s="169"/>
      <c r="AF60" s="169"/>
    </row>
    <row r="61" spans="1:32" s="28" customFormat="1">
      <c r="A61" s="181"/>
      <c r="B61" s="427" t="s">
        <v>78</v>
      </c>
      <c r="C61" s="427"/>
      <c r="D61" s="427"/>
      <c r="E61" s="427"/>
      <c r="F61" s="427"/>
      <c r="G61" s="427"/>
      <c r="H61" s="189"/>
      <c r="I61" s="189"/>
      <c r="J61" s="192"/>
      <c r="K61" s="192"/>
      <c r="L61" s="192"/>
      <c r="M61" s="181"/>
      <c r="N61" s="176"/>
      <c r="O61" s="176"/>
      <c r="P61" s="176"/>
      <c r="Q61" s="176"/>
      <c r="R61" s="176" t="s">
        <v>79</v>
      </c>
      <c r="S61" s="181"/>
      <c r="T61" s="181"/>
      <c r="U61" s="181"/>
      <c r="V61" s="176"/>
      <c r="W61" s="181"/>
      <c r="X61" s="181"/>
      <c r="Y61" s="181"/>
      <c r="Z61" s="181"/>
      <c r="AA61" s="181"/>
      <c r="AB61" s="287" t="s">
        <v>126</v>
      </c>
      <c r="AC61" s="287"/>
      <c r="AD61" s="287"/>
      <c r="AE61" s="287"/>
      <c r="AF61" s="287"/>
    </row>
    <row r="62" spans="1:32" s="100" customFormat="1" ht="16.5" customHeight="1">
      <c r="A62" s="193"/>
      <c r="B62" s="193"/>
      <c r="C62" s="194"/>
      <c r="D62" s="195"/>
      <c r="E62" s="195"/>
      <c r="F62" s="196"/>
      <c r="G62" s="196"/>
      <c r="H62" s="196"/>
      <c r="I62" s="196"/>
      <c r="J62" s="196"/>
      <c r="K62" s="196"/>
      <c r="L62" s="196"/>
      <c r="M62" s="196"/>
      <c r="N62" s="193"/>
      <c r="O62" s="195"/>
      <c r="P62" s="195"/>
      <c r="Q62" s="195"/>
      <c r="R62" s="195"/>
      <c r="S62" s="195"/>
      <c r="T62" s="195"/>
      <c r="U62" s="195"/>
      <c r="V62" s="195"/>
      <c r="W62" s="195"/>
      <c r="X62" s="195"/>
      <c r="Y62" s="195"/>
      <c r="Z62" s="195"/>
      <c r="AA62" s="195"/>
      <c r="AB62" s="193"/>
      <c r="AC62" s="193"/>
      <c r="AD62" s="193"/>
      <c r="AE62" s="193"/>
      <c r="AF62" s="193"/>
    </row>
    <row r="63" spans="1:32" s="28" customFormat="1" ht="15" customHeight="1">
      <c r="F63" s="26"/>
      <c r="G63" s="26"/>
      <c r="H63" s="26"/>
      <c r="I63" s="26"/>
      <c r="J63" s="26"/>
      <c r="K63" s="26"/>
      <c r="L63" s="26"/>
      <c r="Q63" s="26"/>
      <c r="R63" s="26"/>
      <c r="S63" s="26"/>
      <c r="T63" s="26"/>
      <c r="X63" s="26"/>
      <c r="Y63" s="26"/>
      <c r="Z63" s="26"/>
      <c r="AA63" s="26"/>
    </row>
    <row r="64" spans="1:32" ht="3.75" hidden="1" customHeight="1">
      <c r="C64" s="101"/>
      <c r="D64" s="101"/>
      <c r="E64" s="101"/>
      <c r="F64" s="101"/>
      <c r="G64" s="101"/>
      <c r="H64" s="101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1"/>
      <c r="V64" s="101"/>
    </row>
    <row r="65" spans="1:32" s="147" customFormat="1" ht="102" customHeight="1">
      <c r="A65" s="425"/>
      <c r="B65" s="425"/>
      <c r="C65" s="425"/>
      <c r="D65" s="425"/>
      <c r="E65" s="425"/>
      <c r="F65" s="425"/>
      <c r="G65" s="425"/>
      <c r="H65" s="425"/>
      <c r="I65" s="425"/>
      <c r="J65" s="425"/>
      <c r="K65" s="146"/>
      <c r="L65" s="146"/>
      <c r="M65" s="146"/>
      <c r="N65" s="146"/>
      <c r="O65" s="146"/>
      <c r="P65" s="146"/>
      <c r="Q65" s="146"/>
      <c r="R65" s="146"/>
      <c r="S65" s="146"/>
      <c r="T65" s="146"/>
      <c r="U65" s="146"/>
      <c r="V65" s="146"/>
      <c r="W65" s="146"/>
      <c r="X65" s="146"/>
      <c r="Y65" s="146"/>
      <c r="Z65" s="146"/>
      <c r="AA65" s="146"/>
      <c r="AB65" s="146"/>
      <c r="AC65" s="146"/>
      <c r="AD65" s="426"/>
      <c r="AE65" s="426"/>
      <c r="AF65" s="426"/>
    </row>
    <row r="66" spans="1:32"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</row>
    <row r="67" spans="1:32">
      <c r="C67" s="103"/>
    </row>
    <row r="70" spans="1:32">
      <c r="C70" s="104"/>
    </row>
    <row r="71" spans="1:32">
      <c r="C71" s="104"/>
    </row>
    <row r="72" spans="1:32">
      <c r="C72" s="104"/>
    </row>
    <row r="73" spans="1:32">
      <c r="C73" s="104"/>
    </row>
    <row r="74" spans="1:32">
      <c r="C74" s="104"/>
    </row>
    <row r="75" spans="1:32">
      <c r="C75" s="104"/>
    </row>
    <row r="76" spans="1:32">
      <c r="C76" s="104"/>
    </row>
  </sheetData>
  <sheetProtection formatCells="0" formatColumns="0" formatRows="0" insertRows="0" deleteRows="0"/>
  <mergeCells count="297">
    <mergeCell ref="A65:J65"/>
    <mergeCell ref="AD65:AF65"/>
    <mergeCell ref="W60:AA60"/>
    <mergeCell ref="B61:G61"/>
    <mergeCell ref="AB61:AF61"/>
    <mergeCell ref="M60:Q60"/>
    <mergeCell ref="A60:G60"/>
    <mergeCell ref="AD1:AF1"/>
    <mergeCell ref="AD2:AF2"/>
    <mergeCell ref="T55:U55"/>
    <mergeCell ref="V55:Z55"/>
    <mergeCell ref="T53:U53"/>
    <mergeCell ref="V53:Z53"/>
    <mergeCell ref="T54:U54"/>
    <mergeCell ref="V54:Z54"/>
    <mergeCell ref="T49:U49"/>
    <mergeCell ref="V49:Z49"/>
    <mergeCell ref="T52:U52"/>
    <mergeCell ref="V52:Z52"/>
    <mergeCell ref="T51:U51"/>
    <mergeCell ref="V51:Z51"/>
    <mergeCell ref="R55:S55"/>
    <mergeCell ref="H55:I55"/>
    <mergeCell ref="L55:M55"/>
    <mergeCell ref="N55:O55"/>
    <mergeCell ref="J55:K55"/>
    <mergeCell ref="P55:Q55"/>
    <mergeCell ref="V50:Z50"/>
    <mergeCell ref="V48:Z48"/>
    <mergeCell ref="P46:Q46"/>
    <mergeCell ref="R46:S46"/>
    <mergeCell ref="V47:Z47"/>
    <mergeCell ref="T46:U46"/>
    <mergeCell ref="R47:S47"/>
    <mergeCell ref="T47:U47"/>
    <mergeCell ref="P49:Q49"/>
    <mergeCell ref="T48:U48"/>
    <mergeCell ref="T50:U50"/>
    <mergeCell ref="R52:S52"/>
    <mergeCell ref="R51:S51"/>
    <mergeCell ref="P51:Q51"/>
    <mergeCell ref="J52:K52"/>
    <mergeCell ref="L52:M52"/>
    <mergeCell ref="N52:O52"/>
    <mergeCell ref="P52:Q52"/>
    <mergeCell ref="F47:G47"/>
    <mergeCell ref="L47:M47"/>
    <mergeCell ref="D48:E48"/>
    <mergeCell ref="F48:G48"/>
    <mergeCell ref="R49:S49"/>
    <mergeCell ref="N48:O48"/>
    <mergeCell ref="H50:I50"/>
    <mergeCell ref="J50:K50"/>
    <mergeCell ref="L50:M50"/>
    <mergeCell ref="N50:O50"/>
    <mergeCell ref="P47:Q47"/>
    <mergeCell ref="N47:O47"/>
    <mergeCell ref="N49:O49"/>
    <mergeCell ref="H48:I48"/>
    <mergeCell ref="J48:K48"/>
    <mergeCell ref="P48:Q48"/>
    <mergeCell ref="R48:S48"/>
    <mergeCell ref="P50:Q50"/>
    <mergeCell ref="R50:S50"/>
    <mergeCell ref="AE23:AF23"/>
    <mergeCell ref="AE22:AF22"/>
    <mergeCell ref="J44:K46"/>
    <mergeCell ref="L44:U44"/>
    <mergeCell ref="V44:Z46"/>
    <mergeCell ref="P45:U45"/>
    <mergeCell ref="L45:M46"/>
    <mergeCell ref="AA24:AB24"/>
    <mergeCell ref="N45:O46"/>
    <mergeCell ref="Q30:T30"/>
    <mergeCell ref="R22:V22"/>
    <mergeCell ref="AC22:AD22"/>
    <mergeCell ref="AC24:AD24"/>
    <mergeCell ref="AE24:AF24"/>
    <mergeCell ref="O31:O32"/>
    <mergeCell ref="Q31:Q32"/>
    <mergeCell ref="R31:R32"/>
    <mergeCell ref="U30:X30"/>
    <mergeCell ref="S31:S32"/>
    <mergeCell ref="T31:T32"/>
    <mergeCell ref="P31:P32"/>
    <mergeCell ref="B30:L32"/>
    <mergeCell ref="M31:M32"/>
    <mergeCell ref="W25:X25"/>
    <mergeCell ref="AC23:AD23"/>
    <mergeCell ref="W22:X22"/>
    <mergeCell ref="D23:G23"/>
    <mergeCell ref="H23:Q23"/>
    <mergeCell ref="R23:V23"/>
    <mergeCell ref="W23:X23"/>
    <mergeCell ref="Y22:Z22"/>
    <mergeCell ref="AA22:AB22"/>
    <mergeCell ref="D22:G22"/>
    <mergeCell ref="H22:Q22"/>
    <mergeCell ref="Y20:Z20"/>
    <mergeCell ref="R21:V21"/>
    <mergeCell ref="W21:X21"/>
    <mergeCell ref="Y21:Z21"/>
    <mergeCell ref="Y18:Z19"/>
    <mergeCell ref="D20:G20"/>
    <mergeCell ref="AA18:AB19"/>
    <mergeCell ref="W17:AF17"/>
    <mergeCell ref="AE20:AF20"/>
    <mergeCell ref="AA21:AB21"/>
    <mergeCell ref="AE21:AF21"/>
    <mergeCell ref="AC21:AD21"/>
    <mergeCell ref="AA20:AB20"/>
    <mergeCell ref="AC20:AD20"/>
    <mergeCell ref="D21:G21"/>
    <mergeCell ref="H21:Q21"/>
    <mergeCell ref="W20:X20"/>
    <mergeCell ref="X11:Z11"/>
    <mergeCell ref="AE18:AF19"/>
    <mergeCell ref="AC18:AD19"/>
    <mergeCell ref="U12:W12"/>
    <mergeCell ref="AA12:AC12"/>
    <mergeCell ref="R17:V19"/>
    <mergeCell ref="R11:T11"/>
    <mergeCell ref="N8:Q8"/>
    <mergeCell ref="R12:T12"/>
    <mergeCell ref="B9:C9"/>
    <mergeCell ref="AD9:AF9"/>
    <mergeCell ref="AA10:AC10"/>
    <mergeCell ref="AD10:AF10"/>
    <mergeCell ref="X10:Z10"/>
    <mergeCell ref="U9:W9"/>
    <mergeCell ref="AD8:AF8"/>
    <mergeCell ref="N10:Q10"/>
    <mergeCell ref="N9:Q9"/>
    <mergeCell ref="AA8:AC8"/>
    <mergeCell ref="AA9:AC9"/>
    <mergeCell ref="D10:F10"/>
    <mergeCell ref="X9:Z9"/>
    <mergeCell ref="A5:A6"/>
    <mergeCell ref="B5:C6"/>
    <mergeCell ref="B7:C7"/>
    <mergeCell ref="B8:C8"/>
    <mergeCell ref="R8:T8"/>
    <mergeCell ref="B22:C22"/>
    <mergeCell ref="N11:Q11"/>
    <mergeCell ref="A17:A19"/>
    <mergeCell ref="D17:G19"/>
    <mergeCell ref="H17:Q19"/>
    <mergeCell ref="H20:Q20"/>
    <mergeCell ref="A12:M12"/>
    <mergeCell ref="N12:Q12"/>
    <mergeCell ref="R20:V20"/>
    <mergeCell ref="B21:C21"/>
    <mergeCell ref="B20:C20"/>
    <mergeCell ref="G11:M11"/>
    <mergeCell ref="G8:M8"/>
    <mergeCell ref="G9:M9"/>
    <mergeCell ref="G10:M10"/>
    <mergeCell ref="D5:F6"/>
    <mergeCell ref="D7:F7"/>
    <mergeCell ref="D8:F8"/>
    <mergeCell ref="D9:F9"/>
    <mergeCell ref="AA7:AC7"/>
    <mergeCell ref="X7:Z7"/>
    <mergeCell ref="X8:Z8"/>
    <mergeCell ref="B10:C10"/>
    <mergeCell ref="B11:C11"/>
    <mergeCell ref="B17:C19"/>
    <mergeCell ref="N5:Q6"/>
    <mergeCell ref="N7:Q7"/>
    <mergeCell ref="R5:AF5"/>
    <mergeCell ref="R7:T7"/>
    <mergeCell ref="R6:T6"/>
    <mergeCell ref="AD6:AF6"/>
    <mergeCell ref="U7:W7"/>
    <mergeCell ref="AD7:AF7"/>
    <mergeCell ref="U6:W6"/>
    <mergeCell ref="X6:Z6"/>
    <mergeCell ref="AA6:AC6"/>
    <mergeCell ref="R10:T10"/>
    <mergeCell ref="R9:T9"/>
    <mergeCell ref="U11:W11"/>
    <mergeCell ref="U10:W10"/>
    <mergeCell ref="W18:X19"/>
    <mergeCell ref="X12:Z12"/>
    <mergeCell ref="AA11:AC11"/>
    <mergeCell ref="F54:G54"/>
    <mergeCell ref="B50:C50"/>
    <mergeCell ref="B52:C52"/>
    <mergeCell ref="H51:I51"/>
    <mergeCell ref="J51:K51"/>
    <mergeCell ref="L51:M51"/>
    <mergeCell ref="N51:O51"/>
    <mergeCell ref="H52:I52"/>
    <mergeCell ref="R54:S54"/>
    <mergeCell ref="L54:M54"/>
    <mergeCell ref="N54:O54"/>
    <mergeCell ref="P54:Q54"/>
    <mergeCell ref="P53:Q53"/>
    <mergeCell ref="R53:S53"/>
    <mergeCell ref="L53:M53"/>
    <mergeCell ref="N53:O53"/>
    <mergeCell ref="H53:I53"/>
    <mergeCell ref="J53:K53"/>
    <mergeCell ref="H54:I54"/>
    <mergeCell ref="J54:K54"/>
    <mergeCell ref="B24:C24"/>
    <mergeCell ref="B35:L35"/>
    <mergeCell ref="B36:L36"/>
    <mergeCell ref="A30:A32"/>
    <mergeCell ref="Y23:Z23"/>
    <mergeCell ref="D24:G24"/>
    <mergeCell ref="W24:X24"/>
    <mergeCell ref="A25:V25"/>
    <mergeCell ref="Y24:Z24"/>
    <mergeCell ref="Y25:Z25"/>
    <mergeCell ref="Y30:AB30"/>
    <mergeCell ref="H24:Q24"/>
    <mergeCell ref="R24:V24"/>
    <mergeCell ref="AA25:AB25"/>
    <mergeCell ref="Z29:AB29"/>
    <mergeCell ref="Y31:Y32"/>
    <mergeCell ref="Z31:Z32"/>
    <mergeCell ref="AA31:AA32"/>
    <mergeCell ref="M30:P30"/>
    <mergeCell ref="N31:N32"/>
    <mergeCell ref="AA54:AF54"/>
    <mergeCell ref="AA55:AF55"/>
    <mergeCell ref="AC31:AC32"/>
    <mergeCell ref="AD31:AD32"/>
    <mergeCell ref="AE31:AE32"/>
    <mergeCell ref="AF31:AF32"/>
    <mergeCell ref="AB31:AB32"/>
    <mergeCell ref="B48:C48"/>
    <mergeCell ref="J49:K49"/>
    <mergeCell ref="L49:M49"/>
    <mergeCell ref="B51:C51"/>
    <mergeCell ref="D53:E53"/>
    <mergeCell ref="F53:G53"/>
    <mergeCell ref="D51:E51"/>
    <mergeCell ref="F51:G51"/>
    <mergeCell ref="F52:G52"/>
    <mergeCell ref="A55:E55"/>
    <mergeCell ref="F55:G55"/>
    <mergeCell ref="D50:E50"/>
    <mergeCell ref="F50:G50"/>
    <mergeCell ref="B53:C53"/>
    <mergeCell ref="B54:C54"/>
    <mergeCell ref="D52:E52"/>
    <mergeCell ref="D54:E54"/>
    <mergeCell ref="AA50:AF50"/>
    <mergeCell ref="AA51:AF51"/>
    <mergeCell ref="AA52:AF52"/>
    <mergeCell ref="AA53:AF53"/>
    <mergeCell ref="A39:L39"/>
    <mergeCell ref="AA47:AF47"/>
    <mergeCell ref="AA48:AF48"/>
    <mergeCell ref="AA49:AF49"/>
    <mergeCell ref="D49:E49"/>
    <mergeCell ref="F49:G49"/>
    <mergeCell ref="H49:I49"/>
    <mergeCell ref="H47:I47"/>
    <mergeCell ref="J47:K47"/>
    <mergeCell ref="L48:M48"/>
    <mergeCell ref="B47:C47"/>
    <mergeCell ref="B49:C49"/>
    <mergeCell ref="AA44:AF46"/>
    <mergeCell ref="AD43:AF43"/>
    <mergeCell ref="A44:A46"/>
    <mergeCell ref="D44:E46"/>
    <mergeCell ref="F44:G46"/>
    <mergeCell ref="H44:I46"/>
    <mergeCell ref="B44:C46"/>
    <mergeCell ref="D47:E47"/>
    <mergeCell ref="A3:AF3"/>
    <mergeCell ref="A15:AF15"/>
    <mergeCell ref="A28:AF28"/>
    <mergeCell ref="A42:AF42"/>
    <mergeCell ref="B33:L33"/>
    <mergeCell ref="B34:L34"/>
    <mergeCell ref="U31:U32"/>
    <mergeCell ref="V31:V32"/>
    <mergeCell ref="AC30:AF30"/>
    <mergeCell ref="G7:M7"/>
    <mergeCell ref="D11:F11"/>
    <mergeCell ref="G5:M6"/>
    <mergeCell ref="B37:L37"/>
    <mergeCell ref="A38:L38"/>
    <mergeCell ref="W31:W32"/>
    <mergeCell ref="X31:X32"/>
    <mergeCell ref="AD29:AF29"/>
    <mergeCell ref="AA23:AB23"/>
    <mergeCell ref="AC25:AD25"/>
    <mergeCell ref="AE25:AF25"/>
    <mergeCell ref="U8:W8"/>
    <mergeCell ref="AD12:AF12"/>
    <mergeCell ref="AD11:AF11"/>
    <mergeCell ref="B23:C23"/>
  </mergeCells>
  <phoneticPr fontId="3" type="noConversion"/>
  <pageMargins left="0.59055118110236227" right="0.59055118110236227" top="0.78740157480314965" bottom="0.39370078740157483" header="0.31496062992125984" footer="0.31496062992125984"/>
  <pageSetup paperSize="9" scale="35" orientation="landscape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13</vt:i4>
      </vt:variant>
    </vt:vector>
  </HeadingPairs>
  <TitlesOfParts>
    <vt:vector size="21" baseType="lpstr">
      <vt:lpstr>фінплан - зведені показники</vt:lpstr>
      <vt:lpstr>1. Фін результат</vt:lpstr>
      <vt:lpstr>2. Розрахунки з бюджетом</vt:lpstr>
      <vt:lpstr>3. Рух грошових коштів</vt:lpstr>
      <vt:lpstr>4. Кап. інвестиції</vt:lpstr>
      <vt:lpstr> 5. Коефіцієнти</vt:lpstr>
      <vt:lpstr>6.1. Інша інфо_1</vt:lpstr>
      <vt:lpstr>6.2. Інша інфо_2</vt:lpstr>
      <vt:lpstr>' 5. Коефіцієнти'!Заголовки_для_печати</vt:lpstr>
      <vt:lpstr>'1. Фін результат'!Заголовки_для_печати</vt:lpstr>
      <vt:lpstr>'2. Розрахунки з бюджетом'!Заголовки_для_печати</vt:lpstr>
      <vt:lpstr>'3. Рух грошових коштів'!Заголовки_для_печати</vt:lpstr>
      <vt:lpstr>'фінплан - зведені показники'!Заголовки_для_печати</vt:lpstr>
      <vt:lpstr>' 5. Коефіцієнти'!Область_печати</vt:lpstr>
      <vt:lpstr>'1. Фін результат'!Область_печати</vt:lpstr>
      <vt:lpstr>'2. Розрахунки з бюджетом'!Область_печати</vt:lpstr>
      <vt:lpstr>'3. Рух грошових коштів'!Область_печати</vt:lpstr>
      <vt:lpstr>'4. Кап. інвестиції'!Область_печати</vt:lpstr>
      <vt:lpstr>'6.1. Інша інфо_1'!Область_печати</vt:lpstr>
      <vt:lpstr>'6.2. Інша інфо_2'!Область_печати</vt:lpstr>
      <vt:lpstr>'фінплан - зведені показники'!Область_печати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Любимая</dc:creator>
  <cp:lastModifiedBy>Інна Володимирівна Бочарова</cp:lastModifiedBy>
  <cp:lastPrinted>2020-08-06T10:31:00Z</cp:lastPrinted>
  <dcterms:created xsi:type="dcterms:W3CDTF">2003-03-13T16:00:22Z</dcterms:created>
  <dcterms:modified xsi:type="dcterms:W3CDTF">2020-08-10T10:00:27Z</dcterms:modified>
</cp:coreProperties>
</file>