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lture108_1\Desktop\"/>
    </mc:Choice>
  </mc:AlternateContent>
  <bookViews>
    <workbookView xWindow="0" yWindow="0" windowWidth="28800" windowHeight="11865"/>
  </bookViews>
  <sheets>
    <sheet name="Осн_фін_пок_2022" sheetId="1" r:id="rId1"/>
  </sheets>
  <definedNames>
    <definedName name="__123Graph_XGRAPH3">"['http://www.bank.gov.ua/WORK/S2/VICTOR/%D0%92%D0%92%D0%9F/PIB.xls'#$GDP.$A$1]"</definedName>
    <definedName name="ad">"['file://File/File1/aaaa/2007%20finplan/DOCUME~1/SINKEV~1/LOCALS~1/Temp/Rar$DI00.781/Dept/Plan/Exchange/_________________________Plan_ZP/!_%D0%9F%D0%B5%D1%87%D0%B0%D1%82%D1%8C/%D0%9C%D0%A2%D0%A0%20%D0%B2%D1%81%D0%B5%20-%205.xls'#$'МТР Газ України'.$B$1]"</definedName>
    <definedName name="ClDate">"['file:///R:/%D0%9C%D0%BE%D0%B8%20%D0%B4%D0%BE%D0%BA%D1%83%D0%BC%D0%B5%D0%BD%D1%82%D1%8B/Plan-2006_kons_rabota/Dept/FinPlan-Economy/Planning%20System%20Project/consolidation%20hq%20formatted.xls'#$Inform.$E$6]"</definedName>
    <definedName name="ClDate_21">"['file://Kredo/work/Dept/FinPlan-Economy/Planning%20System%20Project/consolidation%20hq%20formatted.xls'#$Inform.$E$6]"</definedName>
    <definedName name="ClDate_25">"['file://Kredo/work/Dept/FinPlan-Economy/Planning%20System%20Project/consolidation%20hq%20formatted.xls'#$Inform.$E$6]"</definedName>
    <definedName name="ClDate_6">"['file:///R:/DOCUME~1/Chirich/LOCALS~1/Temp/DOCUME~1/VOYTOV~1/LOCALS~1/Temp/Rar$DI00.867/Planning%20System%20Project/consolidation%20hq%20formatted.xls'#$Inform.$E$6]"</definedName>
    <definedName name="CompName">"['file:///R:/%D0%9C%D0%BE%D0%B8%20%D0%B4%D0%BE%D0%BA%D1%83%D0%BC%D0%B5%D0%BD%D1%82%D1%8B/Plan-2006_kons_rabota/Dept/FinPlan-Economy/Planning%20System%20Project/consolidation%20hq%20formatted.xls'#$Inform.$F$2]"</definedName>
    <definedName name="CompName_21">"['file://Kredo/work/Dept/FinPlan-Economy/Planning%20System%20Project/consolidation%20hq%20formatted.xls'#$Inform.$F$2]"</definedName>
    <definedName name="CompName_25">"['file://Kredo/work/Dept/FinPlan-Economy/Planning%20System%20Project/consolidation%20hq%20formatted.xls'#$Inform.$F$2]"</definedName>
    <definedName name="CompName_6">"['file:///R:/DOCUME~1/Chirich/LOCALS~1/Temp/DOCUME~1/VOYTOV~1/LOCALS~1/Temp/Rar$DI00.867/Planning%20System%20Project/consolidation%20hq%20formatted.xls'#$Inform.$F$2]"</definedName>
    <definedName name="CompNameE">"['file:///R:/%D0%9C%D0%BE%D0%B8%20%D0%B4%D0%BE%D0%BA%D1%83%D0%BC%D0%B5%D0%BD%D1%82%D1%8B/Plan-2006_kons_rabota/Dept/FinPlan-Economy/Planning%20System%20Project/consolidation%20hq%20formatted.xls'#$Inform.$G$2]"</definedName>
    <definedName name="CompNameE_21">"['file://Kredo/work/Dept/FinPlan-Economy/Planning%20System%20Project/consolidation%20hq%20formatted.xls'#$Inform.$G$2]"</definedName>
    <definedName name="CompNameE_25">"['file://Kredo/work/Dept/FinPlan-Economy/Planning%20System%20Project/consolidation%20hq%20formatted.xls'#$Inform.$G$2]"</definedName>
    <definedName name="CompNameE_6">"['file:///R:/DOCUME~1/Chirich/LOCALS~1/Temp/DOCUME~1/VOYTOV~1/LOCALS~1/Temp/Rar$DI00.867/Planning%20System%20Project/consolidation%20hq%20formatted.xls'#$Inform.$G$2]"</definedName>
    <definedName name="d">"['file://Nechiporenko/2007%D0%9D%D0%9E%D0%92/Dept/Plan/Exchange/!_Plan-2006/VAT%20Sevastop/Dept/Plan/Exchange/_________________________Plan_ZP/!_%D0%9F%D0%B5%D1%87%D0%B0%D1%82%D1%8C/%D0%9C%D0%A2%D0%A0%20%D0%B2%D1%81%D0%B5%202.xls'#$'МТР Газ України'.$B$4]"</definedName>
    <definedName name="Excel_BuiltIn_Database">"['file://D72rc2j/vera/Documents%20and%20Settings/SUDNIKOVA/Local%20Settings/Temporary%20Internet%20Files/Content.IE5/C5MFSXEF/Subv2006/Rich%20Roz%202006.xls'#$'Ener '.$A$1:.$G$2645]"</definedName>
    <definedName name="ij1sssss">"['file://D72rc2j/vera/Dept/Plan/Exchange/!_Plan-2006/%D0%92%D0%90%D0%A2%20%D0%98%D0%B2%D0%B0%D0%BD%D0%BE%20%D1%84%D1%80%D0%B0%D0%BD%D0%BA%D0%B8%D0%B2%D1%81%D1%8C%D0%BA%D0%B3%D0%B0%D0%B7/Dodatok1%20.xls'#$'7  Інші витрати'.$A$1]"</definedName>
    <definedName name="LastItem">"['file:///E:/Ariadna/Sum_pok.xls'#$Лист1.$A$1]"</definedName>
    <definedName name="Load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Load_ID_10">"['file:///R:/Dept/Plan/Exchange/!_Plan-2006/%D0%92%D0%90%D0%A2%20%D0%98%D0%B2%D0%B0%D0%BD%D0%BE%20%D1%84%D1%80%D0%B0%D0%BD%D0%BA%D0%B8%D0%B2%D1%81%D1%8C%D0%BA%D0%B3%D0%B0%D0%B7/Dodatok1%20.xls'#$'7  Інші витрати'.$A$1]"</definedName>
    <definedName name="Load_ID_11">"['file:///R:/DOCUME~1/Chirich/LOCALS~1/Temp/Dept/Plan/Exchange/_________________________Plan_ZP/!_%D0%9F%D0%B5%D1%87%D0%B0%D1%82%D1%8C/%D0%9C%D0%A2%D0%A0%20%D0%B2%D1%81%D0%B5%202.xls'#$'МТР Газ України'.$B$4]"</definedName>
    <definedName name="Load_ID_12">"['file:///R:/DOCUME~1/Chirich/LOCALS~1/Temp/Dept/Plan/Exchange/_________________________Plan_ZP/!_%D0%9F%D0%B5%D1%87%D0%B0%D1%82%D1%8C/%D0%9C%D0%A2%D0%A0%20%D0%B2%D1%81%D0%B5%202.xls'#$'МТР Газ України'.$B$4]"</definedName>
    <definedName name="Load_ID_13">"['file:///R:/DOCUME~1/Chirich/LOCALS~1/Temp/Dept/Plan/Exchange/_________________________Plan_ZP/!_%D0%9F%D0%B5%D1%87%D0%B0%D1%82%D1%8C/%D0%9C%D0%A2%D0%A0%20%D0%B2%D1%81%D0%B5%202.xls'#$'МТР Газ України'.$B$4]"</definedName>
    <definedName name="Load_ID_14">"['file:///R:/DOCUME~1/Chirich/LOCALS~1/Temp/Dept/Plan/Exchange/_________________________Plan_ZP/!_%D0%9F%D0%B5%D1%87%D0%B0%D1%82%D1%8C/%D0%9C%D0%A2%D0%A0%20%D0%B2%D1%81%D0%B5%202.xls'#$'МТР Газ України'.$B$4]"</definedName>
    <definedName name="Load_ID_15">"['file:///R:/DOCUME~1/Chirich/LOCALS~1/Temp/Dept/Plan/Exchange/_________________________Plan_ZP/!_%D0%9F%D0%B5%D1%87%D0%B0%D1%82%D1%8C/%D0%9C%D0%A2%D0%A0%20%D0%B2%D1%81%D0%B5%202.xls'#$'МТР Газ України'.$B$4]"</definedName>
    <definedName name="Load_ID_16">"['file:///R:/DOCUME~1/Chirich/LOCALS~1/Temp/Dept/Plan/Exchange/_________________________Plan_ZP/!_%D0%9F%D0%B5%D1%87%D0%B0%D1%82%D1%8C/%D0%9C%D0%A2%D0%A0%20%D0%B2%D1%81%D0%B5%202.xls'#$'МТР Газ України'.$B$4]"</definedName>
    <definedName name="Load_ID_17">"['file:///R:/DOCUME~1/Chirich/LOCALS~1/Temp/Dept/Plan/Exchange/_________________________Plan_ZP/!_%D0%9F%D0%B5%D1%87%D0%B0%D1%82%D1%8C/%D0%9C%D0%A2%D0%A0%20%D0%B2%D1%81%D0%B5%202.xls'#$'МТР Газ України'.$B$4]"</definedName>
    <definedName name="Load_ID_18">"['file:///R:/Dept/Plan/Exchange/!_Plan-2006/VAT%20Sevastop/Dept/Plan/Exchange/_________________________Plan_ZP/!_%D0%9F%D0%B5%D1%87%D0%B0%D1%82%D1%8C/%D0%9C%D0%A2%D0%A0%20%D0%B2%D1%81%D0%B5%202.xls'#$'МТР Газ України'.$B$4]"</definedName>
    <definedName name="Load_ID_19">"['file:///R:/Dept/Plan/Exchange/_________________________Plan_ZP/!_%D0%9F%D0%B5%D1%87%D0%B0%D1%82%D1%8C/%D0%9C%D0%A2%D0%A0%20%D0%B2%D1%81%D0%B5%202.xls'#$'МТР Газ України'.$B$4]"</definedName>
    <definedName name="Load_ID_20">"['file:///R:/Dept/Plan/Exchange/!_Plan-2006/VAT%20Sevastop/Dept/Plan/Exchange/_________________________Plan_ZP/!_%D0%9F%D0%B5%D1%87%D0%B0%D1%82%D1%8C/%D0%9C%D0%A2%D0%A0%20%D0%B2%D1%81%D0%B5%202.xls'#$'МТР Газ України'.$B$4]"</definedName>
    <definedName name="Load_ID_200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Load_ID_21">"['file://Kredo/work/Dept/Plan/Exchange/_________________________Plan_ZP/!_%D0%9F%D0%B5%D1%87%D0%B0%D1%82%D1%8C/%D0%9C%D0%A2%D0%A0%20%D0%B2%D1%81%D0%B5%20-%205.xls'#$'МТР Газ України'.$B$4]"</definedName>
    <definedName name="Load_ID_23">"['file:///R:/Dept/Plan/Exchange/_________________________Plan_ZP/!_%D0%9F%D0%B5%D1%87%D0%B0%D1%82%D1%8C/%D0%9C%D0%A2%D0%A0%20%D0%B2%D1%81%D0%B5%202.xls'#$'МТР Газ України'.$B$4]"</definedName>
    <definedName name="Load_ID_25">"['file://Kredo/work/Dept/Plan/Exchange/_________________________Plan_ZP/!_%D0%9F%D0%B5%D1%87%D0%B0%D1%82%D1%8C/%D0%9C%D0%A2%D0%A0%20%D0%B2%D1%81%D0%B5%20-%205.xls'#$'МТР Газ України'.$B$4]"</definedName>
    <definedName name="Load_ID_542">"['file://D72rc2j/vera/Dept/Plan/Exchange/!_Plan-2006/VAT%20Sevastop/Dept/Plan/Exchange/_________________________Plan_ZP/!_%D0%9F%D0%B5%D1%87%D0%B0%D1%82%D1%8C/%D0%9C%D0%A2%D0%A0%20%D0%B2%D1%81%D0%B5%202.xls'#$'МТР Газ України'.$B$4]"</definedName>
    <definedName name="Load_ID_6">"['file:///R:/DOCUME~1/Chirich/LOCALS~1/Temp/Dept/Plan/Exchange/_________________________Plan_ZP/!_%D0%9F%D0%B5%D1%87%D0%B0%D1%82%D1%8C/%D0%9C%D0%A2%D0%A0%20%D0%B2%D1%81%D0%B5%202.xls'#$'МТР Газ України'.$B$4]"</definedName>
    <definedName name="OpDate">"['file:///R:/%D0%9C%D0%BE%D0%B8%20%D0%B4%D0%BE%D0%BA%D1%83%D0%BC%D0%B5%D0%BD%D1%82%D1%8B/Plan-2006_kons_rabota/Dept/FinPlan-Economy/Planning%20System%20Project/consolidation%20hq%20formatted.xls'#$Inform.$E$5]"</definedName>
    <definedName name="OpDate_21">"['file://Kredo/work/Dept/FinPlan-Economy/Planning%20System%20Project/consolidation%20hq%20formatted.xls'#$Inform.$E$5]"</definedName>
    <definedName name="OpDate_25">"['file://Kredo/work/Dept/FinPlan-Economy/Planning%20System%20Project/consolidation%20hq%20formatted.xls'#$Inform.$E$5]"</definedName>
    <definedName name="OpDate_6">"['file:///R:/DOCUME~1/Chirich/LOCALS~1/Temp/DOCUME~1/VOYTOV~1/LOCALS~1/Temp/Rar$DI00.867/Planning%20System%20Project/consolidation%20hq%20formatted.xls'#$Inform.$E$5]"</definedName>
    <definedName name="QR">"['file://D72rc2j/vera/DOCUME~1/Chirich/LOCALS~1/Temp/DOCUME~1/VOYTOV~1/LOCALS~1/Temp/Rar$DI00.867/Planning%20System%20Project/consolidation%20hq%20formatted.xls'#$Inform.$E$5]"</definedName>
    <definedName name="Time_ID_10">"['file:///R:/Dept/Plan/Exchange/!_Plan-2006/%D0%92%D0%90%D0%A2%20%D0%98%D0%B2%D0%B0%D0%BD%D0%BE%20%D1%84%D1%80%D0%B0%D0%BD%D0%BA%D0%B8%D0%B2%D1%81%D1%8C%D0%BA%D0%B3%D0%B0%D0%B7/Dodatok1%20.xls'#$'7  Інші витрати'.$A$1]"</definedName>
    <definedName name="Time_ID_11">"['file:///R:/DOCUME~1/Chirich/LOCALS~1/Temp/Dept/Plan/Exchange/_________________________Plan_ZP/!_%D0%9F%D0%B5%D1%87%D0%B0%D1%82%D1%8C/%D0%9C%D0%A2%D0%A0%20%D0%B2%D1%81%D0%B5%202.xls'#$'МТР Газ України'.$B$1]"</definedName>
    <definedName name="Time_ID_12">"['file:///R:/DOCUME~1/Chirich/LOCALS~1/Temp/Dept/Plan/Exchange/_________________________Plan_ZP/!_%D0%9F%D0%B5%D1%87%D0%B0%D1%82%D1%8C/%D0%9C%D0%A2%D0%A0%20%D0%B2%D1%81%D0%B5%202.xls'#$'МТР Газ України'.$B$1]"</definedName>
    <definedName name="Time_ID_13">"['file:///R:/DOCUME~1/Chirich/LOCALS~1/Temp/Dept/Plan/Exchange/_________________________Plan_ZP/!_%D0%9F%D0%B5%D1%87%D0%B0%D1%82%D1%8C/%D0%9C%D0%A2%D0%A0%20%D0%B2%D1%81%D0%B5%202.xls'#$'МТР Газ України'.$B$1]"</definedName>
    <definedName name="Time_ID_14">"['file:///R:/DOCUME~1/Chirich/LOCALS~1/Temp/Dept/Plan/Exchange/_________________________Plan_ZP/!_%D0%9F%D0%B5%D1%87%D0%B0%D1%82%D1%8C/%D0%9C%D0%A2%D0%A0%20%D0%B2%D1%81%D0%B5%202.xls'#$'МТР Газ України'.$B$1]"</definedName>
    <definedName name="Time_ID_15">"['file:///R:/DOCUME~1/Chirich/LOCALS~1/Temp/Dept/Plan/Exchange/_________________________Plan_ZP/!_%D0%9F%D0%B5%D1%87%D0%B0%D1%82%D1%8C/%D0%9C%D0%A2%D0%A0%20%D0%B2%D1%81%D0%B5%202.xls'#$'МТР Газ України'.$B$1]"</definedName>
    <definedName name="Time_ID_16">"['file:///R:/DOCUME~1/Chirich/LOCALS~1/Temp/Dept/Plan/Exchange/_________________________Plan_ZP/!_%D0%9F%D0%B5%D1%87%D0%B0%D1%82%D1%8C/%D0%9C%D0%A2%D0%A0%20%D0%B2%D1%81%D0%B5%202.xls'#$'МТР Газ України'.$B$1]"</definedName>
    <definedName name="Time_ID_17">"['file:///R:/DOCUME~1/Chirich/LOCALS~1/Temp/Dept/Plan/Exchange/_________________________Plan_ZP/!_%D0%9F%D0%B5%D1%87%D0%B0%D1%82%D1%8C/%D0%9C%D0%A2%D0%A0%20%D0%B2%D1%81%D0%B5%202.xls'#$'МТР Газ України'.$B$1]"</definedName>
    <definedName name="Time_ID_18">"['file:///R:/Dept/Plan/Exchange/!_Plan-2006/VAT%20Sevastop/Dept/Plan/Exchange/_________________________Plan_ZP/!_%D0%9F%D0%B5%D1%87%D0%B0%D1%82%D1%8C/%D0%9C%D0%A2%D0%A0%20%D0%B2%D1%81%D0%B5%202.xls'#$'МТР Газ України'.$B$1]"</definedName>
    <definedName name="Time_ID_19">"['file:///R:/Dept/Plan/Exchange/_________________________Plan_ZP/!_%D0%9F%D0%B5%D1%87%D0%B0%D1%82%D1%8C/%D0%9C%D0%A2%D0%A0%20%D0%B2%D1%81%D0%B5%202.xls'#$'МТР Газ України'.$B$1]"</definedName>
    <definedName name="Time_ID_20">"['file:///R:/Dept/Plan/Exchange/!_Plan-2006/VAT%20Sevastop/Dept/Plan/Exchange/_________________________Plan_ZP/!_%D0%9F%D0%B5%D1%87%D0%B0%D1%82%D1%8C/%D0%9C%D0%A2%D0%A0%20%D0%B2%D1%81%D0%B5%202.xls'#$'МТР Газ України'.$B$1]"</definedName>
    <definedName name="Time_ID_21">"['file://Kredo/work/Dept/Plan/Exchange/_________________________Plan_ZP/!_%D0%9F%D0%B5%D1%87%D0%B0%D1%82%D1%8C/%D0%9C%D0%A2%D0%A0%20%D0%B2%D1%81%D0%B5%20-%205.xls'#$'МТР Газ України'.$B$1]"</definedName>
    <definedName name="Time_ID_23">"['file:///R:/Dept/Plan/Exchange/_________________________Plan_ZP/!_%D0%9F%D0%B5%D1%87%D0%B0%D1%82%D1%8C/%D0%9C%D0%A2%D0%A0%20%D0%B2%D1%81%D0%B5%202.xls'#$'МТР Газ України'.$B$1]"</definedName>
    <definedName name="Time_ID_25">"['file://Kredo/work/Dept/Plan/Exchange/_________________________Plan_ZP/!_%D0%9F%D0%B5%D1%87%D0%B0%D1%82%D1%8C/%D0%9C%D0%A2%D0%A0%20%D0%B2%D1%81%D0%B5%20-%205.xls'#$'МТР Газ України'.$B$1]"</definedName>
    <definedName name="Time_ID_6">"['file:///R:/DOCUME~1/Chirich/LOCALS~1/Temp/Dept/Plan/Exchange/_________________________Plan_ZP/!_%D0%9F%D0%B5%D1%87%D0%B0%D1%82%D1%8C/%D0%9C%D0%A2%D0%A0%20%D0%B2%D1%81%D0%B5%202.xls'#$'МТР Газ України'.$B$1]"</definedName>
    <definedName name="Time_ID0_10">"['file:///R:/Dept/Plan/Exchange/!_Plan-2006/%D0%92%D0%90%D0%A2%20%D0%98%D0%B2%D0%B0%D0%BD%D0%BE%20%D1%84%D1%80%D0%B0%D0%BD%D0%BA%D0%B8%D0%B2%D1%81%D1%8C%D0%BA%D0%B3%D0%B0%D0%B7/Dodatok1%20.xls'#$'7  Інші витрати'.$A$1]"</definedName>
    <definedName name="Time_ID0_11">"['file:///R:/DOCUME~1/Chirich/LOCALS~1/Temp/Dept/Plan/Exchange/_________________________Plan_ZP/!_%D0%9F%D0%B5%D1%87%D0%B0%D1%82%D1%8C/%D0%9C%D0%A2%D0%A0%20%D0%B2%D1%81%D0%B5%202.xls'#$'МТР Газ України'.$F$1]"</definedName>
    <definedName name="Time_ID0_12">"['file:///R:/DOCUME~1/Chirich/LOCALS~1/Temp/Dept/Plan/Exchange/_________________________Plan_ZP/!_%D0%9F%D0%B5%D1%87%D0%B0%D1%82%D1%8C/%D0%9C%D0%A2%D0%A0%20%D0%B2%D1%81%D0%B5%202.xls'#$'МТР Газ України'.$F$1]"</definedName>
    <definedName name="Time_ID0_13">"['file:///R:/DOCUME~1/Chirich/LOCALS~1/Temp/Dept/Plan/Exchange/_________________________Plan_ZP/!_%D0%9F%D0%B5%D1%87%D0%B0%D1%82%D1%8C/%D0%9C%D0%A2%D0%A0%20%D0%B2%D1%81%D0%B5%202.xls'#$'МТР Газ України'.$F$1]"</definedName>
    <definedName name="Time_ID0_14">"['file:///R:/DOCUME~1/Chirich/LOCALS~1/Temp/Dept/Plan/Exchange/_________________________Plan_ZP/!_%D0%9F%D0%B5%D1%87%D0%B0%D1%82%D1%8C/%D0%9C%D0%A2%D0%A0%20%D0%B2%D1%81%D0%B5%202.xls'#$'МТР Газ України'.$F$1]"</definedName>
    <definedName name="Time_ID0_15">"['file:///R:/DOCUME~1/Chirich/LOCALS~1/Temp/Dept/Plan/Exchange/_________________________Plan_ZP/!_%D0%9F%D0%B5%D1%87%D0%B0%D1%82%D1%8C/%D0%9C%D0%A2%D0%A0%20%D0%B2%D1%81%D0%B5%202.xls'#$'МТР Газ України'.$F$1]"</definedName>
    <definedName name="Time_ID0_16">"['file:///R:/DOCUME~1/Chirich/LOCALS~1/Temp/Dept/Plan/Exchange/_________________________Plan_ZP/!_%D0%9F%D0%B5%D1%87%D0%B0%D1%82%D1%8C/%D0%9C%D0%A2%D0%A0%20%D0%B2%D1%81%D0%B5%202.xls'#$'МТР Газ України'.$F$1]"</definedName>
    <definedName name="Time_ID0_17">"['file:///R:/DOCUME~1/Chirich/LOCALS~1/Temp/Dept/Plan/Exchange/_________________________Plan_ZP/!_%D0%9F%D0%B5%D1%87%D0%B0%D1%82%D1%8C/%D0%9C%D0%A2%D0%A0%20%D0%B2%D1%81%D0%B5%202.xls'#$'МТР Газ України'.$F$1]"</definedName>
    <definedName name="Time_ID0_18">"['file:///R:/Dept/Plan/Exchange/!_Plan-2006/VAT%20Sevastop/Dept/Plan/Exchange/_________________________Plan_ZP/!_%D0%9F%D0%B5%D1%87%D0%B0%D1%82%D1%8C/%D0%9C%D0%A2%D0%A0%20%D0%B2%D1%81%D0%B5%202.xls'#$'МТР Газ України'.$F$1]"</definedName>
    <definedName name="Time_ID0_19">"['file:///R:/Dept/Plan/Exchange/_________________________Plan_ZP/!_%D0%9F%D0%B5%D1%87%D0%B0%D1%82%D1%8C/%D0%9C%D0%A2%D0%A0%20%D0%B2%D1%81%D0%B5%202.xls'#$'МТР Газ України'.$F$1]"</definedName>
    <definedName name="Time_ID0_20">"['file:///R:/Dept/Plan/Exchange/!_Plan-2006/VAT%20Sevastop/Dept/Plan/Exchange/_________________________Plan_ZP/!_%D0%9F%D0%B5%D1%87%D0%B0%D1%82%D1%8C/%D0%9C%D0%A2%D0%A0%20%D0%B2%D1%81%D0%B5%202.xls'#$'МТР Газ України'.$F$1]"</definedName>
    <definedName name="Time_ID0_21">"['file://Kredo/work/Dept/Plan/Exchange/_________________________Plan_ZP/!_%D0%9F%D0%B5%D1%87%D0%B0%D1%82%D1%8C/%D0%9C%D0%A2%D0%A0%20%D0%B2%D1%81%D0%B5%20-%205.xls'#$'МТР Газ України'.$F$1]"</definedName>
    <definedName name="Time_ID0_23">"['file:///R:/Dept/Plan/Exchange/_________________________Plan_ZP/!_%D0%9F%D0%B5%D1%87%D0%B0%D1%82%D1%8C/%D0%9C%D0%A2%D0%A0%20%D0%B2%D1%81%D0%B5%202.xls'#$'МТР Газ України'.$F$1]"</definedName>
    <definedName name="Time_ID0_25">"['file://Kredo/work/Dept/Plan/Exchange/_________________________Plan_ZP/!_%D0%9F%D0%B5%D1%87%D0%B0%D1%82%D1%8C/%D0%9C%D0%A2%D0%A0%20%D0%B2%D1%81%D0%B5%20-%205.xls'#$'МТР Газ України'.$F$1]"</definedName>
    <definedName name="Time_ID0_6">"['file:///R:/DOCUME~1/Chirich/LOCALS~1/Temp/Dept/Plan/Exchange/_________________________Plan_ZP/!_%D0%9F%D0%B5%D1%87%D0%B0%D1%82%D1%8C/%D0%9C%D0%A2%D0%A0%20%D0%B2%D1%81%D0%B5%202.xls'#$'МТР Газ України'.$F$1]"</definedName>
    <definedName name="Unit">"['file:///R:/%D0%9C%D0%BE%D0%B8%20%D0%B4%D0%BE%D0%BA%D1%83%D0%BC%D0%B5%D0%BD%D1%82%D1%8B/Plan-2006_kons_rabota/Dept/FinPlan-Economy/Planning%20System%20Project/consolidation%20hq%20formatted.xls'#$Inform.$E$38]"</definedName>
    <definedName name="Unit_21">"['file://Kredo/work/Dept/FinPlan-Economy/Planning%20System%20Project/consolidation%20hq%20formatted.xls'#$Inform.$E$38]"</definedName>
    <definedName name="Unit_25">"['file://Kredo/work/Dept/FinPlan-Economy/Planning%20System%20Project/consolidation%20hq%20formatted.xls'#$Inform.$E$38]"</definedName>
    <definedName name="Unit_6">"['file:///R:/DOCUME~1/Chirich/LOCALS~1/Temp/DOCUME~1/VOYTOV~1/LOCALS~1/Temp/Rar$DI00.867/Planning%20System%20Project/consolidation%20hq%20formatted.xls'#$Inform.$E$38]"</definedName>
    <definedName name="WQER">"['file://D72rc2j/vera/DOCUME~1/Chirich/LOCALS~1/Temp/Dept/Plan/Exchange/_________________________Plan_ZP/!_%D0%9F%D0%B5%D1%87%D0%B0%D1%82%D1%8C/%D0%9C%D0%A2%D0%A0%20%D0%B2%D1%81%D0%B5%202.xls'#$'МТР Газ України'.$B$4]"</definedName>
    <definedName name="wr">"['file://D72rc2j/vera/DOCUME~1/Chirich/LOCALS~1/Temp/Dept/Plan/Exchange/_________________________Plan_ZP/!_%D0%9F%D0%B5%D1%87%D0%B0%D1%82%D1%8C/%D0%9C%D0%A2%D0%A0%20%D0%B2%D1%81%D0%B5%202.xls'#$'МТР Газ України'.$B$4]"</definedName>
    <definedName name="а">"['file://D72rc2j/vera/Dept/Plan/Exchange/!_Plan-2006/%D0%92%D0%90%D0%A2%20%D0%98%D0%B2%D0%B0%D0%BD%D0%BE%20%D1%84%D1%80%D0%B0%D0%BD%D0%BA%D0%B8%D0%B2%D1%81%D1%8C%D0%BA%D0%B3%D0%B0%D0%B7/Dodatok1%20.xls'#$'7  Інші витрати'.$A$1]"</definedName>
    <definedName name="аен">"['file://D72rc2j/vera/DOCUME~1/Chirich/LOCALS~1/Temp/Dept/Plan/Exchange/_________________________Plan_ZP/!_%D0%9F%D0%B5%D1%87%D0%B0%D1%82%D1%8C/%D0%9C%D0%A2%D0%A0%20%D0%B2%D1%81%D0%B5%202.xls'#$'МТР Газ України'.$B$4]"</definedName>
    <definedName name="в">"['file://Main/main1/DOCUME~1/Chirich/LOCALS~1/Temp/Dept/Plan/Exchange/_________________________Plan_ZP/!_%D0%9F%D0%B5%D1%87%D0%B0%D1%82%D1%8C/%D0%9C%D0%A2%D0%A0%20%D0%B2%D1%81%D0%B5%202.xls'#$'МТР Газ України'.$F$1]"</definedName>
    <definedName name="Д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Заголовки_для_печати_МИ">"['http://www.bank.gov.ua/S_N_A/1July2001/GDP/realgdp/LENA/BGVN1.XLS'#$'1993'.$A$1:.$AMJ$3];['http://www.bank.gov.ua/S_N_A/1July2001/GDP/realgdp/LENA/BGVN1.XLS'#$'1993'.$A$1:.$A$1048576]"</definedName>
    <definedName name="і">"['file://D72rc2j/vera/%D0%9C%D0%BE%D0%B8%20%D0%B4%D0%BE%D0%BA%D1%83%D0%BC%D0%B5%D0%BD%D1%82%D1%8B/Plan-2006_kons_rabota/Dept/FinPlan-Economy/Planning%20System%20Project/consolidation%20hq%20formatted.xls'#$Inform.$F$2]"</definedName>
    <definedName name="іцу">"['file://D72rc2j/vera/DOCUME~1/Chirich/LOCALS~1/Temp/DOCUME~1/VOYTOV~1/LOCALS~1/Temp/Rar$DI00.867/Planning%20System%20Project/consolidation%20hq%20formatted.xls'#$Inform.$G$2]"</definedName>
    <definedName name="п">"['file://D72rc2j/vera/Dept/Plan/Exchange/!_Plan-2006/%D0%92%D0%90%D0%A2%20%D0%98%D0%B2%D0%B0%D0%BD%D0%BE%20%D1%84%D1%80%D0%B0%D0%BD%D0%BA%D0%B8%D0%B2%D1%81%D1%8C%D0%BA%D0%B3%D0%B0%D0%B7/Dodatok1%20.xls'#$'7  Інші витрати'.$A$1]"</definedName>
    <definedName name="пдв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пдв_утг">"['file://Nechiporenko/2007%D0%9D%D0%9E%D0%92/DOCUME~1/Chirich/LOCALS~1/Temp/Dept/Plan/Exchange/_________________________Plan_ZP/!_%D0%9F%D0%B5%D1%87%D0%B0%D1%82%D1%8C/%D0%9C%D0%A2%D0%A0%20%D0%B2%D1%81%D0%B5%202.xls'#$'МТР Газ України'.$F$1]"</definedName>
    <definedName name="ппп">"['file:///R:/DOCUME~1/SINKEV~1/LOCALS~1/Temp/Rar$DI00.781/Dept/FinPlan-Economy/Planning%20System%20Project/consolidation%20hq%20formatted.xls'#$Inform.$E$6]"</definedName>
    <definedName name="т">"['file://Nechiporenko/2007%D0%9D%D0%9E%D0%92/DOCUME~1/Chirich/LOCALS~1/Temp/DOCUME~1/VOYTOV~1/LOCALS~1/Temp/Rar$DI00.867/Planning%20System%20Project/consolidation%20hq%20formatted.xls'#$Inform.$E$6]"</definedName>
    <definedName name="тариф">"['file:///S:/Dept/FinPlan-Economy/Planning%20System%20Project/consolidation%20hq%20formatted.xls'#$Inform.$G$2]"</definedName>
    <definedName name="уке">"['file://Main/MAIN1/Dept/FinPlan-Economy/Planning%20System%20Project/consolidation%20hq%20formatted.xls'#$Inform.$G$2]"</definedName>
    <definedName name="УТГ">"['file://Nechiporenko/2007%D0%9D%D0%9E%D0%92/DOCUME~1/Chirich/LOCALS~1/Temp/Dept/Plan/Exchange/_________________________Plan_ZP/!_%D0%9F%D0%B5%D1%87%D0%B0%D1%82%D1%8C/%D0%9C%D0%A2%D0%A0%20%D0%B2%D1%81%D0%B5%202.xls'#$'МТР Газ України'.$B$4]"</definedName>
    <definedName name="фів">"['file://D72rc2j/vera/DOCUME~1/Chirich/LOCALS~1/Temp/Dept/Plan/Exchange/_________________________Plan_ZP/!_%D0%9F%D0%B5%D1%87%D0%B0%D1%82%D1%8C/%D0%9C%D0%A2%D0%A0%20%D0%B2%D1%81%D0%B5%202.xls'#$'МТР Газ України'.$B$4]"</definedName>
    <definedName name="фф">"['file://Main/main1/DOCUME~1/Chirich/LOCALS~1/Temp/Dept/Plan/Exchange/_________________________Plan_ZP/!_%D0%9F%D0%B5%D1%87%D0%B0%D1%82%D1%8C/%D0%9C%D0%A2%D0%A0%20%D0%B2%D1%81%D0%B5%202.xls'#$'МТР Газ України'.$F$1]"</definedName>
    <definedName name="ц">"['file://D72rc2j/vera/Dept/Plan/Exchange/!_Plan-2006/%D0%92%D0%90%D0%A2%20%D0%98%D0%B2%D0%B0%D0%BD%D0%BE%20%D1%84%D1%80%D0%B0%D0%BD%D0%BA%D0%B8%D0%B2%D1%81%D1%8C%D0%BA%D0%B3%D0%B0%D0%B7/Dodatok1%20.xls'#$'7  Інші витрати'.$A$1]"</definedName>
    <definedName name="ччч">"['file://D72rc2j/vera/Documents%20and%20Settings/likhachov/Local%20Settings/Temporary%20Internet%20Files/Content.IE5/RY4RBH0P/2006_REALIZ_%D0%A2%D0%95(%D0%BB%D1%8E%D1%82%D0%B8%D0%B920%2525).xls'#$'БАЗА  '.$F$6]"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6" i="1" l="1"/>
  <c r="H146" i="1" s="1"/>
  <c r="H145" i="1"/>
  <c r="F145" i="1"/>
  <c r="G145" i="1" s="1"/>
  <c r="H144" i="1"/>
  <c r="F144" i="1"/>
  <c r="G144" i="1" s="1"/>
  <c r="H143" i="1"/>
  <c r="F143" i="1"/>
  <c r="G143" i="1" s="1"/>
  <c r="F142" i="1"/>
  <c r="H142" i="1" s="1"/>
  <c r="H140" i="1"/>
  <c r="F140" i="1"/>
  <c r="G140" i="1" s="1"/>
  <c r="H139" i="1"/>
  <c r="F139" i="1"/>
  <c r="G139" i="1" s="1"/>
  <c r="H138" i="1"/>
  <c r="G138" i="1"/>
  <c r="F138" i="1"/>
  <c r="D137" i="1"/>
  <c r="F137" i="1" s="1"/>
  <c r="C137" i="1"/>
  <c r="G132" i="1"/>
  <c r="G131" i="1"/>
  <c r="G130" i="1"/>
  <c r="G129" i="1"/>
  <c r="G128" i="1"/>
  <c r="G127" i="1"/>
  <c r="G126" i="1"/>
  <c r="G125" i="1"/>
  <c r="F123" i="1"/>
  <c r="G123" i="1" s="1"/>
  <c r="G122" i="1"/>
  <c r="G121" i="1"/>
  <c r="G120" i="1"/>
  <c r="G119" i="1"/>
  <c r="G118" i="1"/>
  <c r="E117" i="1"/>
  <c r="D117" i="1"/>
  <c r="C117" i="1"/>
  <c r="F116" i="1"/>
  <c r="F115" i="1"/>
  <c r="H115" i="1" s="1"/>
  <c r="F114" i="1"/>
  <c r="H114" i="1" s="1"/>
  <c r="F113" i="1"/>
  <c r="H113" i="1" s="1"/>
  <c r="F112" i="1"/>
  <c r="G112" i="1" s="1"/>
  <c r="E112" i="1"/>
  <c r="H111" i="1"/>
  <c r="G111" i="1"/>
  <c r="F111" i="1"/>
  <c r="F107" i="1"/>
  <c r="G107" i="1" s="1"/>
  <c r="F106" i="1"/>
  <c r="H106" i="1" s="1"/>
  <c r="F105" i="1"/>
  <c r="G105" i="1" s="1"/>
  <c r="G104" i="1"/>
  <c r="F104" i="1"/>
  <c r="E103" i="1"/>
  <c r="E102" i="1" s="1"/>
  <c r="D103" i="1"/>
  <c r="D102" i="1" s="1"/>
  <c r="F102" i="1" s="1"/>
  <c r="C103" i="1"/>
  <c r="C102" i="1"/>
  <c r="F100" i="1"/>
  <c r="G100" i="1" s="1"/>
  <c r="F99" i="1"/>
  <c r="G99" i="1" s="1"/>
  <c r="H96" i="1"/>
  <c r="G96" i="1"/>
  <c r="F96" i="1"/>
  <c r="F95" i="1"/>
  <c r="H95" i="1" s="1"/>
  <c r="E95" i="1"/>
  <c r="E97" i="1" s="1"/>
  <c r="D95" i="1"/>
  <c r="C95" i="1"/>
  <c r="H94" i="1"/>
  <c r="F94" i="1"/>
  <c r="G94" i="1" s="1"/>
  <c r="G93" i="1"/>
  <c r="G92" i="1"/>
  <c r="G91" i="1"/>
  <c r="F90" i="1"/>
  <c r="F87" i="1" s="1"/>
  <c r="H89" i="1"/>
  <c r="G89" i="1"/>
  <c r="F89" i="1"/>
  <c r="H88" i="1"/>
  <c r="G88" i="1"/>
  <c r="F88" i="1"/>
  <c r="E87" i="1"/>
  <c r="D87" i="1"/>
  <c r="D97" i="1" s="1"/>
  <c r="C87" i="1"/>
  <c r="C97" i="1" s="1"/>
  <c r="H86" i="1"/>
  <c r="G86" i="1"/>
  <c r="F86" i="1"/>
  <c r="G84" i="1"/>
  <c r="G83" i="1"/>
  <c r="G82" i="1"/>
  <c r="G81" i="1"/>
  <c r="G80" i="1"/>
  <c r="G79" i="1"/>
  <c r="G78" i="1"/>
  <c r="G77" i="1"/>
  <c r="E73" i="1"/>
  <c r="F73" i="1" s="1"/>
  <c r="E69" i="1"/>
  <c r="F69" i="1" s="1"/>
  <c r="G69" i="1" s="1"/>
  <c r="E68" i="1"/>
  <c r="F68" i="1" s="1"/>
  <c r="G68" i="1" s="1"/>
  <c r="E67" i="1"/>
  <c r="F67" i="1" s="1"/>
  <c r="G67" i="1" s="1"/>
  <c r="E66" i="1"/>
  <c r="F66" i="1" s="1"/>
  <c r="G66" i="1" s="1"/>
  <c r="E65" i="1"/>
  <c r="F65" i="1" s="1"/>
  <c r="G65" i="1" s="1"/>
  <c r="G64" i="1"/>
  <c r="G63" i="1"/>
  <c r="F62" i="1"/>
  <c r="G62" i="1" s="1"/>
  <c r="D62" i="1"/>
  <c r="D61" i="1"/>
  <c r="D53" i="1" s="1"/>
  <c r="F53" i="1" s="1"/>
  <c r="G53" i="1" s="1"/>
  <c r="C61" i="1"/>
  <c r="C53" i="1" s="1"/>
  <c r="F60" i="1"/>
  <c r="G60" i="1" s="1"/>
  <c r="G59" i="1"/>
  <c r="G57" i="1"/>
  <c r="G56" i="1"/>
  <c r="G55" i="1"/>
  <c r="G54" i="1"/>
  <c r="G52" i="1"/>
  <c r="F51" i="1"/>
  <c r="G51" i="1" s="1"/>
  <c r="G50" i="1"/>
  <c r="F49" i="1"/>
  <c r="H49" i="1" s="1"/>
  <c r="G48" i="1"/>
  <c r="H47" i="1"/>
  <c r="F47" i="1"/>
  <c r="G47" i="1" s="1"/>
  <c r="G46" i="1"/>
  <c r="G45" i="1"/>
  <c r="D44" i="1"/>
  <c r="F44" i="1" s="1"/>
  <c r="C44" i="1"/>
  <c r="H43" i="1"/>
  <c r="G43" i="1"/>
  <c r="F43" i="1"/>
  <c r="E43" i="1"/>
  <c r="E44" i="1" s="1"/>
  <c r="H42" i="1"/>
  <c r="F42" i="1"/>
  <c r="G42" i="1" s="1"/>
  <c r="H41" i="1"/>
  <c r="F41" i="1"/>
  <c r="G41" i="1" s="1"/>
  <c r="G40" i="1"/>
  <c r="G39" i="1"/>
  <c r="G38" i="1"/>
  <c r="G37" i="1"/>
  <c r="G36" i="1"/>
  <c r="H35" i="1"/>
  <c r="G35" i="1"/>
  <c r="F35" i="1"/>
  <c r="C35" i="1"/>
  <c r="C62" i="1" s="1"/>
  <c r="E34" i="1"/>
  <c r="E109" i="1" s="1"/>
  <c r="D34" i="1"/>
  <c r="D109" i="1" s="1"/>
  <c r="C34" i="1"/>
  <c r="C109" i="1" s="1"/>
  <c r="H33" i="1"/>
  <c r="F33" i="1"/>
  <c r="G33" i="1" s="1"/>
  <c r="H32" i="1"/>
  <c r="F32" i="1"/>
  <c r="G32" i="1" s="1"/>
  <c r="G137" i="1" l="1"/>
  <c r="H137" i="1"/>
  <c r="H102" i="1"/>
  <c r="G102" i="1"/>
  <c r="H44" i="1"/>
  <c r="G44" i="1"/>
  <c r="F97" i="1"/>
  <c r="H87" i="1"/>
  <c r="G87" i="1"/>
  <c r="F61" i="1"/>
  <c r="G61" i="1" s="1"/>
  <c r="G95" i="1"/>
  <c r="G146" i="1"/>
  <c r="G49" i="1"/>
  <c r="F34" i="1"/>
  <c r="G113" i="1"/>
  <c r="F117" i="1"/>
  <c r="F103" i="1"/>
  <c r="H112" i="1"/>
  <c r="H123" i="1"/>
  <c r="G142" i="1"/>
  <c r="G90" i="1"/>
  <c r="C58" i="1"/>
  <c r="G114" i="1"/>
  <c r="D58" i="1"/>
  <c r="F58" i="1" s="1"/>
  <c r="G58" i="1" s="1"/>
  <c r="G106" i="1"/>
  <c r="G115" i="1"/>
  <c r="G97" i="1" l="1"/>
  <c r="H97" i="1"/>
  <c r="H103" i="1"/>
  <c r="G103" i="1"/>
  <c r="H117" i="1"/>
  <c r="G117" i="1"/>
  <c r="H34" i="1"/>
  <c r="F109" i="1"/>
  <c r="G34" i="1"/>
  <c r="G109" i="1" l="1"/>
  <c r="H109" i="1"/>
</calcChain>
</file>

<file path=xl/sharedStrings.xml><?xml version="1.0" encoding="utf-8"?>
<sst xmlns="http://schemas.openxmlformats.org/spreadsheetml/2006/main" count="187" uniqueCount="170">
  <si>
    <t xml:space="preserve">Додаток 2   </t>
  </si>
  <si>
    <t>до Порядку складання, затвердження та контролю виконання фінансового плану комунального підприємства</t>
  </si>
  <si>
    <t>Рік</t>
  </si>
  <si>
    <t>Коди</t>
  </si>
  <si>
    <r>
      <t xml:space="preserve">Підприємство </t>
    </r>
    <r>
      <rPr>
        <b/>
        <sz val="11"/>
        <color rgb="FF000000"/>
        <rFont val="Arial Cyr"/>
        <charset val="204"/>
      </rPr>
      <t xml:space="preserve">КОМУНАЛЬНЕ ПІДПРИЄМСТВО ”ТЕЛЕРАДІОКОМПАНІЯ "РУДАНА" КРИВОРІЗЬКОЇ МІСЬКОЇ РАДИ </t>
    </r>
  </si>
  <si>
    <t>за ЄДРПОУ</t>
  </si>
  <si>
    <r>
      <t xml:space="preserve">Організаційно-правова форма </t>
    </r>
    <r>
      <rPr>
        <b/>
        <sz val="11"/>
        <color rgb="FF000000"/>
        <rFont val="Arial Cyr"/>
        <charset val="204"/>
      </rPr>
      <t>Комунальне підприємство.</t>
    </r>
  </si>
  <si>
    <t>за КОПФГ</t>
  </si>
  <si>
    <r>
      <t xml:space="preserve">Територія </t>
    </r>
    <r>
      <rPr>
        <b/>
        <sz val="12"/>
        <color rgb="FF000000"/>
        <rFont val="Times New Roman"/>
        <family val="1"/>
        <charset val="204"/>
      </rPr>
      <t>Довгинцівський район</t>
    </r>
  </si>
  <si>
    <t>за КОАТУУ</t>
  </si>
  <si>
    <r>
      <t xml:space="preserve">Орган управління </t>
    </r>
    <r>
      <rPr>
        <b/>
        <sz val="12"/>
        <color rgb="FF000000"/>
        <rFont val="Times New Roman"/>
        <family val="1"/>
        <charset val="204"/>
      </rPr>
      <t>Управління культури виконкому Криворізької міської ради</t>
    </r>
  </si>
  <si>
    <t>за СПОДУ</t>
  </si>
  <si>
    <r>
      <t xml:space="preserve">Галузь </t>
    </r>
    <r>
      <rPr>
        <b/>
        <sz val="11"/>
        <color rgb="FF000000"/>
        <rFont val="Arial Cyr"/>
        <charset val="204"/>
      </rPr>
      <t xml:space="preserve">Телебачення і радіомовлення </t>
    </r>
  </si>
  <si>
    <t>за ЗКГНГ</t>
  </si>
  <si>
    <r>
      <t xml:space="preserve">Вид економічної діяльності </t>
    </r>
    <r>
      <rPr>
        <b/>
        <sz val="12"/>
        <color rgb="FF000000"/>
        <rFont val="Times New Roman"/>
        <family val="1"/>
        <charset val="204"/>
      </rPr>
      <t>Діяльність у сфері телевізійного мовлення</t>
    </r>
  </si>
  <si>
    <t xml:space="preserve">за  КВЕД  </t>
  </si>
  <si>
    <t>60.20</t>
  </si>
  <si>
    <r>
      <t xml:space="preserve">Одиниця виміру, </t>
    </r>
    <r>
      <rPr>
        <b/>
        <sz val="11"/>
        <color rgb="FF000000"/>
        <rFont val="Arial Cyr"/>
        <charset val="204"/>
      </rPr>
      <t>тис. Грн</t>
    </r>
  </si>
  <si>
    <t>Стандарти звітності П(с)БОУ</t>
  </si>
  <si>
    <t>+</t>
  </si>
  <si>
    <r>
      <t>Форма власності</t>
    </r>
    <r>
      <rPr>
        <b/>
        <sz val="11"/>
        <color rgb="FF000000"/>
        <rFont val="Arial Cyr"/>
        <charset val="204"/>
      </rPr>
      <t xml:space="preserve"> Комунальна</t>
    </r>
  </si>
  <si>
    <t>Стандарти звітності МСФЗ</t>
  </si>
  <si>
    <r>
      <t xml:space="preserve">Середньооблікова кількість штатних працівників </t>
    </r>
    <r>
      <rPr>
        <b/>
        <sz val="12"/>
        <color rgb="FF000000"/>
        <rFont val="Times New Roman"/>
        <family val="1"/>
        <charset val="204"/>
      </rPr>
      <t>113</t>
    </r>
  </si>
  <si>
    <r>
      <t xml:space="preserve">Місцезнаходження </t>
    </r>
    <r>
      <rPr>
        <b/>
        <sz val="12"/>
        <color rgb="FF000000"/>
        <rFont val="Times New Roman"/>
        <family val="1"/>
        <charset val="204"/>
      </rPr>
      <t>проспект Гагаріна, буд.68, м.Кривий Ріг, 50086</t>
    </r>
  </si>
  <si>
    <r>
      <t xml:space="preserve">Телефон </t>
    </r>
    <r>
      <rPr>
        <b/>
        <sz val="12"/>
        <color rgb="FF000000"/>
        <rFont val="Times New Roman"/>
        <family val="1"/>
        <charset val="204"/>
      </rPr>
      <t>4400099</t>
    </r>
  </si>
  <si>
    <r>
      <t xml:space="preserve">Прізвище та ініціали керівника     </t>
    </r>
    <r>
      <rPr>
        <b/>
        <sz val="12"/>
        <color rgb="FF000000"/>
        <rFont val="Times New Roman"/>
        <family val="1"/>
        <charset val="204"/>
      </rPr>
      <t xml:space="preserve"> Ганна ПАУКОВА</t>
    </r>
  </si>
  <si>
    <t>ЗВІТ</t>
  </si>
  <si>
    <t>ПРО ВИКОНАННЯ ФІНАНСОВОГО ПЛАНУ ПІДПРИЄМСТВА</t>
  </si>
  <si>
    <t>За 2022 рік</t>
  </si>
  <si>
    <t>(квартал, рік)</t>
  </si>
  <si>
    <t>Основні фінансові показники</t>
  </si>
  <si>
    <t>Найменування показника</t>
  </si>
  <si>
    <t>Код рядка</t>
  </si>
  <si>
    <t>Факт за наростаючим підсумком з початку року</t>
  </si>
  <si>
    <t>Звітний період (квартал, рік)</t>
  </si>
  <si>
    <t>минулий рік</t>
  </si>
  <si>
    <t>поточний рік</t>
  </si>
  <si>
    <t>план</t>
  </si>
  <si>
    <t>факт</t>
  </si>
  <si>
    <t>відхилення,  +/–</t>
  </si>
  <si>
    <t>виконання, %</t>
  </si>
  <si>
    <t>І. Формування фінансових результатів</t>
  </si>
  <si>
    <t>Чистий доход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</si>
  <si>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</si>
  <si>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</si>
  <si>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</si>
  <si>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</si>
  <si>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</si>
  <si>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</si>
  <si>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</si>
  <si>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</si>
  <si>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</si>
  <si>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Інші операційні доходи</t>
  </si>
  <si>
    <t>Інші операційні витрати</t>
  </si>
  <si>
    <t>Фінансовий результат від операційної діяльності</t>
  </si>
  <si>
    <t>Доход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</si>
  <si>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</si>
  <si>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</si>
  <si>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</si>
  <si>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</si>
  <si>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курсові різниці</t>
  </si>
  <si>
    <t>Інші витрати, усього, у тому числі:</t>
  </si>
  <si>
    <t>Фінансовий результат до оподаткування</t>
  </si>
  <si>
    <t>Витрати з податку на прибуток</t>
  </si>
  <si>
    <t>Доход з податку на прибуток</t>
  </si>
  <si>
    <t>Прибуток від припиненої діяльності після оподаткування</t>
  </si>
  <si>
    <t>Збиток від припиненої діяльності після оподаткування</t>
  </si>
  <si>
    <t>Чистий фінансовий результат</t>
  </si>
  <si>
    <t>Прибуток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</si>
  <si>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</si>
  <si>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</si>
  <si>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</si>
  <si>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</si>
  <si>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</si>
  <si>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</si>
  <si>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</si>
  <si>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</si>
  <si>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</si>
  <si>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</si>
  <si>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Продовження додатка 2</t>
  </si>
  <si>
    <t>-</t>
  </si>
  <si>
    <t>Усього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</si>
  <si>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</si>
  <si>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</si>
  <si>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</si>
  <si>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</t>
  </si>
  <si>
    <t>Перенесено з додаткового капіталу</t>
  </si>
  <si>
    <t>Розвиток виробництва</t>
  </si>
  <si>
    <t>Резервний фонд</t>
  </si>
  <si>
    <t>Інші фонди</t>
  </si>
  <si>
    <t>Інші цілі</t>
  </si>
  <si>
    <t>Залишок нерозподіленого прибутку (непокритого збитку) на кінець звітного періоду</t>
  </si>
  <si>
    <t>Сплата податків, зборів та інших обов'язкових платежів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</si>
  <si>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</si>
  <si>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платежі), усього, у тому числі</t>
  </si>
  <si>
    <t>податок на доходи фізичних осіб</t>
  </si>
  <si>
    <t>плата за землю</t>
  </si>
  <si>
    <t>податок на прибуток підприємств та фінансових установ комунальної власності</t>
  </si>
  <si>
    <t>частина чистого прибутку (доходу) комунальних унітарних підприємств та їх об'єднань, що вилучається до бюджету</t>
  </si>
  <si>
    <t>надходження від орендної плати за користування майном, що перебуває в комунальній власності</t>
  </si>
  <si>
    <t>податок на нерухоме майно, відмінне від земельної ділянки</t>
  </si>
  <si>
    <t>інші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</si>
  <si>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</si>
  <si>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</si>
  <si>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IІІ. Рух грошових коштів</t>
  </si>
  <si>
    <t>Залишок коштів на початок періоду</t>
  </si>
  <si>
    <t>Залишок коштів на кінець періоду</t>
  </si>
  <si>
    <t>ІV. Капітальні інвестиції</t>
  </si>
  <si>
    <t>Капітальні інвестиції, усього</t>
  </si>
  <si>
    <t>Джерела капітальних інвестицій, усього, у тому числі:</t>
  </si>
  <si>
    <t>залучені кредитні кошти</t>
  </si>
  <si>
    <t>4000/1</t>
  </si>
  <si>
    <t>бюджетне фінансування</t>
  </si>
  <si>
    <t>4000/2</t>
  </si>
  <si>
    <t>власні кошти</t>
  </si>
  <si>
    <t>4000/3</t>
  </si>
  <si>
    <t>інші джерела</t>
  </si>
  <si>
    <t>4000/4</t>
  </si>
  <si>
    <t>V. Коефіцієнтний аналіз</t>
  </si>
  <si>
    <t>Рентабельність діяльності</t>
  </si>
  <si>
    <t>VI.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</si>
  <si>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</si>
  <si>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</si>
  <si>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</si>
  <si>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</si>
  <si>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</si>
  <si>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</si>
  <si>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</si>
  <si>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й забезпечення</t>
  </si>
  <si>
    <t>Поточні зобов'язання й забезпечення</t>
  </si>
  <si>
    <t>Усього зобов'язання й забезпечення</t>
  </si>
  <si>
    <t>У тому числі державні гранти та субсидії</t>
  </si>
  <si>
    <t>У тому числі фінансові запозичення</t>
  </si>
  <si>
    <t>Власний капітал</t>
  </si>
  <si>
    <t>VІI. Кредитна політика</t>
  </si>
  <si>
    <t>Отримано залучених коштів, усього, у тому числі:</t>
  </si>
  <si>
    <t>7000</t>
  </si>
  <si>
    <t>довгострокові зобов'язання</t>
  </si>
  <si>
    <t>7001</t>
  </si>
  <si>
    <t>короткострокові зобов'язання</t>
  </si>
  <si>
    <t>7002</t>
  </si>
  <si>
    <t>інші фінансові зобов'язання</t>
  </si>
  <si>
    <t>7003</t>
  </si>
  <si>
    <t>Повернено залучених коштів, усього, у тому числі:</t>
  </si>
  <si>
    <t>7010</t>
  </si>
  <si>
    <t>7011</t>
  </si>
  <si>
    <t>7012</t>
  </si>
  <si>
    <t>7013</t>
  </si>
  <si>
    <t>VIII. Дані про персонал та витрати на оплату праці</t>
  </si>
  <si>
    <r>
      <t xml:space="preserve">Середня кількість працівників </t>
    </r>
    <r>
      <rPr>
        <sz val="12"/>
        <color rgb="FF000000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2"/>
        <color rgb="FF000000"/>
        <rFont val="Times New Roman"/>
        <family val="1"/>
        <charset val="204"/>
      </rPr>
      <t>, у тому числі:</t>
    </r>
  </si>
  <si>
    <t>8000</t>
  </si>
  <si>
    <t>директор</t>
  </si>
  <si>
    <t>8001</t>
  </si>
  <si>
    <t>адміністративно-управлінський персонал</t>
  </si>
  <si>
    <t>8002</t>
  </si>
  <si>
    <t xml:space="preserve">працівники, ЦП-Д </t>
  </si>
  <si>
    <t>8003</t>
  </si>
  <si>
    <t>8010</t>
  </si>
  <si>
    <t>Середньомісячні витрати на оплату праці одного працівника (гривень), усього, у тому числі:</t>
  </si>
  <si>
    <t>8020</t>
  </si>
  <si>
    <t>8021</t>
  </si>
  <si>
    <t>8022</t>
  </si>
  <si>
    <t>працівники, ЦП-Д</t>
  </si>
  <si>
    <t>8023</t>
  </si>
  <si>
    <t>Генеральний директор КП "ТРК "Рудана" КМР</t>
  </si>
  <si>
    <t>Ганна ПАУКОВА</t>
  </si>
  <si>
    <t>(підпис)</t>
  </si>
  <si>
    <t xml:space="preserve">         (ініціали, прізвище)    </t>
  </si>
  <si>
    <t>Головний бухгалтер</t>
  </si>
  <si>
    <t>Вікторія СЕРДЮК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</si>
</sst>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&quot;;&quot;(&quot;#,##0&quot;)&quot;;&quot;- &quot;;@&quot; &quot;"/>
    <numFmt numFmtId="165" formatCode="#,##0.0"/>
    <numFmt numFmtId="166" formatCode="#,##0&quot; &quot;;[Red]&quot;-&quot;#,##0&quot; &quot;"/>
    <numFmt numFmtId="167" formatCode="#,##0.0&quot; &quot;;&quot;(&quot;#,##0.0&quot;)&quot;;&quot;- &quot;;@&quot; &quot;"/>
  </numFmts>
  <fonts count="16">
    <font>
      <sz val="11"/>
      <color rgb="FF000000"/>
      <name val="Arial Cyr"/>
      <charset val="204"/>
    </font>
    <font>
      <sz val="14"/>
      <color rgb="FF000000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0"/>
      <color rgb="FF000000"/>
      <name val="Arial Cyr1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8"/>
      <color rgb="FF000000"/>
      <name val="Arial"/>
      <family val="2"/>
      <charset val="204"/>
    </font>
    <font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10" fillId="0" borderId="0" applyNumberFormat="0" applyBorder="0" applyProtection="0"/>
    <xf numFmtId="0" fontId="11" fillId="0" borderId="0" applyNumberFormat="0" applyBorder="0">
      <protection locked="0"/>
    </xf>
    <xf numFmtId="0" fontId="14" fillId="0" borderId="0" applyNumberFormat="0" applyBorder="0" applyProtection="0"/>
  </cellStyleXfs>
  <cellXfs count="10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2" xfId="0" applyFill="1" applyBorder="1"/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4" xfId="2" applyFont="1" applyFill="1" applyBorder="1" applyAlignment="1" applyProtection="1">
      <alignment horizontal="left" vertical="center" wrapText="1"/>
      <protection locked="0"/>
    </xf>
    <xf numFmtId="164" fontId="5" fillId="0" borderId="4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 applyProtection="1">
      <alignment horizontal="left" vertical="center" wrapText="1"/>
      <protection locked="0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6" fontId="12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right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7" fillId="0" borderId="4" xfId="0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3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165" fontId="5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 vertical="center" wrapText="1"/>
      <protection locked="0"/>
    </xf>
    <xf numFmtId="49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67" fontId="5" fillId="0" borderId="6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Fill="1" applyAlignment="1">
      <alignment horizontal="center" vertical="center" wrapText="1"/>
    </xf>
    <xf numFmtId="165" fontId="15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0" fillId="0" borderId="10" xfId="0" applyFill="1" applyBorder="1"/>
    <xf numFmtId="165" fontId="1" fillId="0" borderId="0" xfId="0" applyNumberFormat="1" applyFont="1" applyFill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vertical="center" wrapText="1"/>
    </xf>
  </cellXfs>
  <cellStyles count="4">
    <cellStyle name="Normal_GSE DCF_Model_31_07_09 final" xfId="2"/>
    <cellStyle name="Обычный" xfId="0" builtinId="0"/>
    <cellStyle name="Обычный 2" xfId="3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6"/>
  <sheetViews>
    <sheetView tabSelected="1" workbookViewId="0"/>
  </sheetViews>
  <sheetFormatPr defaultColWidth="8.75" defaultRowHeight="14.25"/>
  <cols>
    <col min="1" max="1" width="46.875" customWidth="1"/>
    <col min="2" max="2" width="6.625" customWidth="1"/>
    <col min="3" max="3" width="10" customWidth="1"/>
    <col min="4" max="4" width="9.25" customWidth="1"/>
    <col min="5" max="5" width="10.875" customWidth="1"/>
    <col min="6" max="6" width="8.5" customWidth="1"/>
    <col min="7" max="7" width="11.75" customWidth="1"/>
    <col min="8" max="8" width="10.875" customWidth="1"/>
    <col min="9" max="9" width="8.75" customWidth="1"/>
  </cols>
  <sheetData>
    <row r="1" spans="1:23" ht="23.25">
      <c r="A1" s="1"/>
      <c r="B1" s="2"/>
      <c r="C1" s="3"/>
      <c r="D1" s="4" t="s">
        <v>0</v>
      </c>
      <c r="E1" s="4"/>
      <c r="F1" s="5"/>
      <c r="G1" s="5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9.45" customHeight="1">
      <c r="A2" s="6"/>
      <c r="B2" s="3"/>
      <c r="C2" s="3"/>
      <c r="D2" s="7" t="s">
        <v>1</v>
      </c>
      <c r="E2" s="7"/>
      <c r="F2" s="7"/>
      <c r="G2" s="7"/>
      <c r="H2" s="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>
      <c r="A3" s="3"/>
      <c r="B3" s="3"/>
      <c r="C3" s="8"/>
      <c r="D3" s="7"/>
      <c r="E3" s="7"/>
      <c r="F3" s="7"/>
      <c r="G3" s="7"/>
      <c r="H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8.75">
      <c r="A4" s="3"/>
      <c r="B4" s="3"/>
      <c r="C4" s="8"/>
      <c r="D4" s="7"/>
      <c r="E4" s="7"/>
      <c r="F4" s="7"/>
      <c r="G4" s="7"/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8.75">
      <c r="A5" s="1"/>
      <c r="B5" s="3"/>
      <c r="C5" s="8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.75">
      <c r="A6" s="1"/>
      <c r="B6" s="3"/>
      <c r="C6" s="8"/>
      <c r="D6" s="8"/>
      <c r="E6" s="8"/>
      <c r="F6" s="8"/>
      <c r="G6" s="8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>
      <c r="A7" s="9"/>
      <c r="B7" s="10"/>
      <c r="C7" s="10"/>
      <c r="D7" s="10"/>
      <c r="E7" s="10"/>
      <c r="F7" s="11"/>
      <c r="G7" s="12" t="s">
        <v>2</v>
      </c>
      <c r="H7" s="13" t="s">
        <v>3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46.9" customHeight="1">
      <c r="A8" s="15" t="s">
        <v>4</v>
      </c>
      <c r="B8" s="10"/>
      <c r="C8" s="10"/>
      <c r="D8" s="10"/>
      <c r="E8" s="10"/>
      <c r="F8" s="16"/>
      <c r="G8" s="17" t="s">
        <v>5</v>
      </c>
      <c r="H8" s="13">
        <v>19438354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33" customHeight="1">
      <c r="A9" s="15" t="s">
        <v>6</v>
      </c>
      <c r="B9" s="10"/>
      <c r="C9" s="10"/>
      <c r="D9" s="10"/>
      <c r="E9" s="10"/>
      <c r="F9" s="11"/>
      <c r="G9" s="17" t="s">
        <v>7</v>
      </c>
      <c r="H9" s="13">
        <v>150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.75">
      <c r="A10" s="9" t="s">
        <v>8</v>
      </c>
      <c r="B10" s="10"/>
      <c r="C10" s="10"/>
      <c r="D10" s="10"/>
      <c r="E10" s="10"/>
      <c r="F10" s="11"/>
      <c r="G10" s="17" t="s">
        <v>9</v>
      </c>
      <c r="H10" s="13">
        <v>1211036400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31.9" customHeight="1">
      <c r="A11" s="15" t="s">
        <v>10</v>
      </c>
      <c r="B11" s="10"/>
      <c r="C11" s="10"/>
      <c r="D11" s="10"/>
      <c r="E11" s="10"/>
      <c r="F11" s="16"/>
      <c r="G11" s="17" t="s">
        <v>11</v>
      </c>
      <c r="H11" s="13">
        <v>1007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9.149999999999999" customHeight="1">
      <c r="A12" s="15" t="s">
        <v>12</v>
      </c>
      <c r="B12" s="10"/>
      <c r="C12" s="10"/>
      <c r="D12" s="10"/>
      <c r="E12" s="10"/>
      <c r="F12" s="16"/>
      <c r="G12" s="17" t="s">
        <v>13</v>
      </c>
      <c r="H12" s="13">
        <v>84300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32.450000000000003" customHeight="1">
      <c r="A13" s="15" t="s">
        <v>14</v>
      </c>
      <c r="B13" s="10"/>
      <c r="C13" s="10"/>
      <c r="D13" s="10"/>
      <c r="E13" s="10"/>
      <c r="F13" s="16"/>
      <c r="G13" s="17" t="s">
        <v>15</v>
      </c>
      <c r="H13" s="13" t="s">
        <v>16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22.15" customHeight="1">
      <c r="A14" s="15" t="s">
        <v>17</v>
      </c>
      <c r="B14" s="18" t="s">
        <v>18</v>
      </c>
      <c r="C14" s="18"/>
      <c r="D14" s="18"/>
      <c r="E14" s="18"/>
      <c r="F14" s="18"/>
      <c r="G14" s="18"/>
      <c r="H14" s="19" t="s">
        <v>19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2.9" customHeight="1">
      <c r="A15" s="15" t="s">
        <v>20</v>
      </c>
      <c r="B15" s="18" t="s">
        <v>21</v>
      </c>
      <c r="C15" s="18"/>
      <c r="D15" s="18"/>
      <c r="E15" s="18"/>
      <c r="F15" s="18"/>
      <c r="G15" s="18"/>
      <c r="H15" s="20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21.6" customHeight="1">
      <c r="A16" s="15" t="s">
        <v>22</v>
      </c>
      <c r="B16" s="10"/>
      <c r="C16" s="10"/>
      <c r="D16" s="10"/>
      <c r="E16" s="10"/>
      <c r="F16" s="21"/>
      <c r="G16" s="21"/>
      <c r="H16" s="2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31.15" customHeight="1">
      <c r="A17" s="15" t="s">
        <v>23</v>
      </c>
      <c r="B17" s="10"/>
      <c r="C17" s="10"/>
      <c r="D17" s="10"/>
      <c r="E17" s="10"/>
      <c r="F17" s="22"/>
      <c r="G17" s="22"/>
      <c r="H17" s="22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5.75">
      <c r="A18" s="15" t="s">
        <v>24</v>
      </c>
      <c r="B18" s="10"/>
      <c r="C18" s="10"/>
      <c r="D18" s="10"/>
      <c r="E18" s="10"/>
      <c r="F18" s="21"/>
      <c r="G18" s="21"/>
      <c r="H18" s="21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15.75">
      <c r="A19" s="9" t="s">
        <v>25</v>
      </c>
      <c r="B19" s="10"/>
      <c r="C19" s="10"/>
      <c r="D19" s="10"/>
      <c r="E19" s="10"/>
      <c r="F19" s="22"/>
      <c r="G19" s="22"/>
      <c r="H19" s="22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8.75">
      <c r="A20" s="2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.75">
      <c r="A21" s="24" t="s">
        <v>26</v>
      </c>
      <c r="B21" s="24"/>
      <c r="C21" s="24"/>
      <c r="D21" s="24"/>
      <c r="E21" s="24"/>
      <c r="F21" s="24"/>
      <c r="G21" s="24"/>
      <c r="H21" s="2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.75">
      <c r="A22" s="24" t="s">
        <v>27</v>
      </c>
      <c r="B22" s="24"/>
      <c r="C22" s="24"/>
      <c r="D22" s="24"/>
      <c r="E22" s="24"/>
      <c r="F22" s="24"/>
      <c r="G22" s="24"/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8.75">
      <c r="A23" s="24" t="s">
        <v>28</v>
      </c>
      <c r="B23" s="24"/>
      <c r="C23" s="24"/>
      <c r="D23" s="24"/>
      <c r="E23" s="24"/>
      <c r="F23" s="24"/>
      <c r="G23" s="24"/>
      <c r="H23" s="2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8.75">
      <c r="A24" s="25" t="s">
        <v>29</v>
      </c>
      <c r="B24" s="25"/>
      <c r="C24" s="25"/>
      <c r="D24" s="25"/>
      <c r="E24" s="25"/>
      <c r="F24" s="25"/>
      <c r="G24" s="25"/>
      <c r="H24" s="2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.75">
      <c r="A25" s="26"/>
      <c r="B25" s="26"/>
      <c r="C25" s="26"/>
      <c r="D25" s="26"/>
      <c r="E25" s="26"/>
      <c r="F25" s="26"/>
      <c r="G25" s="26"/>
      <c r="H25" s="2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.75">
      <c r="A26" s="24" t="s">
        <v>30</v>
      </c>
      <c r="B26" s="24"/>
      <c r="C26" s="24"/>
      <c r="D26" s="24"/>
      <c r="E26" s="24"/>
      <c r="F26" s="24"/>
      <c r="G26" s="24"/>
      <c r="H26" s="2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.75">
      <c r="A27" s="1"/>
      <c r="B27" s="23"/>
      <c r="C27" s="23"/>
      <c r="D27" s="23"/>
      <c r="E27" s="23"/>
      <c r="F27" s="23"/>
      <c r="G27" s="23"/>
      <c r="H27" s="2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>
      <c r="A28" s="27" t="s">
        <v>31</v>
      </c>
      <c r="B28" s="28" t="s">
        <v>32</v>
      </c>
      <c r="C28" s="28" t="s">
        <v>33</v>
      </c>
      <c r="D28" s="28"/>
      <c r="E28" s="29" t="s">
        <v>34</v>
      </c>
      <c r="F28" s="29"/>
      <c r="G28" s="29"/>
      <c r="H28" s="29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31.5">
      <c r="A29" s="27"/>
      <c r="B29" s="28"/>
      <c r="C29" s="30" t="s">
        <v>35</v>
      </c>
      <c r="D29" s="30" t="s">
        <v>36</v>
      </c>
      <c r="E29" s="31" t="s">
        <v>37</v>
      </c>
      <c r="F29" s="31" t="s">
        <v>38</v>
      </c>
      <c r="G29" s="31" t="s">
        <v>39</v>
      </c>
      <c r="H29" s="31" t="s">
        <v>40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5.75">
      <c r="A30" s="32">
        <v>1</v>
      </c>
      <c r="B30" s="30">
        <v>2</v>
      </c>
      <c r="C30" s="32">
        <v>3</v>
      </c>
      <c r="D30" s="30">
        <v>4</v>
      </c>
      <c r="E30" s="32">
        <v>5</v>
      </c>
      <c r="F30" s="30">
        <v>6</v>
      </c>
      <c r="G30" s="32">
        <v>7</v>
      </c>
      <c r="H30" s="30">
        <v>8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15.75">
      <c r="A31" s="33" t="s">
        <v>41</v>
      </c>
      <c r="B31" s="33"/>
      <c r="C31" s="33"/>
      <c r="D31" s="33"/>
      <c r="E31" s="33"/>
      <c r="F31" s="33"/>
      <c r="G31" s="33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33" customHeight="1">
      <c r="A32" s="35" t="s">
        <v>42</v>
      </c>
      <c r="B32" s="19">
        <v>1000</v>
      </c>
      <c r="C32" s="36">
        <v>806.4</v>
      </c>
      <c r="D32" s="36">
        <v>247.7</v>
      </c>
      <c r="E32" s="36">
        <v>1833</v>
      </c>
      <c r="F32" s="36">
        <f>D32</f>
        <v>247.7</v>
      </c>
      <c r="G32" s="36">
        <f t="shared" ref="G32:G69" si="0">F32-E32</f>
        <v>-1585.3</v>
      </c>
      <c r="H32" s="37">
        <f>F32/E32*100</f>
        <v>13.513366066557555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ht="33" customHeight="1">
      <c r="A33" s="35" t="s">
        <v>43</v>
      </c>
      <c r="B33" s="19">
        <v>1010</v>
      </c>
      <c r="C33" s="38">
        <v>18589.099999999999</v>
      </c>
      <c r="D33" s="38">
        <v>17419.099999999999</v>
      </c>
      <c r="E33" s="38">
        <v>20990</v>
      </c>
      <c r="F33" s="38">
        <f>D33</f>
        <v>17419.099999999999</v>
      </c>
      <c r="G33" s="36">
        <f t="shared" si="0"/>
        <v>-3570.9000000000015</v>
      </c>
      <c r="H33" s="37">
        <f>F33/E33*100</f>
        <v>82.987613149118616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 ht="18.600000000000001" customHeight="1">
      <c r="A34" s="39" t="s">
        <v>44</v>
      </c>
      <c r="B34" s="19">
        <v>1020</v>
      </c>
      <c r="C34" s="40">
        <f>C32-C33</f>
        <v>-17782.699999999997</v>
      </c>
      <c r="D34" s="40">
        <f>D32-D33</f>
        <v>-17171.399999999998</v>
      </c>
      <c r="E34" s="40">
        <f>E32-E33</f>
        <v>-19157</v>
      </c>
      <c r="F34" s="40">
        <f>F32-F33</f>
        <v>-17171.399999999998</v>
      </c>
      <c r="G34" s="36">
        <f t="shared" si="0"/>
        <v>1985.6000000000022</v>
      </c>
      <c r="H34" s="37">
        <f>F34/E34*100</f>
        <v>89.635120321553458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ht="26.45" customHeight="1">
      <c r="A35" s="35" t="s">
        <v>45</v>
      </c>
      <c r="B35" s="13">
        <v>1030</v>
      </c>
      <c r="C35" s="38">
        <f>5335.2</f>
        <v>5335.2</v>
      </c>
      <c r="D35" s="38">
        <v>6207.1</v>
      </c>
      <c r="E35" s="38">
        <v>3589</v>
      </c>
      <c r="F35" s="38">
        <f>D35</f>
        <v>6207.1</v>
      </c>
      <c r="G35" s="36">
        <f t="shared" si="0"/>
        <v>2618.1000000000004</v>
      </c>
      <c r="H35" s="37">
        <f>F35/E35*100</f>
        <v>172.94789634995823</v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3" ht="30.6" customHeight="1">
      <c r="A36" s="41" t="s">
        <v>46</v>
      </c>
      <c r="B36" s="13">
        <v>1031</v>
      </c>
      <c r="C36" s="38"/>
      <c r="D36" s="38"/>
      <c r="E36" s="38"/>
      <c r="F36" s="38"/>
      <c r="G36" s="36">
        <f t="shared" si="0"/>
        <v>0</v>
      </c>
      <c r="H36" s="37">
        <v>0</v>
      </c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ht="18.600000000000001" customHeight="1">
      <c r="A37" s="41" t="s">
        <v>47</v>
      </c>
      <c r="B37" s="13">
        <v>1032</v>
      </c>
      <c r="C37" s="38"/>
      <c r="D37" s="38"/>
      <c r="E37" s="38"/>
      <c r="F37" s="38"/>
      <c r="G37" s="36">
        <f t="shared" si="0"/>
        <v>0</v>
      </c>
      <c r="H37" s="37">
        <v>0</v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ht="22.15" customHeight="1">
      <c r="A38" s="41" t="s">
        <v>48</v>
      </c>
      <c r="B38" s="13">
        <v>1033</v>
      </c>
      <c r="C38" s="38"/>
      <c r="D38" s="38"/>
      <c r="E38" s="38"/>
      <c r="F38" s="38"/>
      <c r="G38" s="36">
        <f t="shared" si="0"/>
        <v>0</v>
      </c>
      <c r="H38" s="37">
        <v>0</v>
      </c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ht="19.149999999999999" customHeight="1">
      <c r="A39" s="41" t="s">
        <v>49</v>
      </c>
      <c r="B39" s="13">
        <v>1034</v>
      </c>
      <c r="C39" s="38"/>
      <c r="D39" s="38"/>
      <c r="E39" s="38"/>
      <c r="F39" s="38"/>
      <c r="G39" s="36">
        <f t="shared" si="0"/>
        <v>0</v>
      </c>
      <c r="H39" s="37">
        <v>0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ht="19.149999999999999" customHeight="1">
      <c r="A40" s="41" t="s">
        <v>50</v>
      </c>
      <c r="B40" s="13">
        <v>1035</v>
      </c>
      <c r="C40" s="38"/>
      <c r="D40" s="38"/>
      <c r="E40" s="38"/>
      <c r="F40" s="38"/>
      <c r="G40" s="36">
        <f t="shared" si="0"/>
        <v>0</v>
      </c>
      <c r="H40" s="37">
        <v>0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ht="19.899999999999999" customHeight="1">
      <c r="A41" s="35" t="s">
        <v>51</v>
      </c>
      <c r="B41" s="19">
        <v>1060</v>
      </c>
      <c r="C41" s="38">
        <v>2031.7</v>
      </c>
      <c r="D41" s="38">
        <v>2151.3000000000002</v>
      </c>
      <c r="E41" s="38">
        <v>1738</v>
      </c>
      <c r="F41" s="38">
        <f>D41</f>
        <v>2151.3000000000002</v>
      </c>
      <c r="G41" s="36">
        <f t="shared" si="0"/>
        <v>413.30000000000018</v>
      </c>
      <c r="H41" s="37">
        <f>F41/E41*100</f>
        <v>123.78020713463754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17.45" customHeight="1">
      <c r="A42" s="41" t="s">
        <v>52</v>
      </c>
      <c r="B42" s="13">
        <v>1070</v>
      </c>
      <c r="C42" s="38">
        <v>1.05</v>
      </c>
      <c r="D42" s="38">
        <v>0</v>
      </c>
      <c r="E42" s="38"/>
      <c r="F42" s="38">
        <f>D42</f>
        <v>0</v>
      </c>
      <c r="G42" s="36">
        <f t="shared" si="0"/>
        <v>0</v>
      </c>
      <c r="H42" s="37">
        <f>E42</f>
        <v>0</v>
      </c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ht="21.6" customHeight="1">
      <c r="A43" s="42" t="s">
        <v>53</v>
      </c>
      <c r="B43" s="13">
        <v>1080</v>
      </c>
      <c r="C43" s="38">
        <v>9.6</v>
      </c>
      <c r="D43" s="38">
        <v>0</v>
      </c>
      <c r="E43" s="38">
        <f>2+2+2+2+2</f>
        <v>10</v>
      </c>
      <c r="F43" s="38">
        <f>D43</f>
        <v>0</v>
      </c>
      <c r="G43" s="36">
        <f t="shared" si="0"/>
        <v>-10</v>
      </c>
      <c r="H43" s="37">
        <f>F43/E43*100</f>
        <v>0</v>
      </c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pans="1:23" ht="31.9" customHeight="1">
      <c r="A44" s="43" t="s">
        <v>54</v>
      </c>
      <c r="B44" s="19">
        <v>1100</v>
      </c>
      <c r="C44" s="40">
        <f>C32-C33-C35-C41-C43+C42</f>
        <v>-25158.149999999998</v>
      </c>
      <c r="D44" s="40">
        <f>D32-D33-D35-D41-D43+D42</f>
        <v>-25529.8</v>
      </c>
      <c r="E44" s="40">
        <f>E32-E33-E35-E41-E43+E42+1</f>
        <v>-24493</v>
      </c>
      <c r="F44" s="40">
        <f>D44</f>
        <v>-25529.8</v>
      </c>
      <c r="G44" s="36">
        <f t="shared" si="0"/>
        <v>-1036.7999999999993</v>
      </c>
      <c r="H44" s="37">
        <f>F44/E44*100</f>
        <v>104.23304617645859</v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ht="21" customHeight="1">
      <c r="A45" s="41" t="s">
        <v>55</v>
      </c>
      <c r="B45" s="13">
        <v>1110</v>
      </c>
      <c r="C45" s="38"/>
      <c r="D45" s="44"/>
      <c r="E45" s="38"/>
      <c r="F45" s="38"/>
      <c r="G45" s="36">
        <f t="shared" si="0"/>
        <v>0</v>
      </c>
      <c r="H45" s="37">
        <v>0</v>
      </c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 ht="20.45" customHeight="1">
      <c r="A46" s="41" t="s">
        <v>56</v>
      </c>
      <c r="B46" s="45">
        <v>1120</v>
      </c>
      <c r="C46" s="44"/>
      <c r="D46" s="46"/>
      <c r="E46" s="47"/>
      <c r="F46" s="38"/>
      <c r="G46" s="36">
        <f t="shared" si="0"/>
        <v>0</v>
      </c>
      <c r="H46" s="37">
        <v>0</v>
      </c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ht="21" customHeight="1">
      <c r="A47" s="41" t="s">
        <v>57</v>
      </c>
      <c r="B47" s="45">
        <v>1130</v>
      </c>
      <c r="C47" s="48">
        <v>23030.9</v>
      </c>
      <c r="D47" s="48">
        <v>23984.7</v>
      </c>
      <c r="E47" s="47">
        <v>24159</v>
      </c>
      <c r="F47" s="38">
        <f>D47</f>
        <v>23984.7</v>
      </c>
      <c r="G47" s="36">
        <f t="shared" si="0"/>
        <v>-174.29999999999927</v>
      </c>
      <c r="H47" s="37">
        <f>F47/E47*100</f>
        <v>99.278529740469395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</row>
    <row r="48" spans="1:23" ht="21.6" customHeight="1">
      <c r="A48" s="41" t="s">
        <v>58</v>
      </c>
      <c r="B48" s="13">
        <v>1140</v>
      </c>
      <c r="C48" s="38"/>
      <c r="D48" s="38"/>
      <c r="E48" s="38"/>
      <c r="F48" s="38"/>
      <c r="G48" s="36">
        <f t="shared" si="0"/>
        <v>0</v>
      </c>
      <c r="H48" s="37">
        <v>0</v>
      </c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1:23" ht="22.9" customHeight="1">
      <c r="A49" s="41" t="s">
        <v>59</v>
      </c>
      <c r="B49" s="13">
        <v>1150</v>
      </c>
      <c r="C49" s="38">
        <v>1873.6</v>
      </c>
      <c r="D49" s="38">
        <v>23.9</v>
      </c>
      <c r="E49" s="38">
        <v>335</v>
      </c>
      <c r="F49" s="38">
        <f>D49</f>
        <v>23.9</v>
      </c>
      <c r="G49" s="36">
        <f t="shared" si="0"/>
        <v>-311.10000000000002</v>
      </c>
      <c r="H49" s="37">
        <f>F49/E49*100</f>
        <v>7.1343283582089549</v>
      </c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pans="1:23" ht="23.45" customHeight="1">
      <c r="A50" s="41" t="s">
        <v>60</v>
      </c>
      <c r="B50" s="13">
        <v>1151</v>
      </c>
      <c r="C50" s="38"/>
      <c r="D50" s="38"/>
      <c r="E50" s="38"/>
      <c r="F50" s="38"/>
      <c r="G50" s="36">
        <f t="shared" si="0"/>
        <v>0</v>
      </c>
      <c r="H50" s="37">
        <v>0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pans="1:23" ht="21.6" customHeight="1">
      <c r="A51" s="41" t="s">
        <v>61</v>
      </c>
      <c r="B51" s="13">
        <v>1160</v>
      </c>
      <c r="C51" s="38">
        <v>39</v>
      </c>
      <c r="D51" s="38">
        <v>17.899999999999999</v>
      </c>
      <c r="E51" s="38">
        <v>0</v>
      </c>
      <c r="F51" s="38">
        <f>D51</f>
        <v>17.899999999999999</v>
      </c>
      <c r="G51" s="36">
        <f t="shared" si="0"/>
        <v>17.899999999999999</v>
      </c>
      <c r="H51" s="37">
        <v>0</v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ht="19.899999999999999" customHeight="1">
      <c r="A52" s="41" t="s">
        <v>60</v>
      </c>
      <c r="B52" s="13">
        <v>1161</v>
      </c>
      <c r="C52" s="38"/>
      <c r="D52" s="38"/>
      <c r="E52" s="38"/>
      <c r="F52" s="38"/>
      <c r="G52" s="36">
        <f t="shared" si="0"/>
        <v>0</v>
      </c>
      <c r="H52" s="37">
        <v>0</v>
      </c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  <row r="53" spans="1:23" ht="21.6" customHeight="1">
      <c r="A53" s="49" t="s">
        <v>62</v>
      </c>
      <c r="B53" s="50">
        <v>1170</v>
      </c>
      <c r="C53" s="40">
        <f>C61-C62</f>
        <v>-292.64999999999782</v>
      </c>
      <c r="D53" s="40">
        <f>D61-D62</f>
        <v>-1539.1000000000022</v>
      </c>
      <c r="E53" s="40"/>
      <c r="F53" s="40">
        <f>D53</f>
        <v>-1539.1000000000022</v>
      </c>
      <c r="G53" s="36">
        <f t="shared" si="0"/>
        <v>-1539.1000000000022</v>
      </c>
      <c r="H53" s="37">
        <v>0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pans="1:23" ht="23.45" customHeight="1">
      <c r="A54" s="41" t="s">
        <v>63</v>
      </c>
      <c r="B54" s="19">
        <v>1180</v>
      </c>
      <c r="C54" s="38"/>
      <c r="D54" s="38"/>
      <c r="E54" s="38"/>
      <c r="F54" s="38"/>
      <c r="G54" s="36">
        <f t="shared" si="0"/>
        <v>0</v>
      </c>
      <c r="H54" s="37">
        <v>0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3" ht="19.899999999999999" customHeight="1">
      <c r="A55" s="51" t="s">
        <v>64</v>
      </c>
      <c r="B55" s="52">
        <v>1181</v>
      </c>
      <c r="C55" s="44"/>
      <c r="D55" s="44"/>
      <c r="E55" s="44"/>
      <c r="F55" s="44"/>
      <c r="G55" s="46">
        <f t="shared" si="0"/>
        <v>0</v>
      </c>
      <c r="H55" s="53">
        <v>0</v>
      </c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ht="32.450000000000003" customHeight="1">
      <c r="A56" s="41" t="s">
        <v>65</v>
      </c>
      <c r="B56" s="13">
        <v>1190</v>
      </c>
      <c r="C56" s="36"/>
      <c r="D56" s="36"/>
      <c r="E56" s="36"/>
      <c r="F56" s="36"/>
      <c r="G56" s="36">
        <f t="shared" si="0"/>
        <v>0</v>
      </c>
      <c r="H56" s="37">
        <v>0</v>
      </c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pans="1:23" ht="28.9" customHeight="1">
      <c r="A57" s="41" t="s">
        <v>66</v>
      </c>
      <c r="B57" s="45">
        <v>1191</v>
      </c>
      <c r="C57" s="36"/>
      <c r="D57" s="54"/>
      <c r="E57" s="36"/>
      <c r="F57" s="36"/>
      <c r="G57" s="36">
        <f t="shared" si="0"/>
        <v>0</v>
      </c>
      <c r="H57" s="37">
        <v>0</v>
      </c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</row>
    <row r="58" spans="1:23" ht="24" customHeight="1">
      <c r="A58" s="55" t="s">
        <v>67</v>
      </c>
      <c r="B58" s="56">
        <v>1200</v>
      </c>
      <c r="C58" s="57">
        <f>C61-C62+C54</f>
        <v>-292.64999999999782</v>
      </c>
      <c r="D58" s="58">
        <f>D61-D62+D54</f>
        <v>-1539.1000000000022</v>
      </c>
      <c r="E58" s="57"/>
      <c r="F58" s="57">
        <f>D58</f>
        <v>-1539.1000000000022</v>
      </c>
      <c r="G58" s="38">
        <f t="shared" si="0"/>
        <v>-1539.1000000000022</v>
      </c>
      <c r="H58" s="59">
        <v>0</v>
      </c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23" ht="19.149999999999999" customHeight="1">
      <c r="A59" s="41" t="s">
        <v>68</v>
      </c>
      <c r="B59" s="45">
        <v>1201</v>
      </c>
      <c r="C59" s="38"/>
      <c r="D59" s="47"/>
      <c r="E59" s="38"/>
      <c r="F59" s="38"/>
      <c r="G59" s="36">
        <f t="shared" si="0"/>
        <v>0</v>
      </c>
      <c r="H59" s="37">
        <v>0</v>
      </c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pans="1:23" ht="15.75">
      <c r="A60" s="41" t="s">
        <v>69</v>
      </c>
      <c r="B60" s="45">
        <v>1202</v>
      </c>
      <c r="C60" s="38"/>
      <c r="D60" s="47"/>
      <c r="E60" s="38"/>
      <c r="F60" s="38">
        <f>D60</f>
        <v>0</v>
      </c>
      <c r="G60" s="36">
        <f t="shared" si="0"/>
        <v>0</v>
      </c>
      <c r="H60" s="37">
        <v>0</v>
      </c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pans="1:23" ht="19.149999999999999" customHeight="1">
      <c r="A61" s="43" t="s">
        <v>70</v>
      </c>
      <c r="B61" s="45">
        <v>1210</v>
      </c>
      <c r="C61" s="40">
        <f>C32+C42+C49+C47</f>
        <v>25711.95</v>
      </c>
      <c r="D61" s="60">
        <f>D32+D42+D49+D47</f>
        <v>24256.3</v>
      </c>
      <c r="E61" s="61"/>
      <c r="F61" s="40">
        <f>D61</f>
        <v>24256.3</v>
      </c>
      <c r="G61" s="36">
        <f t="shared" si="0"/>
        <v>24256.3</v>
      </c>
      <c r="H61" s="37">
        <v>0</v>
      </c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pans="1:23" ht="16.149999999999999" customHeight="1">
      <c r="A62" s="43" t="s">
        <v>71</v>
      </c>
      <c r="B62" s="45">
        <v>1220</v>
      </c>
      <c r="C62" s="40">
        <f>C33+C41+C43+C51+C35</f>
        <v>26004.6</v>
      </c>
      <c r="D62" s="60">
        <f>D33+D41+D43+D51+D35</f>
        <v>25795.4</v>
      </c>
      <c r="E62" s="61"/>
      <c r="F62" s="40">
        <f>D62</f>
        <v>25795.4</v>
      </c>
      <c r="G62" s="36">
        <f t="shared" si="0"/>
        <v>25795.4</v>
      </c>
      <c r="H62" s="37">
        <v>0</v>
      </c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</row>
    <row r="63" spans="1:23" ht="26.45" customHeight="1">
      <c r="A63" s="43" t="s">
        <v>72</v>
      </c>
      <c r="B63" s="13"/>
      <c r="C63" s="62"/>
      <c r="D63" s="63"/>
      <c r="E63" s="63"/>
      <c r="F63" s="63"/>
      <c r="G63" s="36">
        <f t="shared" si="0"/>
        <v>0</v>
      </c>
      <c r="H63" s="37">
        <v>0</v>
      </c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</row>
    <row r="64" spans="1:23" ht="25.15" customHeight="1">
      <c r="A64" s="41" t="s">
        <v>73</v>
      </c>
      <c r="B64" s="13">
        <v>1400</v>
      </c>
      <c r="C64" s="38">
        <v>0</v>
      </c>
      <c r="D64" s="38">
        <v>0</v>
      </c>
      <c r="E64" s="38">
        <v>0</v>
      </c>
      <c r="F64" s="38">
        <v>0</v>
      </c>
      <c r="G64" s="36">
        <f t="shared" si="0"/>
        <v>0</v>
      </c>
      <c r="H64" s="37">
        <v>0</v>
      </c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</row>
    <row r="65" spans="1:23" ht="25.15" customHeight="1">
      <c r="A65" s="41" t="s">
        <v>74</v>
      </c>
      <c r="B65" s="64">
        <v>1401</v>
      </c>
      <c r="C65" s="38">
        <v>0</v>
      </c>
      <c r="D65" s="38">
        <v>0</v>
      </c>
      <c r="E65" s="38">
        <f t="shared" ref="E65:F69" si="1">D65</f>
        <v>0</v>
      </c>
      <c r="F65" s="38">
        <f t="shared" si="1"/>
        <v>0</v>
      </c>
      <c r="G65" s="36">
        <f t="shared" si="0"/>
        <v>0</v>
      </c>
      <c r="H65" s="37">
        <v>0</v>
      </c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</row>
    <row r="66" spans="1:23" ht="24" customHeight="1">
      <c r="A66" s="41" t="s">
        <v>75</v>
      </c>
      <c r="B66" s="64">
        <v>1402</v>
      </c>
      <c r="C66" s="38">
        <v>0</v>
      </c>
      <c r="D66" s="38">
        <v>0</v>
      </c>
      <c r="E66" s="38">
        <f t="shared" si="1"/>
        <v>0</v>
      </c>
      <c r="F66" s="38">
        <f t="shared" si="1"/>
        <v>0</v>
      </c>
      <c r="G66" s="36">
        <f t="shared" si="0"/>
        <v>0</v>
      </c>
      <c r="H66" s="37">
        <v>0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ht="18" customHeight="1">
      <c r="A67" s="41" t="s">
        <v>76</v>
      </c>
      <c r="B67" s="64">
        <v>1410</v>
      </c>
      <c r="C67" s="38">
        <v>0</v>
      </c>
      <c r="D67" s="38">
        <v>0</v>
      </c>
      <c r="E67" s="38">
        <f t="shared" si="1"/>
        <v>0</v>
      </c>
      <c r="F67" s="38">
        <f t="shared" si="1"/>
        <v>0</v>
      </c>
      <c r="G67" s="36">
        <f t="shared" si="0"/>
        <v>0</v>
      </c>
      <c r="H67" s="37">
        <v>0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ht="16.899999999999999" customHeight="1">
      <c r="A68" s="51" t="s">
        <v>77</v>
      </c>
      <c r="B68" s="65">
        <v>1420</v>
      </c>
      <c r="C68" s="44">
        <v>0</v>
      </c>
      <c r="D68" s="44">
        <v>0</v>
      </c>
      <c r="E68" s="38">
        <f t="shared" si="1"/>
        <v>0</v>
      </c>
      <c r="F68" s="38">
        <f t="shared" si="1"/>
        <v>0</v>
      </c>
      <c r="G68" s="36">
        <f t="shared" si="0"/>
        <v>0</v>
      </c>
      <c r="H68" s="37">
        <v>0</v>
      </c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ht="22.15" customHeight="1">
      <c r="A69" s="41" t="s">
        <v>78</v>
      </c>
      <c r="B69" s="64">
        <v>1430</v>
      </c>
      <c r="C69" s="36">
        <v>0</v>
      </c>
      <c r="D69" s="36">
        <v>0</v>
      </c>
      <c r="E69" s="38">
        <f t="shared" si="1"/>
        <v>0</v>
      </c>
      <c r="F69" s="38">
        <f t="shared" si="1"/>
        <v>0</v>
      </c>
      <c r="G69" s="36">
        <f t="shared" si="0"/>
        <v>0</v>
      </c>
      <c r="H69" s="37">
        <v>0</v>
      </c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ht="23.25">
      <c r="A70" s="66"/>
      <c r="B70" s="67"/>
      <c r="C70" s="68"/>
      <c r="D70" s="68"/>
      <c r="E70" s="69" t="s">
        <v>79</v>
      </c>
      <c r="F70" s="69"/>
      <c r="G70" s="69"/>
      <c r="H70" s="69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ht="23.25">
      <c r="A71" s="66"/>
      <c r="B71" s="67"/>
      <c r="C71" s="68"/>
      <c r="D71" s="68"/>
      <c r="E71" s="70"/>
      <c r="F71" s="71"/>
      <c r="G71" s="71"/>
      <c r="H71" s="71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ht="15.75">
      <c r="A72" s="32">
        <v>1</v>
      </c>
      <c r="B72" s="30">
        <v>2</v>
      </c>
      <c r="C72" s="32">
        <v>3</v>
      </c>
      <c r="D72" s="30">
        <v>4</v>
      </c>
      <c r="E72" s="32">
        <v>5</v>
      </c>
      <c r="F72" s="30">
        <v>6</v>
      </c>
      <c r="G72" s="32">
        <v>7</v>
      </c>
      <c r="H72" s="30">
        <v>8</v>
      </c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ht="23.45" customHeight="1">
      <c r="A73" s="41" t="s">
        <v>53</v>
      </c>
      <c r="B73" s="64">
        <v>1440</v>
      </c>
      <c r="C73" s="36">
        <v>0</v>
      </c>
      <c r="D73" s="36" t="s">
        <v>80</v>
      </c>
      <c r="E73" s="36" t="str">
        <f>D73</f>
        <v>-</v>
      </c>
      <c r="F73" s="36" t="str">
        <f>E73</f>
        <v>-</v>
      </c>
      <c r="G73" s="36" t="s">
        <v>80</v>
      </c>
      <c r="H73" s="37">
        <v>0</v>
      </c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ht="15.75">
      <c r="A74" s="43" t="s">
        <v>81</v>
      </c>
      <c r="B74" s="64">
        <v>1450</v>
      </c>
      <c r="C74" s="40">
        <v>0</v>
      </c>
      <c r="D74" s="40" t="s">
        <v>80</v>
      </c>
      <c r="E74" s="40" t="s">
        <v>80</v>
      </c>
      <c r="F74" s="40" t="s">
        <v>80</v>
      </c>
      <c r="G74" s="36" t="s">
        <v>80</v>
      </c>
      <c r="H74" s="37">
        <v>0</v>
      </c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ht="15.75">
      <c r="A75" s="33" t="s">
        <v>82</v>
      </c>
      <c r="B75" s="33"/>
      <c r="C75" s="33"/>
      <c r="D75" s="33"/>
      <c r="E75" s="33"/>
      <c r="F75" s="33"/>
      <c r="G75" s="33"/>
      <c r="H75" s="33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ht="15.75">
      <c r="A76" s="72" t="s">
        <v>83</v>
      </c>
      <c r="B76" s="72"/>
      <c r="C76" s="72"/>
      <c r="D76" s="72"/>
      <c r="E76" s="72"/>
      <c r="F76" s="72"/>
      <c r="G76" s="72"/>
      <c r="H76" s="72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ht="40.15" customHeight="1">
      <c r="A77" s="73" t="s">
        <v>84</v>
      </c>
      <c r="B77" s="13">
        <v>2000</v>
      </c>
      <c r="C77" s="36"/>
      <c r="D77" s="36"/>
      <c r="E77" s="36"/>
      <c r="F77" s="36"/>
      <c r="G77" s="36">
        <f t="shared" ref="G77:G84" si="2">F77-E77</f>
        <v>0</v>
      </c>
      <c r="H77" s="37">
        <v>0</v>
      </c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ht="33.6" customHeight="1">
      <c r="A78" s="73" t="s">
        <v>85</v>
      </c>
      <c r="B78" s="13">
        <v>2010</v>
      </c>
      <c r="C78" s="38"/>
      <c r="D78" s="38"/>
      <c r="E78" s="38"/>
      <c r="F78" s="38"/>
      <c r="G78" s="36">
        <f t="shared" si="2"/>
        <v>0</v>
      </c>
      <c r="H78" s="37">
        <v>0</v>
      </c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ht="21.6" customHeight="1">
      <c r="A79" s="41" t="s">
        <v>86</v>
      </c>
      <c r="B79" s="13">
        <v>2020</v>
      </c>
      <c r="C79" s="38"/>
      <c r="D79" s="38"/>
      <c r="E79" s="38"/>
      <c r="F79" s="38"/>
      <c r="G79" s="36">
        <f t="shared" si="2"/>
        <v>0</v>
      </c>
      <c r="H79" s="37">
        <v>0</v>
      </c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ht="16.899999999999999" customHeight="1">
      <c r="A80" s="74" t="s">
        <v>87</v>
      </c>
      <c r="B80" s="75">
        <v>2030</v>
      </c>
      <c r="C80" s="38"/>
      <c r="D80" s="38"/>
      <c r="E80" s="38"/>
      <c r="F80" s="38"/>
      <c r="G80" s="38">
        <f t="shared" si="2"/>
        <v>0</v>
      </c>
      <c r="H80" s="59">
        <v>0</v>
      </c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1:23" ht="14.45" customHeight="1">
      <c r="A81" s="73" t="s">
        <v>88</v>
      </c>
      <c r="B81" s="13">
        <v>2040</v>
      </c>
      <c r="C81" s="38"/>
      <c r="D81" s="38"/>
      <c r="E81" s="38"/>
      <c r="F81" s="38"/>
      <c r="G81" s="36">
        <f t="shared" si="2"/>
        <v>0</v>
      </c>
      <c r="H81" s="37">
        <v>0</v>
      </c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1:23" ht="16.899999999999999" customHeight="1">
      <c r="A82" s="73" t="s">
        <v>89</v>
      </c>
      <c r="B82" s="13">
        <v>2050</v>
      </c>
      <c r="C82" s="38"/>
      <c r="D82" s="38"/>
      <c r="E82" s="38"/>
      <c r="F82" s="38"/>
      <c r="G82" s="36">
        <f t="shared" si="2"/>
        <v>0</v>
      </c>
      <c r="H82" s="37">
        <v>0</v>
      </c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3" ht="15.75">
      <c r="A83" s="73" t="s">
        <v>90</v>
      </c>
      <c r="B83" s="13">
        <v>2060</v>
      </c>
      <c r="C83" s="38"/>
      <c r="D83" s="38"/>
      <c r="E83" s="38"/>
      <c r="F83" s="38"/>
      <c r="G83" s="36">
        <f t="shared" si="2"/>
        <v>0</v>
      </c>
      <c r="H83" s="37">
        <v>0</v>
      </c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ht="33" customHeight="1">
      <c r="A84" s="73" t="s">
        <v>91</v>
      </c>
      <c r="B84" s="13">
        <v>2070</v>
      </c>
      <c r="C84" s="36"/>
      <c r="D84" s="36"/>
      <c r="E84" s="36"/>
      <c r="F84" s="36"/>
      <c r="G84" s="36">
        <f t="shared" si="2"/>
        <v>0</v>
      </c>
      <c r="H84" s="37">
        <v>0</v>
      </c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ht="15.75">
      <c r="A85" s="72" t="s">
        <v>92</v>
      </c>
      <c r="B85" s="72"/>
      <c r="C85" s="72"/>
      <c r="D85" s="72"/>
      <c r="E85" s="72"/>
      <c r="F85" s="72"/>
      <c r="G85" s="72"/>
      <c r="H85" s="72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ht="39" customHeight="1">
      <c r="A86" s="49" t="s">
        <v>93</v>
      </c>
      <c r="B86" s="13">
        <v>2110</v>
      </c>
      <c r="C86" s="40">
        <v>1.8</v>
      </c>
      <c r="D86" s="40">
        <v>0</v>
      </c>
      <c r="E86" s="40">
        <v>50</v>
      </c>
      <c r="F86" s="40">
        <f>D86</f>
        <v>0</v>
      </c>
      <c r="G86" s="36">
        <f t="shared" ref="G86:G97" si="3">F86-E86</f>
        <v>-50</v>
      </c>
      <c r="H86" s="37">
        <f>F86/E86*100</f>
        <v>0</v>
      </c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ht="30.6" customHeight="1">
      <c r="A87" s="49" t="s">
        <v>94</v>
      </c>
      <c r="B87" s="13">
        <v>2120</v>
      </c>
      <c r="C87" s="40">
        <f>C88+C89+C91+C92+C93+C94+C90-C90</f>
        <v>3723.2</v>
      </c>
      <c r="D87" s="40">
        <f>D88+D89+D91+D92+D93+D94+D90-D90</f>
        <v>3721.5</v>
      </c>
      <c r="E87" s="40">
        <f>E88+E89+E90+E91+E92+E93+E94</f>
        <v>3856</v>
      </c>
      <c r="F87" s="40">
        <f>F88+F89+F90+F91+F92+F93+F94</f>
        <v>3721.5</v>
      </c>
      <c r="G87" s="36">
        <f t="shared" si="3"/>
        <v>-134.5</v>
      </c>
      <c r="H87" s="37">
        <f>F87/E87*100</f>
        <v>96.511929460580916</v>
      </c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23" ht="25.15" customHeight="1">
      <c r="A88" s="41" t="s">
        <v>95</v>
      </c>
      <c r="B88" s="13">
        <v>2121</v>
      </c>
      <c r="C88" s="36">
        <v>3436.1</v>
      </c>
      <c r="D88" s="36">
        <v>3434.6</v>
      </c>
      <c r="E88" s="36">
        <v>3558.5</v>
      </c>
      <c r="F88" s="36">
        <f>D88</f>
        <v>3434.6</v>
      </c>
      <c r="G88" s="36">
        <f t="shared" si="3"/>
        <v>-123.90000000000009</v>
      </c>
      <c r="H88" s="37">
        <f>F88/E88*100</f>
        <v>96.51819586904594</v>
      </c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pans="1:23" ht="23.45" customHeight="1">
      <c r="A89" s="41" t="s">
        <v>96</v>
      </c>
      <c r="B89" s="13">
        <v>2122</v>
      </c>
      <c r="C89" s="36">
        <v>0.7</v>
      </c>
      <c r="D89" s="36">
        <v>0</v>
      </c>
      <c r="E89" s="36">
        <v>1</v>
      </c>
      <c r="F89" s="36">
        <f>D89</f>
        <v>0</v>
      </c>
      <c r="G89" s="36">
        <f t="shared" si="3"/>
        <v>-1</v>
      </c>
      <c r="H89" s="37">
        <f>F89/E89*100</f>
        <v>0</v>
      </c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pans="1:23" ht="36" customHeight="1">
      <c r="A90" s="73" t="s">
        <v>97</v>
      </c>
      <c r="B90" s="19">
        <v>2123</v>
      </c>
      <c r="C90" s="36"/>
      <c r="D90" s="36"/>
      <c r="E90" s="36"/>
      <c r="F90" s="36">
        <f>D90</f>
        <v>0</v>
      </c>
      <c r="G90" s="36">
        <f t="shared" si="3"/>
        <v>0</v>
      </c>
      <c r="H90" s="37">
        <v>0</v>
      </c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pans="1:23" ht="45.6" customHeight="1">
      <c r="A91" s="73" t="s">
        <v>98</v>
      </c>
      <c r="B91" s="76">
        <v>2124</v>
      </c>
      <c r="C91" s="36"/>
      <c r="D91" s="36"/>
      <c r="E91" s="36"/>
      <c r="F91" s="36"/>
      <c r="G91" s="36">
        <f t="shared" si="3"/>
        <v>0</v>
      </c>
      <c r="H91" s="37">
        <v>0</v>
      </c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</row>
    <row r="92" spans="1:23" ht="34.9" customHeight="1">
      <c r="A92" s="73" t="s">
        <v>99</v>
      </c>
      <c r="B92" s="76">
        <v>2125</v>
      </c>
      <c r="C92" s="36"/>
      <c r="D92" s="36"/>
      <c r="E92" s="36"/>
      <c r="F92" s="36"/>
      <c r="G92" s="36">
        <f t="shared" si="3"/>
        <v>0</v>
      </c>
      <c r="H92" s="37">
        <v>0</v>
      </c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pans="1:23" ht="28.15" customHeight="1">
      <c r="A93" s="77" t="s">
        <v>100</v>
      </c>
      <c r="B93" s="19">
        <v>2126</v>
      </c>
      <c r="C93" s="36"/>
      <c r="D93" s="36"/>
      <c r="E93" s="36"/>
      <c r="F93" s="36"/>
      <c r="G93" s="36">
        <f t="shared" si="3"/>
        <v>0</v>
      </c>
      <c r="H93" s="37">
        <v>0</v>
      </c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</row>
    <row r="94" spans="1:23" ht="15.75">
      <c r="A94" s="77" t="s">
        <v>101</v>
      </c>
      <c r="B94" s="19">
        <v>2127</v>
      </c>
      <c r="C94" s="57">
        <v>286.39999999999998</v>
      </c>
      <c r="D94" s="57">
        <v>286.89999999999998</v>
      </c>
      <c r="E94" s="57">
        <v>296.5</v>
      </c>
      <c r="F94" s="57">
        <f>D94</f>
        <v>286.89999999999998</v>
      </c>
      <c r="G94" s="36">
        <f t="shared" si="3"/>
        <v>-9.6000000000000227</v>
      </c>
      <c r="H94" s="37">
        <f>F94/E94*100</f>
        <v>96.762225969645868</v>
      </c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</row>
    <row r="95" spans="1:23" ht="43.15" customHeight="1">
      <c r="A95" s="78" t="s">
        <v>102</v>
      </c>
      <c r="B95" s="76">
        <v>2130</v>
      </c>
      <c r="C95" s="57">
        <f>C96</f>
        <v>4064.2</v>
      </c>
      <c r="D95" s="57">
        <f>D96</f>
        <v>4076.5</v>
      </c>
      <c r="E95" s="57">
        <f>E96</f>
        <v>4349</v>
      </c>
      <c r="F95" s="57">
        <f>F96</f>
        <v>4076.5</v>
      </c>
      <c r="G95" s="36">
        <f t="shared" si="3"/>
        <v>-272.5</v>
      </c>
      <c r="H95" s="37">
        <f>F95/E95*100</f>
        <v>93.734191768222573</v>
      </c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pans="1:23" ht="30" customHeight="1">
      <c r="A96" s="77" t="s">
        <v>103</v>
      </c>
      <c r="B96" s="19">
        <v>2131</v>
      </c>
      <c r="C96" s="38">
        <v>4064.2</v>
      </c>
      <c r="D96" s="38">
        <v>4076.5</v>
      </c>
      <c r="E96" s="38">
        <v>4349</v>
      </c>
      <c r="F96" s="38">
        <f>D96</f>
        <v>4076.5</v>
      </c>
      <c r="G96" s="36">
        <f t="shared" si="3"/>
        <v>-272.5</v>
      </c>
      <c r="H96" s="37">
        <f>F96/E96*100</f>
        <v>93.734191768222573</v>
      </c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</row>
    <row r="97" spans="1:23" ht="15.75">
      <c r="A97" s="49" t="s">
        <v>81</v>
      </c>
      <c r="B97" s="19">
        <v>2200</v>
      </c>
      <c r="C97" s="40">
        <f>C86+C87+C95</f>
        <v>7789.2</v>
      </c>
      <c r="D97" s="40">
        <f>D86+D87+D95</f>
        <v>7798</v>
      </c>
      <c r="E97" s="40">
        <f>E86+E87+E95</f>
        <v>8255</v>
      </c>
      <c r="F97" s="40">
        <f>F86+F87+F95</f>
        <v>7798</v>
      </c>
      <c r="G97" s="36">
        <f t="shared" si="3"/>
        <v>-457</v>
      </c>
      <c r="H97" s="37">
        <f>F97/E97*100</f>
        <v>94.463961235614775</v>
      </c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</row>
    <row r="98" spans="1:23" ht="15.75">
      <c r="A98" s="33" t="s">
        <v>104</v>
      </c>
      <c r="B98" s="33"/>
      <c r="C98" s="33"/>
      <c r="D98" s="33"/>
      <c r="E98" s="33"/>
      <c r="F98" s="33"/>
      <c r="G98" s="33"/>
      <c r="H98" s="33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</row>
    <row r="99" spans="1:23" ht="27.6" customHeight="1">
      <c r="A99" s="49" t="s">
        <v>105</v>
      </c>
      <c r="B99" s="13">
        <v>3405</v>
      </c>
      <c r="C99" s="40">
        <v>1275.3</v>
      </c>
      <c r="D99" s="40">
        <v>347.1</v>
      </c>
      <c r="E99" s="40"/>
      <c r="F99" s="40">
        <f>D99</f>
        <v>347.1</v>
      </c>
      <c r="G99" s="36">
        <f>F99-E99</f>
        <v>347.1</v>
      </c>
      <c r="H99" s="37">
        <v>0</v>
      </c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</row>
    <row r="100" spans="1:23" ht="26.45" customHeight="1">
      <c r="A100" s="49" t="s">
        <v>106</v>
      </c>
      <c r="B100" s="13">
        <v>3415</v>
      </c>
      <c r="C100" s="40">
        <v>347.1</v>
      </c>
      <c r="D100" s="40">
        <v>10.5</v>
      </c>
      <c r="E100" s="40"/>
      <c r="F100" s="40">
        <f>D100</f>
        <v>10.5</v>
      </c>
      <c r="G100" s="36">
        <f>F100-E100</f>
        <v>10.5</v>
      </c>
      <c r="H100" s="37">
        <v>0</v>
      </c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</row>
    <row r="101" spans="1:23" ht="15.75">
      <c r="A101" s="79" t="s">
        <v>107</v>
      </c>
      <c r="B101" s="79"/>
      <c r="C101" s="79"/>
      <c r="D101" s="79"/>
      <c r="E101" s="79"/>
      <c r="F101" s="79"/>
      <c r="G101" s="79"/>
      <c r="H101" s="79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pans="1:23" ht="27.6" customHeight="1">
      <c r="A102" s="49" t="s">
        <v>108</v>
      </c>
      <c r="B102" s="13">
        <v>4000</v>
      </c>
      <c r="C102" s="40">
        <f>C103</f>
        <v>235.3</v>
      </c>
      <c r="D102" s="40">
        <f>D103</f>
        <v>7</v>
      </c>
      <c r="E102" s="40">
        <f>E103</f>
        <v>146</v>
      </c>
      <c r="F102" s="40">
        <f t="shared" ref="F102:F107" si="4">D102</f>
        <v>7</v>
      </c>
      <c r="G102" s="36">
        <f t="shared" ref="G102:G107" si="5">F102-E102</f>
        <v>-139</v>
      </c>
      <c r="H102" s="37">
        <f>F102/E102*100</f>
        <v>4.7945205479452051</v>
      </c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</row>
    <row r="103" spans="1:23" ht="33" customHeight="1">
      <c r="A103" s="49" t="s">
        <v>109</v>
      </c>
      <c r="B103" s="13">
        <v>4000</v>
      </c>
      <c r="C103" s="40">
        <f>C104+C105+C106+C107</f>
        <v>235.3</v>
      </c>
      <c r="D103" s="40">
        <f>D104+D105+D106+D107</f>
        <v>7</v>
      </c>
      <c r="E103" s="40">
        <f>E104+E105+E106+E107</f>
        <v>146</v>
      </c>
      <c r="F103" s="40">
        <f t="shared" si="4"/>
        <v>7</v>
      </c>
      <c r="G103" s="36">
        <f t="shared" si="5"/>
        <v>-139</v>
      </c>
      <c r="H103" s="37">
        <f>F103/E103*100</f>
        <v>4.7945205479452051</v>
      </c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</row>
    <row r="104" spans="1:23" ht="20.45" customHeight="1">
      <c r="A104" s="73" t="s">
        <v>110</v>
      </c>
      <c r="B104" s="13" t="s">
        <v>111</v>
      </c>
      <c r="C104" s="36"/>
      <c r="D104" s="36"/>
      <c r="E104" s="40">
        <v>0</v>
      </c>
      <c r="F104" s="40">
        <f t="shared" si="4"/>
        <v>0</v>
      </c>
      <c r="G104" s="36">
        <f t="shared" si="5"/>
        <v>0</v>
      </c>
      <c r="H104" s="37">
        <v>0</v>
      </c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</row>
    <row r="105" spans="1:23" ht="22.9" customHeight="1">
      <c r="A105" s="73" t="s">
        <v>112</v>
      </c>
      <c r="B105" s="13" t="s">
        <v>113</v>
      </c>
      <c r="C105" s="36"/>
      <c r="D105" s="36"/>
      <c r="E105" s="40">
        <v>0</v>
      </c>
      <c r="F105" s="40">
        <f t="shared" si="4"/>
        <v>0</v>
      </c>
      <c r="G105" s="36">
        <f t="shared" si="5"/>
        <v>0</v>
      </c>
      <c r="H105" s="37">
        <v>0</v>
      </c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</row>
    <row r="106" spans="1:23" ht="19.149999999999999" customHeight="1">
      <c r="A106" s="73" t="s">
        <v>114</v>
      </c>
      <c r="B106" s="13" t="s">
        <v>115</v>
      </c>
      <c r="C106" s="36">
        <v>235.3</v>
      </c>
      <c r="D106" s="36">
        <v>7</v>
      </c>
      <c r="E106" s="40">
        <v>146</v>
      </c>
      <c r="F106" s="40">
        <f t="shared" si="4"/>
        <v>7</v>
      </c>
      <c r="G106" s="36">
        <f t="shared" si="5"/>
        <v>-139</v>
      </c>
      <c r="H106" s="37">
        <f>F106/E106*100</f>
        <v>4.7945205479452051</v>
      </c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</row>
    <row r="107" spans="1:23" ht="15.75">
      <c r="A107" s="73" t="s">
        <v>116</v>
      </c>
      <c r="B107" s="13" t="s">
        <v>117</v>
      </c>
      <c r="C107" s="36"/>
      <c r="D107" s="36"/>
      <c r="E107" s="40">
        <v>0</v>
      </c>
      <c r="F107" s="40">
        <f t="shared" si="4"/>
        <v>0</v>
      </c>
      <c r="G107" s="36">
        <f t="shared" si="5"/>
        <v>0</v>
      </c>
      <c r="H107" s="37">
        <v>0</v>
      </c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</row>
    <row r="108" spans="1:23" ht="15.75">
      <c r="A108" s="80" t="s">
        <v>118</v>
      </c>
      <c r="B108" s="80"/>
      <c r="C108" s="80"/>
      <c r="D108" s="80"/>
      <c r="E108" s="80"/>
      <c r="F108" s="80"/>
      <c r="G108" s="80"/>
      <c r="H108" s="80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</row>
    <row r="109" spans="1:23" ht="15.75">
      <c r="A109" s="77" t="s">
        <v>119</v>
      </c>
      <c r="B109" s="13">
        <v>5040</v>
      </c>
      <c r="C109" s="81">
        <f>C34/(C41+C33)%</f>
        <v>-86.236712445685896</v>
      </c>
      <c r="D109" s="81">
        <f>D34/(D41+D33)%</f>
        <v>-87.741691534153617</v>
      </c>
      <c r="E109" s="81">
        <f>E34/(E41+E33)%</f>
        <v>-84.288102780711014</v>
      </c>
      <c r="F109" s="81">
        <f>F34/(F41+F33)%</f>
        <v>-87.741691534153617</v>
      </c>
      <c r="G109" s="81">
        <f>F109-E109</f>
        <v>-3.4535887534426024</v>
      </c>
      <c r="H109" s="82">
        <f>F109/E109*100</f>
        <v>104.09736207069183</v>
      </c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1:23" ht="15.75">
      <c r="A110" s="33" t="s">
        <v>120</v>
      </c>
      <c r="B110" s="33"/>
      <c r="C110" s="33"/>
      <c r="D110" s="33"/>
      <c r="E110" s="33"/>
      <c r="F110" s="33"/>
      <c r="G110" s="33"/>
      <c r="H110" s="33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1:23" ht="34.15" customHeight="1">
      <c r="A111" s="77" t="s">
        <v>121</v>
      </c>
      <c r="B111" s="13">
        <v>6000</v>
      </c>
      <c r="C111" s="36">
        <v>3603.6</v>
      </c>
      <c r="D111" s="36">
        <v>2328.5</v>
      </c>
      <c r="E111" s="36">
        <v>4655</v>
      </c>
      <c r="F111" s="36">
        <f t="shared" ref="F111:F116" si="6">D111</f>
        <v>2328.5</v>
      </c>
      <c r="G111" s="36">
        <f>F111-E111</f>
        <v>-2326.5</v>
      </c>
      <c r="H111" s="37">
        <f>F111/E111*100</f>
        <v>50.021482277121379</v>
      </c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1:23" ht="15.75">
      <c r="A112" s="77" t="s">
        <v>122</v>
      </c>
      <c r="B112" s="13">
        <v>6001</v>
      </c>
      <c r="C112" s="36">
        <v>3538.1</v>
      </c>
      <c r="D112" s="36">
        <v>2318.9</v>
      </c>
      <c r="E112" s="36">
        <f>E113+E114</f>
        <v>4594</v>
      </c>
      <c r="F112" s="36">
        <f t="shared" si="6"/>
        <v>2318.9</v>
      </c>
      <c r="G112" s="36">
        <f>F112-E112</f>
        <v>-2275.1</v>
      </c>
      <c r="H112" s="37">
        <f>F112/E112*100</f>
        <v>50.476708750544184</v>
      </c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1:23" ht="15.75">
      <c r="A113" s="83" t="s">
        <v>123</v>
      </c>
      <c r="B113" s="75">
        <v>6002</v>
      </c>
      <c r="C113" s="38">
        <v>11785</v>
      </c>
      <c r="D113" s="38">
        <v>11783</v>
      </c>
      <c r="E113" s="38">
        <v>11750</v>
      </c>
      <c r="F113" s="38">
        <f t="shared" si="6"/>
        <v>11783</v>
      </c>
      <c r="G113" s="36">
        <f>F113-E113</f>
        <v>33</v>
      </c>
      <c r="H113" s="37">
        <f>F113/E113*100</f>
        <v>100.28085106382977</v>
      </c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pans="1:23" ht="15.75">
      <c r="A114" s="83" t="s">
        <v>124</v>
      </c>
      <c r="B114" s="75">
        <v>6003</v>
      </c>
      <c r="C114" s="38">
        <v>-8246.5</v>
      </c>
      <c r="D114" s="38">
        <v>-9464.1</v>
      </c>
      <c r="E114" s="38">
        <v>-7156</v>
      </c>
      <c r="F114" s="38">
        <f t="shared" si="6"/>
        <v>-9464.1</v>
      </c>
      <c r="G114" s="36">
        <f>F114-E114</f>
        <v>-2308.1000000000004</v>
      </c>
      <c r="H114" s="37">
        <f>F114/E114*100</f>
        <v>132.25405254332031</v>
      </c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</row>
    <row r="115" spans="1:23" ht="27.6" customHeight="1">
      <c r="A115" s="77" t="s">
        <v>125</v>
      </c>
      <c r="B115" s="13">
        <v>6010</v>
      </c>
      <c r="C115" s="38">
        <v>1019.5</v>
      </c>
      <c r="D115" s="38">
        <v>681</v>
      </c>
      <c r="E115" s="38">
        <v>861</v>
      </c>
      <c r="F115" s="38">
        <f t="shared" si="6"/>
        <v>681</v>
      </c>
      <c r="G115" s="36">
        <f>F115-E115</f>
        <v>-180</v>
      </c>
      <c r="H115" s="37">
        <f>F115/E115*100</f>
        <v>79.094076655052277</v>
      </c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</row>
    <row r="116" spans="1:23" ht="25.9" customHeight="1">
      <c r="A116" s="77" t="s">
        <v>126</v>
      </c>
      <c r="B116" s="13">
        <v>6011</v>
      </c>
      <c r="C116" s="38">
        <v>347.1</v>
      </c>
      <c r="D116" s="38">
        <v>10.5</v>
      </c>
      <c r="E116" s="38"/>
      <c r="F116" s="38">
        <f t="shared" si="6"/>
        <v>10.5</v>
      </c>
      <c r="G116" s="36"/>
      <c r="H116" s="37">
        <v>0</v>
      </c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</row>
    <row r="117" spans="1:23" ht="15.75">
      <c r="A117" s="49" t="s">
        <v>127</v>
      </c>
      <c r="B117" s="13">
        <v>6020</v>
      </c>
      <c r="C117" s="57">
        <f>C111+C115</f>
        <v>4623.1000000000004</v>
      </c>
      <c r="D117" s="57">
        <f>D111+D115</f>
        <v>3009.5</v>
      </c>
      <c r="E117" s="57">
        <f>E111+E115</f>
        <v>5516</v>
      </c>
      <c r="F117" s="57">
        <f>F111+F115</f>
        <v>3009.5</v>
      </c>
      <c r="G117" s="40">
        <f t="shared" ref="G117:G123" si="7">F117-E117</f>
        <v>-2506.5</v>
      </c>
      <c r="H117" s="37">
        <f>F117/E117*100</f>
        <v>54.559463379260329</v>
      </c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</row>
    <row r="118" spans="1:23" ht="22.15" customHeight="1">
      <c r="A118" s="77" t="s">
        <v>128</v>
      </c>
      <c r="B118" s="13">
        <v>6030</v>
      </c>
      <c r="C118" s="36"/>
      <c r="D118" s="36"/>
      <c r="E118" s="36"/>
      <c r="F118" s="84"/>
      <c r="G118" s="36">
        <f t="shared" si="7"/>
        <v>0</v>
      </c>
      <c r="H118" s="37">
        <v>0</v>
      </c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</row>
    <row r="119" spans="1:23" ht="27" customHeight="1">
      <c r="A119" s="77" t="s">
        <v>129</v>
      </c>
      <c r="B119" s="13">
        <v>6040</v>
      </c>
      <c r="C119" s="36"/>
      <c r="D119" s="36"/>
      <c r="E119" s="36"/>
      <c r="F119" s="84"/>
      <c r="G119" s="36">
        <f t="shared" si="7"/>
        <v>0</v>
      </c>
      <c r="H119" s="37">
        <v>0</v>
      </c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</row>
    <row r="120" spans="1:23" ht="27.6" customHeight="1">
      <c r="A120" s="49" t="s">
        <v>130</v>
      </c>
      <c r="B120" s="13">
        <v>6050</v>
      </c>
      <c r="C120" s="40"/>
      <c r="D120" s="40"/>
      <c r="E120" s="40"/>
      <c r="F120" s="84"/>
      <c r="G120" s="36">
        <f t="shared" si="7"/>
        <v>0</v>
      </c>
      <c r="H120" s="37">
        <v>0</v>
      </c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ht="26.45" customHeight="1">
      <c r="A121" s="77" t="s">
        <v>131</v>
      </c>
      <c r="B121" s="13">
        <v>6060</v>
      </c>
      <c r="C121" s="36"/>
      <c r="D121" s="36"/>
      <c r="E121" s="36"/>
      <c r="F121" s="84"/>
      <c r="G121" s="36">
        <f t="shared" si="7"/>
        <v>0</v>
      </c>
      <c r="H121" s="37">
        <v>0</v>
      </c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ht="19.899999999999999" customHeight="1">
      <c r="A122" s="77" t="s">
        <v>132</v>
      </c>
      <c r="B122" s="13">
        <v>6070</v>
      </c>
      <c r="C122" s="36"/>
      <c r="D122" s="36"/>
      <c r="E122" s="36"/>
      <c r="F122" s="84"/>
      <c r="G122" s="36">
        <f t="shared" si="7"/>
        <v>0</v>
      </c>
      <c r="H122" s="37">
        <v>0</v>
      </c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ht="15.75">
      <c r="A123" s="49" t="s">
        <v>133</v>
      </c>
      <c r="B123" s="13">
        <v>6080</v>
      </c>
      <c r="C123" s="40">
        <v>4276.7</v>
      </c>
      <c r="D123" s="40">
        <v>2713.6</v>
      </c>
      <c r="E123" s="40">
        <v>3965</v>
      </c>
      <c r="F123" s="85">
        <f>D123</f>
        <v>2713.6</v>
      </c>
      <c r="G123" s="36">
        <f t="shared" si="7"/>
        <v>-1251.4000000000001</v>
      </c>
      <c r="H123" s="37">
        <f>F123/E123*100</f>
        <v>68.438839848675912</v>
      </c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 ht="15.75">
      <c r="A124" s="79" t="s">
        <v>134</v>
      </c>
      <c r="B124" s="79"/>
      <c r="C124" s="79"/>
      <c r="D124" s="79"/>
      <c r="E124" s="79"/>
      <c r="F124" s="79"/>
      <c r="G124" s="79"/>
      <c r="H124" s="79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 ht="34.15" customHeight="1">
      <c r="A125" s="49" t="s">
        <v>135</v>
      </c>
      <c r="B125" s="86" t="s">
        <v>136</v>
      </c>
      <c r="C125" s="40"/>
      <c r="D125" s="40"/>
      <c r="E125" s="40"/>
      <c r="F125" s="40"/>
      <c r="G125" s="36">
        <f t="shared" ref="G125:G132" si="8">F125-E125</f>
        <v>0</v>
      </c>
      <c r="H125" s="37">
        <v>0</v>
      </c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 ht="27.6" customHeight="1">
      <c r="A126" s="77" t="s">
        <v>137</v>
      </c>
      <c r="B126" s="86" t="s">
        <v>138</v>
      </c>
      <c r="C126" s="36"/>
      <c r="D126" s="36"/>
      <c r="E126" s="36"/>
      <c r="F126" s="36"/>
      <c r="G126" s="36">
        <f t="shared" si="8"/>
        <v>0</v>
      </c>
      <c r="H126" s="37">
        <v>0</v>
      </c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pans="1:23" ht="22.15" customHeight="1">
      <c r="A127" s="77" t="s">
        <v>139</v>
      </c>
      <c r="B127" s="86" t="s">
        <v>140</v>
      </c>
      <c r="C127" s="36"/>
      <c r="D127" s="36"/>
      <c r="E127" s="36"/>
      <c r="F127" s="36"/>
      <c r="G127" s="36">
        <f t="shared" si="8"/>
        <v>0</v>
      </c>
      <c r="H127" s="37">
        <v>0</v>
      </c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pans="1:23" ht="23.45" customHeight="1">
      <c r="A128" s="77" t="s">
        <v>141</v>
      </c>
      <c r="B128" s="86" t="s">
        <v>142</v>
      </c>
      <c r="C128" s="36"/>
      <c r="D128" s="36"/>
      <c r="E128" s="36"/>
      <c r="F128" s="36"/>
      <c r="G128" s="36">
        <f t="shared" si="8"/>
        <v>0</v>
      </c>
      <c r="H128" s="37">
        <v>0</v>
      </c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pans="1:23" ht="25.9" customHeight="1">
      <c r="A129" s="49" t="s">
        <v>143</v>
      </c>
      <c r="B129" s="86" t="s">
        <v>144</v>
      </c>
      <c r="C129" s="40"/>
      <c r="D129" s="40"/>
      <c r="E129" s="40"/>
      <c r="F129" s="40"/>
      <c r="G129" s="36">
        <f t="shared" si="8"/>
        <v>0</v>
      </c>
      <c r="H129" s="37">
        <v>0</v>
      </c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pans="1:23" ht="24" customHeight="1">
      <c r="A130" s="77" t="s">
        <v>137</v>
      </c>
      <c r="B130" s="86" t="s">
        <v>145</v>
      </c>
      <c r="C130" s="36"/>
      <c r="D130" s="36"/>
      <c r="E130" s="36"/>
      <c r="F130" s="36"/>
      <c r="G130" s="36">
        <f t="shared" si="8"/>
        <v>0</v>
      </c>
      <c r="H130" s="37">
        <v>0</v>
      </c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pans="1:23" ht="24.6" customHeight="1">
      <c r="A131" s="77" t="s">
        <v>139</v>
      </c>
      <c r="B131" s="86" t="s">
        <v>146</v>
      </c>
      <c r="C131" s="36"/>
      <c r="D131" s="36"/>
      <c r="E131" s="36"/>
      <c r="F131" s="36"/>
      <c r="G131" s="36">
        <f t="shared" si="8"/>
        <v>0</v>
      </c>
      <c r="H131" s="37">
        <v>0</v>
      </c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pans="1:23" ht="24" customHeight="1">
      <c r="A132" s="77" t="s">
        <v>141</v>
      </c>
      <c r="B132" s="86" t="s">
        <v>147</v>
      </c>
      <c r="C132" s="36"/>
      <c r="D132" s="36"/>
      <c r="E132" s="36"/>
      <c r="F132" s="36"/>
      <c r="G132" s="36">
        <f t="shared" si="8"/>
        <v>0</v>
      </c>
      <c r="H132" s="37">
        <v>0</v>
      </c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1:23" ht="23.25">
      <c r="A133" s="87"/>
      <c r="B133" s="88"/>
      <c r="C133" s="68"/>
      <c r="D133" s="68"/>
      <c r="E133" s="69" t="s">
        <v>79</v>
      </c>
      <c r="F133" s="69"/>
      <c r="G133" s="69"/>
      <c r="H133" s="69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1:23" ht="23.25">
      <c r="A134" s="87"/>
      <c r="B134" s="88"/>
      <c r="C134" s="68"/>
      <c r="D134" s="68"/>
      <c r="E134" s="70"/>
      <c r="F134" s="71"/>
      <c r="G134" s="71"/>
      <c r="H134" s="71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pans="1:23" ht="15.75">
      <c r="A135" s="32">
        <v>1</v>
      </c>
      <c r="B135" s="30">
        <v>2</v>
      </c>
      <c r="C135" s="32">
        <v>3</v>
      </c>
      <c r="D135" s="30">
        <v>4</v>
      </c>
      <c r="E135" s="32">
        <v>5</v>
      </c>
      <c r="F135" s="30">
        <v>6</v>
      </c>
      <c r="G135" s="32">
        <v>7</v>
      </c>
      <c r="H135" s="30">
        <v>8</v>
      </c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pans="1:23" ht="15.75">
      <c r="A136" s="33" t="s">
        <v>148</v>
      </c>
      <c r="B136" s="33"/>
      <c r="C136" s="33"/>
      <c r="D136" s="33"/>
      <c r="E136" s="33"/>
      <c r="F136" s="33"/>
      <c r="G136" s="33"/>
      <c r="H136" s="33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pans="1:23" ht="64.900000000000006" customHeight="1">
      <c r="A137" s="49" t="s">
        <v>149</v>
      </c>
      <c r="B137" s="86" t="s">
        <v>150</v>
      </c>
      <c r="C137" s="40">
        <f>SUM(C138:C140)</f>
        <v>101</v>
      </c>
      <c r="D137" s="40">
        <f>SUM(D138:D140)</f>
        <v>98</v>
      </c>
      <c r="E137" s="40">
        <v>113</v>
      </c>
      <c r="F137" s="40">
        <f>D137</f>
        <v>98</v>
      </c>
      <c r="G137" s="36">
        <f>F137-E137</f>
        <v>-15</v>
      </c>
      <c r="H137" s="37">
        <f>F137/E137*100</f>
        <v>86.725663716814154</v>
      </c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pans="1:23" ht="15.75">
      <c r="A138" s="41" t="s">
        <v>151</v>
      </c>
      <c r="B138" s="86" t="s">
        <v>152</v>
      </c>
      <c r="C138" s="89">
        <v>1</v>
      </c>
      <c r="D138" s="89">
        <v>1</v>
      </c>
      <c r="E138" s="36">
        <v>1</v>
      </c>
      <c r="F138" s="36">
        <f>D138</f>
        <v>1</v>
      </c>
      <c r="G138" s="36">
        <f>F138-E138</f>
        <v>0</v>
      </c>
      <c r="H138" s="37">
        <f>F138/E138*100</f>
        <v>100</v>
      </c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pans="1:23" ht="23.45" customHeight="1">
      <c r="A139" s="41" t="s">
        <v>153</v>
      </c>
      <c r="B139" s="86" t="s">
        <v>154</v>
      </c>
      <c r="C139" s="89">
        <v>12</v>
      </c>
      <c r="D139" s="89">
        <v>14</v>
      </c>
      <c r="E139" s="36">
        <v>13</v>
      </c>
      <c r="F139" s="36">
        <f>D139</f>
        <v>14</v>
      </c>
      <c r="G139" s="36">
        <f>F139-E139</f>
        <v>1</v>
      </c>
      <c r="H139" s="37">
        <f>F139/E139*100</f>
        <v>107.69230769230769</v>
      </c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pans="1:23" ht="16.899999999999999" customHeight="1">
      <c r="A140" s="41" t="s">
        <v>155</v>
      </c>
      <c r="B140" s="86" t="s">
        <v>156</v>
      </c>
      <c r="C140" s="89">
        <v>88</v>
      </c>
      <c r="D140" s="89">
        <v>83</v>
      </c>
      <c r="E140" s="36">
        <v>99</v>
      </c>
      <c r="F140" s="36">
        <f>D140</f>
        <v>83</v>
      </c>
      <c r="G140" s="36">
        <f>F140-E140</f>
        <v>-16</v>
      </c>
      <c r="H140" s="37">
        <f>F140/E140*100</f>
        <v>83.838383838383834</v>
      </c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pans="1:23" ht="15.75">
      <c r="A141" s="66"/>
      <c r="B141" s="88"/>
      <c r="C141" s="90"/>
      <c r="D141" s="90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pans="1:23" ht="20.45" customHeight="1">
      <c r="A142" s="49" t="s">
        <v>76</v>
      </c>
      <c r="B142" s="86" t="s">
        <v>157</v>
      </c>
      <c r="C142" s="85">
        <v>18902.400000000001</v>
      </c>
      <c r="D142" s="85">
        <v>19008.900000000001</v>
      </c>
      <c r="E142" s="40">
        <v>18813</v>
      </c>
      <c r="F142" s="40">
        <f>D142</f>
        <v>19008.900000000001</v>
      </c>
      <c r="G142" s="36">
        <f>F142-E142</f>
        <v>195.90000000000146</v>
      </c>
      <c r="H142" s="37">
        <f>F142/E142*100</f>
        <v>101.04130122787436</v>
      </c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1:23" ht="29.45" customHeight="1">
      <c r="A143" s="49" t="s">
        <v>158</v>
      </c>
      <c r="B143" s="86" t="s">
        <v>159</v>
      </c>
      <c r="C143" s="85">
        <v>15596.05</v>
      </c>
      <c r="D143" s="85">
        <v>16164.07</v>
      </c>
      <c r="E143" s="91">
        <v>13874</v>
      </c>
      <c r="F143" s="92">
        <f>D143</f>
        <v>16164.07</v>
      </c>
      <c r="G143" s="36">
        <f>F143-E143</f>
        <v>2290.0699999999997</v>
      </c>
      <c r="H143" s="37">
        <f>F143/E143*100</f>
        <v>116.50619864494737</v>
      </c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pans="1:23" ht="15.75">
      <c r="A144" s="41" t="s">
        <v>151</v>
      </c>
      <c r="B144" s="86" t="s">
        <v>160</v>
      </c>
      <c r="C144" s="84">
        <v>27971.13</v>
      </c>
      <c r="D144" s="84">
        <v>41708.65</v>
      </c>
      <c r="E144" s="93">
        <v>44169</v>
      </c>
      <c r="F144" s="93">
        <f>D144</f>
        <v>41708.65</v>
      </c>
      <c r="G144" s="36">
        <f>F144-E144</f>
        <v>-2460.3499999999985</v>
      </c>
      <c r="H144" s="37">
        <f>F144/E144*100</f>
        <v>94.429690506916614</v>
      </c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pans="1:23" ht="25.15" customHeight="1">
      <c r="A145" s="41" t="s">
        <v>153</v>
      </c>
      <c r="B145" s="86" t="s">
        <v>161</v>
      </c>
      <c r="C145" s="84">
        <v>23531.61</v>
      </c>
      <c r="D145" s="84">
        <v>21813.84</v>
      </c>
      <c r="E145" s="93">
        <v>15074</v>
      </c>
      <c r="F145" s="93">
        <f>D145</f>
        <v>21813.84</v>
      </c>
      <c r="G145" s="36">
        <f>F145-E145</f>
        <v>6739.84</v>
      </c>
      <c r="H145" s="37">
        <f>F145/E145*100</f>
        <v>144.71168900092874</v>
      </c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pans="1:23" ht="19.899999999999999" customHeight="1">
      <c r="A146" s="41" t="s">
        <v>162</v>
      </c>
      <c r="B146" s="86" t="s">
        <v>163</v>
      </c>
      <c r="C146" s="84">
        <v>14607.7</v>
      </c>
      <c r="D146" s="84">
        <v>14903.3</v>
      </c>
      <c r="E146" s="93">
        <v>13443</v>
      </c>
      <c r="F146" s="93">
        <f>D146</f>
        <v>14903.3</v>
      </c>
      <c r="G146" s="36">
        <f>F146-E146</f>
        <v>1460.2999999999993</v>
      </c>
      <c r="H146" s="37">
        <f>F146/E146*100</f>
        <v>110.86290262590195</v>
      </c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pans="1:23" ht="15.75">
      <c r="A147" s="66"/>
      <c r="B147" s="88"/>
      <c r="C147" s="94"/>
      <c r="D147" s="90"/>
      <c r="E147" s="94"/>
      <c r="F147" s="94"/>
      <c r="G147" s="68"/>
      <c r="H147" s="95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pans="1:23" ht="15.75">
      <c r="A148" s="66"/>
      <c r="B148" s="88"/>
      <c r="C148" s="94"/>
      <c r="D148" s="90"/>
      <c r="E148" s="94"/>
      <c r="F148" s="94"/>
      <c r="G148" s="68"/>
      <c r="H148" s="95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pans="1:23" ht="15.75">
      <c r="A149" s="66"/>
      <c r="B149" s="88"/>
      <c r="C149" s="94"/>
      <c r="D149" s="90"/>
      <c r="E149" s="94"/>
      <c r="F149" s="94"/>
      <c r="G149" s="68"/>
      <c r="H149" s="95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pans="1:23" ht="18.75">
      <c r="A150" s="96"/>
      <c r="B150" s="97"/>
      <c r="C150" s="98"/>
      <c r="D150" s="98"/>
      <c r="E150" s="99"/>
      <c r="F150" s="99"/>
      <c r="G150" s="99"/>
      <c r="H150" s="100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</row>
    <row r="151" spans="1:23" ht="34.9" customHeight="1">
      <c r="A151" s="102" t="s">
        <v>164</v>
      </c>
      <c r="B151" s="103"/>
      <c r="C151" s="103"/>
      <c r="D151" s="104"/>
      <c r="E151" s="105" t="s">
        <v>165</v>
      </c>
      <c r="F151" s="105"/>
      <c r="G151" s="105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8.75">
      <c r="A152" s="23"/>
      <c r="B152" s="106" t="s">
        <v>166</v>
      </c>
      <c r="C152" s="106"/>
      <c r="D152" s="3"/>
      <c r="E152" s="106" t="s">
        <v>167</v>
      </c>
      <c r="F152" s="106"/>
      <c r="G152" s="10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8.75">
      <c r="A153" s="107"/>
      <c r="B153" s="3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8" customHeight="1">
      <c r="A154" s="107" t="s">
        <v>168</v>
      </c>
      <c r="B154" s="103"/>
      <c r="C154" s="103"/>
      <c r="D154" s="104"/>
      <c r="E154" s="105" t="s">
        <v>169</v>
      </c>
      <c r="F154" s="105"/>
      <c r="G154" s="105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8.75">
      <c r="A155" s="107"/>
      <c r="B155" s="106" t="s">
        <v>166</v>
      </c>
      <c r="C155" s="106"/>
      <c r="D155" s="3"/>
      <c r="E155" s="106" t="s">
        <v>167</v>
      </c>
      <c r="F155" s="106"/>
      <c r="G155" s="106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8.75">
      <c r="A156" s="107"/>
      <c r="B156" s="3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8.75">
      <c r="A157" s="107"/>
      <c r="B157" s="3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8.75">
      <c r="A158" s="107"/>
      <c r="B158" s="3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8.75">
      <c r="A159" s="107"/>
      <c r="B159" s="3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8.75">
      <c r="A160" s="107"/>
      <c r="B160" s="3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8.75">
      <c r="A161" s="107"/>
      <c r="B161" s="3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8.75">
      <c r="A162" s="107"/>
      <c r="B162" s="3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8.75">
      <c r="A163" s="107"/>
      <c r="B163" s="3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8.75">
      <c r="A164" s="107"/>
      <c r="B164" s="3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8.75">
      <c r="A165" s="107"/>
      <c r="B165" s="3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8.75">
      <c r="A166" s="107"/>
      <c r="B166" s="3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8.75">
      <c r="A167" s="107"/>
      <c r="B167" s="3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8.75">
      <c r="A168" s="107"/>
      <c r="B168" s="3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8.75">
      <c r="A169" s="107"/>
      <c r="B169" s="3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8.75">
      <c r="A170" s="107"/>
      <c r="B170" s="3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8.75">
      <c r="A171" s="107"/>
      <c r="B171" s="3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8.75">
      <c r="A172" s="107"/>
      <c r="B172" s="3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8.75">
      <c r="A173" s="107"/>
      <c r="B173" s="3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8.75">
      <c r="A174" s="107"/>
      <c r="B174" s="3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8.75">
      <c r="A175" s="107"/>
      <c r="B175" s="3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8.75">
      <c r="A176" s="107"/>
      <c r="B176" s="3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8.75">
      <c r="A177" s="107"/>
      <c r="B177" s="3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8.75">
      <c r="A178" s="107"/>
      <c r="B178" s="3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8.75">
      <c r="A179" s="107"/>
      <c r="B179" s="3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8.75">
      <c r="A180" s="107"/>
      <c r="B180" s="3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8.75">
      <c r="A181" s="107"/>
      <c r="B181" s="3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8.75">
      <c r="A182" s="107"/>
      <c r="B182" s="3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8.75">
      <c r="A183" s="107"/>
      <c r="B183" s="3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8.75">
      <c r="A184" s="107"/>
      <c r="B184" s="3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8.75">
      <c r="A185" s="107"/>
      <c r="B185" s="3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8.75">
      <c r="A186" s="107"/>
      <c r="B186" s="3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8.75">
      <c r="A187" s="107"/>
      <c r="B187" s="3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8.75">
      <c r="A188" s="107"/>
      <c r="B188" s="3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8.75">
      <c r="A189" s="107"/>
      <c r="B189" s="3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8.75">
      <c r="A190" s="107"/>
      <c r="B190" s="3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8.75">
      <c r="A191" s="107"/>
      <c r="B191" s="3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8.75">
      <c r="A192" s="107"/>
      <c r="B192" s="3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8.75">
      <c r="A193" s="107"/>
      <c r="B193" s="3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8.75">
      <c r="A194" s="107"/>
      <c r="B194" s="3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8.75">
      <c r="A195" s="107"/>
      <c r="B195" s="3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8.75">
      <c r="A196" s="107"/>
      <c r="B196" s="3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8.75">
      <c r="A197" s="107"/>
      <c r="B197" s="3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8.75">
      <c r="A198" s="107"/>
      <c r="B198" s="3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8.75">
      <c r="A199" s="107"/>
      <c r="B199" s="3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8.75">
      <c r="A200" s="107"/>
      <c r="B200" s="3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8.75">
      <c r="A201" s="107"/>
      <c r="B201" s="3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8.75">
      <c r="A202" s="107"/>
      <c r="B202" s="3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8.75">
      <c r="A203" s="107"/>
      <c r="B203" s="3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8.75">
      <c r="A204" s="107"/>
      <c r="B204" s="3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8.75">
      <c r="A205" s="107"/>
      <c r="B205" s="3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8.75">
      <c r="A206" s="107"/>
      <c r="B206" s="3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8.75">
      <c r="A207" s="107"/>
      <c r="B207" s="3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8.75">
      <c r="A208" s="107"/>
      <c r="B208" s="3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8.75">
      <c r="A209" s="107"/>
      <c r="B209" s="3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8.75">
      <c r="A210" s="107"/>
      <c r="B210" s="3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8.75">
      <c r="A211" s="107"/>
      <c r="B211" s="3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8.75">
      <c r="A212" s="107"/>
      <c r="B212" s="3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8.75">
      <c r="A213" s="107"/>
      <c r="B213" s="3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8.75">
      <c r="A214" s="107"/>
      <c r="B214" s="3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8.75">
      <c r="A215" s="107"/>
      <c r="B215" s="3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8.75">
      <c r="A216" s="107"/>
      <c r="B216" s="3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8.75">
      <c r="A217" s="107"/>
      <c r="B217" s="3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8.75">
      <c r="A218" s="107"/>
      <c r="B218" s="3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8.75">
      <c r="A219" s="107"/>
      <c r="B219" s="3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8.75">
      <c r="A220" s="107"/>
      <c r="B220" s="3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8.75">
      <c r="A221" s="107"/>
      <c r="B221" s="3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8.75">
      <c r="A222" s="107"/>
      <c r="B222" s="3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8.75">
      <c r="A223" s="107"/>
      <c r="B223" s="3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8.75">
      <c r="A224" s="107"/>
      <c r="B224" s="3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8.75">
      <c r="A225" s="107"/>
      <c r="B225" s="3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8.75">
      <c r="A226" s="107"/>
      <c r="B226" s="3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8.75">
      <c r="A227" s="107"/>
      <c r="B227" s="3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8.75">
      <c r="A228" s="107"/>
      <c r="B228" s="3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8.75">
      <c r="A229" s="107"/>
      <c r="B229" s="3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8.75">
      <c r="A230" s="107"/>
      <c r="B230" s="3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8.75">
      <c r="A231" s="107"/>
      <c r="B231" s="3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8.75">
      <c r="A232" s="107"/>
      <c r="B232" s="3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8.75">
      <c r="A233" s="107"/>
      <c r="B233" s="3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8.75">
      <c r="A234" s="107"/>
      <c r="B234" s="3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8.75">
      <c r="A235" s="107"/>
      <c r="B235" s="3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8.75">
      <c r="A236" s="107"/>
      <c r="B236" s="3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8.75">
      <c r="A237" s="107"/>
      <c r="B237" s="3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8.75">
      <c r="A238" s="107"/>
      <c r="B238" s="3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8.75">
      <c r="A239" s="107"/>
      <c r="B239" s="3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8.75">
      <c r="A240" s="107"/>
      <c r="B240" s="3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8.75">
      <c r="A241" s="107"/>
      <c r="B241" s="3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8.75">
      <c r="A242" s="107"/>
      <c r="B242" s="3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8.75">
      <c r="A243" s="107"/>
      <c r="B243" s="3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8.75">
      <c r="A244" s="107"/>
      <c r="B244" s="3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8.75">
      <c r="A245" s="107"/>
      <c r="B245" s="3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8.75">
      <c r="A246" s="107"/>
      <c r="B246" s="3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8.75">
      <c r="A247" s="107"/>
      <c r="B247" s="3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8.75">
      <c r="A248" s="107"/>
      <c r="B248" s="3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8.75">
      <c r="A249" s="107"/>
      <c r="B249" s="3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8.75">
      <c r="A250" s="107"/>
      <c r="B250" s="3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8.75">
      <c r="A251" s="107"/>
      <c r="B251" s="3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8.75">
      <c r="A252" s="107"/>
      <c r="B252" s="3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8.75">
      <c r="A253" s="107"/>
      <c r="B253" s="3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8.75">
      <c r="A254" s="107"/>
      <c r="B254" s="3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8.75">
      <c r="A255" s="107"/>
      <c r="B255" s="3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8.75">
      <c r="A256" s="107"/>
      <c r="B256" s="3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8.75">
      <c r="A257" s="107"/>
      <c r="B257" s="3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8.75">
      <c r="A258" s="107"/>
      <c r="B258" s="3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8.75">
      <c r="A259" s="107"/>
      <c r="B259" s="3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8.75">
      <c r="A260" s="107"/>
      <c r="B260" s="3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8.75">
      <c r="A261" s="107"/>
      <c r="B261" s="3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8.75">
      <c r="A262" s="107"/>
      <c r="B262" s="3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8.75">
      <c r="A263" s="107"/>
      <c r="B263" s="3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8.75">
      <c r="A264" s="107"/>
      <c r="B264" s="3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8.75">
      <c r="A265" s="107"/>
      <c r="B265" s="3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8.75">
      <c r="A266" s="107"/>
      <c r="B266" s="3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8.75">
      <c r="A267" s="107"/>
      <c r="B267" s="3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8.75">
      <c r="A268" s="107"/>
      <c r="B268" s="3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8.75">
      <c r="A269" s="107"/>
      <c r="B269" s="3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8.75">
      <c r="A270" s="107"/>
      <c r="B270" s="3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8.75">
      <c r="A271" s="107"/>
      <c r="B271" s="3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8.75">
      <c r="A272" s="107"/>
      <c r="B272" s="3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8.75">
      <c r="A273" s="107"/>
      <c r="B273" s="3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8.75">
      <c r="A274" s="107"/>
      <c r="B274" s="3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8.75">
      <c r="A275" s="107"/>
      <c r="B275" s="3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8.75">
      <c r="A276" s="107"/>
      <c r="B276" s="3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8.75">
      <c r="A277" s="107"/>
      <c r="B277" s="3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8.75">
      <c r="A278" s="107"/>
      <c r="B278" s="3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8.75">
      <c r="A279" s="107"/>
      <c r="B279" s="3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8.75">
      <c r="A280" s="107"/>
      <c r="B280" s="3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8.75">
      <c r="A281" s="107"/>
      <c r="B281" s="3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8.75">
      <c r="A282" s="107"/>
      <c r="B282" s="3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8.75">
      <c r="A283" s="107"/>
      <c r="B283" s="3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8.75">
      <c r="A284" s="107"/>
      <c r="B284" s="3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8.75">
      <c r="A285" s="107"/>
      <c r="B285" s="3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8.75">
      <c r="A286" s="107"/>
      <c r="B286" s="3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8.75">
      <c r="A287" s="107"/>
      <c r="B287" s="3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8.75">
      <c r="A288" s="107"/>
      <c r="B288" s="3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8.75">
      <c r="A289" s="107"/>
      <c r="B289" s="3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8.75">
      <c r="A290" s="107"/>
      <c r="B290" s="3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8.75">
      <c r="A291" s="107"/>
      <c r="B291" s="3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8.75">
      <c r="A292" s="107"/>
      <c r="B292" s="3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8.75">
      <c r="A293" s="107"/>
      <c r="B293" s="3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8.75">
      <c r="A294" s="107"/>
      <c r="B294" s="3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8.75">
      <c r="A295" s="107"/>
      <c r="B295" s="3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8.75">
      <c r="A296" s="107"/>
      <c r="B296" s="3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8.75">
      <c r="A297" s="107"/>
      <c r="B297" s="3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8.75">
      <c r="A298" s="107"/>
      <c r="B298" s="3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8.75">
      <c r="A299" s="107"/>
      <c r="B299" s="3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8.75">
      <c r="A300" s="107"/>
      <c r="B300" s="3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8.75">
      <c r="A301" s="107"/>
      <c r="B301" s="3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8.75">
      <c r="A302" s="107"/>
      <c r="B302" s="3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8.75">
      <c r="A303" s="107"/>
      <c r="B303" s="3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8.75">
      <c r="A304" s="107"/>
      <c r="B304" s="3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8.75">
      <c r="A305" s="107"/>
      <c r="B305" s="3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8.75">
      <c r="A306" s="107"/>
      <c r="B306" s="3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8.75">
      <c r="A307" s="107"/>
      <c r="B307" s="3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8.75">
      <c r="A308" s="107"/>
      <c r="B308" s="3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8.75">
      <c r="A309" s="107"/>
      <c r="B309" s="3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8.75">
      <c r="A310" s="107"/>
      <c r="B310" s="3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8.75">
      <c r="A311" s="108"/>
      <c r="B311" s="3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8.75">
      <c r="A312" s="108"/>
      <c r="B312" s="3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8.75">
      <c r="A313" s="108"/>
      <c r="B313" s="3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8.75">
      <c r="A314" s="108"/>
      <c r="B314" s="3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8.75">
      <c r="A315" s="108"/>
      <c r="B315" s="3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8.75">
      <c r="A316" s="108"/>
      <c r="B316" s="3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8.75">
      <c r="A317" s="108"/>
      <c r="B317" s="3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8.75">
      <c r="A318" s="108"/>
      <c r="B318" s="3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8.75">
      <c r="A319" s="108"/>
      <c r="B319" s="3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8.75">
      <c r="A320" s="108"/>
      <c r="B320" s="3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8.75">
      <c r="A321" s="108"/>
      <c r="B321" s="3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8.75">
      <c r="A322" s="108"/>
      <c r="B322" s="3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8.75">
      <c r="A323" s="108"/>
      <c r="B323" s="3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8.75">
      <c r="A324" s="108"/>
      <c r="B324" s="3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8.75">
      <c r="A325" s="108"/>
      <c r="B325" s="3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8.75">
      <c r="A326" s="108"/>
      <c r="B326" s="3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8.75">
      <c r="A327" s="108"/>
      <c r="B327" s="3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8.75">
      <c r="A328" s="108"/>
      <c r="B328" s="3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8.75">
      <c r="A329" s="108"/>
      <c r="B329" s="3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8.75">
      <c r="A330" s="108"/>
      <c r="B330" s="3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8.75">
      <c r="A331" s="108"/>
      <c r="B331" s="3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8.75">
      <c r="A332" s="108"/>
      <c r="B332" s="3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8.75">
      <c r="A333" s="108"/>
      <c r="B333" s="3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8.75">
      <c r="A334" s="108"/>
      <c r="B334" s="3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8.75">
      <c r="A335" s="108"/>
      <c r="B335" s="3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8.75">
      <c r="A336" s="108"/>
      <c r="B336" s="3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8.75">
      <c r="A337" s="108"/>
      <c r="B337" s="3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8.75">
      <c r="A338" s="108"/>
      <c r="B338" s="3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8.75">
      <c r="A339" s="108"/>
      <c r="B339" s="3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8.75">
      <c r="A340" s="108"/>
      <c r="B340" s="3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8.75">
      <c r="A341" s="108"/>
      <c r="B341" s="3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8.75">
      <c r="A342" s="108"/>
      <c r="B342" s="3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8.75">
      <c r="A343" s="108"/>
      <c r="B343" s="3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8.75">
      <c r="A344" s="108"/>
      <c r="B344" s="3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8.75">
      <c r="A345" s="108"/>
      <c r="B345" s="3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8.75">
      <c r="A346" s="108"/>
      <c r="B346" s="3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8.75">
      <c r="A347" s="108"/>
      <c r="B347" s="3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8.75">
      <c r="A348" s="108"/>
      <c r="B348" s="3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8.75">
      <c r="A349" s="108"/>
      <c r="B349" s="3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8.75">
      <c r="A350" s="108"/>
      <c r="B350" s="3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8.75">
      <c r="A351" s="108"/>
      <c r="B351" s="3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8.75">
      <c r="A352" s="108"/>
      <c r="B352" s="3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8.75">
      <c r="A353" s="108"/>
      <c r="B353" s="3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8.75">
      <c r="A354" s="108"/>
      <c r="B354" s="3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8.75">
      <c r="A355" s="108"/>
      <c r="B355" s="3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8.75">
      <c r="A356" s="108"/>
      <c r="B356" s="3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8.75">
      <c r="A357" s="108"/>
      <c r="B357" s="3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8.75">
      <c r="A358" s="108"/>
      <c r="B358" s="3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8.75">
      <c r="A359" s="108"/>
      <c r="B359" s="3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8.75">
      <c r="A360" s="108"/>
      <c r="B360" s="3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8.75">
      <c r="A361" s="108"/>
      <c r="B361" s="3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8.75">
      <c r="A362" s="108"/>
      <c r="B362" s="3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8.75">
      <c r="A363" s="108"/>
      <c r="B363" s="3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8.75">
      <c r="A364" s="108"/>
      <c r="B364" s="3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8.75">
      <c r="A365" s="108"/>
      <c r="B365" s="3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8.75">
      <c r="A366" s="108"/>
      <c r="B366" s="3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8.75">
      <c r="A367" s="108"/>
      <c r="B367" s="3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8.75">
      <c r="A368" s="108"/>
      <c r="B368" s="3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8.75">
      <c r="A369" s="108"/>
      <c r="B369" s="3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8.75">
      <c r="A370" s="108"/>
      <c r="B370" s="3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8.75">
      <c r="A371" s="108"/>
      <c r="B371" s="3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8.75">
      <c r="A372" s="108"/>
      <c r="B372" s="3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8.75">
      <c r="A373" s="108"/>
      <c r="B373" s="3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8.75">
      <c r="A374" s="108"/>
      <c r="B374" s="3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8.75">
      <c r="A375" s="108"/>
      <c r="B375" s="3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8.75">
      <c r="A376" s="108"/>
      <c r="B376" s="3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8.75">
      <c r="A377" s="108"/>
      <c r="B377" s="3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8.75">
      <c r="A378" s="108"/>
      <c r="B378" s="3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8.75">
      <c r="A379" s="108"/>
      <c r="B379" s="3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8.75">
      <c r="A380" s="108"/>
      <c r="B380" s="3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8.75">
      <c r="A381" s="108"/>
      <c r="B381" s="3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8.75">
      <c r="A382" s="108"/>
      <c r="B382" s="3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8.75">
      <c r="A383" s="108"/>
      <c r="B383" s="3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8.75">
      <c r="A384" s="108"/>
      <c r="B384" s="3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8.75">
      <c r="A385" s="108"/>
      <c r="B385" s="3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8.75">
      <c r="A386" s="108"/>
      <c r="B386" s="3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8.75">
      <c r="A387" s="108"/>
      <c r="B387" s="3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8.75">
      <c r="A388" s="108"/>
      <c r="B388" s="3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8.75">
      <c r="A389" s="108"/>
      <c r="B389" s="3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8.75">
      <c r="A390" s="108"/>
      <c r="B390" s="3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8.75">
      <c r="A391" s="108"/>
      <c r="B391" s="3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8.75">
      <c r="A392" s="108"/>
      <c r="B392" s="3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8.75">
      <c r="A393" s="108"/>
      <c r="B393" s="3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8.75">
      <c r="A394" s="108"/>
      <c r="B394" s="3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8.75">
      <c r="A395" s="108"/>
      <c r="B395" s="3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8.75">
      <c r="A396" s="108"/>
      <c r="B396" s="3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8.75">
      <c r="A397" s="108"/>
      <c r="B397" s="3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8.75">
      <c r="A398" s="108"/>
      <c r="B398" s="3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8.75">
      <c r="A399" s="108"/>
      <c r="B399" s="3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8.75">
      <c r="A400" s="108"/>
      <c r="B400" s="3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8.75">
      <c r="A401" s="108"/>
      <c r="B401" s="3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8.75">
      <c r="A402" s="108"/>
      <c r="B402" s="3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8.75">
      <c r="A403" s="108"/>
      <c r="B403" s="3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8.75">
      <c r="A404" s="108"/>
      <c r="B404" s="3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8.75">
      <c r="A405" s="108"/>
      <c r="B405" s="3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8.75">
      <c r="A406" s="108"/>
      <c r="B406" s="3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8.75">
      <c r="A407" s="108"/>
      <c r="B407" s="3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8.75">
      <c r="A408" s="108"/>
      <c r="B408" s="3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8.75">
      <c r="A409" s="108"/>
      <c r="B409" s="3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8.75">
      <c r="A410" s="108"/>
      <c r="B410" s="3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8.75">
      <c r="A411" s="108"/>
      <c r="B411" s="3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8.75">
      <c r="A412" s="108"/>
      <c r="B412" s="3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8.75">
      <c r="A413" s="108"/>
      <c r="B413" s="3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8.75">
      <c r="A414" s="108"/>
      <c r="B414" s="3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8.75">
      <c r="A415" s="108"/>
      <c r="B415" s="3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8.75">
      <c r="A416" s="108"/>
      <c r="B416" s="3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8.75">
      <c r="A417" s="108"/>
      <c r="B417" s="3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8.75">
      <c r="A418" s="108"/>
      <c r="B418" s="3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8.75">
      <c r="A419" s="108"/>
      <c r="B419" s="3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8.75">
      <c r="A420" s="108"/>
      <c r="B420" s="3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8.75">
      <c r="A421" s="108"/>
      <c r="B421" s="3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8.75">
      <c r="A422" s="108"/>
      <c r="B422" s="3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8.75">
      <c r="A423" s="108"/>
      <c r="B423" s="3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8.75">
      <c r="A424" s="108"/>
      <c r="B424" s="3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8.75">
      <c r="A425" s="108"/>
      <c r="B425" s="3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8.75">
      <c r="A426" s="108"/>
      <c r="B426" s="3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8.75">
      <c r="A427" s="108"/>
      <c r="B427" s="3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8.75">
      <c r="A428" s="108"/>
      <c r="B428" s="3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8.75">
      <c r="A429" s="108"/>
      <c r="B429" s="3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8.75">
      <c r="A430" s="108"/>
      <c r="B430" s="3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8.75">
      <c r="A431" s="108"/>
      <c r="B431" s="3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8.75">
      <c r="A432" s="108"/>
      <c r="B432" s="3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8.75">
      <c r="A433" s="108"/>
      <c r="B433" s="3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8.75">
      <c r="A434" s="108"/>
      <c r="B434" s="3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8.75">
      <c r="A435" s="108"/>
      <c r="B435" s="3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8.75">
      <c r="A436" s="108"/>
      <c r="B436" s="3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8.75">
      <c r="A437" s="108"/>
      <c r="B437" s="3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8.75">
      <c r="A438" s="108"/>
      <c r="B438" s="3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8.75">
      <c r="A439" s="108"/>
      <c r="B439" s="3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8.75">
      <c r="A440" s="108"/>
      <c r="B440" s="3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8.75">
      <c r="A441" s="108"/>
      <c r="B441" s="3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8.75">
      <c r="A442" s="108"/>
      <c r="B442" s="3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8.75">
      <c r="A443" s="108"/>
      <c r="B443" s="3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8.75">
      <c r="A444" s="108"/>
      <c r="B444" s="3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8.75">
      <c r="A445" s="108"/>
      <c r="B445" s="3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8.75">
      <c r="A446" s="108"/>
      <c r="B446" s="3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8.75">
      <c r="A447" s="108"/>
      <c r="B447" s="3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8.75">
      <c r="A448" s="108"/>
      <c r="B448" s="3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8.75">
      <c r="A449" s="108"/>
      <c r="B449" s="3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8.75">
      <c r="A450" s="108"/>
      <c r="B450" s="3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8.75">
      <c r="A451" s="108"/>
      <c r="B451" s="3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8.75">
      <c r="A452" s="108"/>
      <c r="B452" s="3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8.75">
      <c r="A453" s="108"/>
      <c r="B453" s="3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8.75">
      <c r="A454" s="108"/>
      <c r="B454" s="3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8.75">
      <c r="A455" s="108"/>
      <c r="B455" s="3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8.75">
      <c r="A456" s="108"/>
      <c r="B456" s="3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8.75">
      <c r="A457" s="108"/>
      <c r="B457" s="3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8.75">
      <c r="A458" s="108"/>
      <c r="B458" s="3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8.75">
      <c r="A459" s="108"/>
      <c r="B459" s="3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8.75">
      <c r="A460" s="108"/>
      <c r="B460" s="3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8.75">
      <c r="A461" s="108"/>
      <c r="B461" s="3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8.75">
      <c r="A462" s="108"/>
      <c r="B462" s="3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8.75">
      <c r="A463" s="108"/>
      <c r="B463" s="3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8.75">
      <c r="A464" s="108"/>
      <c r="B464" s="3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8.75">
      <c r="A465" s="108"/>
      <c r="B465" s="3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8.75">
      <c r="A466" s="108"/>
      <c r="B466" s="3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</sheetData>
  <mergeCells count="44">
    <mergeCell ref="B155:C155"/>
    <mergeCell ref="E155:G155"/>
    <mergeCell ref="B151:C151"/>
    <mergeCell ref="E151:G151"/>
    <mergeCell ref="B152:C152"/>
    <mergeCell ref="E152:G152"/>
    <mergeCell ref="B154:C154"/>
    <mergeCell ref="E154:G154"/>
    <mergeCell ref="A101:H101"/>
    <mergeCell ref="A108:H108"/>
    <mergeCell ref="A110:H110"/>
    <mergeCell ref="A124:H124"/>
    <mergeCell ref="E133:H133"/>
    <mergeCell ref="A136:H136"/>
    <mergeCell ref="A31:H31"/>
    <mergeCell ref="E70:H70"/>
    <mergeCell ref="A75:H75"/>
    <mergeCell ref="A76:H76"/>
    <mergeCell ref="A85:H85"/>
    <mergeCell ref="A98:H98"/>
    <mergeCell ref="A24:H24"/>
    <mergeCell ref="A26:H26"/>
    <mergeCell ref="A28:A29"/>
    <mergeCell ref="B28:B29"/>
    <mergeCell ref="C28:D28"/>
    <mergeCell ref="E28:H28"/>
    <mergeCell ref="B17:E17"/>
    <mergeCell ref="B18:E18"/>
    <mergeCell ref="B19:E19"/>
    <mergeCell ref="A21:H21"/>
    <mergeCell ref="A22:H22"/>
    <mergeCell ref="A23:H23"/>
    <mergeCell ref="B11:E11"/>
    <mergeCell ref="B12:E12"/>
    <mergeCell ref="B13:E13"/>
    <mergeCell ref="B14:G14"/>
    <mergeCell ref="B15:G15"/>
    <mergeCell ref="B16:E16"/>
    <mergeCell ref="D1:E1"/>
    <mergeCell ref="D2:H5"/>
    <mergeCell ref="B7:E7"/>
    <mergeCell ref="B8:E8"/>
    <mergeCell ref="B9:E9"/>
    <mergeCell ref="B10:E10"/>
  </mergeCells>
  <pageMargins left="0.70866141732283516" right="0.70866141732283516" top="0.74803149606299213" bottom="0.74803149606299213" header="0.31496062992126012" footer="0.31496062992126012"/>
  <pageSetup paperSize="0" scale="7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Осн_фін_пок_2022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culture108_1</dc:creator>
  <cp:lastModifiedBy>culture108_1</cp:lastModifiedBy>
  <dcterms:created xsi:type="dcterms:W3CDTF">2023-08-01T11:17:44Z</dcterms:created>
  <dcterms:modified xsi:type="dcterms:W3CDTF">2023-08-01T11:17:57Z</dcterms:modified>
</cp:coreProperties>
</file>