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1F1F56A9_BA00_4973_95ED_0E6424B560A4_.wvu.PrintArea" localSheetId="0" hidden="1">Лист3!$A$2:$M$163</definedName>
    <definedName name="Z_1F1F56A9_BA00_4973_95ED_0E6424B560A4_.wvu.PrintTitles" localSheetId="0" hidden="1">Лист3!$8:$11</definedName>
    <definedName name="Z_1F1F56A9_BA00_4973_95ED_0E6424B560A4_.wvu.Rows" localSheetId="0" hidden="1">Лист3!$161:$161</definedName>
    <definedName name="Z_21DB0D47_AEF4_4AA4_A186_DE966A02E2DE_.wvu.PrintTitles" localSheetId="0" hidden="1">Лист3!$8:$11</definedName>
    <definedName name="Z_21DB0D47_AEF4_4AA4_A186_DE966A02E2DE_.wvu.Rows" localSheetId="0" hidden="1">Лист3!$161:$161</definedName>
    <definedName name="Z_6191942C_4D3B_47B9_986D_EB2524784E3A_.wvu.PrintTitles" localSheetId="0" hidden="1">Лист3!$8:$11</definedName>
    <definedName name="Z_6191942C_4D3B_47B9_986D_EB2524784E3A_.wvu.Rows" localSheetId="0" hidden="1">Лист3!$161:$161</definedName>
    <definedName name="Z_907AAE17_B701_4AD1_92CD_A0B4B5571C7A_.wvu.PrintTitles" localSheetId="0" hidden="1">Лист3!$8:$11</definedName>
    <definedName name="Z_907AAE17_B701_4AD1_92CD_A0B4B5571C7A_.wvu.Rows" localSheetId="0" hidden="1">Лист3!$161:$161</definedName>
    <definedName name="Z_CD175147_1AE1_4489_835A_3B5FE744F708_.wvu.PrintTitles" localSheetId="0" hidden="1">Лист3!$8:$11</definedName>
    <definedName name="Z_CD175147_1AE1_4489_835A_3B5FE744F708_.wvu.Rows" localSheetId="0" hidden="1">Лист3!$161:$161</definedName>
    <definedName name="Z_E4AFF5C9_3DFC_4607_9EDE_F8BFA129163D_.wvu.PrintArea" localSheetId="0" hidden="1">Лист3!$A$2:$M$163</definedName>
    <definedName name="Z_E4AFF5C9_3DFC_4607_9EDE_F8BFA129163D_.wvu.PrintTitles" localSheetId="0" hidden="1">Лист3!$8:$11</definedName>
    <definedName name="Z_E4AFF5C9_3DFC_4607_9EDE_F8BFA129163D_.wvu.Rows" localSheetId="0" hidden="1">Лист3!$161:$161</definedName>
    <definedName name="_xlnm.Print_Titles" localSheetId="0">Лист3!$8:$11</definedName>
    <definedName name="_xlnm.Print_Area" localSheetId="0">Лист3!$A$2:$M$163</definedName>
  </definedNames>
  <calcPr calcId="125725"/>
  <customWorkbookViews>
    <customWorkbookView name="Пользователь Windows - Личное представление" guid="{F1F54A05-5B5E-4C6E-AAE8-48311ED03AC9}" mergeInterval="0" personalView="1" maximized="1" xWindow="1" yWindow="1" windowWidth="1362" windowHeight="541" activeSheetId="1"/>
    <customWorkbookView name="Пользователь - Личное представление" guid="{E4AFF5C9-3DFC-4607-9EDE-F8BFA129163D}" mergeInterval="0" personalView="1" maximized="1" xWindow="1" yWindow="1" windowWidth="1436" windowHeight="673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</customWorkbookViews>
</workbook>
</file>

<file path=xl/calcChain.xml><?xml version="1.0" encoding="utf-8"?>
<calcChain xmlns="http://schemas.openxmlformats.org/spreadsheetml/2006/main">
  <c r="I51" i="1"/>
  <c r="J51"/>
  <c r="I28"/>
  <c r="I27"/>
  <c r="I41"/>
  <c r="J41"/>
  <c r="J36"/>
  <c r="I36"/>
  <c r="L29"/>
  <c r="I29" s="1"/>
  <c r="J122"/>
  <c r="I122" s="1"/>
  <c r="J50"/>
  <c r="J35" l="1"/>
  <c r="I35"/>
  <c r="J26"/>
  <c r="J25"/>
  <c r="J40" l="1"/>
  <c r="J39" s="1"/>
  <c r="I40"/>
  <c r="I39" s="1"/>
  <c r="I152"/>
  <c r="J152"/>
  <c r="I80"/>
  <c r="J80"/>
  <c r="I71"/>
  <c r="J71"/>
  <c r="J75"/>
  <c r="I75"/>
  <c r="I26" l="1"/>
  <c r="I25"/>
  <c r="I56"/>
  <c r="L83" l="1"/>
  <c r="K83"/>
  <c r="I128"/>
  <c r="I133"/>
  <c r="I132"/>
  <c r="I131"/>
  <c r="I130"/>
  <c r="I129"/>
  <c r="I96"/>
  <c r="J121"/>
  <c r="I121" s="1"/>
  <c r="J111"/>
  <c r="I111" s="1"/>
  <c r="I123"/>
  <c r="J43"/>
  <c r="J42" s="1"/>
  <c r="L43"/>
  <c r="L42" s="1"/>
  <c r="L13"/>
  <c r="L12" s="1"/>
  <c r="J13"/>
  <c r="J156"/>
  <c r="J155" s="1"/>
  <c r="J149"/>
  <c r="J148" s="1"/>
  <c r="I149"/>
  <c r="J145"/>
  <c r="J144" s="1"/>
  <c r="I145"/>
  <c r="I144" s="1"/>
  <c r="I13" l="1"/>
  <c r="I156"/>
  <c r="I155" s="1"/>
  <c r="J116" l="1"/>
  <c r="K82"/>
  <c r="K158" s="1"/>
  <c r="L82"/>
  <c r="J61"/>
  <c r="J60" s="1"/>
  <c r="I61"/>
  <c r="J49"/>
  <c r="L50"/>
  <c r="L49" s="1"/>
  <c r="J47"/>
  <c r="J46" s="1"/>
  <c r="I47"/>
  <c r="I46" s="1"/>
  <c r="J12"/>
  <c r="J83" l="1"/>
  <c r="J82" s="1"/>
  <c r="I43"/>
  <c r="I42" s="1"/>
  <c r="L21"/>
  <c r="L20" s="1"/>
  <c r="L158" s="1"/>
  <c r="J21"/>
  <c r="J20" s="1"/>
  <c r="I34"/>
  <c r="I33"/>
  <c r="I32"/>
  <c r="I31"/>
  <c r="I30"/>
  <c r="I24"/>
  <c r="I23"/>
  <c r="I22"/>
  <c r="J158" l="1"/>
  <c r="I21"/>
  <c r="I148"/>
  <c r="I12"/>
  <c r="I116"/>
  <c r="I83" s="1"/>
  <c r="I60"/>
  <c r="I52"/>
  <c r="I58"/>
  <c r="I50" l="1"/>
  <c r="I20"/>
  <c r="I82" l="1"/>
  <c r="I49"/>
  <c r="I158" l="1"/>
</calcChain>
</file>

<file path=xl/sharedStrings.xml><?xml version="1.0" encoding="utf-8"?>
<sst xmlns="http://schemas.openxmlformats.org/spreadsheetml/2006/main" count="739" uniqueCount="299">
  <si>
    <t>Управління капітального будівництва Житомирської  міської ради</t>
  </si>
  <si>
    <t xml:space="preserve"> ___________ №______</t>
  </si>
  <si>
    <t>1500000</t>
  </si>
  <si>
    <t>1510000</t>
  </si>
  <si>
    <t>0443</t>
  </si>
  <si>
    <t>1200000</t>
  </si>
  <si>
    <t>Управління  житлового господарства Житомирської міської ради</t>
  </si>
  <si>
    <t>1517325</t>
  </si>
  <si>
    <t>Секретар міської ради</t>
  </si>
  <si>
    <t>Н.М.Чиж</t>
  </si>
  <si>
    <t>Додаток 6</t>
  </si>
  <si>
    <t>Код Функціональної класифікації видатків та кредитування бюджету</t>
  </si>
  <si>
    <t xml:space="preserve">до рішення міської ради 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</si>
  <si>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споруд, установ та закладів фізичної культури і спорту</t>
    </r>
  </si>
  <si>
    <t>Х</t>
  </si>
  <si>
    <t>УСЬОГО</t>
  </si>
  <si>
    <t>"Будівництво Палацу спорту" (за адресою: Житомирська область, м.Житомир, бульвар Старий, 14-а)</t>
  </si>
  <si>
    <t>2019-2020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</si>
  <si>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</si>
  <si>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</si>
  <si>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</si>
  <si>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</si>
  <si>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</si>
  <si>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</si>
  <si>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 які спрямовуються на будівництво об'єкта у бюджетному періоді, гривень</t>
  </si>
  <si>
    <t>Рівень готовності об'єкта на кінець бюджетного періоду,%</t>
  </si>
  <si>
    <t>06552000000</t>
  </si>
  <si>
    <t>Найменування  об'єкта будівництва/ вид будівельних робіт, у тому числі  проектні роботи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</si>
  <si>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</si>
  <si>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1517461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</si>
  <si>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</si>
  <si>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</si>
  <si>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Департамент освіти Житомирської міської ради</t>
  </si>
  <si>
    <t>0610000</t>
  </si>
  <si>
    <t>0600000</t>
  </si>
  <si>
    <t>1517640</t>
  </si>
  <si>
    <t>0470</t>
  </si>
  <si>
    <t xml:space="preserve">Заходи з енергозбереження </t>
  </si>
  <si>
    <t>1517322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</si>
  <si>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</si>
  <si>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>1900000</t>
  </si>
  <si>
    <t>Управління транспорту і зв’язку Житомирської міської ради</t>
  </si>
  <si>
    <t>1910000</t>
  </si>
  <si>
    <t>1217310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</si>
  <si>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</si>
  <si>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Капітальний ремонт житлових будинків, в тому числі ветхих і аварійних, та окремих конструктивних елементів</t>
  </si>
  <si>
    <r>
      <t xml:space="preserve">Капітальний ремонт житлового фонду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ОСББ </t>
    </r>
    <r>
      <rPr>
        <b/>
        <sz val="12"/>
        <rFont val="Times New Roman"/>
        <family val="1"/>
        <charset val="204"/>
      </rPr>
      <t xml:space="preserve"> </t>
    </r>
  </si>
  <si>
    <t>Капітальний ремонт віконних і дверних блоків у місцях загального користування житлових будинків ( проведення енергоефективних заходів житлового фонду)</t>
  </si>
  <si>
    <r>
      <t xml:space="preserve">Капремонт ліфтів  житлових будинків </t>
    </r>
    <r>
      <rPr>
        <b/>
        <sz val="12"/>
        <rFont val="Times New Roman"/>
        <family val="1"/>
        <charset val="204"/>
      </rPr>
      <t xml:space="preserve"> ОСББ</t>
    </r>
    <r>
      <rPr>
        <sz val="12"/>
        <rFont val="Times New Roman"/>
        <family val="1"/>
        <charset val="204"/>
      </rPr>
      <t xml:space="preserve">  </t>
    </r>
  </si>
  <si>
    <t>Капремонт ліфтів в житлових будинках (на умовах співфінансування)</t>
  </si>
  <si>
    <t xml:space="preserve">Реконструкція нежитлового приміщення під житло на пров. Паперовому,16 </t>
  </si>
  <si>
    <t>Управління  комунального господарства Житомирської міської ради</t>
  </si>
  <si>
    <t>Капітальний ремонт асфальтобетонного покриття прибудинкових територій житлових будинків та проїздів, в т.ч. ОСББ, та з відновленням підпірних стінок</t>
  </si>
  <si>
    <t>1417310</t>
  </si>
  <si>
    <t>Виготовлення проєктно-кошторисної документації на будівництво мережі водовідведення на вул. Західній</t>
  </si>
  <si>
    <t xml:space="preserve">Будівництво каскадних сходів до річки Кам'янки в районі бульвару Польського у м.Житомирі </t>
  </si>
  <si>
    <t>1517330</t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</si>
  <si>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</si>
  <si>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r>
      <t>Капітальний ремонт приміщення за адресою вул. Покровська,6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в м. Житомирі </t>
    </r>
  </si>
  <si>
    <t>1517321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</si>
  <si>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</si>
  <si>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t>Реконструкція системи пожежної сигналізації корпусу навчально - виховного комплексу №25 по вул. Б.Тена,84-а в м.Житомирі</t>
  </si>
  <si>
    <t>Реконструкція покрівлі будівлі дошкільного навчального закладу № 73 за адресою: м.Житомир, вул. Бориса Тена,82-а</t>
  </si>
  <si>
    <r>
      <t>Капітальний ремонт вхідної групи (тамбуру блоку А) будівлі Житомирської</t>
    </r>
    <r>
      <rPr>
        <b/>
        <sz val="12"/>
        <rFont val="Times New Roman"/>
        <family val="1"/>
        <charset val="204"/>
      </rPr>
      <t xml:space="preserve"> гуманітарної гімназії №1 </t>
    </r>
    <r>
      <rPr>
        <sz val="12"/>
        <rFont val="Times New Roman"/>
        <family val="1"/>
        <charset val="204"/>
      </rPr>
      <t>за адресою м. Житомир , вул. Вітрука,55</t>
    </r>
  </si>
  <si>
    <r>
      <t xml:space="preserve">Капітальний ремонт із заміною віконних блоків на металопластикові конструкції в будівлі КУ </t>
    </r>
    <r>
      <rPr>
        <b/>
        <sz val="12"/>
        <rFont val="Times New Roman"/>
        <family val="1"/>
        <charset val="204"/>
      </rPr>
      <t xml:space="preserve">"Другий інклюзивно - ресурсний центр" </t>
    </r>
    <r>
      <rPr>
        <sz val="12"/>
        <rFont val="Times New Roman"/>
        <family val="1"/>
        <charset val="204"/>
      </rPr>
      <t>Житомирської міської ради за адресою: вул. В.Бердичівська, 52 в м.Житомирі</t>
    </r>
  </si>
  <si>
    <r>
      <t>Капітальний ремонт (енергоефективна термосанація) будівлі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загальноосвітньої школи №14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 адресою : м.Житомир, вул. Кибальчича,7</t>
    </r>
  </si>
  <si>
    <r>
      <t>Реконструкція частини приміщень КУ "Житомирська міська</t>
    </r>
    <r>
      <rPr>
        <b/>
        <sz val="12"/>
        <rFont val="Times New Roman"/>
        <family val="1"/>
        <charset val="204"/>
      </rPr>
      <t xml:space="preserve"> стоматологічна поліклініка №2"під амбулаторію сімейного </t>
    </r>
    <r>
      <rPr>
        <sz val="12"/>
        <rFont val="Times New Roman"/>
        <family val="1"/>
        <charset val="204"/>
      </rPr>
      <t>лікаря за адресою : м.Житомир, вул. Покровська,159</t>
    </r>
  </si>
  <si>
    <t>1517310</t>
  </si>
  <si>
    <r>
      <t xml:space="preserve">Капітальний </t>
    </r>
    <r>
      <rPr>
        <b/>
        <sz val="12"/>
        <rFont val="Times New Roman"/>
        <family val="1"/>
        <charset val="204"/>
      </rPr>
      <t>ремонт водовідвідних лотків</t>
    </r>
    <r>
      <rPr>
        <sz val="12"/>
        <rFont val="Times New Roman"/>
        <family val="1"/>
        <charset val="204"/>
      </rPr>
      <t xml:space="preserve"> вздовж р. Тетерів на території КП "Парк" в м.Житомирі</t>
    </r>
  </si>
  <si>
    <r>
      <t>Капітальний ремонт з організацією благоустрою території</t>
    </r>
    <r>
      <rPr>
        <b/>
        <sz val="12"/>
        <rFont val="Times New Roman"/>
        <family val="1"/>
        <charset val="204"/>
      </rPr>
      <t xml:space="preserve"> бульвару Польського </t>
    </r>
    <r>
      <rPr>
        <sz val="12"/>
        <rFont val="Times New Roman"/>
        <family val="1"/>
        <charset val="204"/>
      </rPr>
      <t>в м.Житомирі</t>
    </r>
  </si>
  <si>
    <r>
      <t xml:space="preserve">Капітальний ремонт </t>
    </r>
    <r>
      <rPr>
        <b/>
        <sz val="11"/>
        <rFont val="Times New Roman"/>
        <family val="1"/>
        <charset val="204"/>
      </rPr>
      <t xml:space="preserve">тротуарів і скверів </t>
    </r>
    <r>
      <rPr>
        <sz val="11"/>
        <rFont val="Times New Roman"/>
        <family val="1"/>
        <charset val="204"/>
      </rPr>
      <t xml:space="preserve"> по </t>
    </r>
    <r>
      <rPr>
        <b/>
        <sz val="11"/>
        <rFont val="Times New Roman"/>
        <family val="1"/>
        <charset val="204"/>
      </rPr>
      <t>вул.В.Бердичівській, вул. Київській, вул. Театральній</t>
    </r>
    <r>
      <rPr>
        <sz val="11"/>
        <rFont val="Times New Roman"/>
        <family val="1"/>
        <charset val="204"/>
      </rPr>
      <t xml:space="preserve"> в м. Житомирі (від площі  Соборної до вул. Старий бульвар, від площі Соборної до вул.Небесної сотні, від вул.В.Бердичівської до майдану Перемоги ) </t>
    </r>
  </si>
  <si>
    <r>
      <t>Реконструкція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спортивного майданчика за адресою: м.Житомир, Бульвар Польський, 13</t>
    </r>
  </si>
  <si>
    <t>Виготовлення проєктно-кошторисної документації на капітальний ремонт бульварів, скверів, парків, тротуарів в м.Житомирі</t>
  </si>
  <si>
    <t>1917442</t>
  </si>
  <si>
    <t>Капітальний ремонт мереж зовнішнього освітлення та встановлення камер відеоспостереження на каскадних сходах до річки Кам'янка в районі бульвару Польського у м.Житомирі</t>
  </si>
  <si>
    <t xml:space="preserve">Будівництво заглибленої КНС та мережі господарсько - побутової системи каналізування групи будинків на вулиці Луговій та на прилеглих вулицях, провулках і проїздах у м.Житомирі </t>
  </si>
  <si>
    <t>Будівництво  каналізаційного колектора по пров. 2-й Ковальський в м.Житомир, в т.ч. виготовлення проєктно-кошторисної документації</t>
  </si>
  <si>
    <t xml:space="preserve">Будівництво "Музичний фонтан "Фонтан щастя" зі світлодіодною підсвіткою  на бульварі Польському у м.Житомирі </t>
  </si>
  <si>
    <t>2018-2020</t>
  </si>
  <si>
    <r>
      <t>Будівництво спортивної зали загальноосвітньої</t>
    </r>
    <r>
      <rPr>
        <b/>
        <sz val="12"/>
        <rFont val="Times New Roman"/>
        <family val="1"/>
        <charset val="204"/>
      </rPr>
      <t xml:space="preserve"> школи І-ІІІ ступенів № 10 </t>
    </r>
    <r>
      <rPr>
        <sz val="12"/>
        <rFont val="Times New Roman"/>
        <family val="1"/>
        <charset val="204"/>
      </rPr>
      <t>за адресою: м. Житомир, Київське шосе, 37</t>
    </r>
  </si>
  <si>
    <t>Утримання та розвиток інших об'єктів транспортної інфраструктури</t>
  </si>
  <si>
    <t xml:space="preserve">Здійснення заходів з енергозбереження по проєкту "Підвищення енергоефективності об'єктів бюджетної сфери міста, в т.ч.технічний та авторський нагляд (співфінансування по проектах СЕКО, НЕФКО) </t>
  </si>
  <si>
    <t>0617321</t>
  </si>
  <si>
    <t>Виконавчий комітет  Житомирської міської ради</t>
  </si>
  <si>
    <t>0200000</t>
  </si>
  <si>
    <t>0210000</t>
  </si>
  <si>
    <t>7310</t>
  </si>
  <si>
    <t>0217370</t>
  </si>
  <si>
    <t>Реалізація інших заходів щодо соціально-економічного розвитку територій</t>
  </si>
  <si>
    <t>1400000</t>
  </si>
  <si>
    <t>1410000</t>
  </si>
  <si>
    <t>7321</t>
  </si>
  <si>
    <t>7322</t>
  </si>
  <si>
    <t>7325</t>
  </si>
  <si>
    <t>7330</t>
  </si>
  <si>
    <t>7461</t>
  </si>
  <si>
    <t>7640</t>
  </si>
  <si>
    <t>7442</t>
  </si>
  <si>
    <t>2014-2020</t>
  </si>
  <si>
    <t>2017-2020</t>
  </si>
  <si>
    <t>2016-2020</t>
  </si>
  <si>
    <t>1917370</t>
  </si>
  <si>
    <t>7370</t>
  </si>
  <si>
    <t>0490</t>
  </si>
  <si>
    <t>Виготовлення проєктно - кошторисної документації по об'єкту : "Будівництво острівців безпеки для пішоходів по проспекту Миру в м.Житомирі"</t>
  </si>
  <si>
    <t>Виготовлення проєктно - кошторисної документації для будівництва тролейбусної лінії до індустріального парку (с.Глибочиця)(співфінансування проєкту з ЄБРР "Проєкт модернізації громадського тролейбусного транспорту м.Житомир)</t>
  </si>
  <si>
    <r>
      <t>Капітальний ремонт мереж зовнішнього освітлення  із заміною ліхтарів з лампами розжарювання на світлодіодні ліхтарі та встановлення додаткових ліхтарів в т.ч. придбання світлодіодних світильників та виготовлення  проєктно-кошторисної документації</t>
    </r>
    <r>
      <rPr>
        <b/>
        <sz val="12"/>
        <rFont val="Times New Roman"/>
        <family val="1"/>
        <charset val="204"/>
      </rPr>
      <t xml:space="preserve"> </t>
    </r>
  </si>
  <si>
    <t>Капітальний ремонт спортивного майданчинка біля ЗОШ І-ІІІ ступенів №20 (в т.ч. виготовлення проєктно-кошторисної документації)</t>
  </si>
  <si>
    <r>
      <t>Капітальний ремонт благоустрою території "Дивосвіт" - парк розваг та відпочинку на Крошні (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т.ч. виготовлення  проєктно- кошторисної документації)</t>
    </r>
  </si>
  <si>
    <t>Розподіл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 об'єктами у 2020 році</t>
  </si>
  <si>
    <t>1517361</t>
  </si>
  <si>
    <t>7361</t>
  </si>
  <si>
    <t>1517363</t>
  </si>
  <si>
    <t>7363</t>
  </si>
  <si>
    <t>Співфінансування інвестиційних проєктів , що реалізуються за рахунок коштів державного фонду регіонального розвитку</t>
  </si>
  <si>
    <t>Виконання інвестиційних проєктів  в рамках здійснення заходів щодо соціально-економічного розвитку окремих територій</t>
  </si>
  <si>
    <t xml:space="preserve">Реконструкція спортивного інклюзивного майданчика по вул.Київська,13 в м.Житомирі </t>
  </si>
  <si>
    <t xml:space="preserve">Реконструкція спортивного майданчика по вул.Чуднівська,108-Б в м.Житомирі  </t>
  </si>
  <si>
    <t xml:space="preserve">Реконструкція спортивного майданчика по пров. Сікорського,4 в м.Житомирі </t>
  </si>
  <si>
    <t xml:space="preserve">Реконструкція спортивного майданчика по вул.Рильського,5 в м.Житомирі </t>
  </si>
  <si>
    <t>Капітальний ремонт вул. Перемоги ( від майдану Соборного до майдану Короленка) в м.Житомирі</t>
  </si>
  <si>
    <t>Капітальний ремонт вулиці Кооперативна  в м.Житомирі</t>
  </si>
  <si>
    <t>всього</t>
  </si>
  <si>
    <t>гривень</t>
  </si>
  <si>
    <t>0210150</t>
  </si>
  <si>
    <t>Придбання легкового автомобіля</t>
  </si>
  <si>
    <t>0150</t>
  </si>
  <si>
    <t>0111</t>
  </si>
  <si>
    <t>0611020</t>
  </si>
  <si>
    <t>1020</t>
  </si>
  <si>
    <t>0921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</si>
  <si>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</si>
  <si>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0611010</t>
  </si>
  <si>
    <t>1010</t>
  </si>
  <si>
    <t>0910</t>
  </si>
  <si>
    <t>Надання дошкільної освіти</t>
  </si>
  <si>
    <r>
      <t xml:space="preserve">Придбання ситеми "Інтерактивна підлога" для Житомирського </t>
    </r>
    <r>
      <rPr>
        <b/>
        <sz val="14"/>
        <rFont val="Times New Roman"/>
        <family val="1"/>
        <charset val="204"/>
      </rPr>
      <t>спеціального центру розвитку дитини санаторного типу № 41 м.Житомира</t>
    </r>
  </si>
  <si>
    <t>Придбання обладнання і предметів довгострокового користування</t>
  </si>
  <si>
    <t xml:space="preserve">Придбання ноутбуків та багатофункціональних пристроїв для Житомирського ДНЗ № 27 </t>
  </si>
  <si>
    <t>Придбання інтерактивної панелі для 5-б класу ЗОШ № 20 м.Житомира</t>
  </si>
  <si>
    <r>
  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І-ІІІ ст. № 10 м.Житомира</t>
    </r>
  </si>
  <si>
    <t>Департамент містобудування та земельних відносин Житомирської міської ради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</si>
  <si>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</si>
  <si>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</si>
  <si>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1600000</t>
  </si>
  <si>
    <t>1610000</t>
  </si>
  <si>
    <t>Надання загальної середньої освіти закладами загальної середньої освіти(у тому числі з дошкільними  підрозділами (відділеннями, групами))</t>
  </si>
  <si>
    <t>Надання загальної середньої освіти закладами загальної середньої освіти ( у тому числі з дошкільними  підрозділами (відділеннями, групами))</t>
  </si>
  <si>
    <t>1000000</t>
  </si>
  <si>
    <t>1010000</t>
  </si>
  <si>
    <t>Управління культури Житомирської міської ради</t>
  </si>
  <si>
    <t>0217650</t>
  </si>
  <si>
    <t>7650</t>
  </si>
  <si>
    <t>Проведення експертної грошової оцінки земельної ділянки чи права на неї</t>
  </si>
  <si>
    <t>0217693</t>
  </si>
  <si>
    <t>7693</t>
  </si>
  <si>
    <t>Інші заходи, пов'язані з економічною діяльністю</t>
  </si>
  <si>
    <t>Проведення експертної грошової оцінки земельних ділянок несільськогосподарського призначення під об'єктами нерухомого майна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</si>
  <si>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</si>
  <si>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1014060</t>
  </si>
  <si>
    <t>3110</t>
  </si>
  <si>
    <t>1014082</t>
  </si>
  <si>
    <t>3210</t>
  </si>
  <si>
    <t>Придбання звукопідсилюючої апаратури</t>
  </si>
  <si>
    <t>0829</t>
  </si>
  <si>
    <t>0824</t>
  </si>
  <si>
    <t>1100000</t>
  </si>
  <si>
    <t>1110000</t>
  </si>
  <si>
    <r>
      <t>Управління у справах сім</t>
    </r>
    <r>
      <rPr>
        <b/>
        <sz val="14"/>
        <rFont val="Arial Cyr"/>
        <charset val="204"/>
      </rPr>
      <t>’</t>
    </r>
    <r>
      <rPr>
        <b/>
        <sz val="14"/>
        <rFont val="Times New Roman"/>
        <family val="1"/>
        <charset val="204"/>
      </rPr>
      <t>ї,  молоді та спорту Житомирської міської ради</t>
    </r>
  </si>
  <si>
    <r>
      <t>Управління у справах сім</t>
    </r>
    <r>
      <rPr>
        <b/>
        <i/>
        <sz val="14"/>
        <rFont val="Arial Cyr"/>
        <charset val="204"/>
      </rPr>
      <t>’</t>
    </r>
    <r>
      <rPr>
        <b/>
        <i/>
        <sz val="14"/>
        <rFont val="Times New Roman"/>
        <family val="1"/>
        <charset val="204"/>
      </rPr>
      <t>ї,  молоді та спорту Житомирської міської ради</t>
    </r>
  </si>
  <si>
    <t>1117670</t>
  </si>
  <si>
    <t>7670</t>
  </si>
  <si>
    <t>Внески до статутного капіталу  суб'єктів господарювання</t>
  </si>
  <si>
    <r>
      <t>Внесок до статутного капіталу комунального підприємства "Футбольний клуб «Полісся» Житомирської міської ради</t>
    </r>
    <r>
      <rPr>
        <b/>
        <sz val="14"/>
        <rFont val="Times New Roman"/>
        <family val="1"/>
        <charset val="204"/>
      </rPr>
      <t xml:space="preserve"> </t>
    </r>
  </si>
  <si>
    <t>Інші заходи в галузі культури і мистецтва</t>
  </si>
  <si>
    <t>Забезпечення діяльності палаців і будинків культури, клубів, центрів дозвілля та інших клубних закладів</t>
  </si>
  <si>
    <t xml:space="preserve">Капітальний ремонт ліфтів для ОСББ "Техносервіс" </t>
  </si>
  <si>
    <t>1416012</t>
  </si>
  <si>
    <t>6012</t>
  </si>
  <si>
    <t>0620</t>
  </si>
  <si>
    <t>Забезпечення діяльності з виробництва, транспортування, постачання теплової енергії</t>
  </si>
  <si>
    <t xml:space="preserve">Підготовка до опалювального сезону, в т ч. поповнення запасів матеріалів, закупівля обладнання, виконання робіт для КП ЖТКЕ </t>
  </si>
  <si>
    <t>1417670</t>
  </si>
  <si>
    <t>Внески до статутного капіталу суб"єктів господарювання</t>
  </si>
  <si>
    <t>Виготовлення облікової документації на об'єкти культурної спадщини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</si>
  <si>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</si>
  <si>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</si>
  <si>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</si>
  <si>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</si>
  <si>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3700000</t>
  </si>
  <si>
    <t>Департамент бюджету та фінансів Житомирської міської ради</t>
  </si>
  <si>
    <t>3710000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</si>
  <si>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</si>
  <si>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</si>
  <si>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</si>
  <si>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</si>
  <si>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 xml:space="preserve">Забезпечення дітей-сиріт, дітей, позбавлених батьківського піклування та осіб з їх числа соціальним житлом </t>
  </si>
  <si>
    <t>1614082</t>
  </si>
  <si>
    <t>4082</t>
  </si>
  <si>
    <t>1917670</t>
  </si>
  <si>
    <t xml:space="preserve">Придбання обладнання і предметів довгострокового користування  </t>
  </si>
  <si>
    <r>
      <t>Придбання інтерактивного мультитач дисплею з екраном 55х86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№ 8 м. Житомира</t>
    </r>
  </si>
  <si>
    <t>Капітальний ремонт благоустрою території набережної річки Тетерів в місті Житомирі з розміщенням об'єктів фізичної культури і спорту (I - ша черга)</t>
  </si>
  <si>
    <t xml:space="preserve">Реконструкція стадіону "Спартак" дитячо - юнацької спортивної школи з футболу "Полісся" в м.Житомирі </t>
  </si>
  <si>
    <t>Капітальний ремонт дорожнього покриття вул.Леха Качинського в м.Житомирі</t>
  </si>
  <si>
    <t>Капітальний ремонт дорожнього покриття вул.Чуднівська  в м.Житомирі</t>
  </si>
  <si>
    <t xml:space="preserve">Розробка проєкту землеустрою </t>
  </si>
  <si>
    <t xml:space="preserve">Капітальний ремонт годинника на вежі адміністративного будинку Житомирської міської ради </t>
  </si>
  <si>
    <r>
      <t>Реставрація пам'ятки архітектури місцевого значення "Водонапірна башта" (охоронний №17) по вул.Пушкінська,24 в м.Житомирі</t>
    </r>
    <r>
      <rPr>
        <sz val="14"/>
        <color rgb="FFFF0000"/>
        <rFont val="Times New Roman"/>
        <family val="1"/>
        <charset val="204"/>
      </rPr>
      <t xml:space="preserve"> </t>
    </r>
  </si>
  <si>
    <t xml:space="preserve">Придбання моторизованого екрану, ноутбуків та комплекту меблів для КЗ "Палац культури" м.Житомира </t>
  </si>
  <si>
    <t>Капітальний ремонт вул.Західна (від вул.Святого Йоана Павла II до вул.Каховської) в м.Житомирі</t>
  </si>
  <si>
    <t>Міському відділу Управління Державної служби України з надзвичайних ситуацій у Житомирській області на придбання дихальних апаратів</t>
  </si>
  <si>
    <t>в тому числі за рахунок:</t>
  </si>
  <si>
    <t>субвенцій з державного бюджету</t>
  </si>
  <si>
    <t>субвенцій з обласного бюджету</t>
  </si>
  <si>
    <t>9а</t>
  </si>
  <si>
    <t>9б</t>
  </si>
  <si>
    <t>9в</t>
  </si>
  <si>
    <t>Бюджет участі</t>
  </si>
  <si>
    <t>Придбання телевізора та ноутбука для ДНЗ № 37 ( забезпечення потреб виборчого округу за пропозиціями депутатів міської ради)</t>
  </si>
  <si>
    <t xml:space="preserve"> - реконструкція підвищувальних насосних станцій</t>
  </si>
  <si>
    <t xml:space="preserve"> - придбання техніки на умовах фінансового лізингу</t>
  </si>
  <si>
    <r>
      <t xml:space="preserve"> - будівництво каналізаційної насосної станції, водопровідних та каналізаційних мереж мікрорайону "Корбутівка"</t>
    </r>
    <r>
      <rPr>
        <b/>
        <sz val="12"/>
        <rFont val="Times New Roman"/>
        <family val="1"/>
        <charset val="204"/>
      </rPr>
      <t xml:space="preserve"> </t>
    </r>
  </si>
  <si>
    <t>Внески до статутного капіталу комунального підприємства "Житомирводоканал" Житомирської міської ради, в т.ч.:</t>
  </si>
  <si>
    <t>Внески до статутного капіталу комунального підприємства "Житомиртеплокомуненерго" Житомирської міської ради, в т.ч.:</t>
  </si>
  <si>
    <t xml:space="preserve"> - технічне переоснащення теплових вузлів шляхом встановлення індивідуальних теплових пунктів (ІТП) в будинках, що підключені до котелень РК - 10 (57 шт.), вул. Вільський шлях,15 (9 шт.), вул. Вільський шлях,18 (6 шт.), РК -11 (47 шт.) в м.Житомирі</t>
  </si>
  <si>
    <t xml:space="preserve"> -співфінансування контракту № А-5.1.2 і 5.1.3 "Заміна труб (встановлення попередньо ізольованих труб" від 14.02.2019 р. по проекту централізованого теплопостачання у м.Житомирі за фінансування ЄБРР  </t>
  </si>
  <si>
    <t>Внески до статутного капіталу комунального підприємства "СККПО" Житомирської міської ради, в т.ч.:</t>
  </si>
  <si>
    <t>Внески до статутного капіталу комунального підприємства "ЖТТУ" Житомирської міської ради, в т.ч.:</t>
  </si>
  <si>
    <t xml:space="preserve"> -виготовлення проектно - кошторисної документації для будівництва тролейбусної лінії по вул. Героїв Пожежних у місті Житомирі </t>
  </si>
  <si>
    <t xml:space="preserve"> - придбання вузлів, агрегатів, матеріалів, запасних частин для проведення капітальних ремонтів електротранспорту  </t>
  </si>
  <si>
    <t xml:space="preserve">  - реконструкція теплових мереж котелень РК-10, вул. Вільський Шлях,15 вул.Вільський Шлях,18 в м.Житомирі. Реконструкція системи теплопостачання міста Житомира (Гоголівська,3- Київська,82 (РК))</t>
  </si>
  <si>
    <t>0800000</t>
  </si>
  <si>
    <t>0810000</t>
  </si>
  <si>
    <t>Департамент соціальної політики Житомирської міської ради</t>
  </si>
  <si>
    <t>0813105</t>
  </si>
  <si>
    <t>3105</t>
  </si>
  <si>
    <t>Надання реабілітаційних послуг особам з інвалідністю та дітям з інвалідністю</t>
  </si>
  <si>
    <t>0710000</t>
  </si>
  <si>
    <t>0700000</t>
  </si>
  <si>
    <t>Управління охорони здоров'я Житомирської міської ради</t>
  </si>
  <si>
    <t>0712010</t>
  </si>
  <si>
    <t>0731</t>
  </si>
  <si>
    <t>Придбання ангіографічного обладнання на умовах співфінансування</t>
  </si>
  <si>
    <t>Багатопрофільна стаціонарна медична допомога населенню</t>
  </si>
  <si>
    <t>власних доходів бюджету громади</t>
  </si>
  <si>
    <t>Покращення матеріально-технічної бази центру комплексної реабілітації для дітей з інвалідністю (забезпечення потреб виборчого округу за пропозиціями депутатів міської ради)</t>
  </si>
  <si>
    <t>1216017</t>
  </si>
  <si>
    <t>6017</t>
  </si>
  <si>
    <t>Забезпечення функціонування  підприємств, установ та організацій, що виробляють, виконують та/або надають житлово - комунальні послуги</t>
  </si>
  <si>
    <t xml:space="preserve">Реконструкція приміщень дошкільного навчального закладу №32  по вул. Якубовського,10 в м.Житомирі </t>
  </si>
  <si>
    <t xml:space="preserve">Придбання та встановлення дитячих майданчиків  за пропозиціями депутатів міської ради </t>
  </si>
  <si>
    <t>Капітальний ремонт покрівлі та мереж Житомирського спеціального центру розвитку дитини санаторного типу №41 за адресою: м.Житомир, пр-т Миру,20</t>
  </si>
  <si>
    <t>Капітальний ремонт вул. Київська (від майдану Cоборного до вул. Небесної Сотні) в м.Житомирі (коригування ПКД)</t>
  </si>
  <si>
    <t>1519730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</si>
  <si>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</si>
  <si>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</si>
  <si>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Директор  департаменту бюджету та фінансів Житомирської міської ради</t>
  </si>
  <si>
    <t>Д.А.Прохорчук</t>
  </si>
  <si>
    <t>Закупівля комп"ютерного обладнання,обладнання, інвентарю для фізкультурно-спортивних приміщень (Субвенція з місцевого бюджету на забезпечення якісної,сучасної та доступної загальної середньої освіти "Нова українська школа")</t>
  </si>
  <si>
    <t>0712152</t>
  </si>
  <si>
    <t>0763</t>
  </si>
  <si>
    <t>Інші програми та заходи у сфері охорони здоров'я</t>
  </si>
  <si>
    <t>Придбання медичного обладнання</t>
  </si>
  <si>
    <t xml:space="preserve">Капітальний ремонт вул. Київська ( від майдану Соборного до вул. Небесної Сотні) в м.Житомирі </t>
  </si>
  <si>
    <t xml:space="preserve"> Капітальний ремонт дорожнього покриття вул. Велика Бердичівська ( вул. Довженка - перехрестя вул. Льва Толстого та вул. Жуйка) в м.Житомирі </t>
  </si>
  <si>
    <t>Капітальний ремонт дорожнього покриття вул. Вересівський шлях та дороги Житомир - Вереси до перехрестя з дорогою Київ - Чоп в м.Житомирі</t>
  </si>
  <si>
    <t>Капітальний ремонт вул. Велика Бердичівська (від бульвару Старого до вул. Довженка) в м.Житомирі</t>
  </si>
  <si>
    <t>Придбання ноутбука для ДНЗ № 53                           ( забезпечення потреб виборчого округу за пропозиціями депутатів міської ради)</t>
  </si>
  <si>
    <t>Придбання шафи  для ДНЗ № 10                                ( забезпечення потреб виборчого округу за пропозиціями депутатів міської ради)</t>
  </si>
  <si>
    <t>Придбання радіосистеми ЗОШ №30                          ( забезпечення потреб виборчого округу за пропозиціями депутатів міської ради)</t>
  </si>
  <si>
    <t>1210000</t>
  </si>
  <si>
    <r>
      <t xml:space="preserve">Капітальний ремонт житлового будинку за адресою: </t>
    </r>
    <r>
      <rPr>
        <b/>
        <sz val="12"/>
        <rFont val="Times New Roman"/>
        <family val="1"/>
        <charset val="204"/>
      </rPr>
      <t xml:space="preserve">урочище Соколова гора, 8 Іванівської сільської ради </t>
    </r>
    <r>
      <rPr>
        <sz val="12"/>
        <rFont val="Times New Roman"/>
        <family val="1"/>
        <charset val="204"/>
      </rPr>
      <t xml:space="preserve">( попередня адреса : м.Житомир, вул. Привітна,13) </t>
    </r>
  </si>
  <si>
    <r>
      <t xml:space="preserve">Капітальний ремонт </t>
    </r>
    <r>
      <rPr>
        <b/>
        <sz val="12"/>
        <rFont val="Times New Roman"/>
        <family val="1"/>
        <charset val="204"/>
      </rPr>
      <t>тротуарів по вул. Клосовського,18/9,3,10,14,6</t>
    </r>
    <r>
      <rPr>
        <sz val="12"/>
        <rFont val="Times New Roman"/>
        <family val="1"/>
        <charset val="204"/>
      </rPr>
      <t xml:space="preserve"> в м. Житомирі </t>
    </r>
  </si>
  <si>
    <r>
      <t>Капітальний ремонт т</t>
    </r>
    <r>
      <rPr>
        <b/>
        <sz val="12"/>
        <rFont val="Times New Roman"/>
        <family val="1"/>
        <charset val="204"/>
      </rPr>
      <t xml:space="preserve">ротуарів по вул. Небесної Сотні </t>
    </r>
    <r>
      <rPr>
        <sz val="12"/>
        <rFont val="Times New Roman"/>
        <family val="1"/>
        <charset val="204"/>
      </rPr>
      <t xml:space="preserve">(вул.Київська - вул.Домбровського) в м.Житомирі </t>
    </r>
  </si>
  <si>
    <r>
      <t xml:space="preserve">Капітальний ремонт </t>
    </r>
    <r>
      <rPr>
        <b/>
        <sz val="12"/>
        <rFont val="Times New Roman"/>
        <family val="1"/>
        <charset val="204"/>
      </rPr>
      <t xml:space="preserve">тротуарів по вул. Героїв Пожежних </t>
    </r>
    <r>
      <rPr>
        <sz val="12"/>
        <rFont val="Times New Roman"/>
        <family val="1"/>
        <charset val="204"/>
      </rPr>
      <t xml:space="preserve">( провулок Взуттєвий - вул. Березівська, ліворуч) в м.Житомирі </t>
    </r>
  </si>
  <si>
    <r>
      <t>Капітальний ремонт території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благоустрою між мікрорайоном Крошня та вул. Вільський  Шлях в м.Житомирі. (Реалізація проекту бюджету участі - "Благоустрій стежки між Крошнею та Вільським Шляхом  ( колишня Максютова )"</t>
    </r>
  </si>
  <si>
    <t xml:space="preserve">Капітальний ремонт частини приміщень 1 поверху житлового будинку за адресою: м.Житомир, вул. Київська,9 </t>
  </si>
  <si>
    <t>Капітальний ремонт перекриття будівлі старого корпусу міської гуманітарної гімназії №23 ім.М.Й.Очерета за адресою: м.Житомир, вул.Б.Лятошинського,14</t>
  </si>
  <si>
    <r>
      <t xml:space="preserve">Будівництво свердловини в </t>
    </r>
    <r>
      <rPr>
        <b/>
        <sz val="12"/>
        <rFont val="Times New Roman"/>
        <family val="1"/>
        <charset val="204"/>
      </rPr>
      <t>Вересівській ЗОШ</t>
    </r>
    <r>
      <rPr>
        <sz val="12"/>
        <rFont val="Times New Roman"/>
        <family val="1"/>
        <charset val="204"/>
      </rPr>
      <t xml:space="preserve"> I-III ступенів за адресою: Житомирська область, Житомирський район, с.Вереси, вул. Шевченка,1 </t>
    </r>
  </si>
  <si>
    <r>
      <t xml:space="preserve">Реконструкція спортивного залу з метою влаштування евакуаційного виходу з приміщення </t>
    </r>
    <r>
      <rPr>
        <b/>
        <sz val="12"/>
        <rFont val="Times New Roman"/>
        <family val="1"/>
        <charset val="204"/>
      </rPr>
      <t xml:space="preserve">ЗОШ №26 </t>
    </r>
    <r>
      <rPr>
        <sz val="12"/>
        <rFont val="Times New Roman"/>
        <family val="1"/>
        <charset val="204"/>
      </rPr>
      <t xml:space="preserve">за адресою: м Житомир, проспект Миру, 59 </t>
    </r>
  </si>
  <si>
    <r>
      <t>Капітальний ремонт</t>
    </r>
    <r>
      <rPr>
        <b/>
        <sz val="12"/>
        <rFont val="Times New Roman"/>
        <family val="1"/>
        <charset val="204"/>
      </rPr>
      <t xml:space="preserve"> огорожі ЖДНЗ №3</t>
    </r>
    <r>
      <rPr>
        <sz val="12"/>
        <rFont val="Times New Roman"/>
        <family val="1"/>
        <charset val="204"/>
      </rPr>
      <t xml:space="preserve"> по вул. Слобідський, 7 в м.Житомирі </t>
    </r>
  </si>
  <si>
    <r>
      <t xml:space="preserve">Реконструкція території благоустрою загальноосвітньої </t>
    </r>
    <r>
      <rPr>
        <b/>
        <sz val="12"/>
        <rFont val="Times New Roman"/>
        <family val="1"/>
        <charset val="204"/>
      </rPr>
      <t>школи І-ІІІ ступенів №17</t>
    </r>
    <r>
      <rPr>
        <sz val="12"/>
        <rFont val="Times New Roman"/>
        <family val="1"/>
        <charset val="204"/>
      </rPr>
      <t xml:space="preserve"> за адресою: м.Житомир, вул.Київська, 49» </t>
    </r>
  </si>
  <si>
    <r>
      <t xml:space="preserve">Капітальний ремонт покрівлі Житомирського </t>
    </r>
    <r>
      <rPr>
        <b/>
        <sz val="12"/>
        <rFont val="Times New Roman"/>
        <family val="1"/>
        <charset val="204"/>
      </rPr>
      <t>дошкільного навчального закладу №45</t>
    </r>
    <r>
      <rPr>
        <sz val="12"/>
        <rFont val="Times New Roman"/>
        <family val="1"/>
        <charset val="204"/>
      </rPr>
      <t xml:space="preserve"> по вул. Трипільська, 14-а в м.Житомирі </t>
    </r>
  </si>
  <si>
    <r>
      <t>Капітальний ремонт території благоустрою Житомирської</t>
    </r>
    <r>
      <rPr>
        <b/>
        <sz val="12"/>
        <rFont val="Times New Roman"/>
        <family val="1"/>
        <charset val="204"/>
      </rPr>
      <t xml:space="preserve"> ЗОШ №16 </t>
    </r>
    <r>
      <rPr>
        <sz val="12"/>
        <rFont val="Times New Roman"/>
        <family val="1"/>
        <charset val="204"/>
      </rPr>
      <t xml:space="preserve">за адресою: м.Житомир, вул. Тараса Бульби - Боровця,15 </t>
    </r>
  </si>
  <si>
    <r>
      <t>Капітальний ремонт покрівлі загальноосвітньої</t>
    </r>
    <r>
      <rPr>
        <b/>
        <sz val="12"/>
        <rFont val="Times New Roman"/>
        <family val="1"/>
        <charset val="204"/>
      </rPr>
      <t xml:space="preserve"> школи I - III ступенів № 14</t>
    </r>
    <r>
      <rPr>
        <sz val="12"/>
        <rFont val="Times New Roman"/>
        <family val="1"/>
        <charset val="204"/>
      </rPr>
      <t xml:space="preserve"> за адресою: м.Житомир, вул. Кибальчича,7 </t>
    </r>
  </si>
  <si>
    <t>Капітальний ремонт території благоустрою загальноосвітньої школи I-III ступенів №14 за адресою: м.Житомир, вул.Кибальчича</t>
  </si>
  <si>
    <r>
      <t xml:space="preserve">Капітальний ремонт спортивної зали Житомирської спеціалізованої </t>
    </r>
    <r>
      <rPr>
        <b/>
        <sz val="12"/>
        <rFont val="Times New Roman"/>
        <family val="1"/>
        <charset val="204"/>
      </rPr>
      <t xml:space="preserve">школи I-III ступенів з поглибленим вивченням іноземних мов №20 </t>
    </r>
    <r>
      <rPr>
        <sz val="12"/>
        <rFont val="Times New Roman"/>
        <family val="1"/>
        <charset val="204"/>
      </rPr>
      <t xml:space="preserve">за адресою: м.Житомир, вул.Східна,65 </t>
    </r>
  </si>
  <si>
    <r>
      <t xml:space="preserve">Капітальний ремонт спортивної зали </t>
    </r>
    <r>
      <rPr>
        <b/>
        <sz val="12"/>
        <rFont val="Times New Roman"/>
        <family val="1"/>
        <charset val="204"/>
      </rPr>
      <t xml:space="preserve">Вересівської загально - освітньої школи </t>
    </r>
    <r>
      <rPr>
        <sz val="12"/>
        <rFont val="Times New Roman"/>
        <family val="1"/>
        <charset val="204"/>
      </rPr>
      <t>I-III ступенів за адресою: Житомирська область,Житомирський район, с.Вереси, вул.Шевченка,1</t>
    </r>
  </si>
  <si>
    <t xml:space="preserve">Капітальний ремонт території багоустрою та вхідної групи будівлі Житомирського екологічного ліцею №24 за адресою: м.Житомир, вул.Шевченка, 105 б </t>
  </si>
  <si>
    <r>
      <t xml:space="preserve">Реконструкція системи опалення будівлі Вересівської амбулаторії загальної практики </t>
    </r>
    <r>
      <rPr>
        <b/>
        <sz val="12"/>
        <rFont val="Times New Roman"/>
        <family val="1"/>
        <charset val="204"/>
      </rPr>
      <t xml:space="preserve">сімейної медицини за адресою: Житомирська область, Житомирський район , с.Вераси, </t>
    </r>
    <r>
      <rPr>
        <sz val="12"/>
        <rFont val="Times New Roman"/>
        <family val="1"/>
        <charset val="204"/>
      </rPr>
      <t xml:space="preserve">вул.Покровська,14 </t>
    </r>
  </si>
  <si>
    <r>
      <t xml:space="preserve">Капітальний ремонт покрівлі лікувального корпусу №1 стаціонару </t>
    </r>
    <r>
      <rPr>
        <b/>
        <sz val="12"/>
        <rFont val="Times New Roman"/>
        <family val="1"/>
        <charset val="204"/>
      </rPr>
      <t>КП "Дитяча лікарня імені В.Й. Башека"</t>
    </r>
    <r>
      <rPr>
        <sz val="12"/>
        <rFont val="Times New Roman"/>
        <family val="1"/>
        <charset val="204"/>
      </rPr>
      <t xml:space="preserve"> Житомирської міської ради по вул. Шевченка,2 в м.Житомирі</t>
    </r>
  </si>
  <si>
    <t>Реконструкція системи опалення з влаштуванням індивідуального теплового пункту в будівлі поліклініки  №2 КП "Лікарня №1" за адресою: м.Житомир,  площа Польова,2</t>
  </si>
  <si>
    <r>
      <t>Капітальний ремонт туалетної кімнати для забезпечення доступності маломобільних груп населення в будівлі міської ради за адресою: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майдан Корольова 4/2 в м.Житомирі </t>
    </r>
  </si>
  <si>
    <r>
      <t>Будівництво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фонтану "Лотос Небесної Сотні"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на розі вулиць Небесної Сотні та Бориса Лятошинського в м.Житомирі ( реалізація проекту бюджету участі - "Декоративний фонтан на розі Небесної Сотні та Лятошинського "Лотос Небесної Сотні </t>
    </r>
  </si>
  <si>
    <r>
      <t>Реконструкція приміщень адміністративної будівлі Корольовської районної ради м.Житомира пов'язана зі створенням і забезпеченням фукціонування центрів надання адміністративних послуг, у тому числі послуг соціального характеру, в формат</t>
    </r>
    <r>
      <rPr>
        <b/>
        <sz val="14"/>
        <rFont val="Times New Roman"/>
        <family val="1"/>
        <charset val="204"/>
      </rPr>
      <t xml:space="preserve">і </t>
    </r>
    <r>
      <rPr>
        <sz val="14"/>
        <rFont val="Times New Roman"/>
        <family val="1"/>
        <charset val="204"/>
      </rPr>
      <t>"Прозорий офіс"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за адресою: м.Житомир, площа Польова,8 </t>
    </r>
  </si>
  <si>
    <t xml:space="preserve">Капітальний ремонт дорожнього покриття вул. Велика Бердичівська (вул. Довженка – перехрестя вул. Льва Толстого та вул. Жуйка) </t>
  </si>
  <si>
    <t>Енергоефективна реновація (капітальний ремонт) будівлі Житомирського центру розвитку дитини № 68 за адресою: м.Житомир, проїзд академіка Тутковського, 10  (співфінансування по проєкту GIZ)</t>
  </si>
  <si>
    <t>Енергоефективна реновація (капітальний ремонт) будівлі загальноосвітньої школи I-III ступенів №7 ім. В.В. Бражевського за адресою: м.Житомир, вул.Перемоги,79</t>
  </si>
</sst>
</file>

<file path=xl/styles.xml><?xml version="1.0" encoding="utf-8"?>
<styleSheet xmlns="http://schemas.openxmlformats.org/spreadsheetml/2006/main">
  <numFmts count="2">
    <numFmt numFmtId="164" formatCode="_-* #,##0.000_р_._-;\-* #,##0.000_р_._-;_-* &quot;-&quot;?_р_._-;_-@_-"/>
    <numFmt numFmtId="165" formatCode="#,##0.0"/>
  </numFmts>
  <fonts count="30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Arial"/>
      <family val="2"/>
      <charset val="204"/>
    </font>
    <font>
      <vertAlign val="superscript"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6" fillId="0" borderId="0"/>
    <xf numFmtId="0" fontId="16" fillId="0" borderId="0"/>
  </cellStyleXfs>
  <cellXfs count="93">
    <xf numFmtId="0" fontId="0" fillId="0" borderId="0" xfId="0"/>
    <xf numFmtId="0" fontId="6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0" xfId="0" applyFont="1" applyFill="1"/>
    <xf numFmtId="0" fontId="10" fillId="0" borderId="0" xfId="0" applyFont="1" applyFill="1" applyAlignment="1">
      <alignment horizontal="center" vertical="center"/>
    </xf>
    <xf numFmtId="0" fontId="15" fillId="0" borderId="0" xfId="0" applyFont="1" applyFill="1"/>
    <xf numFmtId="0" fontId="11" fillId="0" borderId="1" xfId="0" quotePrefix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49" fontId="2" fillId="0" borderId="1" xfId="0" quotePrefix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0" fontId="0" fillId="0" borderId="8" xfId="0" applyFill="1" applyBorder="1"/>
    <xf numFmtId="0" fontId="0" fillId="0" borderId="9" xfId="0" applyFill="1" applyBorder="1"/>
    <xf numFmtId="0" fontId="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0" fillId="0" borderId="2" xfId="0" applyFill="1" applyBorder="1"/>
    <xf numFmtId="0" fontId="0" fillId="0" borderId="10" xfId="0" applyFill="1" applyBorder="1"/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/>
    </xf>
    <xf numFmtId="0" fontId="0" fillId="0" borderId="7" xfId="0" applyNumberFormat="1" applyFill="1" applyBorder="1" applyAlignment="1">
      <alignment horizontal="left"/>
    </xf>
    <xf numFmtId="0" fontId="0" fillId="0" borderId="6" xfId="0" applyNumberForma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0" fillId="0" borderId="0" xfId="0" applyFill="1" applyAlignment="1"/>
    <xf numFmtId="0" fontId="4" fillId="0" borderId="0" xfId="0" applyFont="1" applyFill="1" applyAlignment="1"/>
    <xf numFmtId="16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</cellXfs>
  <cellStyles count="4">
    <cellStyle name="Обычный" xfId="0" builtinId="0"/>
    <cellStyle name="Обычный 10" xfId="3"/>
    <cellStyle name="Обычный 16" xfId="2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6"/>
  <sheetViews>
    <sheetView tabSelected="1" topLeftCell="A8" zoomScale="55" zoomScaleNormal="55" zoomScaleSheetLayoutView="50" zoomScalePageLayoutView="46" workbookViewId="0">
      <pane ySplit="4" topLeftCell="A81" activePane="bottomLeft" state="frozen"/>
      <selection activeCell="A8" sqref="A8"/>
      <selection pane="bottomLeft" activeCell="F89" sqref="F89"/>
    </sheetView>
  </sheetViews>
  <sheetFormatPr defaultColWidth="9.140625" defaultRowHeight="18"/>
  <cols>
    <col min="1" max="1" width="16.5703125" style="1" customWidth="1"/>
    <col min="2" max="2" width="18.5703125" style="1" customWidth="1"/>
    <col min="3" max="3" width="19" style="1" customWidth="1"/>
    <col min="4" max="4" width="37.5703125" style="1" customWidth="1"/>
    <col min="5" max="5" width="52.5703125" style="1" customWidth="1"/>
    <col min="6" max="6" width="22.28515625" style="1" customWidth="1"/>
    <col min="7" max="7" width="22.85546875" style="1" customWidth="1"/>
    <col min="8" max="8" width="22.140625" style="1" customWidth="1"/>
    <col min="9" max="12" width="26.28515625" style="1" customWidth="1"/>
    <col min="13" max="13" width="19.7109375" style="1" customWidth="1"/>
    <col min="14" max="16384" width="9.140625" style="1"/>
  </cols>
  <sheetData>
    <row r="1" spans="1:13" ht="0.75" customHeight="1"/>
    <row r="2" spans="1:13" ht="25.5" customHeight="1">
      <c r="J2" s="65"/>
      <c r="K2" s="80" t="s">
        <v>10</v>
      </c>
      <c r="L2" s="80"/>
      <c r="M2" s="66"/>
    </row>
    <row r="3" spans="1:13" ht="22.5" customHeight="1">
      <c r="J3" s="65"/>
      <c r="K3" s="80" t="s">
        <v>12</v>
      </c>
      <c r="L3" s="80"/>
      <c r="M3" s="67"/>
    </row>
    <row r="4" spans="1:13" ht="20.25" customHeight="1">
      <c r="G4" s="2"/>
      <c r="H4" s="2"/>
      <c r="J4" s="65"/>
      <c r="K4" s="80" t="s">
        <v>1</v>
      </c>
      <c r="L4" s="80"/>
      <c r="M4" s="66"/>
    </row>
    <row r="5" spans="1:13" ht="83.25" customHeight="1">
      <c r="A5" s="85" t="s">
        <v>109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</row>
    <row r="6" spans="1:13" ht="51.75" customHeight="1">
      <c r="A6" s="91" t="s">
        <v>26</v>
      </c>
      <c r="B6" s="91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26.25" customHeight="1">
      <c r="A7" s="92" t="s">
        <v>18</v>
      </c>
      <c r="B7" s="92"/>
      <c r="L7" s="62" t="s">
        <v>123</v>
      </c>
      <c r="M7" s="3"/>
    </row>
    <row r="8" spans="1:13" ht="72.75" customHeight="1">
      <c r="A8" s="82" t="s">
        <v>19</v>
      </c>
      <c r="B8" s="81" t="s">
        <v>20</v>
      </c>
      <c r="C8" s="81" t="s">
        <v>11</v>
      </c>
      <c r="D8" s="81" t="s">
        <v>28</v>
      </c>
      <c r="E8" s="81" t="s">
        <v>27</v>
      </c>
      <c r="F8" s="81" t="s">
        <v>21</v>
      </c>
      <c r="G8" s="81" t="s">
        <v>22</v>
      </c>
      <c r="H8" s="81" t="s">
        <v>23</v>
      </c>
      <c r="I8" s="81" t="s">
        <v>24</v>
      </c>
      <c r="J8" s="81"/>
      <c r="K8" s="81"/>
      <c r="L8" s="81"/>
      <c r="M8" s="81" t="s">
        <v>25</v>
      </c>
    </row>
    <row r="9" spans="1:13" ht="36.75" customHeight="1">
      <c r="A9" s="82"/>
      <c r="B9" s="81"/>
      <c r="C9" s="81"/>
      <c r="D9" s="81"/>
      <c r="E9" s="81"/>
      <c r="F9" s="81"/>
      <c r="G9" s="81"/>
      <c r="H9" s="81"/>
      <c r="I9" s="86" t="s">
        <v>122</v>
      </c>
      <c r="J9" s="88" t="s">
        <v>212</v>
      </c>
      <c r="K9" s="89"/>
      <c r="L9" s="90"/>
      <c r="M9" s="81"/>
    </row>
    <row r="10" spans="1:13" ht="162" customHeight="1">
      <c r="A10" s="82"/>
      <c r="B10" s="81"/>
      <c r="C10" s="81"/>
      <c r="D10" s="81"/>
      <c r="E10" s="81"/>
      <c r="F10" s="81"/>
      <c r="G10" s="81"/>
      <c r="H10" s="81"/>
      <c r="I10" s="87"/>
      <c r="J10" s="74" t="s">
        <v>245</v>
      </c>
      <c r="K10" s="63" t="s">
        <v>213</v>
      </c>
      <c r="L10" s="63" t="s">
        <v>214</v>
      </c>
      <c r="M10" s="81"/>
    </row>
    <row r="11" spans="1:13" ht="27" customHeight="1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68" t="s">
        <v>215</v>
      </c>
      <c r="K11" s="69" t="s">
        <v>216</v>
      </c>
      <c r="L11" s="69" t="s">
        <v>217</v>
      </c>
      <c r="M11" s="8">
        <v>10</v>
      </c>
    </row>
    <row r="12" spans="1:13" ht="39.75" customHeight="1">
      <c r="A12" s="30" t="s">
        <v>84</v>
      </c>
      <c r="B12" s="8"/>
      <c r="C12" s="8"/>
      <c r="D12" s="64" t="s">
        <v>83</v>
      </c>
      <c r="E12" s="8"/>
      <c r="F12" s="8"/>
      <c r="G12" s="8"/>
      <c r="H12" s="8"/>
      <c r="I12" s="12">
        <f>I13</f>
        <v>21686573.399999999</v>
      </c>
      <c r="J12" s="12">
        <f>J13</f>
        <v>21479573.399999999</v>
      </c>
      <c r="K12" s="12"/>
      <c r="L12" s="12">
        <f t="shared" ref="L12" si="0">L13</f>
        <v>207000</v>
      </c>
      <c r="M12" s="8"/>
    </row>
    <row r="13" spans="1:13" ht="40.5" customHeight="1">
      <c r="A13" s="34" t="s">
        <v>85</v>
      </c>
      <c r="B13" s="8"/>
      <c r="C13" s="8"/>
      <c r="D13" s="14" t="s">
        <v>83</v>
      </c>
      <c r="E13" s="8"/>
      <c r="F13" s="8"/>
      <c r="G13" s="8"/>
      <c r="H13" s="8"/>
      <c r="I13" s="15">
        <f>J13+K13+L13</f>
        <v>21686573.399999999</v>
      </c>
      <c r="J13" s="15">
        <f>J15+J14+J17+J18+J19+J16</f>
        <v>21479573.399999999</v>
      </c>
      <c r="K13" s="15"/>
      <c r="L13" s="15">
        <f t="shared" ref="L13" si="1">L15+L14+L17+L18+L19+L16</f>
        <v>207000</v>
      </c>
      <c r="M13" s="8"/>
    </row>
    <row r="14" spans="1:13" ht="150">
      <c r="A14" s="48" t="s">
        <v>124</v>
      </c>
      <c r="B14" s="49" t="s">
        <v>126</v>
      </c>
      <c r="C14" s="50" t="s">
        <v>127</v>
      </c>
      <c r="D14" s="18" t="s">
        <v>158</v>
      </c>
      <c r="E14" s="18" t="s">
        <v>125</v>
      </c>
      <c r="F14" s="8"/>
      <c r="G14" s="8"/>
      <c r="H14" s="8"/>
      <c r="I14" s="10">
        <v>600000</v>
      </c>
      <c r="J14" s="10">
        <v>600000</v>
      </c>
      <c r="K14" s="15"/>
      <c r="L14" s="15"/>
      <c r="M14" s="8"/>
    </row>
    <row r="15" spans="1:13" ht="150">
      <c r="A15" s="48" t="s">
        <v>124</v>
      </c>
      <c r="B15" s="49" t="s">
        <v>126</v>
      </c>
      <c r="C15" s="50" t="s">
        <v>127</v>
      </c>
      <c r="D15" s="18" t="s">
        <v>158</v>
      </c>
      <c r="E15" s="18" t="s">
        <v>207</v>
      </c>
      <c r="F15" s="8"/>
      <c r="G15" s="8"/>
      <c r="H15" s="8"/>
      <c r="I15" s="10">
        <v>170000</v>
      </c>
      <c r="J15" s="10">
        <v>170000</v>
      </c>
      <c r="K15" s="15"/>
      <c r="L15" s="15"/>
      <c r="M15" s="8"/>
    </row>
    <row r="16" spans="1:13" ht="150">
      <c r="A16" s="51" t="s">
        <v>192</v>
      </c>
      <c r="B16" s="8" t="s">
        <v>193</v>
      </c>
      <c r="C16" s="50" t="s">
        <v>194</v>
      </c>
      <c r="D16" s="18" t="s">
        <v>195</v>
      </c>
      <c r="E16" s="18" t="s">
        <v>196</v>
      </c>
      <c r="F16" s="8"/>
      <c r="G16" s="8"/>
      <c r="H16" s="8"/>
      <c r="I16" s="10">
        <v>457000</v>
      </c>
      <c r="J16" s="10">
        <v>250000</v>
      </c>
      <c r="K16" s="15"/>
      <c r="L16" s="10">
        <v>207000</v>
      </c>
      <c r="M16" s="8"/>
    </row>
    <row r="17" spans="1:13" ht="75">
      <c r="A17" s="51" t="s">
        <v>87</v>
      </c>
      <c r="B17" s="8">
        <v>7370</v>
      </c>
      <c r="C17" s="50" t="s">
        <v>103</v>
      </c>
      <c r="D17" s="18" t="s">
        <v>88</v>
      </c>
      <c r="E17" s="18" t="s">
        <v>208</v>
      </c>
      <c r="F17" s="8" t="s">
        <v>17</v>
      </c>
      <c r="G17" s="8"/>
      <c r="H17" s="8"/>
      <c r="I17" s="10">
        <v>2000004</v>
      </c>
      <c r="J17" s="10">
        <v>2000004</v>
      </c>
      <c r="K17" s="10"/>
      <c r="L17" s="10"/>
      <c r="M17" s="8"/>
    </row>
    <row r="18" spans="1:13" ht="81" customHeight="1">
      <c r="A18" s="17" t="s">
        <v>151</v>
      </c>
      <c r="B18" s="17" t="s">
        <v>152</v>
      </c>
      <c r="C18" s="17" t="s">
        <v>103</v>
      </c>
      <c r="D18" s="18" t="s">
        <v>153</v>
      </c>
      <c r="E18" s="18" t="s">
        <v>157</v>
      </c>
      <c r="F18" s="8"/>
      <c r="G18" s="8"/>
      <c r="H18" s="8"/>
      <c r="I18" s="10">
        <v>190000</v>
      </c>
      <c r="J18" s="10">
        <v>190000</v>
      </c>
      <c r="K18" s="10"/>
      <c r="L18" s="10"/>
      <c r="M18" s="8"/>
    </row>
    <row r="19" spans="1:13" ht="54" customHeight="1">
      <c r="A19" s="17" t="s">
        <v>154</v>
      </c>
      <c r="B19" s="17" t="s">
        <v>155</v>
      </c>
      <c r="C19" s="17" t="s">
        <v>103</v>
      </c>
      <c r="D19" s="18" t="s">
        <v>156</v>
      </c>
      <c r="E19" s="18" t="s">
        <v>218</v>
      </c>
      <c r="F19" s="8"/>
      <c r="G19" s="8"/>
      <c r="H19" s="8"/>
      <c r="I19" s="10">
        <v>18269569.399999999</v>
      </c>
      <c r="J19" s="10">
        <v>18269569.399999999</v>
      </c>
      <c r="K19" s="10"/>
      <c r="L19" s="10"/>
      <c r="M19" s="8"/>
    </row>
    <row r="20" spans="1:13" s="28" customFormat="1" ht="47.25" customHeight="1">
      <c r="A20" s="30" t="s">
        <v>34</v>
      </c>
      <c r="B20" s="64"/>
      <c r="C20" s="64"/>
      <c r="D20" s="64" t="s">
        <v>32</v>
      </c>
      <c r="E20" s="64"/>
      <c r="F20" s="64"/>
      <c r="G20" s="64"/>
      <c r="H20" s="64"/>
      <c r="I20" s="12">
        <f>I21</f>
        <v>4301882</v>
      </c>
      <c r="J20" s="12">
        <f>J21</f>
        <v>1294000</v>
      </c>
      <c r="K20" s="12"/>
      <c r="L20" s="12">
        <f>L21</f>
        <v>3007882</v>
      </c>
      <c r="M20" s="64"/>
    </row>
    <row r="21" spans="1:13" s="16" customFormat="1" ht="47.25" customHeight="1">
      <c r="A21" s="29" t="s">
        <v>33</v>
      </c>
      <c r="B21" s="14"/>
      <c r="C21" s="14"/>
      <c r="D21" s="14" t="s">
        <v>32</v>
      </c>
      <c r="E21" s="14"/>
      <c r="F21" s="14"/>
      <c r="G21" s="14"/>
      <c r="H21" s="14"/>
      <c r="I21" s="15">
        <f>SUM(I22:I34)</f>
        <v>4301882</v>
      </c>
      <c r="J21" s="15">
        <f>SUM(J22:J34)</f>
        <v>1294000</v>
      </c>
      <c r="K21" s="15"/>
      <c r="L21" s="15">
        <f>SUM(L22:L34)</f>
        <v>3007882</v>
      </c>
      <c r="M21" s="14"/>
    </row>
    <row r="22" spans="1:13" s="16" customFormat="1" ht="88.5" customHeight="1">
      <c r="A22" s="36" t="s">
        <v>132</v>
      </c>
      <c r="B22" s="17" t="s">
        <v>133</v>
      </c>
      <c r="C22" s="17" t="s">
        <v>134</v>
      </c>
      <c r="D22" s="18" t="s">
        <v>135</v>
      </c>
      <c r="E22" s="18" t="s">
        <v>136</v>
      </c>
      <c r="F22" s="14"/>
      <c r="G22" s="14"/>
      <c r="H22" s="14"/>
      <c r="I22" s="10">
        <f t="shared" ref="I22:I34" si="2">SUM(J22:L22)</f>
        <v>100000</v>
      </c>
      <c r="J22" s="12"/>
      <c r="K22" s="12"/>
      <c r="L22" s="10">
        <v>100000</v>
      </c>
      <c r="M22" s="14"/>
    </row>
    <row r="23" spans="1:13" s="16" customFormat="1" ht="56.25">
      <c r="A23" s="36" t="s">
        <v>132</v>
      </c>
      <c r="B23" s="17" t="s">
        <v>133</v>
      </c>
      <c r="C23" s="17" t="s">
        <v>134</v>
      </c>
      <c r="D23" s="18" t="s">
        <v>135</v>
      </c>
      <c r="E23" s="18" t="s">
        <v>138</v>
      </c>
      <c r="F23" s="14"/>
      <c r="G23" s="14"/>
      <c r="H23" s="14"/>
      <c r="I23" s="10">
        <f t="shared" si="2"/>
        <v>200000</v>
      </c>
      <c r="J23" s="12"/>
      <c r="K23" s="12"/>
      <c r="L23" s="10">
        <v>200000</v>
      </c>
      <c r="M23" s="14"/>
    </row>
    <row r="24" spans="1:13" s="16" customFormat="1" ht="52.5" customHeight="1">
      <c r="A24" s="36" t="s">
        <v>132</v>
      </c>
      <c r="B24" s="17" t="s">
        <v>133</v>
      </c>
      <c r="C24" s="17" t="s">
        <v>134</v>
      </c>
      <c r="D24" s="18" t="s">
        <v>135</v>
      </c>
      <c r="E24" s="18" t="s">
        <v>137</v>
      </c>
      <c r="F24" s="14"/>
      <c r="G24" s="14"/>
      <c r="H24" s="14"/>
      <c r="I24" s="10">
        <f t="shared" si="2"/>
        <v>218687</v>
      </c>
      <c r="J24" s="12"/>
      <c r="K24" s="12"/>
      <c r="L24" s="10">
        <v>218687</v>
      </c>
      <c r="M24" s="14"/>
    </row>
    <row r="25" spans="1:13" s="16" customFormat="1" ht="87" customHeight="1">
      <c r="A25" s="36" t="s">
        <v>132</v>
      </c>
      <c r="B25" s="17" t="s">
        <v>133</v>
      </c>
      <c r="C25" s="17" t="s">
        <v>134</v>
      </c>
      <c r="D25" s="18" t="s">
        <v>135</v>
      </c>
      <c r="E25" s="18" t="s">
        <v>219</v>
      </c>
      <c r="F25" s="14"/>
      <c r="G25" s="14"/>
      <c r="H25" s="14"/>
      <c r="I25" s="10">
        <f t="shared" si="2"/>
        <v>29000</v>
      </c>
      <c r="J25" s="10">
        <f>16000+13000</f>
        <v>29000</v>
      </c>
      <c r="K25" s="12"/>
      <c r="L25" s="10"/>
      <c r="M25" s="14"/>
    </row>
    <row r="26" spans="1:13" s="16" customFormat="1" ht="71.25" customHeight="1">
      <c r="A26" s="36" t="s">
        <v>132</v>
      </c>
      <c r="B26" s="17" t="s">
        <v>133</v>
      </c>
      <c r="C26" s="17" t="s">
        <v>134</v>
      </c>
      <c r="D26" s="18" t="s">
        <v>135</v>
      </c>
      <c r="E26" s="18" t="s">
        <v>268</v>
      </c>
      <c r="F26" s="14"/>
      <c r="G26" s="14"/>
      <c r="H26" s="14"/>
      <c r="I26" s="10">
        <f t="shared" si="2"/>
        <v>42000</v>
      </c>
      <c r="J26" s="10">
        <f>12000+24000+6000</f>
        <v>42000</v>
      </c>
      <c r="K26" s="12"/>
      <c r="L26" s="10"/>
      <c r="M26" s="14"/>
    </row>
    <row r="27" spans="1:13" s="16" customFormat="1" ht="68.25" customHeight="1">
      <c r="A27" s="36" t="s">
        <v>132</v>
      </c>
      <c r="B27" s="17" t="s">
        <v>133</v>
      </c>
      <c r="C27" s="17" t="s">
        <v>134</v>
      </c>
      <c r="D27" s="18" t="s">
        <v>135</v>
      </c>
      <c r="E27" s="18" t="s">
        <v>269</v>
      </c>
      <c r="F27" s="14"/>
      <c r="G27" s="14"/>
      <c r="H27" s="14"/>
      <c r="I27" s="10">
        <f t="shared" si="2"/>
        <v>10000</v>
      </c>
      <c r="J27" s="10">
        <v>10000</v>
      </c>
      <c r="K27" s="12"/>
      <c r="L27" s="10"/>
      <c r="M27" s="14"/>
    </row>
    <row r="28" spans="1:13" s="16" customFormat="1" ht="113.25" customHeight="1">
      <c r="A28" s="36" t="s">
        <v>128</v>
      </c>
      <c r="B28" s="17" t="s">
        <v>129</v>
      </c>
      <c r="C28" s="17" t="s">
        <v>130</v>
      </c>
      <c r="D28" s="18" t="s">
        <v>131</v>
      </c>
      <c r="E28" s="18" t="s">
        <v>270</v>
      </c>
      <c r="F28" s="14"/>
      <c r="G28" s="14"/>
      <c r="H28" s="14"/>
      <c r="I28" s="10">
        <f t="shared" si="2"/>
        <v>13000</v>
      </c>
      <c r="J28" s="10">
        <v>13000</v>
      </c>
      <c r="K28" s="12"/>
      <c r="L28" s="10"/>
      <c r="M28" s="14"/>
    </row>
    <row r="29" spans="1:13" s="16" customFormat="1" ht="144.75" customHeight="1">
      <c r="A29" s="36" t="s">
        <v>128</v>
      </c>
      <c r="B29" s="17" t="s">
        <v>129</v>
      </c>
      <c r="C29" s="17" t="s">
        <v>130</v>
      </c>
      <c r="D29" s="18" t="s">
        <v>131</v>
      </c>
      <c r="E29" s="18" t="s">
        <v>259</v>
      </c>
      <c r="F29" s="14"/>
      <c r="G29" s="14"/>
      <c r="H29" s="14"/>
      <c r="I29" s="10">
        <f t="shared" si="2"/>
        <v>845195</v>
      </c>
      <c r="J29" s="10"/>
      <c r="K29" s="12"/>
      <c r="L29" s="10">
        <f>718975+126220</f>
        <v>845195</v>
      </c>
      <c r="M29" s="14"/>
    </row>
    <row r="30" spans="1:13" s="16" customFormat="1" ht="111.75" customHeight="1">
      <c r="A30" s="36" t="s">
        <v>128</v>
      </c>
      <c r="B30" s="17" t="s">
        <v>129</v>
      </c>
      <c r="C30" s="17" t="s">
        <v>130</v>
      </c>
      <c r="D30" s="18" t="s">
        <v>131</v>
      </c>
      <c r="E30" s="18" t="s">
        <v>201</v>
      </c>
      <c r="F30" s="14"/>
      <c r="G30" s="14"/>
      <c r="H30" s="14"/>
      <c r="I30" s="10">
        <f t="shared" si="2"/>
        <v>150000</v>
      </c>
      <c r="J30" s="12"/>
      <c r="K30" s="12"/>
      <c r="L30" s="10">
        <v>150000</v>
      </c>
      <c r="M30" s="14"/>
    </row>
    <row r="31" spans="1:13" s="16" customFormat="1" ht="110.25" customHeight="1">
      <c r="A31" s="36" t="s">
        <v>128</v>
      </c>
      <c r="B31" s="17" t="s">
        <v>129</v>
      </c>
      <c r="C31" s="17" t="s">
        <v>130</v>
      </c>
      <c r="D31" s="18" t="s">
        <v>146</v>
      </c>
      <c r="E31" s="18" t="s">
        <v>139</v>
      </c>
      <c r="F31" s="14"/>
      <c r="G31" s="14"/>
      <c r="H31" s="14"/>
      <c r="I31" s="10">
        <f t="shared" si="2"/>
        <v>133000</v>
      </c>
      <c r="J31" s="12"/>
      <c r="K31" s="12"/>
      <c r="L31" s="10">
        <v>133000</v>
      </c>
      <c r="M31" s="14"/>
    </row>
    <row r="32" spans="1:13" s="16" customFormat="1" ht="126" customHeight="1">
      <c r="A32" s="36" t="s">
        <v>128</v>
      </c>
      <c r="B32" s="17" t="s">
        <v>129</v>
      </c>
      <c r="C32" s="17" t="s">
        <v>130</v>
      </c>
      <c r="D32" s="18" t="s">
        <v>147</v>
      </c>
      <c r="E32" s="18" t="s">
        <v>140</v>
      </c>
      <c r="F32" s="14"/>
      <c r="G32" s="14"/>
      <c r="H32" s="14"/>
      <c r="I32" s="10">
        <f t="shared" si="2"/>
        <v>30000</v>
      </c>
      <c r="J32" s="12"/>
      <c r="K32" s="12"/>
      <c r="L32" s="10">
        <v>30000</v>
      </c>
      <c r="M32" s="14"/>
    </row>
    <row r="33" spans="1:14" s="16" customFormat="1" ht="105" customHeight="1">
      <c r="A33" s="36" t="s">
        <v>128</v>
      </c>
      <c r="B33" s="17" t="s">
        <v>129</v>
      </c>
      <c r="C33" s="17" t="s">
        <v>130</v>
      </c>
      <c r="D33" s="18" t="s">
        <v>131</v>
      </c>
      <c r="E33" s="18" t="s">
        <v>200</v>
      </c>
      <c r="F33" s="14"/>
      <c r="G33" s="14"/>
      <c r="H33" s="14"/>
      <c r="I33" s="10">
        <f t="shared" si="2"/>
        <v>1331000</v>
      </c>
      <c r="J33" s="12"/>
      <c r="K33" s="12"/>
      <c r="L33" s="10">
        <v>1331000</v>
      </c>
      <c r="M33" s="14"/>
    </row>
    <row r="34" spans="1:14" ht="85.5" customHeight="1">
      <c r="A34" s="17" t="s">
        <v>82</v>
      </c>
      <c r="B34" s="17" t="s">
        <v>91</v>
      </c>
      <c r="C34" s="17" t="s">
        <v>4</v>
      </c>
      <c r="D34" s="18" t="s">
        <v>60</v>
      </c>
      <c r="E34" s="18" t="s">
        <v>107</v>
      </c>
      <c r="F34" s="8"/>
      <c r="G34" s="8"/>
      <c r="H34" s="8"/>
      <c r="I34" s="10">
        <f t="shared" si="2"/>
        <v>1200000</v>
      </c>
      <c r="J34" s="10">
        <v>1200000</v>
      </c>
      <c r="K34" s="10"/>
      <c r="L34" s="10"/>
      <c r="M34" s="8"/>
    </row>
    <row r="35" spans="1:14" ht="56.25">
      <c r="A35" s="11" t="s">
        <v>239</v>
      </c>
      <c r="B35" s="17"/>
      <c r="C35" s="17"/>
      <c r="D35" s="73" t="s">
        <v>240</v>
      </c>
      <c r="E35" s="53"/>
      <c r="F35" s="19"/>
      <c r="G35" s="10"/>
      <c r="H35" s="10"/>
      <c r="I35" s="12">
        <f>I36</f>
        <v>22353100</v>
      </c>
      <c r="J35" s="12">
        <f t="shared" ref="J35" si="3">J36</f>
        <v>22353100</v>
      </c>
      <c r="K35" s="12"/>
      <c r="L35" s="12"/>
      <c r="M35" s="10"/>
      <c r="N35" s="37"/>
    </row>
    <row r="36" spans="1:14" ht="58.5">
      <c r="A36" s="13" t="s">
        <v>238</v>
      </c>
      <c r="B36" s="17"/>
      <c r="C36" s="17"/>
      <c r="D36" s="14" t="s">
        <v>240</v>
      </c>
      <c r="E36" s="54"/>
      <c r="F36" s="19"/>
      <c r="G36" s="10"/>
      <c r="H36" s="10"/>
      <c r="I36" s="15">
        <f>I37+I38</f>
        <v>22353100</v>
      </c>
      <c r="J36" s="15">
        <f>J37+J38</f>
        <v>22353100</v>
      </c>
      <c r="K36" s="15"/>
      <c r="L36" s="15"/>
      <c r="M36" s="10"/>
      <c r="N36" s="37"/>
    </row>
    <row r="37" spans="1:14" ht="63" customHeight="1">
      <c r="A37" s="17" t="s">
        <v>241</v>
      </c>
      <c r="B37" s="17" t="s">
        <v>162</v>
      </c>
      <c r="C37" s="17" t="s">
        <v>242</v>
      </c>
      <c r="D37" s="18" t="s">
        <v>244</v>
      </c>
      <c r="E37" s="18" t="s">
        <v>243</v>
      </c>
      <c r="F37" s="19"/>
      <c r="G37" s="10"/>
      <c r="H37" s="10"/>
      <c r="I37" s="22">
        <v>13461500</v>
      </c>
      <c r="J37" s="22">
        <v>13461500</v>
      </c>
      <c r="K37" s="22"/>
      <c r="L37" s="22"/>
      <c r="M37" s="10"/>
      <c r="N37" s="37"/>
    </row>
    <row r="38" spans="1:14" ht="52.5" customHeight="1">
      <c r="A38" s="17" t="s">
        <v>260</v>
      </c>
      <c r="B38" s="17" t="s">
        <v>162</v>
      </c>
      <c r="C38" s="17" t="s">
        <v>261</v>
      </c>
      <c r="D38" s="18" t="s">
        <v>262</v>
      </c>
      <c r="E38" s="18" t="s">
        <v>263</v>
      </c>
      <c r="F38" s="19"/>
      <c r="G38" s="10"/>
      <c r="H38" s="10"/>
      <c r="I38" s="22">
        <v>8891600</v>
      </c>
      <c r="J38" s="22">
        <v>8891600</v>
      </c>
      <c r="K38" s="22"/>
      <c r="L38" s="22"/>
      <c r="M38" s="10"/>
      <c r="N38" s="37"/>
    </row>
    <row r="39" spans="1:14" ht="56.25">
      <c r="A39" s="30" t="s">
        <v>232</v>
      </c>
      <c r="B39" s="70"/>
      <c r="C39" s="70"/>
      <c r="D39" s="70" t="s">
        <v>234</v>
      </c>
      <c r="E39" s="71"/>
      <c r="F39" s="8"/>
      <c r="G39" s="8"/>
      <c r="H39" s="8"/>
      <c r="I39" s="12">
        <f>I40</f>
        <v>22000</v>
      </c>
      <c r="J39" s="12">
        <f>J40</f>
        <v>22000</v>
      </c>
      <c r="K39" s="10"/>
      <c r="L39" s="10"/>
      <c r="M39" s="8"/>
    </row>
    <row r="40" spans="1:14" ht="85.5" customHeight="1">
      <c r="A40" s="29" t="s">
        <v>233</v>
      </c>
      <c r="B40" s="14"/>
      <c r="C40" s="14"/>
      <c r="D40" s="14" t="s">
        <v>234</v>
      </c>
      <c r="E40" s="71"/>
      <c r="F40" s="8"/>
      <c r="G40" s="8"/>
      <c r="H40" s="8"/>
      <c r="I40" s="15">
        <f>I41</f>
        <v>22000</v>
      </c>
      <c r="J40" s="15">
        <f>J41</f>
        <v>22000</v>
      </c>
      <c r="K40" s="10"/>
      <c r="L40" s="10"/>
      <c r="M40" s="8"/>
    </row>
    <row r="41" spans="1:14" ht="101.25" customHeight="1">
      <c r="A41" s="17" t="s">
        <v>235</v>
      </c>
      <c r="B41" s="17" t="s">
        <v>236</v>
      </c>
      <c r="C41" s="17" t="s">
        <v>133</v>
      </c>
      <c r="D41" s="72" t="s">
        <v>237</v>
      </c>
      <c r="E41" s="71" t="s">
        <v>246</v>
      </c>
      <c r="F41" s="8"/>
      <c r="G41" s="8"/>
      <c r="H41" s="8"/>
      <c r="I41" s="10">
        <f>22000</f>
        <v>22000</v>
      </c>
      <c r="J41" s="10">
        <f>22000</f>
        <v>22000</v>
      </c>
      <c r="K41" s="10"/>
      <c r="L41" s="10"/>
      <c r="M41" s="8"/>
    </row>
    <row r="42" spans="1:14" ht="73.5" customHeight="1">
      <c r="A42" s="11" t="s">
        <v>148</v>
      </c>
      <c r="B42" s="17"/>
      <c r="C42" s="17"/>
      <c r="D42" s="64" t="s">
        <v>150</v>
      </c>
      <c r="E42" s="53"/>
      <c r="F42" s="19"/>
      <c r="G42" s="10"/>
      <c r="H42" s="10"/>
      <c r="I42" s="12">
        <f>I43</f>
        <v>155000</v>
      </c>
      <c r="J42" s="12">
        <f t="shared" ref="J42:L42" si="4">J43</f>
        <v>50000</v>
      </c>
      <c r="K42" s="12"/>
      <c r="L42" s="12">
        <f t="shared" si="4"/>
        <v>105000</v>
      </c>
      <c r="M42" s="10"/>
      <c r="N42" s="37"/>
    </row>
    <row r="43" spans="1:14" ht="73.5" customHeight="1">
      <c r="A43" s="13" t="s">
        <v>149</v>
      </c>
      <c r="B43" s="17"/>
      <c r="C43" s="17"/>
      <c r="D43" s="14" t="s">
        <v>150</v>
      </c>
      <c r="E43" s="54"/>
      <c r="F43" s="19"/>
      <c r="G43" s="10"/>
      <c r="H43" s="10"/>
      <c r="I43" s="15">
        <f>I44+I45</f>
        <v>155000</v>
      </c>
      <c r="J43" s="15">
        <f t="shared" ref="J43:L43" si="5">J44+J45</f>
        <v>50000</v>
      </c>
      <c r="K43" s="15"/>
      <c r="L43" s="15">
        <f t="shared" si="5"/>
        <v>105000</v>
      </c>
      <c r="M43" s="10"/>
      <c r="N43" s="37"/>
    </row>
    <row r="44" spans="1:14" ht="90.75" customHeight="1">
      <c r="A44" s="17" t="s">
        <v>159</v>
      </c>
      <c r="B44" s="17" t="s">
        <v>160</v>
      </c>
      <c r="C44" s="17" t="s">
        <v>165</v>
      </c>
      <c r="D44" s="18" t="s">
        <v>175</v>
      </c>
      <c r="E44" s="55" t="s">
        <v>209</v>
      </c>
      <c r="F44" s="19"/>
      <c r="G44" s="10"/>
      <c r="H44" s="10"/>
      <c r="I44" s="22">
        <v>105000</v>
      </c>
      <c r="J44" s="22"/>
      <c r="K44" s="22"/>
      <c r="L44" s="22">
        <v>105000</v>
      </c>
      <c r="M44" s="10"/>
      <c r="N44" s="37"/>
    </row>
    <row r="45" spans="1:14" ht="58.5" customHeight="1">
      <c r="A45" s="17" t="s">
        <v>161</v>
      </c>
      <c r="B45" s="17" t="s">
        <v>162</v>
      </c>
      <c r="C45" s="17" t="s">
        <v>164</v>
      </c>
      <c r="D45" s="18" t="s">
        <v>174</v>
      </c>
      <c r="E45" s="18" t="s">
        <v>163</v>
      </c>
      <c r="F45" s="19"/>
      <c r="G45" s="10"/>
      <c r="H45" s="10"/>
      <c r="I45" s="22">
        <v>50000</v>
      </c>
      <c r="J45" s="22">
        <v>50000</v>
      </c>
      <c r="K45" s="22"/>
      <c r="L45" s="22"/>
      <c r="M45" s="10"/>
      <c r="N45" s="37"/>
    </row>
    <row r="46" spans="1:14" ht="85.5" customHeight="1">
      <c r="A46" s="11" t="s">
        <v>166</v>
      </c>
      <c r="B46" s="11"/>
      <c r="C46" s="11"/>
      <c r="D46" s="64" t="s">
        <v>168</v>
      </c>
      <c r="E46" s="18"/>
      <c r="F46" s="19"/>
      <c r="G46" s="10"/>
      <c r="H46" s="10"/>
      <c r="I46" s="12">
        <f>I47</f>
        <v>4808500</v>
      </c>
      <c r="J46" s="12">
        <f t="shared" ref="J46" si="6">J47</f>
        <v>4808500</v>
      </c>
      <c r="K46" s="22"/>
      <c r="L46" s="22"/>
      <c r="M46" s="10"/>
      <c r="N46" s="37"/>
    </row>
    <row r="47" spans="1:14" ht="85.5" customHeight="1">
      <c r="A47" s="13" t="s">
        <v>167</v>
      </c>
      <c r="B47" s="13"/>
      <c r="C47" s="13"/>
      <c r="D47" s="14" t="s">
        <v>169</v>
      </c>
      <c r="E47" s="18"/>
      <c r="F47" s="19"/>
      <c r="G47" s="10"/>
      <c r="H47" s="10"/>
      <c r="I47" s="15">
        <f>I48</f>
        <v>4808500</v>
      </c>
      <c r="J47" s="15">
        <f>J48</f>
        <v>4808500</v>
      </c>
      <c r="K47" s="22"/>
      <c r="L47" s="22"/>
      <c r="M47" s="10"/>
      <c r="N47" s="37"/>
    </row>
    <row r="48" spans="1:14" ht="73.5" customHeight="1">
      <c r="A48" s="17" t="s">
        <v>170</v>
      </c>
      <c r="B48" s="17" t="s">
        <v>171</v>
      </c>
      <c r="C48" s="17" t="s">
        <v>103</v>
      </c>
      <c r="D48" s="18" t="s">
        <v>172</v>
      </c>
      <c r="E48" s="18" t="s">
        <v>173</v>
      </c>
      <c r="F48" s="19"/>
      <c r="G48" s="10"/>
      <c r="H48" s="10"/>
      <c r="I48" s="22">
        <v>4808500</v>
      </c>
      <c r="J48" s="22">
        <v>4808500</v>
      </c>
      <c r="K48" s="22"/>
      <c r="L48" s="22"/>
      <c r="M48" s="10"/>
      <c r="N48" s="37"/>
    </row>
    <row r="49" spans="1:13" ht="77.25" customHeight="1">
      <c r="A49" s="11" t="s">
        <v>5</v>
      </c>
      <c r="B49" s="17"/>
      <c r="C49" s="17"/>
      <c r="D49" s="64" t="s">
        <v>6</v>
      </c>
      <c r="E49" s="20"/>
      <c r="F49" s="12"/>
      <c r="G49" s="12"/>
      <c r="H49" s="12"/>
      <c r="I49" s="12">
        <f>+I50</f>
        <v>14899823.030000001</v>
      </c>
      <c r="J49" s="12">
        <f t="shared" ref="J49:L49" si="7">+J50</f>
        <v>14749823.030000001</v>
      </c>
      <c r="K49" s="12"/>
      <c r="L49" s="12">
        <f t="shared" si="7"/>
        <v>150000</v>
      </c>
      <c r="M49" s="12"/>
    </row>
    <row r="50" spans="1:13" s="16" customFormat="1" ht="66.75" customHeight="1">
      <c r="A50" s="13" t="s">
        <v>271</v>
      </c>
      <c r="B50" s="13"/>
      <c r="C50" s="13"/>
      <c r="D50" s="14" t="s">
        <v>6</v>
      </c>
      <c r="E50" s="21"/>
      <c r="F50" s="15"/>
      <c r="G50" s="15"/>
      <c r="H50" s="15"/>
      <c r="I50" s="15">
        <f>I52+I53+I54+I55+I56+I57+I58+I59+I51</f>
        <v>14899823.030000001</v>
      </c>
      <c r="J50" s="15">
        <f>J52+J53+J54+J55+J56+J57+J58+J59+J51</f>
        <v>14749823.030000001</v>
      </c>
      <c r="K50" s="15"/>
      <c r="L50" s="15">
        <f t="shared" ref="L50" si="8">L52+L53+L54+L55+L56+L57+L58+L59</f>
        <v>150000</v>
      </c>
      <c r="M50" s="15"/>
    </row>
    <row r="51" spans="1:13" s="16" customFormat="1" ht="104.25" customHeight="1">
      <c r="A51" s="17" t="s">
        <v>247</v>
      </c>
      <c r="B51" s="17" t="s">
        <v>248</v>
      </c>
      <c r="C51" s="17" t="s">
        <v>179</v>
      </c>
      <c r="D51" s="20" t="s">
        <v>249</v>
      </c>
      <c r="E51" s="75" t="s">
        <v>251</v>
      </c>
      <c r="F51" s="15"/>
      <c r="G51" s="15"/>
      <c r="H51" s="15"/>
      <c r="I51" s="10">
        <f>+J51</f>
        <v>310997</v>
      </c>
      <c r="J51" s="10">
        <f>154275+156722</f>
        <v>310997</v>
      </c>
      <c r="K51" s="15"/>
      <c r="L51" s="15"/>
      <c r="M51" s="15"/>
    </row>
    <row r="52" spans="1:13" ht="81.75" customHeight="1">
      <c r="A52" s="17" t="s">
        <v>43</v>
      </c>
      <c r="B52" s="17" t="s">
        <v>86</v>
      </c>
      <c r="C52" s="17" t="s">
        <v>4</v>
      </c>
      <c r="D52" s="20" t="s">
        <v>44</v>
      </c>
      <c r="E52" s="20" t="s">
        <v>52</v>
      </c>
      <c r="F52" s="10"/>
      <c r="G52" s="10"/>
      <c r="H52" s="10"/>
      <c r="I52" s="10">
        <f>10000000+56177.02+151336.26</f>
        <v>10207513.279999999</v>
      </c>
      <c r="J52" s="10">
        <v>10207513.279999999</v>
      </c>
      <c r="K52" s="10"/>
      <c r="L52" s="10"/>
      <c r="M52" s="10"/>
    </row>
    <row r="53" spans="1:13" ht="72.75" customHeight="1">
      <c r="A53" s="17" t="s">
        <v>43</v>
      </c>
      <c r="B53" s="17" t="s">
        <v>86</v>
      </c>
      <c r="C53" s="17" t="s">
        <v>4</v>
      </c>
      <c r="D53" s="20" t="s">
        <v>44</v>
      </c>
      <c r="E53" s="20" t="s">
        <v>45</v>
      </c>
      <c r="F53" s="10"/>
      <c r="G53" s="10"/>
      <c r="H53" s="10"/>
      <c r="I53" s="10">
        <v>239903.34</v>
      </c>
      <c r="J53" s="10">
        <v>239903.34</v>
      </c>
      <c r="K53" s="10"/>
      <c r="L53" s="10"/>
      <c r="M53" s="10"/>
    </row>
    <row r="54" spans="1:13" ht="54.75" customHeight="1">
      <c r="A54" s="17" t="s">
        <v>43</v>
      </c>
      <c r="B54" s="17" t="s">
        <v>86</v>
      </c>
      <c r="C54" s="17" t="s">
        <v>4</v>
      </c>
      <c r="D54" s="20" t="s">
        <v>44</v>
      </c>
      <c r="E54" s="20" t="s">
        <v>46</v>
      </c>
      <c r="F54" s="10"/>
      <c r="G54" s="10"/>
      <c r="H54" s="10"/>
      <c r="I54" s="10">
        <v>559316.68000000005</v>
      </c>
      <c r="J54" s="10">
        <v>559316.68000000005</v>
      </c>
      <c r="K54" s="10"/>
      <c r="L54" s="10"/>
      <c r="M54" s="10"/>
    </row>
    <row r="55" spans="1:13" ht="93.75">
      <c r="A55" s="17" t="s">
        <v>43</v>
      </c>
      <c r="B55" s="17" t="s">
        <v>86</v>
      </c>
      <c r="C55" s="17" t="s">
        <v>4</v>
      </c>
      <c r="D55" s="20" t="s">
        <v>44</v>
      </c>
      <c r="E55" s="20" t="s">
        <v>47</v>
      </c>
      <c r="F55" s="10"/>
      <c r="G55" s="10"/>
      <c r="H55" s="10"/>
      <c r="I55" s="10">
        <v>2037086.05</v>
      </c>
      <c r="J55" s="10">
        <v>2037086.05</v>
      </c>
      <c r="K55" s="10"/>
      <c r="L55" s="10"/>
      <c r="M55" s="10"/>
    </row>
    <row r="56" spans="1:13" ht="51.75" customHeight="1">
      <c r="A56" s="17" t="s">
        <v>43</v>
      </c>
      <c r="B56" s="17" t="s">
        <v>86</v>
      </c>
      <c r="C56" s="17" t="s">
        <v>4</v>
      </c>
      <c r="D56" s="20" t="s">
        <v>44</v>
      </c>
      <c r="E56" s="20" t="s">
        <v>48</v>
      </c>
      <c r="F56" s="10"/>
      <c r="G56" s="10"/>
      <c r="H56" s="10"/>
      <c r="I56" s="10">
        <f>244556.96</f>
        <v>244556.96</v>
      </c>
      <c r="J56" s="10">
        <v>244556.96</v>
      </c>
      <c r="K56" s="10"/>
      <c r="L56" s="10"/>
      <c r="M56" s="10"/>
    </row>
    <row r="57" spans="1:13" ht="53.25" customHeight="1">
      <c r="A57" s="17" t="s">
        <v>43</v>
      </c>
      <c r="B57" s="17" t="s">
        <v>86</v>
      </c>
      <c r="C57" s="17" t="s">
        <v>4</v>
      </c>
      <c r="D57" s="20" t="s">
        <v>44</v>
      </c>
      <c r="E57" s="20" t="s">
        <v>49</v>
      </c>
      <c r="F57" s="10"/>
      <c r="G57" s="10"/>
      <c r="H57" s="10"/>
      <c r="I57" s="10">
        <v>1000000</v>
      </c>
      <c r="J57" s="10">
        <v>1000000</v>
      </c>
      <c r="K57" s="10"/>
      <c r="L57" s="10"/>
      <c r="M57" s="10"/>
    </row>
    <row r="58" spans="1:13" ht="60.75" customHeight="1">
      <c r="A58" s="17" t="s">
        <v>43</v>
      </c>
      <c r="B58" s="17" t="s">
        <v>86</v>
      </c>
      <c r="C58" s="17" t="s">
        <v>4</v>
      </c>
      <c r="D58" s="20" t="s">
        <v>44</v>
      </c>
      <c r="E58" s="20" t="s">
        <v>50</v>
      </c>
      <c r="F58" s="10" t="s">
        <v>78</v>
      </c>
      <c r="G58" s="10">
        <v>866984</v>
      </c>
      <c r="H58" s="22">
        <v>68.400000000000006</v>
      </c>
      <c r="I58" s="10">
        <f>150000+449.72</f>
        <v>150449.72</v>
      </c>
      <c r="J58" s="10">
        <v>150449.72</v>
      </c>
      <c r="K58" s="10"/>
      <c r="L58" s="10"/>
      <c r="M58" s="22">
        <v>85.8</v>
      </c>
    </row>
    <row r="59" spans="1:13" ht="60.75" customHeight="1">
      <c r="A59" s="17" t="s">
        <v>43</v>
      </c>
      <c r="B59" s="17" t="s">
        <v>86</v>
      </c>
      <c r="C59" s="17" t="s">
        <v>4</v>
      </c>
      <c r="D59" s="20" t="s">
        <v>44</v>
      </c>
      <c r="E59" s="18" t="s">
        <v>176</v>
      </c>
      <c r="F59" s="10"/>
      <c r="G59" s="10"/>
      <c r="H59" s="22"/>
      <c r="I59" s="10">
        <v>150000</v>
      </c>
      <c r="J59" s="10"/>
      <c r="K59" s="10"/>
      <c r="L59" s="10">
        <v>150000</v>
      </c>
      <c r="M59" s="22"/>
    </row>
    <row r="60" spans="1:13" ht="60.75" customHeight="1">
      <c r="A60" s="11" t="s">
        <v>89</v>
      </c>
      <c r="B60" s="17"/>
      <c r="C60" s="17"/>
      <c r="D60" s="64" t="s">
        <v>51</v>
      </c>
      <c r="E60" s="20"/>
      <c r="F60" s="10"/>
      <c r="G60" s="10"/>
      <c r="H60" s="12"/>
      <c r="I60" s="12">
        <f>I61</f>
        <v>18149195.109999999</v>
      </c>
      <c r="J60" s="12">
        <f t="shared" ref="J60" si="9">J61</f>
        <v>18149195.109999999</v>
      </c>
      <c r="K60" s="12"/>
      <c r="L60" s="12"/>
      <c r="M60" s="10"/>
    </row>
    <row r="61" spans="1:13" ht="66.75" customHeight="1">
      <c r="A61" s="13" t="s">
        <v>90</v>
      </c>
      <c r="B61" s="17"/>
      <c r="C61" s="17"/>
      <c r="D61" s="14" t="s">
        <v>51</v>
      </c>
      <c r="E61" s="20"/>
      <c r="F61" s="10"/>
      <c r="G61" s="10"/>
      <c r="H61" s="10"/>
      <c r="I61" s="15">
        <f>I63+I64+I65+I66+I67+I68+I69+I70+I62+I71+I75+I80</f>
        <v>18149195.109999999</v>
      </c>
      <c r="J61" s="15">
        <f>J63+J64+J65+J66+J67+J68+J69+J70+J62+J71+J75+J80</f>
        <v>18149195.109999999</v>
      </c>
      <c r="K61" s="15"/>
      <c r="L61" s="15"/>
      <c r="M61" s="10"/>
    </row>
    <row r="62" spans="1:13" ht="75">
      <c r="A62" s="17" t="s">
        <v>177</v>
      </c>
      <c r="B62" s="17" t="s">
        <v>178</v>
      </c>
      <c r="C62" s="17" t="s">
        <v>179</v>
      </c>
      <c r="D62" s="18" t="s">
        <v>180</v>
      </c>
      <c r="E62" s="18" t="s">
        <v>181</v>
      </c>
      <c r="F62" s="10"/>
      <c r="G62" s="10"/>
      <c r="H62" s="10"/>
      <c r="I62" s="10">
        <v>10948.92</v>
      </c>
      <c r="J62" s="10">
        <v>10948.92</v>
      </c>
      <c r="K62" s="15"/>
      <c r="L62" s="15"/>
      <c r="M62" s="10"/>
    </row>
    <row r="63" spans="1:13" ht="93.75">
      <c r="A63" s="17" t="s">
        <v>53</v>
      </c>
      <c r="B63" s="17" t="s">
        <v>86</v>
      </c>
      <c r="C63" s="17" t="s">
        <v>4</v>
      </c>
      <c r="D63" s="20" t="s">
        <v>44</v>
      </c>
      <c r="E63" s="20" t="s">
        <v>108</v>
      </c>
      <c r="F63" s="10" t="s">
        <v>17</v>
      </c>
      <c r="G63" s="10">
        <v>1050978</v>
      </c>
      <c r="H63" s="22">
        <v>38.6</v>
      </c>
      <c r="I63" s="10">
        <v>594297.86</v>
      </c>
      <c r="J63" s="10">
        <v>594297.86</v>
      </c>
      <c r="K63" s="10"/>
      <c r="L63" s="10"/>
      <c r="M63" s="22">
        <v>100</v>
      </c>
    </row>
    <row r="64" spans="1:13" ht="148.5" customHeight="1">
      <c r="A64" s="17" t="s">
        <v>53</v>
      </c>
      <c r="B64" s="17" t="s">
        <v>86</v>
      </c>
      <c r="C64" s="17" t="s">
        <v>4</v>
      </c>
      <c r="D64" s="20" t="s">
        <v>44</v>
      </c>
      <c r="E64" s="20" t="s">
        <v>106</v>
      </c>
      <c r="F64" s="10" t="s">
        <v>17</v>
      </c>
      <c r="G64" s="10">
        <v>547988</v>
      </c>
      <c r="H64" s="22">
        <v>64.099999999999994</v>
      </c>
      <c r="I64" s="10">
        <v>5463.86</v>
      </c>
      <c r="J64" s="10">
        <v>5463.86</v>
      </c>
      <c r="K64" s="10"/>
      <c r="L64" s="10"/>
      <c r="M64" s="22">
        <v>65.8</v>
      </c>
    </row>
    <row r="65" spans="1:13" ht="105.75" customHeight="1">
      <c r="A65" s="17" t="s">
        <v>53</v>
      </c>
      <c r="B65" s="17" t="s">
        <v>86</v>
      </c>
      <c r="C65" s="17" t="s">
        <v>4</v>
      </c>
      <c r="D65" s="20" t="s">
        <v>44</v>
      </c>
      <c r="E65" s="20" t="s">
        <v>74</v>
      </c>
      <c r="F65" s="32">
        <v>2020</v>
      </c>
      <c r="G65" s="10"/>
      <c r="H65" s="10"/>
      <c r="I65" s="10">
        <v>216000</v>
      </c>
      <c r="J65" s="10">
        <v>216000</v>
      </c>
      <c r="K65" s="10"/>
      <c r="L65" s="10"/>
      <c r="M65" s="22">
        <v>100</v>
      </c>
    </row>
    <row r="66" spans="1:13" ht="101.25" customHeight="1">
      <c r="A66" s="17" t="s">
        <v>53</v>
      </c>
      <c r="B66" s="17" t="s">
        <v>86</v>
      </c>
      <c r="C66" s="17" t="s">
        <v>4</v>
      </c>
      <c r="D66" s="20" t="s">
        <v>44</v>
      </c>
      <c r="E66" s="20" t="s">
        <v>75</v>
      </c>
      <c r="F66" s="10"/>
      <c r="G66" s="10"/>
      <c r="H66" s="10"/>
      <c r="I66" s="10">
        <v>324000</v>
      </c>
      <c r="J66" s="10">
        <v>324000</v>
      </c>
      <c r="K66" s="10"/>
      <c r="L66" s="10"/>
      <c r="M66" s="10"/>
    </row>
    <row r="67" spans="1:13" ht="85.5" customHeight="1">
      <c r="A67" s="17" t="s">
        <v>53</v>
      </c>
      <c r="B67" s="17" t="s">
        <v>86</v>
      </c>
      <c r="C67" s="17" t="s">
        <v>4</v>
      </c>
      <c r="D67" s="20" t="s">
        <v>44</v>
      </c>
      <c r="E67" s="20" t="s">
        <v>76</v>
      </c>
      <c r="F67" s="10"/>
      <c r="G67" s="10"/>
      <c r="H67" s="10"/>
      <c r="I67" s="10">
        <v>425605.2</v>
      </c>
      <c r="J67" s="10">
        <v>425605.2</v>
      </c>
      <c r="K67" s="10"/>
      <c r="L67" s="10"/>
      <c r="M67" s="10"/>
    </row>
    <row r="68" spans="1:13" ht="86.25" customHeight="1">
      <c r="A68" s="17" t="s">
        <v>53</v>
      </c>
      <c r="B68" s="17" t="s">
        <v>86</v>
      </c>
      <c r="C68" s="17" t="s">
        <v>4</v>
      </c>
      <c r="D68" s="20" t="s">
        <v>44</v>
      </c>
      <c r="E68" s="20" t="s">
        <v>54</v>
      </c>
      <c r="F68" s="10"/>
      <c r="G68" s="10"/>
      <c r="H68" s="10"/>
      <c r="I68" s="10">
        <v>269474.86</v>
      </c>
      <c r="J68" s="10">
        <v>269474.86</v>
      </c>
      <c r="K68" s="10"/>
      <c r="L68" s="10"/>
      <c r="M68" s="10"/>
    </row>
    <row r="69" spans="1:13" ht="69" customHeight="1">
      <c r="A69" s="17" t="s">
        <v>53</v>
      </c>
      <c r="B69" s="17" t="s">
        <v>86</v>
      </c>
      <c r="C69" s="17" t="s">
        <v>4</v>
      </c>
      <c r="D69" s="20" t="s">
        <v>44</v>
      </c>
      <c r="E69" s="20" t="s">
        <v>77</v>
      </c>
      <c r="F69" s="10"/>
      <c r="G69" s="10"/>
      <c r="H69" s="10"/>
      <c r="I69" s="10">
        <v>81549.179999999993</v>
      </c>
      <c r="J69" s="10">
        <v>81549.179999999993</v>
      </c>
      <c r="K69" s="10"/>
      <c r="L69" s="10"/>
      <c r="M69" s="10"/>
    </row>
    <row r="70" spans="1:13" ht="63.75" customHeight="1">
      <c r="A70" s="17" t="s">
        <v>53</v>
      </c>
      <c r="B70" s="17" t="s">
        <v>86</v>
      </c>
      <c r="C70" s="17" t="s">
        <v>4</v>
      </c>
      <c r="D70" s="20" t="s">
        <v>44</v>
      </c>
      <c r="E70" s="20" t="s">
        <v>55</v>
      </c>
      <c r="F70" s="10" t="s">
        <v>17</v>
      </c>
      <c r="G70" s="10">
        <v>1491811</v>
      </c>
      <c r="H70" s="22">
        <v>90</v>
      </c>
      <c r="I70" s="10">
        <v>150327.1</v>
      </c>
      <c r="J70" s="10">
        <v>150327.1</v>
      </c>
      <c r="K70" s="10"/>
      <c r="L70" s="10"/>
      <c r="M70" s="22">
        <v>100</v>
      </c>
    </row>
    <row r="71" spans="1:13" ht="84.75" customHeight="1">
      <c r="A71" s="17" t="s">
        <v>182</v>
      </c>
      <c r="B71" s="17" t="s">
        <v>171</v>
      </c>
      <c r="C71" s="17" t="s">
        <v>103</v>
      </c>
      <c r="D71" s="18" t="s">
        <v>183</v>
      </c>
      <c r="E71" s="18" t="s">
        <v>223</v>
      </c>
      <c r="F71" s="10"/>
      <c r="G71" s="10"/>
      <c r="H71" s="22"/>
      <c r="I71" s="10">
        <f>+I72+I73+I74+I6</f>
        <v>5035101.5999999996</v>
      </c>
      <c r="J71" s="10">
        <f>+J72+J73+J74+J6</f>
        <v>5035101.5999999996</v>
      </c>
      <c r="K71" s="10"/>
      <c r="L71" s="10"/>
      <c r="M71" s="22"/>
    </row>
    <row r="72" spans="1:13" ht="87.75" customHeight="1">
      <c r="A72" s="17" t="s">
        <v>182</v>
      </c>
      <c r="B72" s="17" t="s">
        <v>171</v>
      </c>
      <c r="C72" s="17" t="s">
        <v>103</v>
      </c>
      <c r="D72" s="18" t="s">
        <v>183</v>
      </c>
      <c r="E72" s="18" t="s">
        <v>222</v>
      </c>
      <c r="F72" s="10"/>
      <c r="G72" s="10"/>
      <c r="H72" s="22"/>
      <c r="I72" s="10">
        <v>549243.6</v>
      </c>
      <c r="J72" s="10">
        <v>549243.6</v>
      </c>
      <c r="K72" s="10"/>
      <c r="L72" s="10"/>
      <c r="M72" s="22"/>
    </row>
    <row r="73" spans="1:13" ht="63" customHeight="1">
      <c r="A73" s="17" t="s">
        <v>182</v>
      </c>
      <c r="B73" s="17" t="s">
        <v>171</v>
      </c>
      <c r="C73" s="17" t="s">
        <v>103</v>
      </c>
      <c r="D73" s="18" t="s">
        <v>183</v>
      </c>
      <c r="E73" s="18" t="s">
        <v>220</v>
      </c>
      <c r="F73" s="10"/>
      <c r="G73" s="10"/>
      <c r="H73" s="22"/>
      <c r="I73" s="10">
        <v>550000</v>
      </c>
      <c r="J73" s="10">
        <v>550000</v>
      </c>
      <c r="K73" s="10"/>
      <c r="L73" s="10"/>
      <c r="M73" s="22"/>
    </row>
    <row r="74" spans="1:13" ht="88.5" customHeight="1">
      <c r="A74" s="17" t="s">
        <v>182</v>
      </c>
      <c r="B74" s="17" t="s">
        <v>171</v>
      </c>
      <c r="C74" s="17" t="s">
        <v>103</v>
      </c>
      <c r="D74" s="18" t="s">
        <v>183</v>
      </c>
      <c r="E74" s="18" t="s">
        <v>221</v>
      </c>
      <c r="F74" s="10"/>
      <c r="G74" s="10"/>
      <c r="H74" s="22"/>
      <c r="I74" s="10">
        <v>3935858</v>
      </c>
      <c r="J74" s="10">
        <v>3935858</v>
      </c>
      <c r="K74" s="10"/>
      <c r="L74" s="10"/>
      <c r="M74" s="22"/>
    </row>
    <row r="75" spans="1:13" ht="91.5" customHeight="1">
      <c r="A75" s="17" t="s">
        <v>182</v>
      </c>
      <c r="B75" s="17" t="s">
        <v>171</v>
      </c>
      <c r="C75" s="17" t="s">
        <v>103</v>
      </c>
      <c r="D75" s="18" t="s">
        <v>183</v>
      </c>
      <c r="E75" s="18" t="s">
        <v>224</v>
      </c>
      <c r="F75" s="10"/>
      <c r="G75" s="10"/>
      <c r="H75" s="22"/>
      <c r="I75" s="10">
        <f>+I76+I77+I78+I79</f>
        <v>9511354.5300000012</v>
      </c>
      <c r="J75" s="10">
        <f>+J76+J77+J78+J79</f>
        <v>9511354.5300000012</v>
      </c>
      <c r="K75" s="10"/>
      <c r="L75" s="10"/>
      <c r="M75" s="22"/>
    </row>
    <row r="76" spans="1:13" ht="117" customHeight="1">
      <c r="A76" s="17" t="s">
        <v>182</v>
      </c>
      <c r="B76" s="17" t="s">
        <v>171</v>
      </c>
      <c r="C76" s="17" t="s">
        <v>103</v>
      </c>
      <c r="D76" s="18" t="s">
        <v>183</v>
      </c>
      <c r="E76" s="18" t="s">
        <v>231</v>
      </c>
      <c r="F76" s="10"/>
      <c r="G76" s="10"/>
      <c r="H76" s="22"/>
      <c r="I76" s="10">
        <v>1045940.67</v>
      </c>
      <c r="J76" s="10">
        <v>1045940.67</v>
      </c>
      <c r="K76" s="10"/>
      <c r="L76" s="10"/>
      <c r="M76" s="22"/>
    </row>
    <row r="77" spans="1:13" ht="138.75" customHeight="1">
      <c r="A77" s="17" t="s">
        <v>182</v>
      </c>
      <c r="B77" s="17" t="s">
        <v>171</v>
      </c>
      <c r="C77" s="17" t="s">
        <v>103</v>
      </c>
      <c r="D77" s="18" t="s">
        <v>183</v>
      </c>
      <c r="E77" s="18" t="s">
        <v>225</v>
      </c>
      <c r="F77" s="10"/>
      <c r="G77" s="10"/>
      <c r="H77" s="22"/>
      <c r="I77" s="10">
        <v>771701.91</v>
      </c>
      <c r="J77" s="10">
        <v>771701.91</v>
      </c>
      <c r="K77" s="10"/>
      <c r="L77" s="10"/>
      <c r="M77" s="22"/>
    </row>
    <row r="78" spans="1:13" ht="112.5">
      <c r="A78" s="17" t="s">
        <v>182</v>
      </c>
      <c r="B78" s="17" t="s">
        <v>171</v>
      </c>
      <c r="C78" s="17" t="s">
        <v>103</v>
      </c>
      <c r="D78" s="18" t="s">
        <v>183</v>
      </c>
      <c r="E78" s="18" t="s">
        <v>226</v>
      </c>
      <c r="F78" s="10"/>
      <c r="G78" s="10"/>
      <c r="H78" s="22"/>
      <c r="I78" s="10">
        <v>4162432.95</v>
      </c>
      <c r="J78" s="10">
        <v>4162432.95</v>
      </c>
      <c r="K78" s="10"/>
      <c r="L78" s="10"/>
      <c r="M78" s="22"/>
    </row>
    <row r="79" spans="1:13" ht="37.5">
      <c r="A79" s="17" t="s">
        <v>182</v>
      </c>
      <c r="B79" s="17" t="s">
        <v>171</v>
      </c>
      <c r="C79" s="17" t="s">
        <v>103</v>
      </c>
      <c r="D79" s="18" t="s">
        <v>183</v>
      </c>
      <c r="E79" s="18" t="s">
        <v>221</v>
      </c>
      <c r="F79" s="10"/>
      <c r="G79" s="10"/>
      <c r="H79" s="22"/>
      <c r="I79" s="10">
        <v>3531279</v>
      </c>
      <c r="J79" s="10">
        <v>3531279</v>
      </c>
      <c r="K79" s="10"/>
      <c r="L79" s="10"/>
      <c r="M79" s="22"/>
    </row>
    <row r="80" spans="1:13" ht="62.25" customHeight="1">
      <c r="A80" s="17" t="s">
        <v>182</v>
      </c>
      <c r="B80" s="17" t="s">
        <v>171</v>
      </c>
      <c r="C80" s="17" t="s">
        <v>103</v>
      </c>
      <c r="D80" s="18" t="s">
        <v>183</v>
      </c>
      <c r="E80" s="18" t="s">
        <v>227</v>
      </c>
      <c r="F80" s="10"/>
      <c r="G80" s="10"/>
      <c r="H80" s="22"/>
      <c r="I80" s="10">
        <f>+I81</f>
        <v>1525072</v>
      </c>
      <c r="J80" s="10">
        <f>+J81</f>
        <v>1525072</v>
      </c>
      <c r="K80" s="10"/>
      <c r="L80" s="10"/>
      <c r="M80" s="22"/>
    </row>
    <row r="81" spans="1:13" ht="49.5" customHeight="1">
      <c r="A81" s="17" t="s">
        <v>182</v>
      </c>
      <c r="B81" s="17" t="s">
        <v>171</v>
      </c>
      <c r="C81" s="17" t="s">
        <v>103</v>
      </c>
      <c r="D81" s="18" t="s">
        <v>183</v>
      </c>
      <c r="E81" s="18" t="s">
        <v>221</v>
      </c>
      <c r="F81" s="10"/>
      <c r="G81" s="10"/>
      <c r="H81" s="22"/>
      <c r="I81" s="10">
        <v>1525072</v>
      </c>
      <c r="J81" s="10">
        <v>1525072</v>
      </c>
      <c r="K81" s="10"/>
      <c r="L81" s="10"/>
      <c r="M81" s="22"/>
    </row>
    <row r="82" spans="1:13" ht="102" customHeight="1">
      <c r="A82" s="11" t="s">
        <v>2</v>
      </c>
      <c r="B82" s="17"/>
      <c r="C82" s="17"/>
      <c r="D82" s="64" t="s">
        <v>0</v>
      </c>
      <c r="E82" s="20"/>
      <c r="F82" s="12"/>
      <c r="G82" s="12"/>
      <c r="H82" s="12"/>
      <c r="I82" s="12">
        <f>+I83</f>
        <v>132094544.37000002</v>
      </c>
      <c r="J82" s="12">
        <f t="shared" ref="J82:L82" si="10">+J83</f>
        <v>118730653.29000002</v>
      </c>
      <c r="K82" s="12">
        <f t="shared" si="10"/>
        <v>12613891.08</v>
      </c>
      <c r="L82" s="12">
        <f t="shared" si="10"/>
        <v>750000</v>
      </c>
      <c r="M82" s="12"/>
    </row>
    <row r="83" spans="1:13" s="16" customFormat="1" ht="58.5">
      <c r="A83" s="13" t="s">
        <v>3</v>
      </c>
      <c r="B83" s="13"/>
      <c r="C83" s="13"/>
      <c r="D83" s="14" t="s">
        <v>0</v>
      </c>
      <c r="E83" s="21"/>
      <c r="F83" s="15"/>
      <c r="G83" s="15"/>
      <c r="H83" s="15"/>
      <c r="I83" s="15">
        <f>SUM(I84:I143)</f>
        <v>132094544.37000002</v>
      </c>
      <c r="J83" s="15">
        <f>SUM(J84:J143)</f>
        <v>118730653.29000002</v>
      </c>
      <c r="K83" s="15">
        <f>SUM(K84:K143)</f>
        <v>12613891.08</v>
      </c>
      <c r="L83" s="15">
        <f>SUM(L84:L143)</f>
        <v>750000</v>
      </c>
      <c r="M83" s="15"/>
    </row>
    <row r="84" spans="1:13" s="16" customFormat="1" ht="138" customHeight="1">
      <c r="A84" s="17" t="s">
        <v>67</v>
      </c>
      <c r="B84" s="17" t="s">
        <v>86</v>
      </c>
      <c r="C84" s="17" t="s">
        <v>4</v>
      </c>
      <c r="D84" s="20" t="s">
        <v>44</v>
      </c>
      <c r="E84" s="20" t="s">
        <v>272</v>
      </c>
      <c r="F84" s="10" t="s">
        <v>17</v>
      </c>
      <c r="G84" s="10">
        <v>713509</v>
      </c>
      <c r="H84" s="22">
        <v>99.4</v>
      </c>
      <c r="I84" s="10">
        <v>4050</v>
      </c>
      <c r="J84" s="10">
        <v>4050</v>
      </c>
      <c r="K84" s="10"/>
      <c r="L84" s="10"/>
      <c r="M84" s="22">
        <v>100</v>
      </c>
    </row>
    <row r="85" spans="1:13" s="16" customFormat="1" ht="89.25" customHeight="1">
      <c r="A85" s="17" t="s">
        <v>67</v>
      </c>
      <c r="B85" s="17" t="s">
        <v>86</v>
      </c>
      <c r="C85" s="17" t="s">
        <v>4</v>
      </c>
      <c r="D85" s="20" t="s">
        <v>44</v>
      </c>
      <c r="E85" s="20" t="s">
        <v>68</v>
      </c>
      <c r="F85" s="10" t="s">
        <v>17</v>
      </c>
      <c r="G85" s="10">
        <v>3103672</v>
      </c>
      <c r="H85" s="22">
        <v>79</v>
      </c>
      <c r="I85" s="10">
        <v>650899.72</v>
      </c>
      <c r="J85" s="10">
        <v>650899.72</v>
      </c>
      <c r="K85" s="10"/>
      <c r="L85" s="10"/>
      <c r="M85" s="22">
        <v>100</v>
      </c>
    </row>
    <row r="86" spans="1:13" s="16" customFormat="1" ht="81" customHeight="1">
      <c r="A86" s="17" t="s">
        <v>67</v>
      </c>
      <c r="B86" s="17" t="s">
        <v>86</v>
      </c>
      <c r="C86" s="17" t="s">
        <v>4</v>
      </c>
      <c r="D86" s="20" t="s">
        <v>44</v>
      </c>
      <c r="E86" s="20" t="s">
        <v>69</v>
      </c>
      <c r="F86" s="10" t="s">
        <v>17</v>
      </c>
      <c r="G86" s="10">
        <v>4825384</v>
      </c>
      <c r="H86" s="22">
        <v>12.5</v>
      </c>
      <c r="I86" s="10">
        <v>74607.990000000005</v>
      </c>
      <c r="J86" s="10">
        <v>74607.990000000005</v>
      </c>
      <c r="K86" s="10"/>
      <c r="L86" s="10"/>
      <c r="M86" s="22">
        <v>14</v>
      </c>
    </row>
    <row r="87" spans="1:13" s="16" customFormat="1" ht="81.75" customHeight="1">
      <c r="A87" s="17" t="s">
        <v>67</v>
      </c>
      <c r="B87" s="17" t="s">
        <v>86</v>
      </c>
      <c r="C87" s="17" t="s">
        <v>4</v>
      </c>
      <c r="D87" s="20" t="s">
        <v>44</v>
      </c>
      <c r="E87" s="20" t="s">
        <v>273</v>
      </c>
      <c r="F87" s="10" t="s">
        <v>17</v>
      </c>
      <c r="G87" s="10">
        <v>488306</v>
      </c>
      <c r="H87" s="22">
        <v>97.6</v>
      </c>
      <c r="I87" s="10">
        <v>11908.45</v>
      </c>
      <c r="J87" s="10">
        <v>11908.45</v>
      </c>
      <c r="K87" s="10"/>
      <c r="L87" s="10"/>
      <c r="M87" s="22">
        <v>100</v>
      </c>
    </row>
    <row r="88" spans="1:13" s="16" customFormat="1" ht="87.75" customHeight="1">
      <c r="A88" s="17" t="s">
        <v>67</v>
      </c>
      <c r="B88" s="17" t="s">
        <v>86</v>
      </c>
      <c r="C88" s="17" t="s">
        <v>4</v>
      </c>
      <c r="D88" s="20" t="s">
        <v>44</v>
      </c>
      <c r="E88" s="20" t="s">
        <v>274</v>
      </c>
      <c r="F88" s="32">
        <v>2020</v>
      </c>
      <c r="G88" s="15"/>
      <c r="H88" s="15"/>
      <c r="I88" s="10">
        <v>20000</v>
      </c>
      <c r="J88" s="10">
        <v>20000</v>
      </c>
      <c r="K88" s="10"/>
      <c r="L88" s="10"/>
      <c r="M88" s="22"/>
    </row>
    <row r="89" spans="1:13" s="16" customFormat="1" ht="137.25" customHeight="1">
      <c r="A89" s="17" t="s">
        <v>67</v>
      </c>
      <c r="B89" s="17" t="s">
        <v>86</v>
      </c>
      <c r="C89" s="17" t="s">
        <v>4</v>
      </c>
      <c r="D89" s="20" t="s">
        <v>44</v>
      </c>
      <c r="E89" s="20" t="s">
        <v>70</v>
      </c>
      <c r="F89" s="32">
        <v>2020</v>
      </c>
      <c r="G89" s="15"/>
      <c r="H89" s="15"/>
      <c r="I89" s="10">
        <v>7724.85</v>
      </c>
      <c r="J89" s="10">
        <v>7724.85</v>
      </c>
      <c r="K89" s="10"/>
      <c r="L89" s="10"/>
      <c r="M89" s="15"/>
    </row>
    <row r="90" spans="1:13" s="16" customFormat="1" ht="110.25" customHeight="1">
      <c r="A90" s="17" t="s">
        <v>67</v>
      </c>
      <c r="B90" s="17" t="s">
        <v>86</v>
      </c>
      <c r="C90" s="17" t="s">
        <v>4</v>
      </c>
      <c r="D90" s="20" t="s">
        <v>44</v>
      </c>
      <c r="E90" s="20" t="s">
        <v>275</v>
      </c>
      <c r="F90" s="10" t="s">
        <v>17</v>
      </c>
      <c r="G90" s="10">
        <v>510660</v>
      </c>
      <c r="H90" s="22">
        <v>96.6</v>
      </c>
      <c r="I90" s="10">
        <v>17200</v>
      </c>
      <c r="J90" s="10">
        <v>17200</v>
      </c>
      <c r="K90" s="10"/>
      <c r="L90" s="10"/>
      <c r="M90" s="22">
        <v>100</v>
      </c>
    </row>
    <row r="91" spans="1:13" s="16" customFormat="1" ht="135" customHeight="1">
      <c r="A91" s="17" t="s">
        <v>67</v>
      </c>
      <c r="B91" s="17" t="s">
        <v>86</v>
      </c>
      <c r="C91" s="17" t="s">
        <v>4</v>
      </c>
      <c r="D91" s="20" t="s">
        <v>44</v>
      </c>
      <c r="E91" s="33" t="s">
        <v>276</v>
      </c>
      <c r="F91" s="10" t="s">
        <v>17</v>
      </c>
      <c r="G91" s="10">
        <v>499098</v>
      </c>
      <c r="H91" s="22">
        <v>94</v>
      </c>
      <c r="I91" s="10">
        <v>29808.91</v>
      </c>
      <c r="J91" s="10">
        <v>29808.91</v>
      </c>
      <c r="K91" s="10"/>
      <c r="L91" s="10"/>
      <c r="M91" s="22">
        <v>100</v>
      </c>
    </row>
    <row r="92" spans="1:13" s="16" customFormat="1" ht="93" customHeight="1">
      <c r="A92" s="17" t="s">
        <v>67</v>
      </c>
      <c r="B92" s="17" t="s">
        <v>86</v>
      </c>
      <c r="C92" s="17" t="s">
        <v>4</v>
      </c>
      <c r="D92" s="20" t="s">
        <v>44</v>
      </c>
      <c r="E92" s="20" t="s">
        <v>72</v>
      </c>
      <c r="F92" s="32">
        <v>2020</v>
      </c>
      <c r="G92" s="15"/>
      <c r="H92" s="15"/>
      <c r="I92" s="10">
        <v>600000</v>
      </c>
      <c r="J92" s="10">
        <v>600000</v>
      </c>
      <c r="K92" s="10"/>
      <c r="L92" s="10"/>
      <c r="M92" s="15"/>
    </row>
    <row r="93" spans="1:13" s="16" customFormat="1" ht="87" customHeight="1">
      <c r="A93" s="17" t="s">
        <v>67</v>
      </c>
      <c r="B93" s="17" t="s">
        <v>86</v>
      </c>
      <c r="C93" s="17" t="s">
        <v>4</v>
      </c>
      <c r="D93" s="20" t="s">
        <v>44</v>
      </c>
      <c r="E93" s="20" t="s">
        <v>277</v>
      </c>
      <c r="F93" s="32">
        <v>2020</v>
      </c>
      <c r="G93" s="15"/>
      <c r="H93" s="15"/>
      <c r="I93" s="10">
        <v>106000</v>
      </c>
      <c r="J93" s="10">
        <v>106000</v>
      </c>
      <c r="K93" s="10"/>
      <c r="L93" s="10"/>
      <c r="M93" s="15"/>
    </row>
    <row r="94" spans="1:13" s="16" customFormat="1" ht="84" customHeight="1">
      <c r="A94" s="17" t="s">
        <v>59</v>
      </c>
      <c r="B94" s="17" t="s">
        <v>91</v>
      </c>
      <c r="C94" s="17" t="s">
        <v>4</v>
      </c>
      <c r="D94" s="18" t="s">
        <v>60</v>
      </c>
      <c r="E94" s="20" t="s">
        <v>61</v>
      </c>
      <c r="F94" s="10" t="s">
        <v>17</v>
      </c>
      <c r="G94" s="10">
        <v>299010</v>
      </c>
      <c r="H94" s="22">
        <v>67.400000000000006</v>
      </c>
      <c r="I94" s="10">
        <v>97631.55</v>
      </c>
      <c r="J94" s="10">
        <v>97631.55</v>
      </c>
      <c r="K94" s="10"/>
      <c r="L94" s="10"/>
      <c r="M94" s="22">
        <v>100</v>
      </c>
    </row>
    <row r="95" spans="1:13" s="16" customFormat="1" ht="75">
      <c r="A95" s="17" t="s">
        <v>59</v>
      </c>
      <c r="B95" s="17" t="s">
        <v>91</v>
      </c>
      <c r="C95" s="17" t="s">
        <v>4</v>
      </c>
      <c r="D95" s="18" t="s">
        <v>60</v>
      </c>
      <c r="E95" s="20" t="s">
        <v>62</v>
      </c>
      <c r="F95" s="10" t="s">
        <v>17</v>
      </c>
      <c r="G95" s="10">
        <v>3412364</v>
      </c>
      <c r="H95" s="22">
        <v>11.8</v>
      </c>
      <c r="I95" s="10">
        <v>718222.11</v>
      </c>
      <c r="J95" s="10">
        <v>718222.11</v>
      </c>
      <c r="K95" s="10"/>
      <c r="L95" s="10"/>
      <c r="M95" s="22">
        <v>32.799999999999997</v>
      </c>
    </row>
    <row r="96" spans="1:13" s="16" customFormat="1" ht="115.5" customHeight="1">
      <c r="A96" s="17" t="s">
        <v>59</v>
      </c>
      <c r="B96" s="17" t="s">
        <v>91</v>
      </c>
      <c r="C96" s="17" t="s">
        <v>4</v>
      </c>
      <c r="D96" s="18" t="s">
        <v>60</v>
      </c>
      <c r="E96" s="20" t="s">
        <v>278</v>
      </c>
      <c r="F96" s="32">
        <v>2020</v>
      </c>
      <c r="G96" s="10"/>
      <c r="H96" s="22"/>
      <c r="I96" s="10">
        <f>J96+K96+L96</f>
        <v>100000</v>
      </c>
      <c r="J96" s="10">
        <v>100000</v>
      </c>
      <c r="K96" s="10"/>
      <c r="L96" s="10"/>
      <c r="M96" s="22"/>
    </row>
    <row r="97" spans="1:13" s="16" customFormat="1" ht="102" customHeight="1">
      <c r="A97" s="17" t="s">
        <v>59</v>
      </c>
      <c r="B97" s="17" t="s">
        <v>91</v>
      </c>
      <c r="C97" s="17" t="s">
        <v>4</v>
      </c>
      <c r="D97" s="18" t="s">
        <v>60</v>
      </c>
      <c r="E97" s="20" t="s">
        <v>279</v>
      </c>
      <c r="F97" s="10" t="s">
        <v>17</v>
      </c>
      <c r="G97" s="10">
        <v>359658</v>
      </c>
      <c r="H97" s="22">
        <v>99.6</v>
      </c>
      <c r="I97" s="10">
        <v>1350</v>
      </c>
      <c r="J97" s="10">
        <v>1350</v>
      </c>
      <c r="K97" s="10"/>
      <c r="L97" s="10"/>
      <c r="M97" s="22">
        <v>100</v>
      </c>
    </row>
    <row r="98" spans="1:13" s="16" customFormat="1" ht="118.5" customHeight="1">
      <c r="A98" s="17" t="s">
        <v>59</v>
      </c>
      <c r="B98" s="17" t="s">
        <v>91</v>
      </c>
      <c r="C98" s="17" t="s">
        <v>4</v>
      </c>
      <c r="D98" s="18" t="s">
        <v>60</v>
      </c>
      <c r="E98" s="20" t="s">
        <v>280</v>
      </c>
      <c r="F98" s="10" t="s">
        <v>17</v>
      </c>
      <c r="G98" s="10">
        <v>39640</v>
      </c>
      <c r="H98" s="22"/>
      <c r="I98" s="10">
        <v>39640</v>
      </c>
      <c r="J98" s="10">
        <v>39640</v>
      </c>
      <c r="K98" s="10"/>
      <c r="L98" s="10"/>
      <c r="M98" s="22">
        <v>100</v>
      </c>
    </row>
    <row r="99" spans="1:13" s="16" customFormat="1" ht="102.75" customHeight="1">
      <c r="A99" s="17" t="s">
        <v>59</v>
      </c>
      <c r="B99" s="17" t="s">
        <v>91</v>
      </c>
      <c r="C99" s="17" t="s">
        <v>4</v>
      </c>
      <c r="D99" s="18" t="s">
        <v>60</v>
      </c>
      <c r="E99" s="20" t="s">
        <v>282</v>
      </c>
      <c r="F99" s="10" t="s">
        <v>17</v>
      </c>
      <c r="G99" s="10">
        <v>3016570</v>
      </c>
      <c r="H99" s="22">
        <v>99.5</v>
      </c>
      <c r="I99" s="10">
        <v>14037.82</v>
      </c>
      <c r="J99" s="10">
        <v>14037.82</v>
      </c>
      <c r="K99" s="10"/>
      <c r="L99" s="10"/>
      <c r="M99" s="22">
        <v>100</v>
      </c>
    </row>
    <row r="100" spans="1:13" s="16" customFormat="1" ht="87" customHeight="1">
      <c r="A100" s="17" t="s">
        <v>59</v>
      </c>
      <c r="B100" s="17" t="s">
        <v>91</v>
      </c>
      <c r="C100" s="17" t="s">
        <v>4</v>
      </c>
      <c r="D100" s="18" t="s">
        <v>60</v>
      </c>
      <c r="E100" s="20" t="s">
        <v>281</v>
      </c>
      <c r="F100" s="10" t="s">
        <v>17</v>
      </c>
      <c r="G100" s="10">
        <v>653260</v>
      </c>
      <c r="H100" s="22">
        <v>99.6</v>
      </c>
      <c r="I100" s="10">
        <v>2700</v>
      </c>
      <c r="J100" s="10">
        <v>2700</v>
      </c>
      <c r="K100" s="10"/>
      <c r="L100" s="10"/>
      <c r="M100" s="22">
        <v>100</v>
      </c>
    </row>
    <row r="101" spans="1:13" s="16" customFormat="1" ht="75">
      <c r="A101" s="17" t="s">
        <v>59</v>
      </c>
      <c r="B101" s="17" t="s">
        <v>91</v>
      </c>
      <c r="C101" s="17" t="s">
        <v>4</v>
      </c>
      <c r="D101" s="18" t="s">
        <v>60</v>
      </c>
      <c r="E101" s="20" t="s">
        <v>283</v>
      </c>
      <c r="F101" s="10" t="s">
        <v>17</v>
      </c>
      <c r="G101" s="10">
        <v>3726138</v>
      </c>
      <c r="H101" s="22">
        <v>25.2</v>
      </c>
      <c r="I101" s="10">
        <v>62509.35</v>
      </c>
      <c r="J101" s="10">
        <v>62509.35</v>
      </c>
      <c r="K101" s="10"/>
      <c r="L101" s="10"/>
      <c r="M101" s="22">
        <v>26.8</v>
      </c>
    </row>
    <row r="102" spans="1:13" s="16" customFormat="1" ht="84" customHeight="1">
      <c r="A102" s="17" t="s">
        <v>59</v>
      </c>
      <c r="B102" s="17" t="s">
        <v>91</v>
      </c>
      <c r="C102" s="17" t="s">
        <v>4</v>
      </c>
      <c r="D102" s="18" t="s">
        <v>60</v>
      </c>
      <c r="E102" s="20" t="s">
        <v>284</v>
      </c>
      <c r="F102" s="10" t="s">
        <v>78</v>
      </c>
      <c r="G102" s="10">
        <v>399359</v>
      </c>
      <c r="H102" s="22">
        <v>99.7</v>
      </c>
      <c r="I102" s="10">
        <v>1026</v>
      </c>
      <c r="J102" s="10">
        <v>1026</v>
      </c>
      <c r="K102" s="10"/>
      <c r="L102" s="10"/>
      <c r="M102" s="22">
        <v>100</v>
      </c>
    </row>
    <row r="103" spans="1:13" s="16" customFormat="1" ht="101.25" customHeight="1">
      <c r="A103" s="17" t="s">
        <v>59</v>
      </c>
      <c r="B103" s="17" t="s">
        <v>91</v>
      </c>
      <c r="C103" s="17" t="s">
        <v>4</v>
      </c>
      <c r="D103" s="18" t="s">
        <v>60</v>
      </c>
      <c r="E103" s="20" t="s">
        <v>285</v>
      </c>
      <c r="F103" s="10" t="s">
        <v>17</v>
      </c>
      <c r="G103" s="10">
        <v>4189811</v>
      </c>
      <c r="H103" s="22">
        <v>90</v>
      </c>
      <c r="I103" s="10">
        <v>521762.02</v>
      </c>
      <c r="J103" s="10">
        <v>521762.02</v>
      </c>
      <c r="K103" s="10"/>
      <c r="L103" s="10"/>
      <c r="M103" s="22">
        <v>100</v>
      </c>
    </row>
    <row r="104" spans="1:13" s="16" customFormat="1" ht="116.25" customHeight="1">
      <c r="A104" s="17" t="s">
        <v>59</v>
      </c>
      <c r="B104" s="17" t="s">
        <v>91</v>
      </c>
      <c r="C104" s="17" t="s">
        <v>4</v>
      </c>
      <c r="D104" s="18" t="s">
        <v>60</v>
      </c>
      <c r="E104" s="20" t="s">
        <v>286</v>
      </c>
      <c r="F104" s="32">
        <v>2020</v>
      </c>
      <c r="G104" s="15"/>
      <c r="H104" s="22"/>
      <c r="I104" s="10">
        <v>89000</v>
      </c>
      <c r="J104" s="10">
        <v>89000</v>
      </c>
      <c r="K104" s="10"/>
      <c r="L104" s="10"/>
      <c r="M104" s="22"/>
    </row>
    <row r="105" spans="1:13" s="16" customFormat="1" ht="95.25" customHeight="1">
      <c r="A105" s="17" t="s">
        <v>59</v>
      </c>
      <c r="B105" s="17" t="s">
        <v>91</v>
      </c>
      <c r="C105" s="17" t="s">
        <v>4</v>
      </c>
      <c r="D105" s="18" t="s">
        <v>60</v>
      </c>
      <c r="E105" s="20" t="s">
        <v>63</v>
      </c>
      <c r="F105" s="10" t="s">
        <v>17</v>
      </c>
      <c r="G105" s="10">
        <v>495262</v>
      </c>
      <c r="H105" s="22">
        <v>99.7</v>
      </c>
      <c r="I105" s="10">
        <v>1620</v>
      </c>
      <c r="J105" s="10">
        <v>1620</v>
      </c>
      <c r="K105" s="10"/>
      <c r="L105" s="10"/>
      <c r="M105" s="22">
        <v>100</v>
      </c>
    </row>
    <row r="106" spans="1:13" s="16" customFormat="1" ht="134.25" customHeight="1">
      <c r="A106" s="17" t="s">
        <v>59</v>
      </c>
      <c r="B106" s="17" t="s">
        <v>91</v>
      </c>
      <c r="C106" s="17" t="s">
        <v>4</v>
      </c>
      <c r="D106" s="18" t="s">
        <v>60</v>
      </c>
      <c r="E106" s="20" t="s">
        <v>287</v>
      </c>
      <c r="F106" s="10" t="s">
        <v>17</v>
      </c>
      <c r="G106" s="10">
        <v>1499977</v>
      </c>
      <c r="H106" s="22">
        <v>44.3</v>
      </c>
      <c r="I106" s="10">
        <v>834979.01</v>
      </c>
      <c r="J106" s="10">
        <v>834979.01</v>
      </c>
      <c r="K106" s="10"/>
      <c r="L106" s="10"/>
      <c r="M106" s="22">
        <v>100</v>
      </c>
    </row>
    <row r="107" spans="1:13" s="16" customFormat="1" ht="132" customHeight="1">
      <c r="A107" s="17" t="s">
        <v>59</v>
      </c>
      <c r="B107" s="17" t="s">
        <v>91</v>
      </c>
      <c r="C107" s="17" t="s">
        <v>4</v>
      </c>
      <c r="D107" s="18" t="s">
        <v>60</v>
      </c>
      <c r="E107" s="20" t="s">
        <v>64</v>
      </c>
      <c r="F107" s="10" t="s">
        <v>17</v>
      </c>
      <c r="G107" s="10">
        <v>196190</v>
      </c>
      <c r="H107" s="22">
        <v>99.3</v>
      </c>
      <c r="I107" s="10">
        <v>1350</v>
      </c>
      <c r="J107" s="10">
        <v>1350</v>
      </c>
      <c r="K107" s="10"/>
      <c r="L107" s="10"/>
      <c r="M107" s="22">
        <v>100</v>
      </c>
    </row>
    <row r="108" spans="1:13" s="16" customFormat="1" ht="145.5" customHeight="1">
      <c r="A108" s="17" t="s">
        <v>59</v>
      </c>
      <c r="B108" s="17" t="s">
        <v>91</v>
      </c>
      <c r="C108" s="17" t="s">
        <v>4</v>
      </c>
      <c r="D108" s="18" t="s">
        <v>60</v>
      </c>
      <c r="E108" s="20" t="s">
        <v>288</v>
      </c>
      <c r="F108" s="10" t="s">
        <v>17</v>
      </c>
      <c r="G108" s="10">
        <v>3116498</v>
      </c>
      <c r="H108" s="22">
        <v>86.8</v>
      </c>
      <c r="I108" s="10">
        <v>411550.4</v>
      </c>
      <c r="J108" s="10">
        <v>411550.4</v>
      </c>
      <c r="K108" s="10"/>
      <c r="L108" s="10"/>
      <c r="M108" s="22">
        <v>100</v>
      </c>
    </row>
    <row r="109" spans="1:13" s="16" customFormat="1" ht="124.5" customHeight="1">
      <c r="A109" s="17" t="s">
        <v>59</v>
      </c>
      <c r="B109" s="17" t="s">
        <v>91</v>
      </c>
      <c r="C109" s="17" t="s">
        <v>4</v>
      </c>
      <c r="D109" s="18" t="s">
        <v>60</v>
      </c>
      <c r="E109" s="20" t="s">
        <v>289</v>
      </c>
      <c r="F109" s="32">
        <v>2020</v>
      </c>
      <c r="G109" s="10">
        <v>2736352</v>
      </c>
      <c r="H109" s="22">
        <v>91.7</v>
      </c>
      <c r="I109" s="10">
        <v>2510000</v>
      </c>
      <c r="J109" s="10">
        <v>2510000</v>
      </c>
      <c r="K109" s="10"/>
      <c r="L109" s="10"/>
      <c r="M109" s="22">
        <v>91.7</v>
      </c>
    </row>
    <row r="110" spans="1:13" s="16" customFormat="1" ht="82.5" customHeight="1">
      <c r="A110" s="17" t="s">
        <v>59</v>
      </c>
      <c r="B110" s="17" t="s">
        <v>91</v>
      </c>
      <c r="C110" s="17" t="s">
        <v>4</v>
      </c>
      <c r="D110" s="18" t="s">
        <v>60</v>
      </c>
      <c r="E110" s="20" t="s">
        <v>252</v>
      </c>
      <c r="F110" s="10" t="s">
        <v>17</v>
      </c>
      <c r="G110" s="10">
        <v>2003149</v>
      </c>
      <c r="H110" s="22"/>
      <c r="I110" s="10">
        <v>750000</v>
      </c>
      <c r="J110" s="10"/>
      <c r="K110" s="10"/>
      <c r="L110" s="10">
        <v>750000</v>
      </c>
      <c r="M110" s="22">
        <v>37.4</v>
      </c>
    </row>
    <row r="111" spans="1:13" s="16" customFormat="1" ht="75">
      <c r="A111" s="17" t="s">
        <v>59</v>
      </c>
      <c r="B111" s="17" t="s">
        <v>91</v>
      </c>
      <c r="C111" s="17" t="s">
        <v>4</v>
      </c>
      <c r="D111" s="18" t="s">
        <v>60</v>
      </c>
      <c r="E111" s="20" t="s">
        <v>79</v>
      </c>
      <c r="F111" s="10" t="s">
        <v>100</v>
      </c>
      <c r="G111" s="10">
        <v>18544506</v>
      </c>
      <c r="H111" s="22">
        <v>0.4</v>
      </c>
      <c r="I111" s="10">
        <f>J111+K111+L111</f>
        <v>76471.59</v>
      </c>
      <c r="J111" s="10">
        <f>28109.33+48362.26</f>
        <v>76471.59</v>
      </c>
      <c r="K111" s="10"/>
      <c r="L111" s="10"/>
      <c r="M111" s="22">
        <v>100</v>
      </c>
    </row>
    <row r="112" spans="1:13" s="16" customFormat="1" ht="109.5" customHeight="1">
      <c r="A112" s="17" t="s">
        <v>38</v>
      </c>
      <c r="B112" s="17" t="s">
        <v>92</v>
      </c>
      <c r="C112" s="17" t="s">
        <v>4</v>
      </c>
      <c r="D112" s="18" t="s">
        <v>39</v>
      </c>
      <c r="E112" s="20" t="s">
        <v>66</v>
      </c>
      <c r="F112" s="10" t="s">
        <v>78</v>
      </c>
      <c r="G112" s="10">
        <v>6801398</v>
      </c>
      <c r="H112" s="22">
        <v>67.599999999999994</v>
      </c>
      <c r="I112" s="10">
        <v>87457.19</v>
      </c>
      <c r="J112" s="10">
        <v>87457.19</v>
      </c>
      <c r="K112" s="10"/>
      <c r="L112" s="10"/>
      <c r="M112" s="22">
        <v>69.099999999999994</v>
      </c>
    </row>
    <row r="113" spans="1:13" s="16" customFormat="1" ht="137.25" customHeight="1">
      <c r="A113" s="17" t="s">
        <v>38</v>
      </c>
      <c r="B113" s="17" t="s">
        <v>92</v>
      </c>
      <c r="C113" s="17" t="s">
        <v>4</v>
      </c>
      <c r="D113" s="18" t="s">
        <v>39</v>
      </c>
      <c r="E113" s="20" t="s">
        <v>290</v>
      </c>
      <c r="F113" s="10" t="s">
        <v>17</v>
      </c>
      <c r="G113" s="10">
        <v>239508</v>
      </c>
      <c r="H113" s="22">
        <v>93.1</v>
      </c>
      <c r="I113" s="10">
        <v>16605.79</v>
      </c>
      <c r="J113" s="10">
        <v>16605.79</v>
      </c>
      <c r="K113" s="10"/>
      <c r="L113" s="10"/>
      <c r="M113" s="22">
        <v>100</v>
      </c>
    </row>
    <row r="114" spans="1:13" s="16" customFormat="1" ht="116.25" customHeight="1">
      <c r="A114" s="17" t="s">
        <v>38</v>
      </c>
      <c r="B114" s="17" t="s">
        <v>92</v>
      </c>
      <c r="C114" s="17" t="s">
        <v>4</v>
      </c>
      <c r="D114" s="18" t="s">
        <v>39</v>
      </c>
      <c r="E114" s="20" t="s">
        <v>291</v>
      </c>
      <c r="F114" s="10" t="s">
        <v>17</v>
      </c>
      <c r="G114" s="10">
        <v>1191337</v>
      </c>
      <c r="H114" s="22">
        <v>99.5</v>
      </c>
      <c r="I114" s="10">
        <v>4673.8599999999997</v>
      </c>
      <c r="J114" s="10">
        <v>4673.8599999999997</v>
      </c>
      <c r="K114" s="10"/>
      <c r="L114" s="10"/>
      <c r="M114" s="22">
        <v>100</v>
      </c>
    </row>
    <row r="115" spans="1:13" s="16" customFormat="1" ht="114.75" customHeight="1">
      <c r="A115" s="17" t="s">
        <v>38</v>
      </c>
      <c r="B115" s="17" t="s">
        <v>92</v>
      </c>
      <c r="C115" s="17" t="s">
        <v>4</v>
      </c>
      <c r="D115" s="18" t="s">
        <v>39</v>
      </c>
      <c r="E115" s="20" t="s">
        <v>292</v>
      </c>
      <c r="F115" s="10"/>
      <c r="G115" s="15"/>
      <c r="H115" s="22"/>
      <c r="I115" s="10">
        <v>29500</v>
      </c>
      <c r="J115" s="10">
        <v>29500</v>
      </c>
      <c r="K115" s="10"/>
      <c r="L115" s="10"/>
      <c r="M115" s="22"/>
    </row>
    <row r="116" spans="1:13" ht="74.25" customHeight="1">
      <c r="A116" s="17" t="s">
        <v>7</v>
      </c>
      <c r="B116" s="17" t="s">
        <v>93</v>
      </c>
      <c r="C116" s="17" t="s">
        <v>4</v>
      </c>
      <c r="D116" s="18" t="s">
        <v>13</v>
      </c>
      <c r="E116" s="19" t="s">
        <v>16</v>
      </c>
      <c r="F116" s="10" t="s">
        <v>17</v>
      </c>
      <c r="G116" s="10">
        <v>293732132</v>
      </c>
      <c r="H116" s="22"/>
      <c r="I116" s="10">
        <f>12236606.6+3106252</f>
        <v>15342858.6</v>
      </c>
      <c r="J116" s="10">
        <f>12236606.6+3106252</f>
        <v>15342858.6</v>
      </c>
      <c r="K116" s="10"/>
      <c r="L116" s="10"/>
      <c r="M116" s="22">
        <v>5.2</v>
      </c>
    </row>
    <row r="117" spans="1:13" ht="72" customHeight="1">
      <c r="A117" s="17" t="s">
        <v>7</v>
      </c>
      <c r="B117" s="17" t="s">
        <v>93</v>
      </c>
      <c r="C117" s="17" t="s">
        <v>4</v>
      </c>
      <c r="D117" s="18" t="s">
        <v>13</v>
      </c>
      <c r="E117" s="19" t="s">
        <v>71</v>
      </c>
      <c r="F117" s="10" t="s">
        <v>100</v>
      </c>
      <c r="G117" s="10">
        <v>1472828</v>
      </c>
      <c r="H117" s="22">
        <v>99.9</v>
      </c>
      <c r="I117" s="10">
        <v>1835</v>
      </c>
      <c r="J117" s="10">
        <v>1835</v>
      </c>
      <c r="K117" s="10"/>
      <c r="L117" s="10"/>
      <c r="M117" s="22">
        <v>100</v>
      </c>
    </row>
    <row r="118" spans="1:13" ht="116.25" customHeight="1">
      <c r="A118" s="17" t="s">
        <v>56</v>
      </c>
      <c r="B118" s="17" t="s">
        <v>94</v>
      </c>
      <c r="C118" s="17" t="s">
        <v>4</v>
      </c>
      <c r="D118" s="18" t="s">
        <v>57</v>
      </c>
      <c r="E118" s="19" t="s">
        <v>293</v>
      </c>
      <c r="F118" s="10" t="s">
        <v>78</v>
      </c>
      <c r="G118" s="10">
        <v>424063</v>
      </c>
      <c r="H118" s="22">
        <v>99.6</v>
      </c>
      <c r="I118" s="10">
        <v>1620</v>
      </c>
      <c r="J118" s="10">
        <v>1620</v>
      </c>
      <c r="K118" s="10"/>
      <c r="L118" s="10"/>
      <c r="M118" s="22">
        <v>100</v>
      </c>
    </row>
    <row r="119" spans="1:13" ht="71.25" customHeight="1">
      <c r="A119" s="17" t="s">
        <v>56</v>
      </c>
      <c r="B119" s="17" t="s">
        <v>94</v>
      </c>
      <c r="C119" s="17" t="s">
        <v>4</v>
      </c>
      <c r="D119" s="18" t="s">
        <v>57</v>
      </c>
      <c r="E119" s="19" t="s">
        <v>58</v>
      </c>
      <c r="F119" s="10" t="s">
        <v>17</v>
      </c>
      <c r="G119" s="10">
        <v>659278</v>
      </c>
      <c r="H119" s="22">
        <v>96</v>
      </c>
      <c r="I119" s="10">
        <v>26081</v>
      </c>
      <c r="J119" s="10">
        <v>26081</v>
      </c>
      <c r="K119" s="10"/>
      <c r="L119" s="10"/>
      <c r="M119" s="22">
        <v>100</v>
      </c>
    </row>
    <row r="120" spans="1:13" ht="174.75" customHeight="1">
      <c r="A120" s="17" t="s">
        <v>56</v>
      </c>
      <c r="B120" s="17" t="s">
        <v>94</v>
      </c>
      <c r="C120" s="17" t="s">
        <v>4</v>
      </c>
      <c r="D120" s="18" t="s">
        <v>57</v>
      </c>
      <c r="E120" s="52" t="s">
        <v>294</v>
      </c>
      <c r="F120" s="10" t="s">
        <v>17</v>
      </c>
      <c r="G120" s="10">
        <v>400538</v>
      </c>
      <c r="H120" s="22">
        <v>87</v>
      </c>
      <c r="I120" s="10">
        <v>52080.639999999999</v>
      </c>
      <c r="J120" s="10">
        <v>52080.639999999999</v>
      </c>
      <c r="K120" s="10"/>
      <c r="L120" s="10"/>
      <c r="M120" s="22">
        <v>100</v>
      </c>
    </row>
    <row r="121" spans="1:13" ht="117.75" customHeight="1">
      <c r="A121" s="17" t="s">
        <v>110</v>
      </c>
      <c r="B121" s="17" t="s">
        <v>111</v>
      </c>
      <c r="C121" s="17" t="s">
        <v>103</v>
      </c>
      <c r="D121" s="18" t="s">
        <v>114</v>
      </c>
      <c r="E121" s="52" t="s">
        <v>250</v>
      </c>
      <c r="F121" s="10" t="s">
        <v>98</v>
      </c>
      <c r="G121" s="10">
        <v>41405438</v>
      </c>
      <c r="H121" s="22">
        <v>72</v>
      </c>
      <c r="I121" s="10">
        <f>J121+K121+L121</f>
        <v>6026284.2800000003</v>
      </c>
      <c r="J121" s="10">
        <f>26284.28+6000000</f>
        <v>6026284.2800000003</v>
      </c>
      <c r="K121" s="10"/>
      <c r="L121" s="10"/>
      <c r="M121" s="22">
        <v>86.6</v>
      </c>
    </row>
    <row r="122" spans="1:13" ht="102.75" customHeight="1">
      <c r="A122" s="76" t="s">
        <v>110</v>
      </c>
      <c r="B122" s="76" t="s">
        <v>111</v>
      </c>
      <c r="C122" s="76" t="s">
        <v>103</v>
      </c>
      <c r="D122" s="77" t="s">
        <v>114</v>
      </c>
      <c r="E122" s="78" t="s">
        <v>203</v>
      </c>
      <c r="F122" s="10" t="s">
        <v>99</v>
      </c>
      <c r="G122" s="10">
        <v>64040819</v>
      </c>
      <c r="H122" s="22">
        <v>87.8</v>
      </c>
      <c r="I122" s="10">
        <f>J122+K122+L122</f>
        <v>918576.21</v>
      </c>
      <c r="J122" s="10">
        <f>80153.21+838423</f>
        <v>918576.21</v>
      </c>
      <c r="K122" s="10"/>
      <c r="L122" s="10"/>
      <c r="M122" s="22">
        <v>100</v>
      </c>
    </row>
    <row r="123" spans="1:13" ht="119.25" customHeight="1">
      <c r="A123" s="17" t="s">
        <v>110</v>
      </c>
      <c r="B123" s="17" t="s">
        <v>111</v>
      </c>
      <c r="C123" s="17" t="s">
        <v>103</v>
      </c>
      <c r="D123" s="18" t="s">
        <v>114</v>
      </c>
      <c r="E123" s="52" t="s">
        <v>202</v>
      </c>
      <c r="F123" s="10" t="s">
        <v>78</v>
      </c>
      <c r="G123" s="10">
        <v>35441736</v>
      </c>
      <c r="H123" s="22">
        <v>60.9</v>
      </c>
      <c r="I123" s="10">
        <f>J123+K123+L123</f>
        <v>1386890</v>
      </c>
      <c r="J123" s="10">
        <v>1386890</v>
      </c>
      <c r="K123" s="10"/>
      <c r="L123" s="10"/>
      <c r="M123" s="22">
        <v>64.8</v>
      </c>
    </row>
    <row r="124" spans="1:13" ht="96.75" customHeight="1">
      <c r="A124" s="17" t="s">
        <v>112</v>
      </c>
      <c r="B124" s="17" t="s">
        <v>113</v>
      </c>
      <c r="C124" s="17" t="s">
        <v>103</v>
      </c>
      <c r="D124" s="18" t="s">
        <v>115</v>
      </c>
      <c r="E124" s="52" t="s">
        <v>116</v>
      </c>
      <c r="F124" s="10" t="s">
        <v>78</v>
      </c>
      <c r="G124" s="10">
        <v>2990646</v>
      </c>
      <c r="H124" s="22">
        <v>99.8</v>
      </c>
      <c r="I124" s="10">
        <v>6942.05</v>
      </c>
      <c r="J124" s="47"/>
      <c r="K124" s="10">
        <v>6942.05</v>
      </c>
      <c r="L124" s="10"/>
      <c r="M124" s="22">
        <v>100</v>
      </c>
    </row>
    <row r="125" spans="1:13" ht="118.5" customHeight="1">
      <c r="A125" s="17" t="s">
        <v>112</v>
      </c>
      <c r="B125" s="17" t="s">
        <v>113</v>
      </c>
      <c r="C125" s="17" t="s">
        <v>103</v>
      </c>
      <c r="D125" s="18" t="s">
        <v>115</v>
      </c>
      <c r="E125" s="52" t="s">
        <v>117</v>
      </c>
      <c r="F125" s="10" t="s">
        <v>17</v>
      </c>
      <c r="G125" s="10">
        <v>870445</v>
      </c>
      <c r="H125" s="22">
        <v>2.1</v>
      </c>
      <c r="I125" s="10">
        <v>852693</v>
      </c>
      <c r="J125" s="47"/>
      <c r="K125" s="10">
        <v>852693</v>
      </c>
      <c r="L125" s="10"/>
      <c r="M125" s="22">
        <v>100</v>
      </c>
    </row>
    <row r="126" spans="1:13" ht="114" customHeight="1">
      <c r="A126" s="17" t="s">
        <v>112</v>
      </c>
      <c r="B126" s="17" t="s">
        <v>113</v>
      </c>
      <c r="C126" s="17" t="s">
        <v>103</v>
      </c>
      <c r="D126" s="18" t="s">
        <v>115</v>
      </c>
      <c r="E126" s="55" t="s">
        <v>119</v>
      </c>
      <c r="F126" s="10" t="s">
        <v>17</v>
      </c>
      <c r="G126" s="10">
        <v>1497934</v>
      </c>
      <c r="H126" s="22">
        <v>52.2</v>
      </c>
      <c r="I126" s="10">
        <v>716142.48</v>
      </c>
      <c r="J126" s="47"/>
      <c r="K126" s="10">
        <v>716142.48</v>
      </c>
      <c r="L126" s="10"/>
      <c r="M126" s="22">
        <v>100</v>
      </c>
    </row>
    <row r="127" spans="1:13" ht="116.25" customHeight="1">
      <c r="A127" s="17" t="s">
        <v>112</v>
      </c>
      <c r="B127" s="17" t="s">
        <v>113</v>
      </c>
      <c r="C127" s="17" t="s">
        <v>103</v>
      </c>
      <c r="D127" s="18" t="s">
        <v>115</v>
      </c>
      <c r="E127" s="55" t="s">
        <v>118</v>
      </c>
      <c r="F127" s="10" t="s">
        <v>17</v>
      </c>
      <c r="G127" s="10">
        <v>1885861.43</v>
      </c>
      <c r="H127" s="22">
        <v>76.8</v>
      </c>
      <c r="I127" s="10">
        <v>438113.55</v>
      </c>
      <c r="J127" s="47"/>
      <c r="K127" s="10">
        <v>438113.55</v>
      </c>
      <c r="L127" s="10"/>
      <c r="M127" s="22">
        <v>100</v>
      </c>
    </row>
    <row r="128" spans="1:13" ht="185.25" customHeight="1">
      <c r="A128" s="17" t="s">
        <v>112</v>
      </c>
      <c r="B128" s="17" t="s">
        <v>113</v>
      </c>
      <c r="C128" s="17" t="s">
        <v>103</v>
      </c>
      <c r="D128" s="18" t="s">
        <v>115</v>
      </c>
      <c r="E128" s="52" t="s">
        <v>295</v>
      </c>
      <c r="F128" s="10" t="s">
        <v>78</v>
      </c>
      <c r="G128" s="10">
        <v>79379657</v>
      </c>
      <c r="H128" s="22">
        <v>76.7</v>
      </c>
      <c r="I128" s="10">
        <f t="shared" ref="I128:I133" si="11">J128+K128+L128</f>
        <v>29066560.210000001</v>
      </c>
      <c r="J128" s="10">
        <v>18466560.210000001</v>
      </c>
      <c r="K128" s="10">
        <v>10600000</v>
      </c>
      <c r="L128" s="10"/>
      <c r="M128" s="22">
        <v>100</v>
      </c>
    </row>
    <row r="129" spans="1:14" ht="113.25" customHeight="1">
      <c r="A129" s="17" t="s">
        <v>29</v>
      </c>
      <c r="B129" s="17" t="s">
        <v>95</v>
      </c>
      <c r="C129" s="17" t="s">
        <v>30</v>
      </c>
      <c r="D129" s="18" t="s">
        <v>31</v>
      </c>
      <c r="E129" s="19" t="s">
        <v>120</v>
      </c>
      <c r="F129" s="10" t="s">
        <v>17</v>
      </c>
      <c r="G129" s="10">
        <v>14458027</v>
      </c>
      <c r="H129" s="22">
        <v>40.700000000000003</v>
      </c>
      <c r="I129" s="10">
        <f t="shared" si="11"/>
        <v>8058220.21</v>
      </c>
      <c r="J129" s="10">
        <v>8058220.21</v>
      </c>
      <c r="K129" s="10"/>
      <c r="L129" s="10"/>
      <c r="M129" s="22">
        <v>100</v>
      </c>
    </row>
    <row r="130" spans="1:14" ht="103.5" customHeight="1">
      <c r="A130" s="17" t="s">
        <v>29</v>
      </c>
      <c r="B130" s="17" t="s">
        <v>95</v>
      </c>
      <c r="C130" s="17" t="s">
        <v>30</v>
      </c>
      <c r="D130" s="18" t="s">
        <v>31</v>
      </c>
      <c r="E130" s="19" t="s">
        <v>121</v>
      </c>
      <c r="F130" s="10" t="s">
        <v>17</v>
      </c>
      <c r="G130" s="10">
        <v>9941501</v>
      </c>
      <c r="H130" s="22">
        <v>2.8</v>
      </c>
      <c r="I130" s="10">
        <f t="shared" si="11"/>
        <v>9659935.2799999993</v>
      </c>
      <c r="J130" s="10">
        <v>9659935.2799999993</v>
      </c>
      <c r="K130" s="10"/>
      <c r="L130" s="10"/>
      <c r="M130" s="22">
        <v>100</v>
      </c>
    </row>
    <row r="131" spans="1:14" ht="101.25" customHeight="1">
      <c r="A131" s="17" t="s">
        <v>29</v>
      </c>
      <c r="B131" s="17" t="s">
        <v>95</v>
      </c>
      <c r="C131" s="17" t="s">
        <v>30</v>
      </c>
      <c r="D131" s="18" t="s">
        <v>31</v>
      </c>
      <c r="E131" s="19" t="s">
        <v>210</v>
      </c>
      <c r="F131" s="10" t="s">
        <v>17</v>
      </c>
      <c r="G131" s="10">
        <v>3058015</v>
      </c>
      <c r="H131" s="22">
        <v>96.4</v>
      </c>
      <c r="I131" s="10">
        <f t="shared" si="11"/>
        <v>111093.18</v>
      </c>
      <c r="J131" s="10">
        <v>111093.18</v>
      </c>
      <c r="K131" s="10"/>
      <c r="L131" s="10"/>
      <c r="M131" s="22">
        <v>100</v>
      </c>
    </row>
    <row r="132" spans="1:14" ht="109.5" customHeight="1">
      <c r="A132" s="17" t="s">
        <v>29</v>
      </c>
      <c r="B132" s="17" t="s">
        <v>95</v>
      </c>
      <c r="C132" s="17" t="s">
        <v>30</v>
      </c>
      <c r="D132" s="18" t="s">
        <v>31</v>
      </c>
      <c r="E132" s="19" t="s">
        <v>204</v>
      </c>
      <c r="F132" s="32">
        <v>2020</v>
      </c>
      <c r="G132" s="10"/>
      <c r="H132" s="22"/>
      <c r="I132" s="10">
        <f t="shared" si="11"/>
        <v>20000</v>
      </c>
      <c r="J132" s="10">
        <v>20000</v>
      </c>
      <c r="K132" s="10"/>
      <c r="L132" s="10"/>
      <c r="M132" s="22"/>
    </row>
    <row r="133" spans="1:14" ht="115.5" customHeight="1">
      <c r="A133" s="17" t="s">
        <v>29</v>
      </c>
      <c r="B133" s="17" t="s">
        <v>95</v>
      </c>
      <c r="C133" s="17" t="s">
        <v>30</v>
      </c>
      <c r="D133" s="18" t="s">
        <v>31</v>
      </c>
      <c r="E133" s="19" t="s">
        <v>205</v>
      </c>
      <c r="F133" s="32">
        <v>2020</v>
      </c>
      <c r="G133" s="10"/>
      <c r="H133" s="22"/>
      <c r="I133" s="10">
        <f t="shared" si="11"/>
        <v>323678</v>
      </c>
      <c r="J133" s="10">
        <v>323678</v>
      </c>
      <c r="K133" s="10"/>
      <c r="L133" s="10"/>
      <c r="M133" s="22"/>
    </row>
    <row r="134" spans="1:14" ht="115.5" customHeight="1">
      <c r="A134" s="17" t="s">
        <v>29</v>
      </c>
      <c r="B134" s="17" t="s">
        <v>95</v>
      </c>
      <c r="C134" s="17" t="s">
        <v>30</v>
      </c>
      <c r="D134" s="18" t="s">
        <v>31</v>
      </c>
      <c r="E134" s="79" t="s">
        <v>296</v>
      </c>
      <c r="F134" s="32">
        <v>2020</v>
      </c>
      <c r="G134" s="10"/>
      <c r="H134" s="22"/>
      <c r="I134" s="10">
        <v>250000</v>
      </c>
      <c r="J134" s="10">
        <v>250000</v>
      </c>
      <c r="K134" s="10"/>
      <c r="L134" s="10"/>
      <c r="M134" s="22"/>
    </row>
    <row r="135" spans="1:14" ht="115.5" customHeight="1">
      <c r="A135" s="17" t="s">
        <v>29</v>
      </c>
      <c r="B135" s="17" t="s">
        <v>95</v>
      </c>
      <c r="C135" s="17" t="s">
        <v>30</v>
      </c>
      <c r="D135" s="18" t="s">
        <v>31</v>
      </c>
      <c r="E135" s="79" t="s">
        <v>253</v>
      </c>
      <c r="F135" s="32">
        <v>2020</v>
      </c>
      <c r="G135" s="10"/>
      <c r="H135" s="22"/>
      <c r="I135" s="10">
        <v>143000</v>
      </c>
      <c r="J135" s="10">
        <v>143000</v>
      </c>
      <c r="K135" s="10"/>
      <c r="L135" s="10"/>
      <c r="M135" s="22"/>
    </row>
    <row r="136" spans="1:14" ht="115.5" customHeight="1">
      <c r="A136" s="17" t="s">
        <v>29</v>
      </c>
      <c r="B136" s="17" t="s">
        <v>95</v>
      </c>
      <c r="C136" s="17" t="s">
        <v>30</v>
      </c>
      <c r="D136" s="18" t="s">
        <v>31</v>
      </c>
      <c r="E136" s="79" t="s">
        <v>266</v>
      </c>
      <c r="F136" s="10" t="s">
        <v>17</v>
      </c>
      <c r="G136" s="10">
        <v>25927637</v>
      </c>
      <c r="H136" s="22">
        <v>50</v>
      </c>
      <c r="I136" s="10">
        <v>12963818.5</v>
      </c>
      <c r="J136" s="10">
        <v>12963818.5</v>
      </c>
      <c r="K136" s="10"/>
      <c r="L136" s="10"/>
      <c r="M136" s="22">
        <v>100</v>
      </c>
    </row>
    <row r="137" spans="1:14" ht="115.5" customHeight="1">
      <c r="A137" s="17" t="s">
        <v>29</v>
      </c>
      <c r="B137" s="17" t="s">
        <v>95</v>
      </c>
      <c r="C137" s="17" t="s">
        <v>30</v>
      </c>
      <c r="D137" s="18" t="s">
        <v>31</v>
      </c>
      <c r="E137" s="79" t="s">
        <v>267</v>
      </c>
      <c r="F137" s="10" t="s">
        <v>17</v>
      </c>
      <c r="G137" s="10">
        <v>28211957</v>
      </c>
      <c r="H137" s="22">
        <v>50</v>
      </c>
      <c r="I137" s="10">
        <v>14105978.5</v>
      </c>
      <c r="J137" s="10">
        <v>14105978.5</v>
      </c>
      <c r="K137" s="10"/>
      <c r="L137" s="10"/>
      <c r="M137" s="22">
        <v>100</v>
      </c>
    </row>
    <row r="138" spans="1:14" ht="154.5" customHeight="1">
      <c r="A138" s="17" t="s">
        <v>35</v>
      </c>
      <c r="B138" s="17" t="s">
        <v>96</v>
      </c>
      <c r="C138" s="56" t="s">
        <v>36</v>
      </c>
      <c r="D138" s="57" t="s">
        <v>37</v>
      </c>
      <c r="E138" s="19" t="s">
        <v>297</v>
      </c>
      <c r="F138" s="32">
        <v>2020</v>
      </c>
      <c r="G138" s="10"/>
      <c r="H138" s="22"/>
      <c r="I138" s="10">
        <v>57250</v>
      </c>
      <c r="J138" s="10">
        <v>57250</v>
      </c>
      <c r="K138" s="10"/>
      <c r="L138" s="10"/>
      <c r="M138" s="22"/>
    </row>
    <row r="139" spans="1:14" ht="147.75" customHeight="1">
      <c r="A139" s="17" t="s">
        <v>35</v>
      </c>
      <c r="B139" s="17" t="s">
        <v>96</v>
      </c>
      <c r="C139" s="56" t="s">
        <v>36</v>
      </c>
      <c r="D139" s="57" t="s">
        <v>37</v>
      </c>
      <c r="E139" s="19" t="s">
        <v>298</v>
      </c>
      <c r="F139" s="32">
        <v>2020</v>
      </c>
      <c r="G139" s="10"/>
      <c r="H139" s="22"/>
      <c r="I139" s="10">
        <v>32815</v>
      </c>
      <c r="J139" s="10">
        <v>32815</v>
      </c>
      <c r="K139" s="10"/>
      <c r="L139" s="10"/>
      <c r="M139" s="22"/>
    </row>
    <row r="140" spans="1:14" ht="100.5" customHeight="1">
      <c r="A140" s="17" t="s">
        <v>35</v>
      </c>
      <c r="B140" s="17" t="s">
        <v>96</v>
      </c>
      <c r="C140" s="56" t="s">
        <v>36</v>
      </c>
      <c r="D140" s="57" t="s">
        <v>37</v>
      </c>
      <c r="E140" s="52" t="s">
        <v>65</v>
      </c>
      <c r="F140" s="10" t="s">
        <v>100</v>
      </c>
      <c r="G140" s="10">
        <v>11902420</v>
      </c>
      <c r="H140" s="22">
        <v>96.3</v>
      </c>
      <c r="I140" s="10">
        <v>436477.2</v>
      </c>
      <c r="J140" s="10">
        <v>436477.2</v>
      </c>
      <c r="K140" s="10"/>
      <c r="L140" s="10"/>
      <c r="M140" s="22">
        <v>100</v>
      </c>
    </row>
    <row r="141" spans="1:14" ht="143.25" customHeight="1">
      <c r="A141" s="17" t="s">
        <v>35</v>
      </c>
      <c r="B141" s="17" t="s">
        <v>96</v>
      </c>
      <c r="C141" s="56" t="s">
        <v>36</v>
      </c>
      <c r="D141" s="57" t="s">
        <v>37</v>
      </c>
      <c r="E141" s="52" t="s">
        <v>81</v>
      </c>
      <c r="F141" s="10" t="s">
        <v>98</v>
      </c>
      <c r="G141" s="10"/>
      <c r="H141" s="22"/>
      <c r="I141" s="10">
        <v>201314.87</v>
      </c>
      <c r="J141" s="10">
        <v>201314.87</v>
      </c>
      <c r="K141" s="10"/>
      <c r="L141" s="10"/>
      <c r="M141" s="22"/>
      <c r="N141" s="35"/>
    </row>
    <row r="142" spans="1:14" ht="192.75" customHeight="1">
      <c r="A142" s="17" t="s">
        <v>254</v>
      </c>
      <c r="B142" s="17" t="s">
        <v>255</v>
      </c>
      <c r="C142" s="58" t="s">
        <v>187</v>
      </c>
      <c r="D142" s="59" t="s">
        <v>256</v>
      </c>
      <c r="E142" s="59" t="s">
        <v>265</v>
      </c>
      <c r="F142" s="10"/>
      <c r="G142" s="10"/>
      <c r="H142" s="22"/>
      <c r="I142" s="10">
        <v>12000000</v>
      </c>
      <c r="J142" s="10">
        <v>12000000</v>
      </c>
      <c r="K142" s="10"/>
      <c r="L142" s="10"/>
      <c r="M142" s="22"/>
      <c r="N142" s="35"/>
    </row>
    <row r="143" spans="1:14" ht="186" customHeight="1">
      <c r="A143" s="17" t="s">
        <v>254</v>
      </c>
      <c r="B143" s="17" t="s">
        <v>255</v>
      </c>
      <c r="C143" s="58" t="s">
        <v>187</v>
      </c>
      <c r="D143" s="59" t="s">
        <v>256</v>
      </c>
      <c r="E143" s="59" t="s">
        <v>264</v>
      </c>
      <c r="F143" s="10" t="s">
        <v>78</v>
      </c>
      <c r="G143" s="10">
        <v>16448124</v>
      </c>
      <c r="H143" s="22">
        <v>1.4</v>
      </c>
      <c r="I143" s="10">
        <v>11000000</v>
      </c>
      <c r="J143" s="10">
        <v>11000000</v>
      </c>
      <c r="K143" s="10"/>
      <c r="L143" s="10"/>
      <c r="M143" s="22">
        <v>100</v>
      </c>
      <c r="N143" s="35"/>
    </row>
    <row r="144" spans="1:14" ht="87.75" customHeight="1">
      <c r="A144" s="11" t="s">
        <v>144</v>
      </c>
      <c r="B144" s="17"/>
      <c r="C144" s="38"/>
      <c r="D144" s="40" t="s">
        <v>141</v>
      </c>
      <c r="E144" s="60"/>
      <c r="F144" s="33"/>
      <c r="G144" s="10"/>
      <c r="H144" s="10"/>
      <c r="I144" s="12">
        <f>I145</f>
        <v>78000</v>
      </c>
      <c r="J144" s="45">
        <f>J145</f>
        <v>78000</v>
      </c>
      <c r="K144" s="45"/>
      <c r="L144" s="45"/>
      <c r="M144" s="22"/>
      <c r="N144" s="35"/>
    </row>
    <row r="145" spans="1:14" ht="83.25" customHeight="1">
      <c r="A145" s="13" t="s">
        <v>145</v>
      </c>
      <c r="B145" s="17"/>
      <c r="C145" s="39"/>
      <c r="D145" s="41" t="s">
        <v>141</v>
      </c>
      <c r="E145" s="61"/>
      <c r="F145" s="33"/>
      <c r="G145" s="10"/>
      <c r="H145" s="10"/>
      <c r="I145" s="15">
        <f>I146+I147</f>
        <v>78000</v>
      </c>
      <c r="J145" s="44">
        <f>J146+J147</f>
        <v>78000</v>
      </c>
      <c r="K145" s="44"/>
      <c r="L145" s="44"/>
      <c r="M145" s="22"/>
      <c r="N145" s="35"/>
    </row>
    <row r="146" spans="1:14" ht="83.25" customHeight="1">
      <c r="A146" s="42" t="s">
        <v>197</v>
      </c>
      <c r="B146" s="42" t="s">
        <v>198</v>
      </c>
      <c r="C146" s="42" t="s">
        <v>164</v>
      </c>
      <c r="D146" s="43" t="s">
        <v>174</v>
      </c>
      <c r="E146" s="18" t="s">
        <v>184</v>
      </c>
      <c r="F146" s="33"/>
      <c r="G146" s="10"/>
      <c r="H146" s="10"/>
      <c r="I146" s="10">
        <v>50000</v>
      </c>
      <c r="J146" s="10">
        <v>50000</v>
      </c>
      <c r="K146" s="10"/>
      <c r="L146" s="10"/>
      <c r="M146" s="22"/>
      <c r="N146" s="35"/>
    </row>
    <row r="147" spans="1:14" ht="143.25" customHeight="1">
      <c r="A147" s="17">
        <v>1617660</v>
      </c>
      <c r="B147" s="17" t="s">
        <v>142</v>
      </c>
      <c r="C147" s="17" t="s">
        <v>103</v>
      </c>
      <c r="D147" s="18" t="s">
        <v>143</v>
      </c>
      <c r="E147" s="52" t="s">
        <v>206</v>
      </c>
      <c r="F147" s="33"/>
      <c r="G147" s="10"/>
      <c r="H147" s="10"/>
      <c r="I147" s="22">
        <v>28000</v>
      </c>
      <c r="J147" s="10">
        <v>28000</v>
      </c>
      <c r="K147" s="10"/>
      <c r="L147" s="10"/>
      <c r="M147" s="22"/>
      <c r="N147" s="35"/>
    </row>
    <row r="148" spans="1:14" ht="75.75" customHeight="1">
      <c r="A148" s="11" t="s">
        <v>40</v>
      </c>
      <c r="B148" s="17"/>
      <c r="C148" s="17"/>
      <c r="D148" s="64" t="s">
        <v>41</v>
      </c>
      <c r="E148" s="57"/>
      <c r="F148" s="19"/>
      <c r="G148" s="10"/>
      <c r="H148" s="10"/>
      <c r="I148" s="12">
        <f>I149</f>
        <v>1482670.02</v>
      </c>
      <c r="J148" s="12">
        <f>J149</f>
        <v>1482670.02</v>
      </c>
      <c r="K148" s="12"/>
      <c r="L148" s="12"/>
      <c r="M148" s="10"/>
      <c r="N148" s="31"/>
    </row>
    <row r="149" spans="1:14" ht="74.25" customHeight="1">
      <c r="A149" s="13" t="s">
        <v>42</v>
      </c>
      <c r="B149" s="17"/>
      <c r="C149" s="17"/>
      <c r="D149" s="14" t="s">
        <v>41</v>
      </c>
      <c r="E149" s="57"/>
      <c r="F149" s="19"/>
      <c r="G149" s="10"/>
      <c r="H149" s="10"/>
      <c r="I149" s="15">
        <f>I150+I151+I152</f>
        <v>1482670.02</v>
      </c>
      <c r="J149" s="15">
        <f>J150+J151+J152</f>
        <v>1482670.02</v>
      </c>
      <c r="K149" s="15"/>
      <c r="L149" s="15"/>
      <c r="M149" s="10"/>
      <c r="N149" s="31"/>
    </row>
    <row r="150" spans="1:14" ht="131.25">
      <c r="A150" s="17" t="s">
        <v>101</v>
      </c>
      <c r="B150" s="17" t="s">
        <v>102</v>
      </c>
      <c r="C150" s="17" t="s">
        <v>103</v>
      </c>
      <c r="D150" s="18" t="s">
        <v>88</v>
      </c>
      <c r="E150" s="52" t="s">
        <v>105</v>
      </c>
      <c r="F150" s="19"/>
      <c r="G150" s="10"/>
      <c r="H150" s="10"/>
      <c r="I150" s="22">
        <v>750000</v>
      </c>
      <c r="J150" s="22">
        <v>750000</v>
      </c>
      <c r="K150" s="22"/>
      <c r="L150" s="22"/>
      <c r="M150" s="10"/>
      <c r="N150" s="31"/>
    </row>
    <row r="151" spans="1:14" ht="84" customHeight="1">
      <c r="A151" s="17" t="s">
        <v>73</v>
      </c>
      <c r="B151" s="17" t="s">
        <v>97</v>
      </c>
      <c r="C151" s="17" t="s">
        <v>30</v>
      </c>
      <c r="D151" s="57" t="s">
        <v>80</v>
      </c>
      <c r="E151" s="18" t="s">
        <v>104</v>
      </c>
      <c r="F151" s="19"/>
      <c r="G151" s="10"/>
      <c r="H151" s="10"/>
      <c r="I151" s="22">
        <v>48400</v>
      </c>
      <c r="J151" s="22">
        <v>48400</v>
      </c>
      <c r="K151" s="22"/>
      <c r="L151" s="22"/>
      <c r="M151" s="10"/>
      <c r="N151" s="31"/>
    </row>
    <row r="152" spans="1:14" ht="62.25" customHeight="1">
      <c r="A152" s="42" t="s">
        <v>199</v>
      </c>
      <c r="B152" s="42" t="s">
        <v>171</v>
      </c>
      <c r="C152" s="42" t="s">
        <v>103</v>
      </c>
      <c r="D152" s="46" t="s">
        <v>183</v>
      </c>
      <c r="E152" s="18" t="s">
        <v>228</v>
      </c>
      <c r="F152" s="19"/>
      <c r="G152" s="10"/>
      <c r="H152" s="10"/>
      <c r="I152" s="10">
        <f>+I153+I154</f>
        <v>684270.02</v>
      </c>
      <c r="J152" s="10">
        <f>+J153+J154</f>
        <v>684270.02</v>
      </c>
      <c r="K152" s="22"/>
      <c r="L152" s="22"/>
      <c r="M152" s="10"/>
      <c r="N152" s="31"/>
    </row>
    <row r="153" spans="1:14" ht="90" customHeight="1">
      <c r="A153" s="42" t="s">
        <v>199</v>
      </c>
      <c r="B153" s="42" t="s">
        <v>171</v>
      </c>
      <c r="C153" s="42" t="s">
        <v>103</v>
      </c>
      <c r="D153" s="46" t="s">
        <v>183</v>
      </c>
      <c r="E153" s="18" t="s">
        <v>229</v>
      </c>
      <c r="F153" s="19"/>
      <c r="G153" s="10"/>
      <c r="H153" s="10"/>
      <c r="I153" s="10">
        <v>510000</v>
      </c>
      <c r="J153" s="10">
        <v>510000</v>
      </c>
      <c r="K153" s="22"/>
      <c r="L153" s="22"/>
      <c r="M153" s="10"/>
      <c r="N153" s="31"/>
    </row>
    <row r="154" spans="1:14" ht="74.25" customHeight="1">
      <c r="A154" s="42" t="s">
        <v>199</v>
      </c>
      <c r="B154" s="42" t="s">
        <v>171</v>
      </c>
      <c r="C154" s="42" t="s">
        <v>103</v>
      </c>
      <c r="D154" s="46" t="s">
        <v>183</v>
      </c>
      <c r="E154" s="18" t="s">
        <v>230</v>
      </c>
      <c r="F154" s="19"/>
      <c r="G154" s="10"/>
      <c r="H154" s="10"/>
      <c r="I154" s="10">
        <v>174270.02</v>
      </c>
      <c r="J154" s="10">
        <v>174270.02</v>
      </c>
      <c r="K154" s="22"/>
      <c r="L154" s="22"/>
      <c r="M154" s="10"/>
      <c r="N154" s="31"/>
    </row>
    <row r="155" spans="1:14" ht="87.75" customHeight="1">
      <c r="A155" s="11" t="s">
        <v>189</v>
      </c>
      <c r="B155" s="17"/>
      <c r="C155" s="17"/>
      <c r="D155" s="64" t="s">
        <v>190</v>
      </c>
      <c r="E155" s="18"/>
      <c r="F155" s="19"/>
      <c r="G155" s="10"/>
      <c r="H155" s="10"/>
      <c r="I155" s="12">
        <f>I156</f>
        <v>186000</v>
      </c>
      <c r="J155" s="12">
        <f>J156</f>
        <v>186000</v>
      </c>
      <c r="K155" s="22"/>
      <c r="L155" s="22"/>
      <c r="M155" s="10"/>
      <c r="N155" s="31"/>
    </row>
    <row r="156" spans="1:14" ht="69.75" customHeight="1">
      <c r="A156" s="13" t="s">
        <v>191</v>
      </c>
      <c r="B156" s="17"/>
      <c r="C156" s="17"/>
      <c r="D156" s="14" t="s">
        <v>190</v>
      </c>
      <c r="E156" s="18"/>
      <c r="F156" s="19"/>
      <c r="G156" s="10"/>
      <c r="H156" s="10"/>
      <c r="I156" s="15">
        <f>I157</f>
        <v>186000</v>
      </c>
      <c r="J156" s="15">
        <f>J157</f>
        <v>186000</v>
      </c>
      <c r="K156" s="22"/>
      <c r="L156" s="22"/>
      <c r="M156" s="10"/>
      <c r="N156" s="31"/>
    </row>
    <row r="157" spans="1:14" ht="112.5">
      <c r="A157" s="17" t="s">
        <v>185</v>
      </c>
      <c r="B157" s="17" t="s">
        <v>186</v>
      </c>
      <c r="C157" s="17" t="s">
        <v>187</v>
      </c>
      <c r="D157" s="57" t="s">
        <v>188</v>
      </c>
      <c r="E157" s="18" t="s">
        <v>211</v>
      </c>
      <c r="F157" s="19"/>
      <c r="G157" s="10"/>
      <c r="H157" s="10"/>
      <c r="I157" s="22">
        <v>186000</v>
      </c>
      <c r="J157" s="22">
        <v>186000</v>
      </c>
      <c r="K157" s="22"/>
      <c r="L157" s="22"/>
      <c r="M157" s="10"/>
      <c r="N157" s="31"/>
    </row>
    <row r="158" spans="1:14" ht="33.75" customHeight="1">
      <c r="A158" s="23" t="s">
        <v>14</v>
      </c>
      <c r="B158" s="23" t="s">
        <v>14</v>
      </c>
      <c r="C158" s="23" t="s">
        <v>14</v>
      </c>
      <c r="D158" s="24" t="s">
        <v>15</v>
      </c>
      <c r="E158" s="25"/>
      <c r="F158" s="25"/>
      <c r="G158" s="12"/>
      <c r="H158" s="12"/>
      <c r="I158" s="12">
        <f>I12+I20+I35+I42+I46+I49+I60+I82+I144+I148+I155+I39</f>
        <v>220217287.93000004</v>
      </c>
      <c r="J158" s="12">
        <f>J12+J20+J35+J42+J46+J49+J60+J82+J144+J148+J155+J39</f>
        <v>203383514.85000002</v>
      </c>
      <c r="K158" s="12">
        <f>K12+K20+K35+K42+K46+K49+K60+K82+K144+K148+K155+K39</f>
        <v>12613891.08</v>
      </c>
      <c r="L158" s="12">
        <f>L12+L20+L35+L42+L46+L49+L60+L82+L144+L148+L155+L39</f>
        <v>4219882</v>
      </c>
      <c r="M158" s="12"/>
    </row>
    <row r="159" spans="1:14" ht="17.25" customHeight="1">
      <c r="A159" s="4"/>
      <c r="B159" s="4"/>
      <c r="C159" s="4"/>
      <c r="D159" s="4"/>
      <c r="E159" s="4"/>
      <c r="F159" s="26"/>
      <c r="G159" s="26"/>
      <c r="H159" s="26"/>
      <c r="I159" s="26"/>
      <c r="J159" s="26"/>
      <c r="K159" s="26"/>
      <c r="L159" s="26"/>
      <c r="M159" s="26"/>
    </row>
    <row r="160" spans="1:14" ht="28.5" customHeight="1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</row>
    <row r="161" spans="1:13" s="6" customFormat="1" ht="23.25" hidden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</row>
    <row r="162" spans="1:13" s="6" customFormat="1" ht="56.25" customHeight="1">
      <c r="A162" s="5" t="s">
        <v>8</v>
      </c>
      <c r="B162" s="5"/>
      <c r="C162" s="5"/>
      <c r="D162" s="5"/>
      <c r="E162" s="5"/>
      <c r="F162" s="5"/>
      <c r="G162" s="5"/>
      <c r="H162" s="5"/>
      <c r="J162" s="5"/>
      <c r="K162" s="5"/>
      <c r="L162" s="5" t="s">
        <v>9</v>
      </c>
      <c r="M162" s="5"/>
    </row>
    <row r="163" spans="1:13" ht="96.75" customHeight="1">
      <c r="A163" s="83" t="s">
        <v>257</v>
      </c>
      <c r="B163" s="83"/>
      <c r="C163" s="83"/>
      <c r="D163" s="83"/>
      <c r="E163" s="9"/>
      <c r="F163" s="4"/>
      <c r="G163" s="4"/>
      <c r="H163" s="4"/>
      <c r="J163" s="7"/>
      <c r="K163" s="7"/>
      <c r="L163" s="7" t="s">
        <v>258</v>
      </c>
      <c r="M163" s="4"/>
    </row>
    <row r="164" spans="1:13" ht="18.7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8.7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8.7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</sheetData>
  <customSheetViews>
    <customSheetView guid="{F1F54A05-5B5E-4C6E-AAE8-48311ED03AC9}" scale="73" showPageBreaks="1" topLeftCell="A7">
      <pane xSplit="4" ySplit="4" topLeftCell="E124" activePane="bottomRight" state="frozen"/>
      <selection pane="bottomRight" activeCell="A125" sqref="A125:E125"/>
      <rowBreaks count="2" manualBreakCount="2">
        <brk id="96" max="9" man="1"/>
        <brk id="105" max="16383" man="1"/>
      </rowBreaks>
      <pageMargins left="0.59055118110236227" right="0.39370078740157483" top="0.86614173228346458" bottom="0.19685039370078741" header="0" footer="0"/>
      <printOptions horizontalCentered="1"/>
      <pageSetup paperSize="9" scale="39" orientation="landscape" r:id="rId1"/>
      <headerFooter differentFirst="1" alignWithMargins="0">
        <oddHeader>&amp;R&amp;14
Продовження додатка 6</oddHeader>
      </headerFooter>
    </customSheetView>
    <customSheetView guid="{E4AFF5C9-3DFC-4607-9EDE-F8BFA129163D}" scale="50" showPageBreaks="1" printArea="1" hiddenRows="1" view="pageBreakPreview" topLeftCell="A29">
      <selection activeCell="K34" sqref="K34"/>
      <rowBreaks count="12" manualBreakCount="12">
        <brk id="19" max="14" man="1"/>
        <brk id="45" max="16383" man="1"/>
        <brk id="57" max="14" man="1"/>
        <brk id="69" max="16383" man="1"/>
        <brk id="76" max="14" man="1"/>
        <brk id="83" max="14" man="1"/>
        <brk id="89" max="14" man="1"/>
        <brk id="95" max="14" man="1"/>
        <brk id="102" max="14" man="1"/>
        <brk id="107" max="14" man="1"/>
        <brk id="113" max="14" man="1"/>
        <brk id="122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2"/>
      <headerFooter differentFirst="1" alignWithMargins="0">
        <oddHeader>&amp;R&amp;14
Продовження додатка 6</oddHeader>
      </headerFooter>
    </customSheetView>
    <customSheetView guid="{6191942C-4D3B-47B9-986D-EB2524784E3A}" scale="75" showPageBreaks="1" hiddenRows="1" view="pageBreakPreview" topLeftCell="A7">
      <pane ySplit="2" topLeftCell="A114" activePane="bottomLeft" state="frozen"/>
      <selection pane="bottomLeft" activeCell="K117" sqref="K117"/>
      <rowBreaks count="2" manualBreakCount="2">
        <brk id="88" max="9" man="1"/>
        <brk id="9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3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4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5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 topLeftCell="A7">
      <pane ySplit="2" topLeftCell="A119" activePane="bottomLeft" state="frozen"/>
      <selection pane="bottomLeft" activeCell="A121" sqref="A121"/>
      <rowBreaks count="2" manualBreakCount="2">
        <brk id="82" max="9" man="1"/>
        <brk id="9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6"/>
      <headerFooter differentFirst="1" alignWithMargins="0">
        <oddHeader>&amp;R&amp;14
Продовження додатка 6</oddHeader>
      </headerFooter>
    </customSheetView>
    <customSheetView guid="{1F1F56A9-BA00-4973-95ED-0E6424B560A4}" scale="50" showPageBreaks="1" printArea="1" hiddenRows="1" view="pageBreakPreview">
      <selection activeCell="I4" sqref="I4:M4"/>
      <rowBreaks count="10" manualBreakCount="10">
        <brk id="19" min="1" max="12" man="1"/>
        <brk id="30" min="1" max="12" man="1"/>
        <brk id="42" min="1" max="12" man="1"/>
        <brk id="53" min="1" max="12" man="1"/>
        <brk id="64" min="1" max="12" man="1"/>
        <brk id="73" min="1" max="12" man="1"/>
        <brk id="81" min="1" max="12" man="1"/>
        <brk id="89" min="1" max="12" man="1"/>
        <brk id="98" min="1" max="12" man="1"/>
        <brk id="122" min="1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7"/>
      <headerFooter differentFirst="1" alignWithMargins="0">
        <oddHeader>&amp;R&amp;14
Продовження додатка 6</oddHeader>
      </headerFooter>
    </customSheetView>
  </customSheetViews>
  <mergeCells count="20">
    <mergeCell ref="A163:D163"/>
    <mergeCell ref="A160:M160"/>
    <mergeCell ref="A5:M5"/>
    <mergeCell ref="I9:I10"/>
    <mergeCell ref="H8:H10"/>
    <mergeCell ref="G8:G10"/>
    <mergeCell ref="F8:F10"/>
    <mergeCell ref="E8:E10"/>
    <mergeCell ref="M8:M10"/>
    <mergeCell ref="J9:L9"/>
    <mergeCell ref="I8:L8"/>
    <mergeCell ref="D8:D10"/>
    <mergeCell ref="C8:C10"/>
    <mergeCell ref="A6:B6"/>
    <mergeCell ref="A7:B7"/>
    <mergeCell ref="K2:L2"/>
    <mergeCell ref="K3:L3"/>
    <mergeCell ref="K4:L4"/>
    <mergeCell ref="B8:B10"/>
    <mergeCell ref="A8:A10"/>
  </mergeCells>
  <phoneticPr fontId="0" type="noConversion"/>
  <printOptions horizontalCentered="1"/>
  <pageMargins left="0.59055118110236227" right="0.39370078740157483" top="0.86614173228346458" bottom="0.19685039370078741" header="0" footer="0"/>
  <pageSetup paperSize="9" scale="38" orientation="landscape" r:id="rId8"/>
  <headerFooter differentFirst="1" alignWithMargins="0">
    <oddHeader>&amp;R&amp;14
Продовження додатка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2020-03-17T10:44:55Z</cp:lastPrinted>
  <dcterms:created xsi:type="dcterms:W3CDTF">1996-10-08T23:32:33Z</dcterms:created>
  <dcterms:modified xsi:type="dcterms:W3CDTF">2020-03-18T14:50:45Z</dcterms:modified>
</cp:coreProperties>
</file>