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19200" windowHeight="11652"/>
  </bookViews>
  <sheets>
    <sheet name="201" sheetId="12" r:id="rId1"/>
    <sheet name="204" sheetId="2" state="hidden" r:id="rId2"/>
    <sheet name="ШМ№1" sheetId="3" state="hidden" r:id="rId3"/>
    <sheet name="ХШ№1" sheetId="4" state="hidden" r:id="rId4"/>
    <sheet name="МШ№7" sheetId="5" state="hidden" r:id="rId5"/>
    <sheet name="МШ№14" sheetId="6" state="hidden" r:id="rId6"/>
    <sheet name="МШ№15" sheetId="7" state="hidden" r:id="rId7"/>
    <sheet name="МШ№33" sheetId="8" state="hidden" r:id="rId8"/>
    <sheet name="502" sheetId="10" state="hidden" r:id="rId9"/>
  </sheets>
  <definedNames>
    <definedName name="_xlnm._FilterDatabase" localSheetId="0" hidden="1">'201'!$A$13:$O$209</definedName>
    <definedName name="_xlnm.Print_Area" localSheetId="0">'201'!$A$1:$O$215</definedName>
    <definedName name="_xlnm.Print_Area" localSheetId="8">'502'!$A$1:$L$39</definedName>
    <definedName name="_xlnm.Print_Area" localSheetId="5">МШ№14!$A$1:$Z$52</definedName>
    <definedName name="_xlnm.Print_Area" localSheetId="6">МШ№15!$A$1:$Z$50</definedName>
    <definedName name="_xlnm.Print_Area" localSheetId="7">МШ№33!$A$1:$Z$48</definedName>
    <definedName name="_xlnm.Print_Area" localSheetId="4">МШ№7!$A$1:$Z$49</definedName>
    <definedName name="_xlnm.Print_Area" localSheetId="3">ХШ№1!$A$1:$Z$48</definedName>
    <definedName name="_xlnm.Print_Area" localSheetId="2">ШМ№1!$A$1:$Z$51</definedName>
  </definedNames>
  <calcPr calcId="144525"/>
</workbook>
</file>

<file path=xl/calcChain.xml><?xml version="1.0" encoding="utf-8"?>
<calcChain xmlns="http://schemas.openxmlformats.org/spreadsheetml/2006/main">
  <c r="B159" i="12" l="1"/>
  <c r="E156" i="12" l="1"/>
  <c r="G156" i="12" l="1"/>
  <c r="N156" i="12" s="1"/>
  <c r="O156" i="12" s="1"/>
  <c r="K156" i="12"/>
  <c r="B201" i="12"/>
  <c r="E197" i="12"/>
  <c r="G197" i="12" s="1"/>
  <c r="B57" i="12"/>
  <c r="E54" i="12"/>
  <c r="K197" i="12" l="1"/>
  <c r="N197" i="12" s="1"/>
  <c r="O197" i="12" s="1"/>
  <c r="G54" i="12"/>
  <c r="K54" i="12"/>
  <c r="B208" i="12"/>
  <c r="E204" i="12"/>
  <c r="N54" i="12" l="1"/>
  <c r="O54" i="12" s="1"/>
  <c r="G204" i="12"/>
  <c r="K204" i="12"/>
  <c r="E146" i="12"/>
  <c r="G146" i="12" s="1"/>
  <c r="N204" i="12" l="1"/>
  <c r="O204" i="12" s="1"/>
  <c r="K146" i="12"/>
  <c r="N146" i="12" s="1"/>
  <c r="O146" i="12" s="1"/>
  <c r="E131" i="12"/>
  <c r="K131" i="12" s="1"/>
  <c r="G131" i="12" l="1"/>
  <c r="N131" i="12" s="1"/>
  <c r="O131" i="12" s="1"/>
  <c r="E145" i="12"/>
  <c r="G145" i="12" s="1"/>
  <c r="K145" i="12" l="1"/>
  <c r="N145" i="12" s="1"/>
  <c r="O145" i="12" s="1"/>
  <c r="B88" i="12"/>
  <c r="E84" i="12"/>
  <c r="G84" i="12" s="1"/>
  <c r="K84" i="12" l="1"/>
  <c r="N84" i="12" s="1"/>
  <c r="O84" i="12" s="1"/>
  <c r="B149" i="12"/>
  <c r="B142" i="12"/>
  <c r="B123" i="12"/>
  <c r="B104" i="12"/>
  <c r="B64" i="12"/>
  <c r="B49" i="12"/>
  <c r="E29" i="12" l="1"/>
  <c r="B193" i="12" l="1"/>
  <c r="E190" i="12"/>
  <c r="G190" i="12" l="1"/>
  <c r="K190" i="12"/>
  <c r="B71" i="12"/>
  <c r="N190" i="12" l="1"/>
  <c r="O190" i="12" s="1"/>
  <c r="B35" i="12"/>
  <c r="E28" i="12" l="1"/>
  <c r="K29" i="12"/>
  <c r="G29" i="12"/>
  <c r="G28" i="12" l="1"/>
  <c r="N29" i="12"/>
  <c r="O29" i="12" s="1"/>
  <c r="K28" i="12"/>
  <c r="E130" i="12"/>
  <c r="K130" i="12" s="1"/>
  <c r="B168" i="12"/>
  <c r="E164" i="12"/>
  <c r="G164" i="12" s="1"/>
  <c r="N28" i="12" l="1"/>
  <c r="O28" i="12" s="1"/>
  <c r="G130" i="12"/>
  <c r="N130" i="12" s="1"/>
  <c r="O130" i="12" s="1"/>
  <c r="K164" i="12"/>
  <c r="N164" i="12" s="1"/>
  <c r="O164" i="12" s="1"/>
  <c r="E188" i="12"/>
  <c r="K188" i="12" l="1"/>
  <c r="G188" i="12"/>
  <c r="B183" i="12"/>
  <c r="B175" i="12"/>
  <c r="E107" i="12"/>
  <c r="G107" i="12" s="1"/>
  <c r="N188" i="12" l="1"/>
  <c r="O188" i="12" s="1"/>
  <c r="K107" i="12"/>
  <c r="N107" i="12" s="1"/>
  <c r="O107" i="12" s="1"/>
  <c r="E61" i="12"/>
  <c r="E62" i="12"/>
  <c r="E48" i="12"/>
  <c r="G48" i="12" s="1"/>
  <c r="E39" i="12"/>
  <c r="K39" i="12" s="1"/>
  <c r="G62" i="12" l="1"/>
  <c r="K62" i="12"/>
  <c r="K48" i="12"/>
  <c r="N48" i="12" s="1"/>
  <c r="O48" i="12" s="1"/>
  <c r="G61" i="12"/>
  <c r="K61" i="12"/>
  <c r="G39" i="12"/>
  <c r="N39" i="12" s="1"/>
  <c r="O39" i="12" s="1"/>
  <c r="E139" i="12"/>
  <c r="G139" i="12" s="1"/>
  <c r="N61" i="12" l="1"/>
  <c r="O61" i="12" s="1"/>
  <c r="N62" i="12"/>
  <c r="O62" i="12" s="1"/>
  <c r="K139" i="12"/>
  <c r="N139" i="12" s="1"/>
  <c r="O139" i="12" s="1"/>
  <c r="B135" i="12"/>
  <c r="B96" i="12"/>
  <c r="E75" i="12"/>
  <c r="G75" i="12" s="1"/>
  <c r="B79" i="12"/>
  <c r="B42" i="12"/>
  <c r="B23" i="12"/>
  <c r="D19" i="12"/>
  <c r="B72" i="12" l="1"/>
  <c r="K75" i="12"/>
  <c r="N75" i="12" s="1"/>
  <c r="O75" i="12" s="1"/>
  <c r="E41" i="12"/>
  <c r="G41" i="12" s="1"/>
  <c r="K41" i="12" l="1"/>
  <c r="N41" i="12" s="1"/>
  <c r="O41" i="12" s="1"/>
  <c r="E91" i="12"/>
  <c r="G91" i="12" s="1"/>
  <c r="K91" i="12" l="1"/>
  <c r="N91" i="12" s="1"/>
  <c r="O91" i="12" s="1"/>
  <c r="G19" i="8"/>
  <c r="G19" i="7"/>
  <c r="G19" i="6"/>
  <c r="G19" i="5"/>
  <c r="H20" i="7" l="1"/>
  <c r="H21" i="7"/>
  <c r="H22" i="7"/>
  <c r="P22" i="7" s="1"/>
  <c r="P30" i="7" s="1"/>
  <c r="H28" i="7"/>
  <c r="Y21" i="8"/>
  <c r="E18" i="12"/>
  <c r="E19" i="12"/>
  <c r="G19" i="12" s="1"/>
  <c r="E21" i="12"/>
  <c r="N21" i="12"/>
  <c r="E20" i="12"/>
  <c r="N20" i="12"/>
  <c r="E22" i="12"/>
  <c r="N22" i="12"/>
  <c r="E25" i="12"/>
  <c r="E26" i="12"/>
  <c r="E27" i="12"/>
  <c r="G27" i="12" s="1"/>
  <c r="E31" i="12"/>
  <c r="G31" i="12" s="1"/>
  <c r="E32" i="12"/>
  <c r="E33" i="12"/>
  <c r="G33" i="12" s="1"/>
  <c r="E34" i="12"/>
  <c r="E37" i="12"/>
  <c r="E38" i="12"/>
  <c r="G38" i="12" s="1"/>
  <c r="E40" i="12"/>
  <c r="E44" i="12"/>
  <c r="E46" i="12"/>
  <c r="E47" i="12"/>
  <c r="E45" i="12"/>
  <c r="E51" i="12"/>
  <c r="E53" i="12"/>
  <c r="E52" i="12"/>
  <c r="G52" i="12" s="1"/>
  <c r="E55" i="12"/>
  <c r="E56" i="12"/>
  <c r="G56" i="12" s="1"/>
  <c r="E59" i="12"/>
  <c r="E63" i="12"/>
  <c r="E60" i="12"/>
  <c r="G60" i="12" s="1"/>
  <c r="E67" i="12"/>
  <c r="N67" i="12"/>
  <c r="E66" i="12"/>
  <c r="N66" i="12"/>
  <c r="E68" i="12"/>
  <c r="N68" i="12"/>
  <c r="E69" i="12"/>
  <c r="M69" i="12" s="1"/>
  <c r="E70" i="12"/>
  <c r="N70" i="12"/>
  <c r="E74" i="12"/>
  <c r="G74" i="12" s="1"/>
  <c r="E76" i="12"/>
  <c r="G76" i="12" s="1"/>
  <c r="E77" i="12"/>
  <c r="M77" i="12" s="1"/>
  <c r="E78" i="12"/>
  <c r="N78" i="12"/>
  <c r="E81" i="12"/>
  <c r="E83" i="12"/>
  <c r="G83" i="12" s="1"/>
  <c r="E82" i="12"/>
  <c r="E85" i="12"/>
  <c r="G85" i="12" s="1"/>
  <c r="E86" i="12"/>
  <c r="M86" i="12" s="1"/>
  <c r="E87" i="12"/>
  <c r="N87" i="12"/>
  <c r="E90" i="12"/>
  <c r="G90" i="12" s="1"/>
  <c r="E92" i="12"/>
  <c r="G92" i="12" s="1"/>
  <c r="E93" i="12"/>
  <c r="G93" i="12" s="1"/>
  <c r="E94" i="12"/>
  <c r="M94" i="12" s="1"/>
  <c r="E95" i="12"/>
  <c r="N95" i="12"/>
  <c r="E98" i="12"/>
  <c r="E99" i="12"/>
  <c r="G99" i="12" s="1"/>
  <c r="E100" i="12"/>
  <c r="E101" i="12"/>
  <c r="G101" i="12" s="1"/>
  <c r="E102" i="12"/>
  <c r="M102" i="12" s="1"/>
  <c r="E103" i="12"/>
  <c r="N103" i="12"/>
  <c r="E106" i="12"/>
  <c r="E108" i="12"/>
  <c r="G108" i="12" s="1"/>
  <c r="E109" i="12"/>
  <c r="E110" i="12"/>
  <c r="G110" i="12" s="1"/>
  <c r="E111" i="12"/>
  <c r="E112" i="12"/>
  <c r="G112" i="12" s="1"/>
  <c r="E113" i="12"/>
  <c r="M113" i="12" s="1"/>
  <c r="E114" i="12"/>
  <c r="N114" i="12"/>
  <c r="B115" i="12"/>
  <c r="E117" i="12"/>
  <c r="G117" i="12" s="1"/>
  <c r="E119" i="12"/>
  <c r="G119" i="12" s="1"/>
  <c r="E118" i="12"/>
  <c r="G118" i="12" s="1"/>
  <c r="E120" i="12"/>
  <c r="G120" i="12" s="1"/>
  <c r="E121" i="12"/>
  <c r="M121" i="12" s="1"/>
  <c r="E122" i="12"/>
  <c r="N122" i="12"/>
  <c r="E125" i="12"/>
  <c r="G125" i="12" s="1"/>
  <c r="E126" i="12"/>
  <c r="G126" i="12" s="1"/>
  <c r="E128" i="12"/>
  <c r="G128" i="12" s="1"/>
  <c r="E129" i="12"/>
  <c r="G129" i="12" s="1"/>
  <c r="E132" i="12"/>
  <c r="G132" i="12" s="1"/>
  <c r="E127" i="12"/>
  <c r="G127" i="12" s="1"/>
  <c r="E133" i="12"/>
  <c r="M133" i="12" s="1"/>
  <c r="E134" i="12"/>
  <c r="N134" i="12"/>
  <c r="E137" i="12"/>
  <c r="G137" i="12" s="1"/>
  <c r="E138" i="12"/>
  <c r="G138" i="12" s="1"/>
  <c r="E140" i="12"/>
  <c r="G140" i="12" s="1"/>
  <c r="E141" i="12"/>
  <c r="M141" i="12" s="1"/>
  <c r="E144" i="12"/>
  <c r="E147" i="12"/>
  <c r="G147" i="12" s="1"/>
  <c r="E148" i="12"/>
  <c r="M148" i="12" s="1"/>
  <c r="E151" i="12"/>
  <c r="G151" i="12" s="1"/>
  <c r="E152" i="12"/>
  <c r="E153" i="12"/>
  <c r="G153" i="12" s="1"/>
  <c r="E154" i="12"/>
  <c r="G154" i="12" s="1"/>
  <c r="E155" i="12"/>
  <c r="G155" i="12" s="1"/>
  <c r="E157" i="12"/>
  <c r="M157" i="12" s="1"/>
  <c r="E158" i="12"/>
  <c r="N158" i="12"/>
  <c r="E161" i="12"/>
  <c r="G161" i="12" s="1"/>
  <c r="E162" i="12"/>
  <c r="G162" i="12" s="1"/>
  <c r="E163" i="12"/>
  <c r="G163" i="12" s="1"/>
  <c r="E165" i="12"/>
  <c r="G165" i="12" s="1"/>
  <c r="E166" i="12"/>
  <c r="M166" i="12" s="1"/>
  <c r="N166" i="12" s="1"/>
  <c r="O166" i="12" s="1"/>
  <c r="E167" i="12"/>
  <c r="N167" i="12"/>
  <c r="E170" i="12"/>
  <c r="G170" i="12" s="1"/>
  <c r="E171" i="12"/>
  <c r="G171" i="12" s="1"/>
  <c r="E172" i="12"/>
  <c r="G172" i="12" s="1"/>
  <c r="E173" i="12"/>
  <c r="G173" i="12" s="1"/>
  <c r="E174" i="12"/>
  <c r="M174" i="12" s="1"/>
  <c r="E177" i="12"/>
  <c r="E178" i="12"/>
  <c r="G178" i="12" s="1"/>
  <c r="E179" i="12"/>
  <c r="E180" i="12"/>
  <c r="G180" i="12" s="1"/>
  <c r="E181" i="12"/>
  <c r="M181" i="12" s="1"/>
  <c r="E182" i="12"/>
  <c r="N182" i="12"/>
  <c r="E185" i="12"/>
  <c r="E187" i="12"/>
  <c r="E186" i="12"/>
  <c r="G186" i="12" s="1"/>
  <c r="E189" i="12"/>
  <c r="E191" i="12"/>
  <c r="M191" i="12" s="1"/>
  <c r="M193" i="12" s="1"/>
  <c r="E192" i="12"/>
  <c r="N192" i="12"/>
  <c r="E195" i="12"/>
  <c r="G195" i="12" s="1"/>
  <c r="E196" i="12"/>
  <c r="E198" i="12"/>
  <c r="G198" i="12" s="1"/>
  <c r="E199" i="12"/>
  <c r="M199" i="12" s="1"/>
  <c r="E200" i="12"/>
  <c r="N200" i="12"/>
  <c r="E203" i="12"/>
  <c r="G203" i="12" s="1"/>
  <c r="E205" i="12"/>
  <c r="G205" i="12" s="1"/>
  <c r="E206" i="12"/>
  <c r="M206" i="12" s="1"/>
  <c r="E207" i="12"/>
  <c r="N207" i="12"/>
  <c r="Y20" i="7"/>
  <c r="Z20" i="7" s="1"/>
  <c r="Y21" i="7"/>
  <c r="Y23" i="7"/>
  <c r="Y24" i="7"/>
  <c r="Y25" i="7"/>
  <c r="Y27" i="7"/>
  <c r="Y28" i="7"/>
  <c r="Y29" i="7"/>
  <c r="H18" i="4"/>
  <c r="J18" i="4" s="1"/>
  <c r="H19" i="4"/>
  <c r="G19" i="3"/>
  <c r="H19" i="3" s="1"/>
  <c r="E29" i="2"/>
  <c r="H22" i="2"/>
  <c r="N22" i="2" s="1"/>
  <c r="E27" i="10"/>
  <c r="H26" i="10"/>
  <c r="L26" i="10" s="1"/>
  <c r="H25" i="10"/>
  <c r="L25" i="10" s="1"/>
  <c r="H24" i="10"/>
  <c r="L24" i="10" s="1"/>
  <c r="H23" i="10"/>
  <c r="L23" i="10" s="1"/>
  <c r="H22" i="10"/>
  <c r="L22" i="10" s="1"/>
  <c r="H21" i="10"/>
  <c r="H20" i="10"/>
  <c r="L20" i="10" s="1"/>
  <c r="J29" i="2"/>
  <c r="H28" i="2"/>
  <c r="N28" i="2" s="1"/>
  <c r="H27" i="2"/>
  <c r="L27" i="2" s="1"/>
  <c r="M27" i="2" s="1"/>
  <c r="N27" i="2" s="1"/>
  <c r="H26" i="2"/>
  <c r="L26" i="2" s="1"/>
  <c r="H25" i="2"/>
  <c r="N25" i="2" s="1"/>
  <c r="H24" i="2"/>
  <c r="N24" i="2" s="1"/>
  <c r="H23" i="2"/>
  <c r="N23" i="2" s="1"/>
  <c r="H21" i="2"/>
  <c r="N21" i="2" s="1"/>
  <c r="H20" i="2"/>
  <c r="N20" i="2" s="1"/>
  <c r="H19" i="2"/>
  <c r="N19" i="2" s="1"/>
  <c r="H18" i="2"/>
  <c r="N18" i="2" s="1"/>
  <c r="H17" i="2"/>
  <c r="N17" i="2" s="1"/>
  <c r="R30" i="5"/>
  <c r="E30" i="5"/>
  <c r="Y29" i="5"/>
  <c r="H29" i="5"/>
  <c r="H28" i="5"/>
  <c r="Y27" i="5"/>
  <c r="H27" i="5"/>
  <c r="Y26" i="5"/>
  <c r="H26" i="5"/>
  <c r="Y25" i="5"/>
  <c r="H25" i="5"/>
  <c r="Y24" i="5"/>
  <c r="H24" i="5"/>
  <c r="Y23" i="5"/>
  <c r="H23" i="5"/>
  <c r="H22" i="5"/>
  <c r="P22" i="5" s="1"/>
  <c r="Y21" i="5"/>
  <c r="H21" i="5"/>
  <c r="Y20" i="5"/>
  <c r="H20" i="5"/>
  <c r="H19" i="5"/>
  <c r="L19" i="5" s="1"/>
  <c r="H18" i="5"/>
  <c r="L18" i="5" s="1"/>
  <c r="Y20" i="3"/>
  <c r="Y21" i="3"/>
  <c r="Y23" i="3"/>
  <c r="Y24" i="3"/>
  <c r="Y25" i="3"/>
  <c r="Y26" i="3"/>
  <c r="Y27" i="3"/>
  <c r="Y28" i="3"/>
  <c r="Y30" i="3"/>
  <c r="R31" i="8"/>
  <c r="E31" i="8"/>
  <c r="Y30" i="8"/>
  <c r="H30" i="8"/>
  <c r="Y29" i="8"/>
  <c r="H29" i="8"/>
  <c r="H28" i="8"/>
  <c r="X28" i="8" s="1"/>
  <c r="X31" i="8" s="1"/>
  <c r="Y27" i="8"/>
  <c r="H27" i="8"/>
  <c r="Y26" i="8"/>
  <c r="H26" i="8"/>
  <c r="Y25" i="8"/>
  <c r="H25" i="8"/>
  <c r="Y24" i="8"/>
  <c r="H24" i="8"/>
  <c r="Y23" i="8"/>
  <c r="H23" i="8"/>
  <c r="H22" i="8"/>
  <c r="P22" i="8" s="1"/>
  <c r="P31" i="8" s="1"/>
  <c r="H21" i="8"/>
  <c r="Y20" i="8"/>
  <c r="H20" i="8"/>
  <c r="H19" i="8"/>
  <c r="J19" i="8" s="1"/>
  <c r="H18" i="8"/>
  <c r="L18" i="8" s="1"/>
  <c r="R30" i="7"/>
  <c r="E30" i="7"/>
  <c r="H29" i="7"/>
  <c r="H27" i="7"/>
  <c r="Z27" i="7" s="1"/>
  <c r="H26" i="7"/>
  <c r="X26" i="7" s="1"/>
  <c r="H25" i="7"/>
  <c r="H24" i="7"/>
  <c r="H23" i="7"/>
  <c r="H19" i="7"/>
  <c r="J19" i="7" s="1"/>
  <c r="H18" i="7"/>
  <c r="J18" i="7" s="1"/>
  <c r="R34" i="6"/>
  <c r="E34" i="6"/>
  <c r="Y33" i="6"/>
  <c r="Z33" i="6" s="1"/>
  <c r="H33" i="6"/>
  <c r="Y32" i="6"/>
  <c r="H32" i="6"/>
  <c r="Y31" i="6"/>
  <c r="H31" i="6"/>
  <c r="Z31" i="6" s="1"/>
  <c r="H30" i="6"/>
  <c r="Y29" i="6"/>
  <c r="H29" i="6"/>
  <c r="Y28" i="6"/>
  <c r="H28" i="6"/>
  <c r="Y27" i="6"/>
  <c r="Z27" i="6" s="1"/>
  <c r="H27" i="6"/>
  <c r="Y26" i="6"/>
  <c r="H26" i="6"/>
  <c r="Y25" i="6"/>
  <c r="H25" i="6"/>
  <c r="Z25" i="6" s="1"/>
  <c r="Y24" i="6"/>
  <c r="H24" i="6"/>
  <c r="Y23" i="6"/>
  <c r="H23" i="6"/>
  <c r="Z23" i="6" s="1"/>
  <c r="H22" i="6"/>
  <c r="P22" i="6" s="1"/>
  <c r="Y21" i="6"/>
  <c r="H21" i="6"/>
  <c r="Y20" i="6"/>
  <c r="H20" i="6"/>
  <c r="H19" i="6"/>
  <c r="J19" i="6" s="1"/>
  <c r="H18" i="6"/>
  <c r="E24" i="4"/>
  <c r="Y23" i="4"/>
  <c r="H23" i="4"/>
  <c r="H22" i="4"/>
  <c r="X22" i="4" s="1"/>
  <c r="X24" i="4" s="1"/>
  <c r="Y21" i="4"/>
  <c r="H21" i="4"/>
  <c r="Y20" i="4"/>
  <c r="H20" i="4"/>
  <c r="Y19" i="4"/>
  <c r="Z19" i="4" s="1"/>
  <c r="R31" i="3"/>
  <c r="E31" i="3"/>
  <c r="H30" i="3"/>
  <c r="H29" i="3"/>
  <c r="X29" i="3" s="1"/>
  <c r="Y29" i="3" s="1"/>
  <c r="Z29" i="3" s="1"/>
  <c r="H28" i="3"/>
  <c r="Z28" i="3"/>
  <c r="H27" i="3"/>
  <c r="H26" i="3"/>
  <c r="H25" i="3"/>
  <c r="H24" i="3"/>
  <c r="Z24" i="3" s="1"/>
  <c r="H23" i="3"/>
  <c r="H22" i="3"/>
  <c r="P22" i="3" s="1"/>
  <c r="P31" i="3" s="1"/>
  <c r="H21" i="3"/>
  <c r="H20" i="3"/>
  <c r="H18" i="3"/>
  <c r="L18" i="3" s="1"/>
  <c r="T30" i="7"/>
  <c r="T22" i="6"/>
  <c r="T34" i="6" s="1"/>
  <c r="T31" i="3"/>
  <c r="J18" i="3"/>
  <c r="T30" i="5"/>
  <c r="X28" i="5"/>
  <c r="Y28" i="5" s="1"/>
  <c r="Z28" i="5" s="1"/>
  <c r="L19" i="7"/>
  <c r="Z29" i="7" l="1"/>
  <c r="Z24" i="7"/>
  <c r="Z23" i="3"/>
  <c r="Z27" i="3"/>
  <c r="Z20" i="8"/>
  <c r="Z29" i="8"/>
  <c r="Z21" i="5"/>
  <c r="Z21" i="7"/>
  <c r="Y22" i="4"/>
  <c r="Z22" i="4" s="1"/>
  <c r="J18" i="5"/>
  <c r="Z21" i="3"/>
  <c r="Z20" i="4"/>
  <c r="Z30" i="8"/>
  <c r="Z25" i="5"/>
  <c r="E71" i="12"/>
  <c r="E64" i="12"/>
  <c r="G185" i="12"/>
  <c r="E193" i="12"/>
  <c r="G51" i="12"/>
  <c r="E57" i="12"/>
  <c r="G152" i="12"/>
  <c r="G159" i="12" s="1"/>
  <c r="E159" i="12"/>
  <c r="N69" i="12"/>
  <c r="N71" i="12" s="1"/>
  <c r="M71" i="12"/>
  <c r="M72" i="12" s="1"/>
  <c r="E35" i="12"/>
  <c r="G25" i="12"/>
  <c r="E49" i="12"/>
  <c r="K59" i="12"/>
  <c r="Z25" i="3"/>
  <c r="Z21" i="6"/>
  <c r="Z29" i="6"/>
  <c r="Z24" i="8"/>
  <c r="Z26" i="3"/>
  <c r="Z26" i="6"/>
  <c r="Z32" i="6"/>
  <c r="Z24" i="5"/>
  <c r="Z26" i="5"/>
  <c r="Z21" i="4"/>
  <c r="Z23" i="8"/>
  <c r="Z25" i="8"/>
  <c r="Z27" i="8"/>
  <c r="Z29" i="5"/>
  <c r="K155" i="12"/>
  <c r="N155" i="12" s="1"/>
  <c r="O155" i="12" s="1"/>
  <c r="K140" i="12"/>
  <c r="N140" i="12" s="1"/>
  <c r="O140" i="12" s="1"/>
  <c r="O114" i="12"/>
  <c r="O158" i="12"/>
  <c r="K154" i="12"/>
  <c r="N154" i="12" s="1"/>
  <c r="O154" i="12" s="1"/>
  <c r="K153" i="12"/>
  <c r="N153" i="12" s="1"/>
  <c r="O153" i="12" s="1"/>
  <c r="K152" i="12"/>
  <c r="K161" i="12"/>
  <c r="N161" i="12" s="1"/>
  <c r="O161" i="12" s="1"/>
  <c r="K101" i="12"/>
  <c r="N101" i="12" s="1"/>
  <c r="O101" i="12" s="1"/>
  <c r="O200" i="12"/>
  <c r="K173" i="12"/>
  <c r="N173" i="12" s="1"/>
  <c r="O173" i="12" s="1"/>
  <c r="K171" i="12"/>
  <c r="N171" i="12" s="1"/>
  <c r="O171" i="12" s="1"/>
  <c r="K92" i="12"/>
  <c r="N92" i="12" s="1"/>
  <c r="O92" i="12" s="1"/>
  <c r="O78" i="12"/>
  <c r="K76" i="12"/>
  <c r="N76" i="12" s="1"/>
  <c r="O76" i="12" s="1"/>
  <c r="O207" i="12"/>
  <c r="K163" i="12"/>
  <c r="N163" i="12" s="1"/>
  <c r="O163" i="12" s="1"/>
  <c r="O95" i="12"/>
  <c r="J18" i="8"/>
  <c r="Y19" i="7"/>
  <c r="Z19" i="7" s="1"/>
  <c r="K203" i="12"/>
  <c r="N203" i="12" s="1"/>
  <c r="G196" i="12"/>
  <c r="G201" i="12" s="1"/>
  <c r="K196" i="12"/>
  <c r="K172" i="12"/>
  <c r="N172" i="12" s="1"/>
  <c r="O172" i="12" s="1"/>
  <c r="E175" i="12"/>
  <c r="K170" i="12"/>
  <c r="N170" i="12" s="1"/>
  <c r="K162" i="12"/>
  <c r="N162" i="12" s="1"/>
  <c r="O162" i="12" s="1"/>
  <c r="E168" i="12"/>
  <c r="E96" i="12"/>
  <c r="K90" i="12"/>
  <c r="N90" i="12" s="1"/>
  <c r="O90" i="12" s="1"/>
  <c r="K74" i="12"/>
  <c r="N74" i="12" s="1"/>
  <c r="O74" i="12" s="1"/>
  <c r="O68" i="12"/>
  <c r="L19" i="8"/>
  <c r="Y19" i="8" s="1"/>
  <c r="Z19" i="8" s="1"/>
  <c r="Z20" i="6"/>
  <c r="L30" i="5"/>
  <c r="Y22" i="3"/>
  <c r="Z22" i="3" s="1"/>
  <c r="E115" i="12"/>
  <c r="K110" i="12"/>
  <c r="N110" i="12" s="1"/>
  <c r="O110" i="12" s="1"/>
  <c r="K93" i="12"/>
  <c r="N93" i="12" s="1"/>
  <c r="O93" i="12" s="1"/>
  <c r="G47" i="12"/>
  <c r="K47" i="12"/>
  <c r="O167" i="12"/>
  <c r="K165" i="12"/>
  <c r="N165" i="12" s="1"/>
  <c r="O165" i="12" s="1"/>
  <c r="K137" i="12"/>
  <c r="N137" i="12" s="1"/>
  <c r="O137" i="12" s="1"/>
  <c r="K85" i="12"/>
  <c r="N85" i="12" s="1"/>
  <c r="O85" i="12" s="1"/>
  <c r="O70" i="12"/>
  <c r="K52" i="12"/>
  <c r="N52" i="12" s="1"/>
  <c r="O52" i="12" s="1"/>
  <c r="G45" i="12"/>
  <c r="K45" i="12"/>
  <c r="G46" i="12"/>
  <c r="K46" i="12"/>
  <c r="K31" i="12"/>
  <c r="N31" i="12" s="1"/>
  <c r="O31" i="12" s="1"/>
  <c r="K27" i="12"/>
  <c r="N27" i="12" s="1"/>
  <c r="O27" i="12" s="1"/>
  <c r="O20" i="12"/>
  <c r="O21" i="12"/>
  <c r="K205" i="12"/>
  <c r="N205" i="12" s="1"/>
  <c r="O205" i="12" s="1"/>
  <c r="E79" i="12"/>
  <c r="K198" i="12"/>
  <c r="N198" i="12" s="1"/>
  <c r="O198" i="12" s="1"/>
  <c r="K195" i="12"/>
  <c r="O192" i="12"/>
  <c r="K186" i="12"/>
  <c r="N186" i="12" s="1"/>
  <c r="O186" i="12" s="1"/>
  <c r="O182" i="12"/>
  <c r="K180" i="12"/>
  <c r="N180" i="12" s="1"/>
  <c r="O180" i="12" s="1"/>
  <c r="K151" i="12"/>
  <c r="N151" i="12" s="1"/>
  <c r="K147" i="12"/>
  <c r="N147" i="12" s="1"/>
  <c r="O147" i="12" s="1"/>
  <c r="E142" i="12"/>
  <c r="K138" i="12"/>
  <c r="O134" i="12"/>
  <c r="K127" i="12"/>
  <c r="N127" i="12" s="1"/>
  <c r="O127" i="12" s="1"/>
  <c r="K128" i="12"/>
  <c r="N128" i="12" s="1"/>
  <c r="O128" i="12" s="1"/>
  <c r="O122" i="12"/>
  <c r="K120" i="12"/>
  <c r="N120" i="12" s="1"/>
  <c r="O120" i="12" s="1"/>
  <c r="O103" i="12"/>
  <c r="O87" i="12"/>
  <c r="O67" i="12"/>
  <c r="K38" i="12"/>
  <c r="N38" i="12" s="1"/>
  <c r="O38" i="12" s="1"/>
  <c r="K19" i="12"/>
  <c r="N19" i="12" s="1"/>
  <c r="O19" i="12" s="1"/>
  <c r="H30" i="7"/>
  <c r="Y22" i="7"/>
  <c r="Z22" i="7" s="1"/>
  <c r="J30" i="7"/>
  <c r="L18" i="7"/>
  <c r="Y18" i="7" s="1"/>
  <c r="Z18" i="7" s="1"/>
  <c r="J31" i="8"/>
  <c r="H34" i="6"/>
  <c r="P34" i="6"/>
  <c r="Y22" i="6"/>
  <c r="Z22" i="6" s="1"/>
  <c r="X30" i="5"/>
  <c r="Y18" i="5"/>
  <c r="Z18" i="5" s="1"/>
  <c r="M26" i="2"/>
  <c r="L29" i="2"/>
  <c r="J19" i="3"/>
  <c r="H31" i="3"/>
  <c r="J24" i="4"/>
  <c r="N18" i="6"/>
  <c r="N34" i="6" s="1"/>
  <c r="J18" i="6"/>
  <c r="J34" i="6" s="1"/>
  <c r="H31" i="8"/>
  <c r="L18" i="4"/>
  <c r="L24" i="4" s="1"/>
  <c r="H24" i="4"/>
  <c r="G187" i="12"/>
  <c r="K187" i="12"/>
  <c r="G179" i="12"/>
  <c r="K179" i="12"/>
  <c r="Z28" i="7"/>
  <c r="Y26" i="7"/>
  <c r="Z26" i="7" s="1"/>
  <c r="X30" i="7"/>
  <c r="Y28" i="8"/>
  <c r="Z28" i="8" s="1"/>
  <c r="L19" i="3"/>
  <c r="L31" i="3" s="1"/>
  <c r="L18" i="6"/>
  <c r="L19" i="6"/>
  <c r="Y19" i="6" s="1"/>
  <c r="Z19" i="6" s="1"/>
  <c r="X30" i="6"/>
  <c r="J19" i="5"/>
  <c r="H30" i="5"/>
  <c r="H29" i="2"/>
  <c r="L21" i="10"/>
  <c r="L27" i="10" s="1"/>
  <c r="H27" i="10"/>
  <c r="G189" i="12"/>
  <c r="K189" i="12"/>
  <c r="K185" i="12"/>
  <c r="K178" i="12"/>
  <c r="N178" i="12" s="1"/>
  <c r="O178" i="12" s="1"/>
  <c r="G177" i="12"/>
  <c r="K177" i="12"/>
  <c r="G144" i="12"/>
  <c r="K144" i="12"/>
  <c r="E149" i="12"/>
  <c r="G100" i="12"/>
  <c r="K100" i="12"/>
  <c r="K125" i="12"/>
  <c r="K119" i="12"/>
  <c r="N119" i="12" s="1"/>
  <c r="O119" i="12" s="1"/>
  <c r="G109" i="12"/>
  <c r="K109" i="12"/>
  <c r="E104" i="12"/>
  <c r="N94" i="12"/>
  <c r="O94" i="12" s="1"/>
  <c r="M96" i="12"/>
  <c r="G82" i="12"/>
  <c r="K82" i="12"/>
  <c r="N77" i="12"/>
  <c r="O77" i="12" s="1"/>
  <c r="M79" i="12"/>
  <c r="G53" i="12"/>
  <c r="K53" i="12"/>
  <c r="G37" i="12"/>
  <c r="K37" i="12"/>
  <c r="G34" i="12"/>
  <c r="K34" i="12"/>
  <c r="G26" i="12"/>
  <c r="K26" i="12"/>
  <c r="G18" i="12"/>
  <c r="G23" i="12" s="1"/>
  <c r="K18" i="12"/>
  <c r="Z20" i="3"/>
  <c r="Z30" i="3"/>
  <c r="Z23" i="4"/>
  <c r="Z24" i="6"/>
  <c r="Z28" i="6"/>
  <c r="Z23" i="7"/>
  <c r="Z25" i="7"/>
  <c r="Z21" i="8"/>
  <c r="Z26" i="8"/>
  <c r="Z20" i="5"/>
  <c r="Z23" i="5"/>
  <c r="Z27" i="5"/>
  <c r="K132" i="12"/>
  <c r="N132" i="12" s="1"/>
  <c r="O132" i="12" s="1"/>
  <c r="K129" i="12"/>
  <c r="N129" i="12" s="1"/>
  <c r="O129" i="12" s="1"/>
  <c r="K126" i="12"/>
  <c r="N126" i="12" s="1"/>
  <c r="K118" i="12"/>
  <c r="K117" i="12"/>
  <c r="N117" i="12" s="1"/>
  <c r="K112" i="12"/>
  <c r="N112" i="12" s="1"/>
  <c r="O112" i="12" s="1"/>
  <c r="G111" i="12"/>
  <c r="K111" i="12"/>
  <c r="K108" i="12"/>
  <c r="N108" i="12" s="1"/>
  <c r="O108" i="12" s="1"/>
  <c r="G106" i="12"/>
  <c r="K106" i="12"/>
  <c r="K99" i="12"/>
  <c r="N99" i="12" s="1"/>
  <c r="O99" i="12" s="1"/>
  <c r="G98" i="12"/>
  <c r="K98" i="12"/>
  <c r="K83" i="12"/>
  <c r="N83" i="12" s="1"/>
  <c r="O83" i="12" s="1"/>
  <c r="G81" i="12"/>
  <c r="K81" i="12"/>
  <c r="K60" i="12"/>
  <c r="N60" i="12" s="1"/>
  <c r="O60" i="12" s="1"/>
  <c r="G63" i="12"/>
  <c r="K63" i="12"/>
  <c r="G59" i="12"/>
  <c r="G64" i="12" s="1"/>
  <c r="K56" i="12"/>
  <c r="N56" i="12" s="1"/>
  <c r="O56" i="12" s="1"/>
  <c r="G55" i="12"/>
  <c r="K55" i="12"/>
  <c r="K51" i="12"/>
  <c r="G44" i="12"/>
  <c r="K44" i="12"/>
  <c r="G40" i="12"/>
  <c r="K40" i="12"/>
  <c r="K33" i="12"/>
  <c r="N33" i="12" s="1"/>
  <c r="O33" i="12" s="1"/>
  <c r="G32" i="12"/>
  <c r="K32" i="12"/>
  <c r="K25" i="12"/>
  <c r="E23" i="12"/>
  <c r="O66" i="12"/>
  <c r="O22" i="12"/>
  <c r="M29" i="2"/>
  <c r="N26" i="2"/>
  <c r="N29" i="2" s="1"/>
  <c r="Y22" i="5"/>
  <c r="P30" i="5"/>
  <c r="N191" i="12"/>
  <c r="O191" i="12" s="1"/>
  <c r="N181" i="12"/>
  <c r="O181" i="12" s="1"/>
  <c r="M183" i="12"/>
  <c r="M149" i="12"/>
  <c r="N148" i="12"/>
  <c r="O148" i="12" s="1"/>
  <c r="N133" i="12"/>
  <c r="O133" i="12" s="1"/>
  <c r="M135" i="12"/>
  <c r="G135" i="12"/>
  <c r="N121" i="12"/>
  <c r="O121" i="12" s="1"/>
  <c r="M123" i="12"/>
  <c r="G123" i="12"/>
  <c r="G96" i="12"/>
  <c r="G79" i="12"/>
  <c r="Y18" i="3"/>
  <c r="G168" i="12"/>
  <c r="Y18" i="8"/>
  <c r="Z18" i="8" s="1"/>
  <c r="N206" i="12"/>
  <c r="O206" i="12" s="1"/>
  <c r="M208" i="12"/>
  <c r="G208" i="12"/>
  <c r="N199" i="12"/>
  <c r="M201" i="12"/>
  <c r="M175" i="12"/>
  <c r="N174" i="12"/>
  <c r="O174" i="12" s="1"/>
  <c r="G175" i="12"/>
  <c r="N157" i="12"/>
  <c r="O157" i="12" s="1"/>
  <c r="M159" i="12"/>
  <c r="M142" i="12"/>
  <c r="N141" i="12"/>
  <c r="O141" i="12" s="1"/>
  <c r="G142" i="12"/>
  <c r="M115" i="12"/>
  <c r="N113" i="12"/>
  <c r="O113" i="12" s="1"/>
  <c r="N102" i="12"/>
  <c r="O102" i="12" s="1"/>
  <c r="M104" i="12"/>
  <c r="N86" i="12"/>
  <c r="O86" i="12" s="1"/>
  <c r="M88" i="12"/>
  <c r="E88" i="12"/>
  <c r="E42" i="12"/>
  <c r="X31" i="3"/>
  <c r="E208" i="12"/>
  <c r="E201" i="12"/>
  <c r="E183" i="12"/>
  <c r="M168" i="12"/>
  <c r="E135" i="12"/>
  <c r="E123" i="12"/>
  <c r="Y18" i="6" l="1"/>
  <c r="O69" i="12"/>
  <c r="O96" i="12"/>
  <c r="O79" i="12"/>
  <c r="N152" i="12"/>
  <c r="O152" i="12" s="1"/>
  <c r="G49" i="12"/>
  <c r="G193" i="12"/>
  <c r="K57" i="12"/>
  <c r="K64" i="12"/>
  <c r="E72" i="12"/>
  <c r="E209" i="12" s="1"/>
  <c r="N185" i="12"/>
  <c r="O185" i="12" s="1"/>
  <c r="K193" i="12"/>
  <c r="G57" i="12"/>
  <c r="K35" i="12"/>
  <c r="G35" i="12"/>
  <c r="N59" i="12"/>
  <c r="K49" i="12"/>
  <c r="G88" i="12"/>
  <c r="K104" i="12"/>
  <c r="N37" i="12"/>
  <c r="K79" i="12"/>
  <c r="K168" i="12"/>
  <c r="N53" i="12"/>
  <c r="O53" i="12" s="1"/>
  <c r="N144" i="12"/>
  <c r="O144" i="12" s="1"/>
  <c r="N177" i="12"/>
  <c r="O177" i="12" s="1"/>
  <c r="K175" i="12"/>
  <c r="K96" i="12"/>
  <c r="K142" i="12"/>
  <c r="G104" i="12"/>
  <c r="N106" i="12"/>
  <c r="O106" i="12" s="1"/>
  <c r="N196" i="12"/>
  <c r="O196" i="12" s="1"/>
  <c r="G149" i="12"/>
  <c r="K208" i="12"/>
  <c r="L30" i="7"/>
  <c r="O203" i="12"/>
  <c r="N208" i="12"/>
  <c r="O208" i="12" s="1"/>
  <c r="K201" i="12"/>
  <c r="N195" i="12"/>
  <c r="O195" i="12" s="1"/>
  <c r="N187" i="12"/>
  <c r="O187" i="12" s="1"/>
  <c r="G183" i="12"/>
  <c r="K159" i="12"/>
  <c r="K88" i="12"/>
  <c r="O71" i="12"/>
  <c r="L31" i="8"/>
  <c r="Z30" i="7"/>
  <c r="K115" i="12"/>
  <c r="N32" i="12"/>
  <c r="O32" i="12" s="1"/>
  <c r="N63" i="12"/>
  <c r="O63" i="12" s="1"/>
  <c r="N98" i="12"/>
  <c r="O98" i="12" s="1"/>
  <c r="K123" i="12"/>
  <c r="G42" i="12"/>
  <c r="N46" i="12"/>
  <c r="O46" i="12" s="1"/>
  <c r="N45" i="12"/>
  <c r="O45" i="12" s="1"/>
  <c r="N47" i="12"/>
  <c r="O47" i="12" s="1"/>
  <c r="N81" i="12"/>
  <c r="O81" i="12" s="1"/>
  <c r="K23" i="12"/>
  <c r="N18" i="12"/>
  <c r="O18" i="12" s="1"/>
  <c r="K183" i="12"/>
  <c r="N179" i="12"/>
  <c r="O179" i="12" s="1"/>
  <c r="N168" i="12"/>
  <c r="O168" i="12" s="1"/>
  <c r="K149" i="12"/>
  <c r="N138" i="12"/>
  <c r="N142" i="12" s="1"/>
  <c r="N111" i="12"/>
  <c r="O111" i="12" s="1"/>
  <c r="G115" i="12"/>
  <c r="N82" i="12"/>
  <c r="O82" i="12" s="1"/>
  <c r="N44" i="12"/>
  <c r="N40" i="12"/>
  <c r="O40" i="12" s="1"/>
  <c r="N34" i="12"/>
  <c r="O34" i="12" s="1"/>
  <c r="N26" i="12"/>
  <c r="O26" i="12" s="1"/>
  <c r="N25" i="12"/>
  <c r="O25" i="12" s="1"/>
  <c r="N51" i="12"/>
  <c r="N118" i="12"/>
  <c r="O118" i="12" s="1"/>
  <c r="L34" i="6"/>
  <c r="J31" i="3"/>
  <c r="Y19" i="3"/>
  <c r="Z19" i="3" s="1"/>
  <c r="O199" i="12"/>
  <c r="N55" i="12"/>
  <c r="O55" i="12" s="1"/>
  <c r="K42" i="12"/>
  <c r="N109" i="12"/>
  <c r="O109" i="12" s="1"/>
  <c r="K135" i="12"/>
  <c r="N100" i="12"/>
  <c r="O100" i="12" s="1"/>
  <c r="N125" i="12"/>
  <c r="O125" i="12" s="1"/>
  <c r="N189" i="12"/>
  <c r="O189" i="12" s="1"/>
  <c r="Y19" i="5"/>
  <c r="Z19" i="5" s="1"/>
  <c r="J30" i="5"/>
  <c r="Y30" i="6"/>
  <c r="Z30" i="6" s="1"/>
  <c r="X34" i="6"/>
  <c r="Y30" i="7"/>
  <c r="T31" i="8"/>
  <c r="Y22" i="8"/>
  <c r="Z22" i="8" s="1"/>
  <c r="Z31" i="8" s="1"/>
  <c r="Y18" i="4"/>
  <c r="O151" i="12"/>
  <c r="O170" i="12"/>
  <c r="N175" i="12"/>
  <c r="O175" i="12" s="1"/>
  <c r="N79" i="12"/>
  <c r="N96" i="12"/>
  <c r="O117" i="12"/>
  <c r="O126" i="12"/>
  <c r="Z22" i="5"/>
  <c r="Z18" i="3"/>
  <c r="Z18" i="6"/>
  <c r="M209" i="12"/>
  <c r="Y34" i="6" l="1"/>
  <c r="O123" i="12"/>
  <c r="N159" i="12"/>
  <c r="O159" i="12" s="1"/>
  <c r="O104" i="12"/>
  <c r="O149" i="12"/>
  <c r="O135" i="12"/>
  <c r="O115" i="12"/>
  <c r="O88" i="12"/>
  <c r="O37" i="12"/>
  <c r="O42" i="12" s="1"/>
  <c r="N42" i="12"/>
  <c r="O51" i="12"/>
  <c r="O57" i="12" s="1"/>
  <c r="N57" i="12"/>
  <c r="N64" i="12"/>
  <c r="N193" i="12"/>
  <c r="O193" i="12" s="1"/>
  <c r="G72" i="12"/>
  <c r="G209" i="12" s="1"/>
  <c r="K72" i="12"/>
  <c r="K209" i="12" s="1"/>
  <c r="O35" i="12"/>
  <c r="O59" i="12"/>
  <c r="O64" i="12" s="1"/>
  <c r="O44" i="12"/>
  <c r="O49" i="12" s="1"/>
  <c r="N49" i="12"/>
  <c r="O138" i="12"/>
  <c r="O142" i="12" s="1"/>
  <c r="N23" i="12"/>
  <c r="N35" i="12"/>
  <c r="N201" i="12"/>
  <c r="O201" i="12" s="1"/>
  <c r="Z30" i="5"/>
  <c r="Y31" i="3"/>
  <c r="N183" i="12"/>
  <c r="O183" i="12" s="1"/>
  <c r="N149" i="12"/>
  <c r="N104" i="12"/>
  <c r="N88" i="12"/>
  <c r="Z34" i="6"/>
  <c r="N115" i="12"/>
  <c r="N135" i="12"/>
  <c r="N123" i="12"/>
  <c r="Z31" i="3"/>
  <c r="Y30" i="5"/>
  <c r="Z18" i="4"/>
  <c r="Z24" i="4" s="1"/>
  <c r="Y24" i="4"/>
  <c r="Y31" i="8"/>
  <c r="N72" i="12" l="1"/>
  <c r="N209" i="12" s="1"/>
  <c r="O23" i="12"/>
  <c r="O72" i="12" l="1"/>
  <c r="O209" i="12" s="1"/>
  <c r="B209" i="12"/>
</calcChain>
</file>

<file path=xl/sharedStrings.xml><?xml version="1.0" encoding="utf-8"?>
<sst xmlns="http://schemas.openxmlformats.org/spreadsheetml/2006/main" count="575" uniqueCount="192">
  <si>
    <t>ЗАТВЕРДЖУЮ</t>
  </si>
  <si>
    <t>Начальник управління культури, туризму та охорони культурної спадщини Солом'янської районної в м.Києві державної адміністрації</t>
  </si>
  <si>
    <t>ШТАТНИЙ РОЗПИС</t>
  </si>
  <si>
    <t>ЦЕНТРАЛІЗОВАНОЇ БІБЛІОТЕЧНОЇ СИСТЕМИ СОЛОМЯНСЬКОГО РАЙОНУ М.КИЄВА</t>
  </si>
  <si>
    <t>Назва  посад</t>
  </si>
  <si>
    <t>Кількість штатних посад</t>
  </si>
  <si>
    <t>Тарифний розряд</t>
  </si>
  <si>
    <t>Оклад за ЄТС</t>
  </si>
  <si>
    <t>Разом сума по окладах</t>
  </si>
  <si>
    <t>Надбавки по видам (грн.)</t>
  </si>
  <si>
    <t>Доплати по видам (грн.)</t>
  </si>
  <si>
    <t>Разом надбавки та доплати  (грн.)</t>
  </si>
  <si>
    <t>Фонд заробітної плати на місяць (грн.)</t>
  </si>
  <si>
    <t>за особливі умови роботи (50% КМУ №1073)</t>
  </si>
  <si>
    <t>муніціпальна надбавка (КМУ №1298)</t>
  </si>
  <si>
    <t>вислуга років (КМУ № 84)</t>
  </si>
  <si>
    <t>за використання в роботі дезінфікувальних засобів (10% КМУ 1298)</t>
  </si>
  <si>
    <t xml:space="preserve">ЗАГАЛЬНИЙ ФОНД </t>
  </si>
  <si>
    <t>Директор</t>
  </si>
  <si>
    <t>Заступник директора</t>
  </si>
  <si>
    <t>Завідувач господарством</t>
  </si>
  <si>
    <t>Головний інженер</t>
  </si>
  <si>
    <t>ВСЬОГО</t>
  </si>
  <si>
    <t>Відділ обслуговування</t>
  </si>
  <si>
    <t>Завідуючий відділом</t>
  </si>
  <si>
    <t>Завідуючий абонементом</t>
  </si>
  <si>
    <t>Провідний бібліотекар</t>
  </si>
  <si>
    <t>Бібліотекар 1 категорії</t>
  </si>
  <si>
    <t>Відділ організацій та використання книжкових фондів, МБА, ВСО, обмінно-резервний фонд</t>
  </si>
  <si>
    <t>Головний бібліотекар по роботі з каталогами</t>
  </si>
  <si>
    <t>Відділ автоматизації бібліотечних процесів</t>
  </si>
  <si>
    <t>Електрик 2 розряду</t>
  </si>
  <si>
    <t>Робітник по обслуговуванню приміщень</t>
  </si>
  <si>
    <t>Прибиральник службового приміщення</t>
  </si>
  <si>
    <t>БІБЛІОТЕКА ДЛЯ ДОРОСЛИХ ім.М.РЕРІХА</t>
  </si>
  <si>
    <t>Завідуючий бібліотекою</t>
  </si>
  <si>
    <t>БІБЛІОТЕКА ДЛЯ ДОРОСЛИХ ім.НОВІКОВА-ПРИБОЯ</t>
  </si>
  <si>
    <t>Бібліотекар 2 кат.</t>
  </si>
  <si>
    <t>Провідний бібліотекар по роботі з дітьми</t>
  </si>
  <si>
    <t>Провідний бібліограф</t>
  </si>
  <si>
    <t>БІБЛІОТЕКА ЕСТЕТИЧНОГО ВИХОВАННЯ ім.О.ДОВЖЕНКА</t>
  </si>
  <si>
    <t>БІБЛІОТЕКА ДЛЯ ДОРОСЛИХ № 11</t>
  </si>
  <si>
    <t>БІБЛІОТЕКА ДЛЯ ДОРОСЛИХ №13</t>
  </si>
  <si>
    <t>Бібліотекар б/к</t>
  </si>
  <si>
    <t>БІБЛІОТЕКА ДЛЯ ДІТЕЙ № 15</t>
  </si>
  <si>
    <t>ВСЬОГО ПО УСТАНОВІ</t>
  </si>
  <si>
    <t>Директор  централізованої бібліотечної системи Солом"янського району м. Києва</t>
  </si>
  <si>
    <t>Головний бухгалтер централізованої бухгалтерії бюджетних установ</t>
  </si>
  <si>
    <t>Працівників Клубного закладу "БК Жуляни"</t>
  </si>
  <si>
    <t>№ п/п</t>
  </si>
  <si>
    <t>Тарифний роряд</t>
  </si>
  <si>
    <t>Художній керівник</t>
  </si>
  <si>
    <t>Завідуючий господарством</t>
  </si>
  <si>
    <t>Керівник гуртка</t>
  </si>
  <si>
    <t>Ведучий дискотек</t>
  </si>
  <si>
    <t>Робітник з комплексного ремонту та обслуговування будинків</t>
  </si>
  <si>
    <t>Прибиральниця</t>
  </si>
  <si>
    <t>Двірник</t>
  </si>
  <si>
    <t>Опалювач сезон 7 міс.</t>
  </si>
  <si>
    <t>Всього</t>
  </si>
  <si>
    <t>Директор  Клубного закладу "БК Жуляни"</t>
  </si>
  <si>
    <t>штат в кількості 16 штатних одиниць</t>
  </si>
  <si>
    <t>Київської дитячої школи мистецтв №1</t>
  </si>
  <si>
    <t>за вислугу років педпрацівникам (КМУ № 78)</t>
  </si>
  <si>
    <t>за престижність праці (КМУ № 373)</t>
  </si>
  <si>
    <t>за почесні звання</t>
  </si>
  <si>
    <t xml:space="preserve"> за вислугу років працівників бібліотек (КМУ № 84)</t>
  </si>
  <si>
    <t>за науковий ступінь</t>
  </si>
  <si>
    <t>Адміністративно-господарський персонал</t>
  </si>
  <si>
    <t>Секретар</t>
  </si>
  <si>
    <t>Бібліотекар</t>
  </si>
  <si>
    <t>Настроювач музичних  інструментів</t>
  </si>
  <si>
    <t>Технік по звуку б/к</t>
  </si>
  <si>
    <t>Електрик VI р.</t>
  </si>
  <si>
    <t xml:space="preserve">Сантехнік VI р </t>
  </si>
  <si>
    <t>Сторож</t>
  </si>
  <si>
    <t>Директор КДШМ № 1</t>
  </si>
  <si>
    <t>Олефір Е.Є.</t>
  </si>
  <si>
    <t>штат в кількості 6 штатних одиниць</t>
  </si>
  <si>
    <t>Київської дитячої художньої школи №1</t>
  </si>
  <si>
    <t>Секретар-друкарка</t>
  </si>
  <si>
    <t>Швейцар</t>
  </si>
  <si>
    <t>Директор КДХШ № 1</t>
  </si>
  <si>
    <t>Царінова Н.Л.</t>
  </si>
  <si>
    <t>Київської дитячої музичної школи №7 ім. Шамо</t>
  </si>
  <si>
    <t xml:space="preserve">Бібліотекар </t>
  </si>
  <si>
    <t>Настроювач музичних інструментів</t>
  </si>
  <si>
    <t>Технік по звук б/к</t>
  </si>
  <si>
    <t>Технік б/к</t>
  </si>
  <si>
    <t>Робітник з комплексного обслуговувуння та ремонту будинків</t>
  </si>
  <si>
    <t>Директор КДШМ № 7</t>
  </si>
  <si>
    <t>Лойко А.К.</t>
  </si>
  <si>
    <t xml:space="preserve">Київської дитячої музична школи №14 ім. Д.Кабалевського </t>
  </si>
  <si>
    <t>Інженер І категорії</t>
  </si>
  <si>
    <t>Звукоржесер</t>
  </si>
  <si>
    <t>Інструктор з противопожежної профілактики б/к</t>
  </si>
  <si>
    <t>Сантехник VI р.</t>
  </si>
  <si>
    <t xml:space="preserve">Всього </t>
  </si>
  <si>
    <t>Директор КДМШ № 14</t>
  </si>
  <si>
    <t>Троценко В.М.</t>
  </si>
  <si>
    <t>Київської дитячої музичної школи №15</t>
  </si>
  <si>
    <t>Робітник з комплексного обслуговування та ремонту будівель</t>
  </si>
  <si>
    <t>Комірник</t>
  </si>
  <si>
    <t>Директор КДМШ № 15</t>
  </si>
  <si>
    <t>Данченко Л.М.</t>
  </si>
  <si>
    <t>штат в кількості 15 штатних одиниць</t>
  </si>
  <si>
    <t>Київської дитячої музичної школи №33</t>
  </si>
  <si>
    <t>Директор КДМШ № 33</t>
  </si>
  <si>
    <t>Гардеробник</t>
  </si>
  <si>
    <t>Майборода Я.В.</t>
  </si>
  <si>
    <t>штат в кількості 16,5 штатних одиниць</t>
  </si>
  <si>
    <t>Головний бібліотекар по організації масових заходів</t>
  </si>
  <si>
    <t>Адміністративного-господарський відділ, який обслуговує ЦБС</t>
  </si>
  <si>
    <t>Бібліотекар 1 кат.</t>
  </si>
  <si>
    <t>Бібліотекар-бібліограф І кат.</t>
  </si>
  <si>
    <t>Завідуючий бібліотекою, заступник директора по роботі з дітьми</t>
  </si>
  <si>
    <t>БІБЛІОТЕКА ДЛЯ ДІТЕЙ ім. О.ДОНЧЕНКА</t>
  </si>
  <si>
    <t>Разом надбавки</t>
  </si>
  <si>
    <t>Фонд заробітної плати на місяць</t>
  </si>
  <si>
    <t>муніціпальна (КМУ 1298)</t>
  </si>
  <si>
    <t>Обслуговуючий персонал</t>
  </si>
  <si>
    <t>Головний бухгалтер</t>
  </si>
  <si>
    <t>Заступник головного бухгалтера</t>
  </si>
  <si>
    <t xml:space="preserve">(-) 5% </t>
  </si>
  <si>
    <t>Провідний бухгалтер</t>
  </si>
  <si>
    <t>Провідний економіст</t>
  </si>
  <si>
    <t>Економіст</t>
  </si>
  <si>
    <t>Бухгалтер І категорії</t>
  </si>
  <si>
    <t>Бухгалтер ІІ категорії</t>
  </si>
  <si>
    <t>Начальник управління культури,туризму та охорони культурної спадщини Солом"янської районної в м. Києві державної адміністрації</t>
  </si>
  <si>
    <t xml:space="preserve">Організатор культурно-дозвіллєвої діяльності </t>
  </si>
  <si>
    <t>ВСЬОГО по ЦРБ</t>
  </si>
  <si>
    <t>Відділ інформаційно-бібліографічної роботи</t>
  </si>
  <si>
    <t>БІБЛІОТЕКА З ПИТАНЬ МИСТЕЦТВ ім.М.БАЖАНА</t>
  </si>
  <si>
    <t>БІБЛІОТЕКА СІМЕЙНОГО ЧИТАННЯ ім.М.ЛЕРМОНТОВА</t>
  </si>
  <si>
    <t>БІБЛІОТЕКА СІМЕЙНОГО ЧИТАННЯ ім.О.ГОНЧАРА</t>
  </si>
  <si>
    <t>Адміністрація ЦБС і ЦРБ</t>
  </si>
  <si>
    <t>Новікова І.В.</t>
  </si>
  <si>
    <t>Устинович Т.Л.</t>
  </si>
  <si>
    <t>штат в кількості 139,5 штатна одиниця</t>
  </si>
  <si>
    <t>штат в кількості 12,5 штатних одиниць</t>
  </si>
  <si>
    <t>штат в кількості 23,25 штатних одиниць</t>
  </si>
  <si>
    <t>штат в кількості 16,25 штатних одиниць</t>
  </si>
  <si>
    <t>Бібліограф б/к</t>
  </si>
  <si>
    <t>Технік ІI категорії</t>
  </si>
  <si>
    <t>15-5%</t>
  </si>
  <si>
    <t>Щербина І.Ю.</t>
  </si>
  <si>
    <t>Бібліотекар МБА і ВСО 1 кат.</t>
  </si>
  <si>
    <t>Колісник Є.О.</t>
  </si>
  <si>
    <t>"30" грудня  2016 р.</t>
  </si>
  <si>
    <t>з 01 січня  2017 року</t>
  </si>
  <si>
    <t>з місячним фондом заробітної плати  30192,00 грн. (Тридцять тисяч сто дев'яносто дві  грн. 00 коп.)</t>
  </si>
  <si>
    <t>з 01 січня 2017 року</t>
  </si>
  <si>
    <t>з місячним фондом заробітної плати
44446 грн. 40 коп.(Сорок чотири тисячі чотириста сорок шість гривень 40 коп.)</t>
  </si>
  <si>
    <t>Централізованої бухгалтерії бюджетних установ управління культури, туризму та охорони культурної спадщини Солом'янської районної в м. Києві держадміністрації</t>
  </si>
  <si>
    <t>"    " ____________               р.</t>
  </si>
  <si>
    <t>з місячним фондом заробітної плати 40587,84  грн. (Сорок тисяч п'ятсот вісімдесят сім  грн. 84 коп.)</t>
  </si>
  <si>
    <t>з місячним фондом заробітної плати 15078,40 грн. (П''ятнадцять тисяч сімдесят вісім грн. 40 коп.)</t>
  </si>
  <si>
    <t>з місячним фондом заробітної плати 43464,00 грн. (Сорок три тисячі чотириста шістдесят чотири  грн. 00 коп.)</t>
  </si>
  <si>
    <t>з місячним фондом заробітної плати 59505,60 грн. (П'ятдесят дев'ять тисяч п'ятсот  п'ять  грн. 60 коп.)</t>
  </si>
  <si>
    <t>з місячним фондом заробітної плати 42960,00 грн. (Сорок дві тисячі дев'ятсот шістдесят  грн. 00 коп.)</t>
  </si>
  <si>
    <t>з місячним фондом заробітної плати 38390,88 грн. (Тридцять вісім тисяч триста дев'яносто  грн. 88  коп.)</t>
  </si>
  <si>
    <t>"     "                       2017 р.</t>
  </si>
  <si>
    <t>БІБЛІОТЕКА ДЛЯ ДІТЕЙ ім.І.СВІТЛИЧНОГО</t>
  </si>
  <si>
    <t>Сектор читального залу</t>
  </si>
  <si>
    <t>Бібліотекар 2 категорії</t>
  </si>
  <si>
    <t>Провідний бібліотекар- консультант</t>
  </si>
  <si>
    <t>БІБЛІОТЕКА ДЛЯ ДОРОСЛИХ "СОЛОМ'ЯНСЬКА"</t>
  </si>
  <si>
    <t xml:space="preserve">Бібліотекар б/к </t>
  </si>
  <si>
    <t>Провідний бібліотекар з краєзнавчої роботи</t>
  </si>
  <si>
    <t>Художник</t>
  </si>
  <si>
    <t>Бібліограф-оператор ПК 1 кат.</t>
  </si>
  <si>
    <t>Головний бібліотекар по зв'язках з громадкістю</t>
  </si>
  <si>
    <t>Бібліотекар-редактор 1 кат.</t>
  </si>
  <si>
    <t xml:space="preserve">Бібліотекар 1 кат. по  роботі з фондами </t>
  </si>
  <si>
    <t>Бібліограф 1 категорії</t>
  </si>
  <si>
    <t>Завідуючий сектором</t>
  </si>
  <si>
    <t>Бібліотекар автоматизації б/к</t>
  </si>
  <si>
    <t>Провідний бібліотекар автоматизованої інформаційної системи</t>
  </si>
  <si>
    <t>Столяр 2 розряду</t>
  </si>
  <si>
    <t>Бібліотекар-бібліограф б/к</t>
  </si>
  <si>
    <t>Відділ методично-інноваційної роботи</t>
  </si>
  <si>
    <t>Головний бібліотекар</t>
  </si>
  <si>
    <t>БІБЛІОТЕКА ДЛЯ ДІТЕЙ ім. І.БАГРЯНОГО</t>
  </si>
  <si>
    <t>Головний бібліотекар по методичній роботі</t>
  </si>
  <si>
    <t>БІБЛІОТЕКА ДЛЯ ДІТЕЙ ім. Є. ГУЦАЛА</t>
  </si>
  <si>
    <t>БІБЛІОТЕКА ДЛЯ ДІТЕЙ ім. В. НЕСТАЙКА</t>
  </si>
  <si>
    <t>БІБЛІОТЕКА "ПРЕОБРАЖЕНСЬКА"</t>
  </si>
  <si>
    <t>Начальник управління культури Солом'янської районної в місті Києві державної адміністрації</t>
  </si>
  <si>
    <t>з 01  травня  2020 року</t>
  </si>
  <si>
    <t>"  "______________  2020 р.</t>
  </si>
  <si>
    <t>з місячним фондом заробітної плати 776641 грн. 35 коп (Сімсот сімдесят шість тисяч шістсот сорок одна гривня 35 коп.)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</si>
</sst>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\ &quot;грн.&quot;_-;\-* #,##0.00\ &quot;грн.&quot;_-;_-* &quot;-&quot;??\ &quot;грн.&quot;_-;_-@_-"/>
    <numFmt numFmtId="166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5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2" fontId="2" fillId="0" borderId="0" xfId="0" applyNumberFormat="1" applyFont="1" applyBorder="1"/>
    <xf numFmtId="9" fontId="2" fillId="0" borderId="0" xfId="0" applyNumberFormat="1" applyFont="1" applyBorder="1"/>
    <xf numFmtId="2" fontId="2" fillId="0" borderId="0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/>
    <xf numFmtId="2" fontId="2" fillId="0" borderId="0" xfId="0" applyNumberFormat="1" applyFont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2" fontId="2" fillId="0" borderId="1" xfId="0" applyNumberFormat="1" applyFont="1" applyBorder="1" applyAlignment="1"/>
    <xf numFmtId="9" fontId="2" fillId="0" borderId="0" xfId="0" applyNumberFormat="1" applyFont="1" applyAlignment="1">
      <alignment horizontal="center"/>
    </xf>
    <xf numFmtId="2" fontId="2" fillId="0" borderId="0" xfId="0" applyNumberFormat="1" applyFont="1"/>
    <xf numFmtId="0" fontId="2" fillId="0" borderId="0" xfId="0" applyFont="1" applyAlignment="1">
      <alignment horizontal="center"/>
    </xf>
    <xf numFmtId="9" fontId="2" fillId="0" borderId="0" xfId="0" applyNumberFormat="1" applyFont="1"/>
    <xf numFmtId="0" fontId="2" fillId="0" borderId="2" xfId="0" applyFont="1" applyBorder="1"/>
    <xf numFmtId="0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right"/>
    </xf>
    <xf numFmtId="2" fontId="2" fillId="0" borderId="3" xfId="0" applyNumberFormat="1" applyFont="1" applyBorder="1"/>
    <xf numFmtId="9" fontId="2" fillId="0" borderId="3" xfId="0" applyNumberFormat="1" applyFont="1" applyBorder="1"/>
    <xf numFmtId="4" fontId="2" fillId="0" borderId="3" xfId="0" applyNumberFormat="1" applyFont="1" applyBorder="1"/>
    <xf numFmtId="9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/>
    <xf numFmtId="2" fontId="2" fillId="0" borderId="5" xfId="0" applyNumberFormat="1" applyFont="1" applyBorder="1"/>
    <xf numFmtId="0" fontId="2" fillId="0" borderId="6" xfId="0" applyFont="1" applyBorder="1"/>
    <xf numFmtId="0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2" fillId="0" borderId="7" xfId="0" applyNumberFormat="1" applyFont="1" applyBorder="1" applyAlignment="1">
      <alignment horizontal="right"/>
    </xf>
    <xf numFmtId="2" fontId="2" fillId="0" borderId="7" xfId="0" applyNumberFormat="1" applyFont="1" applyBorder="1"/>
    <xf numFmtId="9" fontId="2" fillId="0" borderId="7" xfId="0" applyNumberFormat="1" applyFont="1" applyBorder="1"/>
    <xf numFmtId="4" fontId="2" fillId="0" borderId="7" xfId="0" applyNumberFormat="1" applyFont="1" applyBorder="1"/>
    <xf numFmtId="9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/>
    <xf numFmtId="2" fontId="2" fillId="0" borderId="6" xfId="0" applyNumberFormat="1" applyFont="1" applyBorder="1"/>
    <xf numFmtId="2" fontId="2" fillId="0" borderId="9" xfId="0" applyNumberFormat="1" applyFont="1" applyBorder="1"/>
    <xf numFmtId="0" fontId="2" fillId="0" borderId="10" xfId="0" applyFont="1" applyBorder="1"/>
    <xf numFmtId="0" fontId="2" fillId="0" borderId="11" xfId="0" applyFont="1" applyBorder="1"/>
    <xf numFmtId="9" fontId="2" fillId="0" borderId="7" xfId="0" applyNumberFormat="1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0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9" fontId="2" fillId="0" borderId="12" xfId="0" applyNumberFormat="1" applyFont="1" applyBorder="1"/>
    <xf numFmtId="9" fontId="2" fillId="0" borderId="12" xfId="0" applyNumberFormat="1" applyFont="1" applyBorder="1" applyAlignment="1">
      <alignment horizontal="center"/>
    </xf>
    <xf numFmtId="2" fontId="2" fillId="0" borderId="12" xfId="0" applyNumberFormat="1" applyFont="1" applyBorder="1"/>
    <xf numFmtId="4" fontId="2" fillId="0" borderId="12" xfId="0" applyNumberFormat="1" applyFont="1" applyBorder="1"/>
    <xf numFmtId="2" fontId="2" fillId="0" borderId="13" xfId="0" applyNumberFormat="1" applyFont="1" applyBorder="1"/>
    <xf numFmtId="0" fontId="2" fillId="0" borderId="14" xfId="0" applyFont="1" applyBorder="1"/>
    <xf numFmtId="2" fontId="2" fillId="0" borderId="14" xfId="0" applyNumberFormat="1" applyFont="1" applyBorder="1" applyAlignment="1">
      <alignment horizontal="center"/>
    </xf>
    <xf numFmtId="2" fontId="2" fillId="0" borderId="14" xfId="0" applyNumberFormat="1" applyFont="1" applyBorder="1"/>
    <xf numFmtId="9" fontId="2" fillId="0" borderId="14" xfId="0" applyNumberFormat="1" applyFont="1" applyBorder="1"/>
    <xf numFmtId="9" fontId="2" fillId="0" borderId="14" xfId="0" applyNumberFormat="1" applyFont="1" applyBorder="1" applyAlignment="1">
      <alignment horizontal="center"/>
    </xf>
    <xf numFmtId="0" fontId="2" fillId="0" borderId="0" xfId="0" applyFont="1" applyFill="1" applyBorder="1" applyAlignment="1"/>
    <xf numFmtId="2" fontId="2" fillId="0" borderId="0" xfId="0" applyNumberFormat="1" applyFont="1" applyFill="1" applyAlignment="1">
      <alignment horizontal="center"/>
    </xf>
    <xf numFmtId="9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9" fontId="2" fillId="0" borderId="0" xfId="0" applyNumberFormat="1" applyFont="1" applyFill="1"/>
    <xf numFmtId="0" fontId="2" fillId="0" borderId="0" xfId="0" applyFont="1" applyFill="1"/>
    <xf numFmtId="2" fontId="2" fillId="0" borderId="0" xfId="0" applyNumberFormat="1" applyFont="1" applyFill="1" applyAlignment="1">
      <alignment horizontal="left"/>
    </xf>
    <xf numFmtId="9" fontId="2" fillId="0" borderId="0" xfId="0" applyNumberFormat="1" applyFont="1" applyFill="1" applyAlignment="1">
      <alignment horizontal="left"/>
    </xf>
    <xf numFmtId="2" fontId="2" fillId="0" borderId="0" xfId="0" applyNumberFormat="1" applyFont="1" applyFill="1" applyAlignment="1"/>
    <xf numFmtId="2" fontId="2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2" fontId="2" fillId="0" borderId="1" xfId="0" applyNumberFormat="1" applyFont="1" applyFill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/>
    <xf numFmtId="0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right"/>
    </xf>
    <xf numFmtId="2" fontId="2" fillId="0" borderId="7" xfId="0" applyNumberFormat="1" applyFont="1" applyFill="1" applyBorder="1"/>
    <xf numFmtId="9" fontId="2" fillId="0" borderId="3" xfId="0" applyNumberFormat="1" applyFont="1" applyFill="1" applyBorder="1"/>
    <xf numFmtId="2" fontId="2" fillId="0" borderId="3" xfId="0" applyNumberFormat="1" applyFont="1" applyFill="1" applyBorder="1"/>
    <xf numFmtId="2" fontId="2" fillId="0" borderId="15" xfId="0" applyNumberFormat="1" applyFont="1" applyFill="1" applyBorder="1"/>
    <xf numFmtId="9" fontId="2" fillId="0" borderId="3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10" fontId="2" fillId="0" borderId="3" xfId="0" applyNumberFormat="1" applyFont="1" applyFill="1" applyBorder="1" applyAlignment="1">
      <alignment horizontal="center"/>
    </xf>
    <xf numFmtId="10" fontId="2" fillId="0" borderId="3" xfId="0" applyNumberFormat="1" applyFont="1" applyFill="1" applyBorder="1"/>
    <xf numFmtId="2" fontId="2" fillId="0" borderId="4" xfId="0" applyNumberFormat="1" applyFont="1" applyFill="1" applyBorder="1"/>
    <xf numFmtId="2" fontId="2" fillId="0" borderId="2" xfId="0" applyNumberFormat="1" applyFont="1" applyFill="1" applyBorder="1"/>
    <xf numFmtId="2" fontId="2" fillId="0" borderId="16" xfId="0" applyNumberFormat="1" applyFont="1" applyFill="1" applyBorder="1"/>
    <xf numFmtId="0" fontId="2" fillId="0" borderId="6" xfId="0" applyFont="1" applyFill="1" applyBorder="1"/>
    <xf numFmtId="0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right"/>
    </xf>
    <xf numFmtId="9" fontId="2" fillId="0" borderId="7" xfId="0" applyNumberFormat="1" applyFont="1" applyFill="1" applyBorder="1"/>
    <xf numFmtId="2" fontId="2" fillId="0" borderId="17" xfId="0" applyNumberFormat="1" applyFont="1" applyFill="1" applyBorder="1"/>
    <xf numFmtId="9" fontId="2" fillId="0" borderId="17" xfId="0" applyNumberFormat="1" applyFont="1" applyFill="1" applyBorder="1"/>
    <xf numFmtId="9" fontId="2" fillId="0" borderId="17" xfId="0" applyNumberFormat="1" applyFont="1" applyFill="1" applyBorder="1" applyAlignment="1">
      <alignment horizontal="center"/>
    </xf>
    <xf numFmtId="2" fontId="2" fillId="0" borderId="18" xfId="0" applyNumberFormat="1" applyFont="1" applyFill="1" applyBorder="1" applyAlignment="1">
      <alignment horizontal="center"/>
    </xf>
    <xf numFmtId="9" fontId="2" fillId="0" borderId="18" xfId="0" applyNumberFormat="1" applyFont="1" applyFill="1" applyBorder="1" applyAlignment="1">
      <alignment horizontal="center"/>
    </xf>
    <xf numFmtId="10" fontId="2" fillId="0" borderId="18" xfId="0" applyNumberFormat="1" applyFont="1" applyFill="1" applyBorder="1" applyAlignment="1">
      <alignment horizontal="center"/>
    </xf>
    <xf numFmtId="10" fontId="2" fillId="0" borderId="17" xfId="0" applyNumberFormat="1" applyFont="1" applyFill="1" applyBorder="1"/>
    <xf numFmtId="2" fontId="2" fillId="0" borderId="19" xfId="0" applyNumberFormat="1" applyFont="1" applyFill="1" applyBorder="1"/>
    <xf numFmtId="2" fontId="2" fillId="0" borderId="6" xfId="0" applyNumberFormat="1" applyFont="1" applyFill="1" applyBorder="1"/>
    <xf numFmtId="2" fontId="2" fillId="0" borderId="20" xfId="0" applyNumberFormat="1" applyFont="1" applyFill="1" applyBorder="1"/>
    <xf numFmtId="10" fontId="2" fillId="0" borderId="7" xfId="0" applyNumberFormat="1" applyFont="1" applyFill="1" applyBorder="1"/>
    <xf numFmtId="9" fontId="2" fillId="0" borderId="7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10" fontId="2" fillId="0" borderId="7" xfId="0" applyNumberFormat="1" applyFont="1" applyFill="1" applyBorder="1" applyAlignment="1">
      <alignment horizontal="center"/>
    </xf>
    <xf numFmtId="2" fontId="2" fillId="0" borderId="8" xfId="0" applyNumberFormat="1" applyFont="1" applyFill="1" applyBorder="1"/>
    <xf numFmtId="10" fontId="3" fillId="0" borderId="7" xfId="0" applyNumberFormat="1" applyFont="1" applyFill="1" applyBorder="1" applyAlignment="1">
      <alignment horizontal="right"/>
    </xf>
    <xf numFmtId="2" fontId="3" fillId="0" borderId="7" xfId="0" applyNumberFormat="1" applyFont="1" applyFill="1" applyBorder="1" applyAlignment="1">
      <alignment horizontal="right"/>
    </xf>
    <xf numFmtId="9" fontId="3" fillId="0" borderId="7" xfId="0" applyNumberFormat="1" applyFont="1" applyFill="1" applyBorder="1" applyAlignment="1">
      <alignment horizontal="right"/>
    </xf>
    <xf numFmtId="0" fontId="2" fillId="0" borderId="21" xfId="0" applyFont="1" applyFill="1" applyBorder="1"/>
    <xf numFmtId="2" fontId="2" fillId="0" borderId="21" xfId="0" applyNumberFormat="1" applyFont="1" applyFill="1" applyBorder="1"/>
    <xf numFmtId="2" fontId="2" fillId="0" borderId="22" xfId="0" applyNumberFormat="1" applyFont="1" applyFill="1" applyBorder="1"/>
    <xf numFmtId="0" fontId="2" fillId="0" borderId="23" xfId="0" applyFont="1" applyFill="1" applyBorder="1"/>
    <xf numFmtId="0" fontId="3" fillId="0" borderId="14" xfId="0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2" fontId="2" fillId="0" borderId="14" xfId="0" applyNumberFormat="1" applyFont="1" applyFill="1" applyBorder="1"/>
    <xf numFmtId="2" fontId="3" fillId="0" borderId="14" xfId="0" applyNumberFormat="1" applyFont="1" applyFill="1" applyBorder="1"/>
    <xf numFmtId="9" fontId="2" fillId="0" borderId="14" xfId="0" applyNumberFormat="1" applyFont="1" applyFill="1" applyBorder="1"/>
    <xf numFmtId="2" fontId="2" fillId="0" borderId="24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9" fontId="2" fillId="0" borderId="14" xfId="0" applyNumberFormat="1" applyFont="1" applyFill="1" applyBorder="1" applyAlignment="1">
      <alignment horizontal="center"/>
    </xf>
    <xf numFmtId="2" fontId="2" fillId="0" borderId="0" xfId="0" applyNumberFormat="1" applyFont="1" applyFill="1" applyBorder="1"/>
    <xf numFmtId="9" fontId="2" fillId="0" borderId="0" xfId="0" applyNumberFormat="1" applyFont="1" applyFill="1" applyBorder="1"/>
    <xf numFmtId="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right"/>
    </xf>
    <xf numFmtId="9" fontId="3" fillId="0" borderId="0" xfId="0" applyNumberFormat="1" applyFont="1" applyFill="1" applyBorder="1" applyAlignment="1">
      <alignment horizontal="right"/>
    </xf>
    <xf numFmtId="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/>
    <xf numFmtId="9" fontId="3" fillId="0" borderId="0" xfId="0" applyNumberFormat="1" applyFont="1" applyFill="1" applyBorder="1"/>
    <xf numFmtId="9" fontId="2" fillId="0" borderId="15" xfId="0" applyNumberFormat="1" applyFont="1" applyFill="1" applyBorder="1"/>
    <xf numFmtId="2" fontId="2" fillId="0" borderId="15" xfId="0" applyNumberFormat="1" applyFont="1" applyFill="1" applyBorder="1" applyAlignment="1">
      <alignment horizontal="center"/>
    </xf>
    <xf numFmtId="10" fontId="2" fillId="0" borderId="15" xfId="0" applyNumberFormat="1" applyFont="1" applyFill="1" applyBorder="1" applyAlignment="1">
      <alignment horizontal="center"/>
    </xf>
    <xf numFmtId="2" fontId="2" fillId="0" borderId="25" xfId="0" applyNumberFormat="1" applyFont="1" applyFill="1" applyBorder="1"/>
    <xf numFmtId="0" fontId="2" fillId="0" borderId="14" xfId="0" applyFont="1" applyFill="1" applyBorder="1"/>
    <xf numFmtId="2" fontId="2" fillId="0" borderId="26" xfId="0" applyNumberFormat="1" applyFont="1" applyFill="1" applyBorder="1" applyAlignment="1">
      <alignment horizontal="center"/>
    </xf>
    <xf numFmtId="2" fontId="2" fillId="0" borderId="26" xfId="0" applyNumberFormat="1" applyFont="1" applyFill="1" applyBorder="1"/>
    <xf numFmtId="9" fontId="2" fillId="0" borderId="26" xfId="0" applyNumberFormat="1" applyFont="1" applyFill="1" applyBorder="1"/>
    <xf numFmtId="9" fontId="2" fillId="0" borderId="26" xfId="0" applyNumberFormat="1" applyFont="1" applyFill="1" applyBorder="1" applyAlignment="1">
      <alignment horizontal="center"/>
    </xf>
    <xf numFmtId="2" fontId="2" fillId="0" borderId="23" xfId="0" applyNumberFormat="1" applyFont="1" applyFill="1" applyBorder="1"/>
    <xf numFmtId="0" fontId="3" fillId="0" borderId="0" xfId="0" applyFont="1" applyFill="1" applyBorder="1" applyAlignment="1">
      <alignment horizontal="left" wrapText="1"/>
    </xf>
    <xf numFmtId="0" fontId="2" fillId="0" borderId="27" xfId="0" applyFont="1" applyFill="1" applyBorder="1"/>
    <xf numFmtId="0" fontId="2" fillId="0" borderId="28" xfId="0" applyFont="1" applyFill="1" applyBorder="1"/>
    <xf numFmtId="0" fontId="2" fillId="0" borderId="29" xfId="0" applyFont="1" applyFill="1" applyBorder="1"/>
    <xf numFmtId="0" fontId="2" fillId="0" borderId="7" xfId="0" applyFont="1" applyBorder="1"/>
    <xf numFmtId="0" fontId="3" fillId="0" borderId="7" xfId="0" applyFont="1" applyBorder="1" applyAlignment="1">
      <alignment wrapText="1"/>
    </xf>
    <xf numFmtId="0" fontId="2" fillId="0" borderId="24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2" fillId="0" borderId="30" xfId="0" applyFont="1" applyBorder="1" applyAlignment="1">
      <alignment wrapText="1"/>
    </xf>
    <xf numFmtId="2" fontId="3" fillId="0" borderId="14" xfId="0" applyNumberFormat="1" applyFont="1" applyBorder="1"/>
    <xf numFmtId="9" fontId="2" fillId="0" borderId="30" xfId="0" applyNumberFormat="1" applyFont="1" applyFill="1" applyBorder="1"/>
    <xf numFmtId="2" fontId="2" fillId="0" borderId="30" xfId="0" applyNumberFormat="1" applyFont="1" applyFill="1" applyBorder="1"/>
    <xf numFmtId="9" fontId="2" fillId="0" borderId="30" xfId="0" applyNumberFormat="1" applyFont="1" applyFill="1" applyBorder="1" applyAlignment="1">
      <alignment horizontal="center"/>
    </xf>
    <xf numFmtId="2" fontId="3" fillId="0" borderId="14" xfId="0" applyNumberFormat="1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4" xfId="0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2" fontId="3" fillId="0" borderId="0" xfId="0" applyNumberFormat="1" applyFont="1" applyBorder="1"/>
    <xf numFmtId="2" fontId="3" fillId="0" borderId="0" xfId="0" applyNumberFormat="1" applyFont="1" applyBorder="1" applyAlignment="1">
      <alignment wrapText="1"/>
    </xf>
    <xf numFmtId="0" fontId="3" fillId="0" borderId="0" xfId="0" applyFont="1" applyBorder="1"/>
    <xf numFmtId="1" fontId="2" fillId="0" borderId="7" xfId="0" applyNumberFormat="1" applyFont="1" applyFill="1" applyBorder="1"/>
    <xf numFmtId="1" fontId="3" fillId="0" borderId="7" xfId="0" applyNumberFormat="1" applyFont="1" applyFill="1" applyBorder="1" applyAlignment="1">
      <alignment horizontal="right"/>
    </xf>
    <xf numFmtId="0" fontId="2" fillId="0" borderId="31" xfId="0" applyFont="1" applyFill="1" applyBorder="1"/>
    <xf numFmtId="0" fontId="2" fillId="0" borderId="32" xfId="0" applyNumberFormat="1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2" fontId="2" fillId="0" borderId="32" xfId="0" applyNumberFormat="1" applyFont="1" applyFill="1" applyBorder="1"/>
    <xf numFmtId="9" fontId="2" fillId="0" borderId="33" xfId="0" applyNumberFormat="1" applyFont="1" applyFill="1" applyBorder="1"/>
    <xf numFmtId="2" fontId="2" fillId="0" borderId="33" xfId="0" applyNumberFormat="1" applyFont="1" applyFill="1" applyBorder="1"/>
    <xf numFmtId="1" fontId="2" fillId="0" borderId="33" xfId="0" applyNumberFormat="1" applyFont="1" applyFill="1" applyBorder="1"/>
    <xf numFmtId="2" fontId="2" fillId="0" borderId="33" xfId="0" applyNumberFormat="1" applyFont="1" applyFill="1" applyBorder="1" applyAlignment="1">
      <alignment horizontal="center"/>
    </xf>
    <xf numFmtId="9" fontId="2" fillId="0" borderId="33" xfId="0" applyNumberFormat="1" applyFont="1" applyFill="1" applyBorder="1" applyAlignment="1">
      <alignment horizontal="center"/>
    </xf>
    <xf numFmtId="2" fontId="2" fillId="0" borderId="34" xfId="0" applyNumberFormat="1" applyFont="1" applyFill="1" applyBorder="1"/>
    <xf numFmtId="2" fontId="2" fillId="0" borderId="35" xfId="0" applyNumberFormat="1" applyFont="1" applyFill="1" applyBorder="1"/>
    <xf numFmtId="0" fontId="3" fillId="0" borderId="14" xfId="0" applyFont="1" applyFill="1" applyBorder="1"/>
    <xf numFmtId="0" fontId="3" fillId="0" borderId="24" xfId="0" applyFont="1" applyFill="1" applyBorder="1" applyAlignment="1">
      <alignment horizontal="center"/>
    </xf>
    <xf numFmtId="2" fontId="3" fillId="0" borderId="24" xfId="0" applyNumberFormat="1" applyFont="1" applyFill="1" applyBorder="1"/>
    <xf numFmtId="2" fontId="3" fillId="0" borderId="23" xfId="0" applyNumberFormat="1" applyFont="1" applyFill="1" applyBorder="1"/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center"/>
    </xf>
    <xf numFmtId="2" fontId="2" fillId="0" borderId="5" xfId="0" applyNumberFormat="1" applyFont="1" applyFill="1" applyBorder="1"/>
    <xf numFmtId="2" fontId="2" fillId="0" borderId="18" xfId="0" applyNumberFormat="1" applyFont="1" applyFill="1" applyBorder="1"/>
    <xf numFmtId="0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2" fontId="2" fillId="0" borderId="17" xfId="0" applyNumberFormat="1" applyFont="1" applyFill="1" applyBorder="1" applyAlignment="1">
      <alignment horizontal="center"/>
    </xf>
    <xf numFmtId="10" fontId="2" fillId="0" borderId="17" xfId="0" applyNumberFormat="1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2" fontId="3" fillId="0" borderId="26" xfId="0" applyNumberFormat="1" applyFont="1" applyFill="1" applyBorder="1"/>
    <xf numFmtId="2" fontId="3" fillId="0" borderId="26" xfId="0" applyNumberFormat="1" applyFont="1" applyFill="1" applyBorder="1" applyAlignment="1">
      <alignment horizontal="center"/>
    </xf>
    <xf numFmtId="2" fontId="3" fillId="0" borderId="36" xfId="0" applyNumberFormat="1" applyFont="1" applyFill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right"/>
    </xf>
    <xf numFmtId="2" fontId="5" fillId="0" borderId="3" xfId="0" applyNumberFormat="1" applyFont="1" applyFill="1" applyBorder="1"/>
    <xf numFmtId="0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7" xfId="0" applyNumberFormat="1" applyFont="1" applyBorder="1" applyAlignment="1">
      <alignment horizontal="right"/>
    </xf>
    <xf numFmtId="2" fontId="5" fillId="0" borderId="7" xfId="0" applyNumberFormat="1" applyFont="1" applyFill="1" applyBorder="1"/>
    <xf numFmtId="0" fontId="2" fillId="0" borderId="11" xfId="0" applyFont="1" applyFill="1" applyBorder="1"/>
    <xf numFmtId="0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2" fontId="5" fillId="0" borderId="17" xfId="0" applyNumberFormat="1" applyFont="1" applyBorder="1" applyAlignment="1">
      <alignment horizontal="right"/>
    </xf>
    <xf numFmtId="2" fontId="5" fillId="0" borderId="17" xfId="0" applyNumberFormat="1" applyFont="1" applyFill="1" applyBorder="1"/>
    <xf numFmtId="0" fontId="3" fillId="0" borderId="37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2" fontId="2" fillId="0" borderId="12" xfId="0" applyNumberFormat="1" applyFont="1" applyBorder="1" applyAlignment="1">
      <alignment horizontal="right"/>
    </xf>
    <xf numFmtId="2" fontId="2" fillId="0" borderId="10" xfId="0" applyNumberFormat="1" applyFont="1" applyBorder="1"/>
    <xf numFmtId="9" fontId="3" fillId="0" borderId="26" xfId="0" applyNumberFormat="1" applyFont="1" applyFill="1" applyBorder="1"/>
    <xf numFmtId="9" fontId="3" fillId="0" borderId="26" xfId="0" applyNumberFormat="1" applyFont="1" applyFill="1" applyBorder="1" applyAlignment="1">
      <alignment horizontal="center"/>
    </xf>
    <xf numFmtId="2" fontId="2" fillId="0" borderId="2" xfId="0" applyNumberFormat="1" applyFont="1" applyBorder="1"/>
    <xf numFmtId="2" fontId="2" fillId="0" borderId="11" xfId="0" applyNumberFormat="1" applyFont="1" applyFill="1" applyBorder="1"/>
    <xf numFmtId="2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left"/>
    </xf>
    <xf numFmtId="0" fontId="2" fillId="0" borderId="30" xfId="0" applyFont="1" applyBorder="1"/>
    <xf numFmtId="0" fontId="2" fillId="0" borderId="38" xfId="0" applyFont="1" applyFill="1" applyBorder="1"/>
    <xf numFmtId="2" fontId="2" fillId="0" borderId="32" xfId="0" applyNumberFormat="1" applyFont="1" applyBorder="1"/>
    <xf numFmtId="0" fontId="3" fillId="0" borderId="32" xfId="0" applyFont="1" applyBorder="1" applyAlignment="1">
      <alignment wrapText="1"/>
    </xf>
    <xf numFmtId="9" fontId="2" fillId="0" borderId="32" xfId="0" applyNumberFormat="1" applyFont="1" applyFill="1" applyBorder="1"/>
    <xf numFmtId="2" fontId="2" fillId="0" borderId="32" xfId="0" applyNumberFormat="1" applyFont="1" applyFill="1" applyBorder="1" applyAlignment="1">
      <alignment horizontal="center"/>
    </xf>
    <xf numFmtId="9" fontId="2" fillId="0" borderId="32" xfId="0" applyNumberFormat="1" applyFont="1" applyBorder="1" applyAlignment="1">
      <alignment horizontal="center"/>
    </xf>
    <xf numFmtId="0" fontId="2" fillId="0" borderId="32" xfId="0" applyFont="1" applyBorder="1"/>
    <xf numFmtId="0" fontId="2" fillId="0" borderId="39" xfId="0" applyFont="1" applyBorder="1"/>
    <xf numFmtId="2" fontId="2" fillId="0" borderId="21" xfId="0" applyNumberFormat="1" applyFont="1" applyBorder="1"/>
    <xf numFmtId="0" fontId="2" fillId="0" borderId="14" xfId="0" applyNumberFormat="1" applyFont="1" applyBorder="1" applyAlignment="1">
      <alignment horizontal="center"/>
    </xf>
    <xf numFmtId="2" fontId="2" fillId="0" borderId="24" xfId="0" applyNumberFormat="1" applyFont="1" applyBorder="1"/>
    <xf numFmtId="2" fontId="2" fillId="0" borderId="23" xfId="0" applyNumberFormat="1" applyFont="1" applyBorder="1"/>
    <xf numFmtId="0" fontId="2" fillId="0" borderId="0" xfId="0" applyFont="1" applyBorder="1" applyAlignment="1"/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2" fontId="2" fillId="0" borderId="41" xfId="0" applyNumberFormat="1" applyFont="1" applyBorder="1"/>
    <xf numFmtId="9" fontId="2" fillId="0" borderId="2" xfId="0" applyNumberFormat="1" applyFont="1" applyBorder="1"/>
    <xf numFmtId="2" fontId="2" fillId="0" borderId="40" xfId="0" applyNumberFormat="1" applyFont="1" applyBorder="1"/>
    <xf numFmtId="2" fontId="2" fillId="0" borderId="2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42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right"/>
    </xf>
    <xf numFmtId="2" fontId="2" fillId="0" borderId="43" xfId="0" applyNumberFormat="1" applyFont="1" applyBorder="1"/>
    <xf numFmtId="9" fontId="2" fillId="0" borderId="6" xfId="0" applyNumberFormat="1" applyFont="1" applyBorder="1"/>
    <xf numFmtId="2" fontId="2" fillId="0" borderId="42" xfId="0" applyNumberFormat="1" applyFont="1" applyBorder="1"/>
    <xf numFmtId="2" fontId="2" fillId="0" borderId="20" xfId="0" applyNumberFormat="1" applyFont="1" applyBorder="1"/>
    <xf numFmtId="0" fontId="2" fillId="0" borderId="42" xfId="0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4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2" fontId="2" fillId="0" borderId="11" xfId="0" applyNumberFormat="1" applyFont="1" applyBorder="1" applyAlignment="1">
      <alignment horizontal="right"/>
    </xf>
    <xf numFmtId="2" fontId="2" fillId="0" borderId="45" xfId="0" applyNumberFormat="1" applyFont="1" applyBorder="1"/>
    <xf numFmtId="0" fontId="2" fillId="0" borderId="14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2" fontId="2" fillId="0" borderId="46" xfId="0" applyNumberFormat="1" applyFont="1" applyBorder="1"/>
    <xf numFmtId="9" fontId="2" fillId="0" borderId="1" xfId="0" applyNumberFormat="1" applyFont="1" applyBorder="1"/>
    <xf numFmtId="0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right"/>
    </xf>
    <xf numFmtId="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9" fontId="3" fillId="0" borderId="0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 applyBorder="1" applyAlignment="1">
      <alignment horizontal="left"/>
    </xf>
    <xf numFmtId="1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165" fontId="2" fillId="0" borderId="0" xfId="1" applyFont="1" applyAlignment="1"/>
    <xf numFmtId="0" fontId="3" fillId="0" borderId="0" xfId="0" applyFont="1" applyBorder="1" applyAlignment="1"/>
    <xf numFmtId="165" fontId="2" fillId="0" borderId="0" xfId="1" applyFont="1" applyBorder="1" applyAlignment="1"/>
    <xf numFmtId="2" fontId="2" fillId="0" borderId="1" xfId="0" applyNumberFormat="1" applyFont="1" applyBorder="1" applyAlignment="1">
      <alignment wrapText="1"/>
    </xf>
    <xf numFmtId="2" fontId="2" fillId="0" borderId="0" xfId="0" applyNumberFormat="1" applyFont="1" applyBorder="1" applyAlignment="1"/>
    <xf numFmtId="2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Border="1" applyAlignment="1"/>
    <xf numFmtId="2" fontId="2" fillId="0" borderId="47" xfId="0" applyNumberFormat="1" applyFont="1" applyFill="1" applyBorder="1"/>
    <xf numFmtId="2" fontId="2" fillId="0" borderId="52" xfId="0" applyNumberFormat="1" applyFont="1" applyFill="1" applyBorder="1"/>
    <xf numFmtId="2" fontId="2" fillId="0" borderId="48" xfId="0" applyNumberFormat="1" applyFont="1" applyFill="1" applyBorder="1"/>
    <xf numFmtId="0" fontId="2" fillId="0" borderId="32" xfId="0" applyNumberFormat="1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10" fontId="2" fillId="0" borderId="32" xfId="0" applyNumberFormat="1" applyFont="1" applyFill="1" applyBorder="1"/>
    <xf numFmtId="9" fontId="2" fillId="0" borderId="32" xfId="0" applyNumberFormat="1" applyFont="1" applyFill="1" applyBorder="1" applyAlignment="1">
      <alignment horizontal="center"/>
    </xf>
    <xf numFmtId="10" fontId="2" fillId="0" borderId="32" xfId="0" applyNumberFormat="1" applyFont="1" applyFill="1" applyBorder="1" applyAlignment="1">
      <alignment horizontal="center"/>
    </xf>
    <xf numFmtId="2" fontId="2" fillId="0" borderId="50" xfId="0" applyNumberFormat="1" applyFont="1" applyFill="1" applyBorder="1"/>
    <xf numFmtId="2" fontId="2" fillId="3" borderId="0" xfId="2" applyNumberFormat="1" applyFont="1" applyFill="1" applyAlignment="1">
      <alignment horizontal="right"/>
    </xf>
    <xf numFmtId="9" fontId="2" fillId="3" borderId="0" xfId="2" applyNumberFormat="1" applyFont="1" applyFill="1" applyAlignment="1">
      <alignment horizontal="right"/>
    </xf>
    <xf numFmtId="0" fontId="6" fillId="3" borderId="0" xfId="0" applyFont="1" applyFill="1"/>
    <xf numFmtId="0" fontId="2" fillId="3" borderId="0" xfId="2" applyFont="1" applyFill="1" applyBorder="1" applyAlignment="1">
      <alignment horizontal="left"/>
    </xf>
    <xf numFmtId="0" fontId="2" fillId="3" borderId="0" xfId="2" applyFont="1" applyFill="1" applyBorder="1" applyAlignment="1">
      <alignment horizontal="center"/>
    </xf>
    <xf numFmtId="2" fontId="2" fillId="3" borderId="0" xfId="2" applyNumberFormat="1" applyFont="1" applyFill="1" applyBorder="1" applyAlignment="1">
      <alignment horizontal="right"/>
    </xf>
    <xf numFmtId="0" fontId="2" fillId="3" borderId="0" xfId="2" applyFont="1" applyFill="1" applyBorder="1"/>
    <xf numFmtId="2" fontId="2" fillId="3" borderId="1" xfId="2" applyNumberFormat="1" applyFont="1" applyFill="1" applyBorder="1" applyAlignment="1">
      <alignment horizontal="right"/>
    </xf>
    <xf numFmtId="2" fontId="2" fillId="3" borderId="0" xfId="2" applyNumberFormat="1" applyFont="1" applyFill="1" applyAlignment="1">
      <alignment horizontal="left" wrapText="1"/>
    </xf>
    <xf numFmtId="9" fontId="2" fillId="3" borderId="0" xfId="2" applyNumberFormat="1" applyFont="1" applyFill="1" applyAlignment="1">
      <alignment horizontal="right" vertical="center"/>
    </xf>
    <xf numFmtId="0" fontId="2" fillId="3" borderId="0" xfId="2" applyFont="1" applyFill="1"/>
    <xf numFmtId="0" fontId="2" fillId="3" borderId="0" xfId="2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8" fillId="3" borderId="0" xfId="0" applyFont="1" applyFill="1"/>
    <xf numFmtId="0" fontId="6" fillId="3" borderId="0" xfId="0" applyFont="1" applyFill="1" applyAlignment="1"/>
    <xf numFmtId="0" fontId="6" fillId="3" borderId="0" xfId="0" applyFont="1" applyFill="1" applyBorder="1"/>
    <xf numFmtId="0" fontId="2" fillId="3" borderId="0" xfId="0" applyFont="1" applyFill="1"/>
    <xf numFmtId="0" fontId="2" fillId="3" borderId="0" xfId="2" applyFont="1" applyFill="1" applyAlignment="1">
      <alignment horizontal="right"/>
    </xf>
    <xf numFmtId="0" fontId="2" fillId="3" borderId="0" xfId="2" applyFont="1" applyFill="1" applyAlignment="1">
      <alignment horizontal="right" vertical="center"/>
    </xf>
    <xf numFmtId="0" fontId="3" fillId="3" borderId="1" xfId="0" applyFont="1" applyFill="1" applyBorder="1" applyAlignment="1">
      <alignment wrapText="1"/>
    </xf>
    <xf numFmtId="0" fontId="2" fillId="3" borderId="0" xfId="0" applyFont="1" applyFill="1" applyBorder="1" applyAlignment="1">
      <alignment horizontal="left" wrapText="1"/>
    </xf>
    <xf numFmtId="2" fontId="2" fillId="3" borderId="0" xfId="0" applyNumberFormat="1" applyFont="1" applyFill="1" applyBorder="1"/>
    <xf numFmtId="9" fontId="2" fillId="3" borderId="0" xfId="0" applyNumberFormat="1" applyFont="1" applyFill="1" applyBorder="1"/>
    <xf numFmtId="2" fontId="2" fillId="3" borderId="0" xfId="0" applyNumberFormat="1" applyFont="1" applyFill="1" applyBorder="1" applyAlignment="1">
      <alignment horizontal="center"/>
    </xf>
    <xf numFmtId="9" fontId="2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/>
    <xf numFmtId="2" fontId="2" fillId="3" borderId="0" xfId="0" applyNumberFormat="1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right"/>
    </xf>
    <xf numFmtId="0" fontId="6" fillId="3" borderId="0" xfId="0" applyFont="1" applyFill="1" applyAlignment="1">
      <alignment horizontal="right" vertical="center"/>
    </xf>
    <xf numFmtId="0" fontId="6" fillId="3" borderId="7" xfId="0" applyFont="1" applyFill="1" applyBorder="1"/>
    <xf numFmtId="0" fontId="6" fillId="0" borderId="0" xfId="0" applyFont="1" applyFill="1"/>
    <xf numFmtId="0" fontId="6" fillId="4" borderId="0" xfId="0" applyFont="1" applyFill="1"/>
    <xf numFmtId="0" fontId="6" fillId="3" borderId="0" xfId="0" applyFont="1" applyFill="1" applyBorder="1" applyAlignment="1">
      <alignment vertical="center"/>
    </xf>
    <xf numFmtId="0" fontId="8" fillId="3" borderId="0" xfId="0" applyFont="1" applyFill="1" applyBorder="1"/>
    <xf numFmtId="0" fontId="6" fillId="4" borderId="0" xfId="0" applyFont="1" applyFill="1" applyBorder="1"/>
    <xf numFmtId="0" fontId="6" fillId="3" borderId="0" xfId="0" applyFont="1" applyFill="1" applyBorder="1" applyAlignment="1"/>
    <xf numFmtId="9" fontId="2" fillId="0" borderId="7" xfId="4" applyFont="1" applyFill="1" applyBorder="1" applyAlignment="1">
      <alignment horizontal="right" vertical="center"/>
    </xf>
    <xf numFmtId="0" fontId="6" fillId="5" borderId="0" xfId="0" applyFont="1" applyFill="1"/>
    <xf numFmtId="0" fontId="6" fillId="0" borderId="0" xfId="0" applyFont="1" applyFill="1" applyBorder="1"/>
    <xf numFmtId="0" fontId="2" fillId="0" borderId="7" xfId="2" applyFont="1" applyFill="1" applyBorder="1" applyAlignment="1">
      <alignment horizontal="center"/>
    </xf>
    <xf numFmtId="2" fontId="2" fillId="0" borderId="7" xfId="2" applyNumberFormat="1" applyFont="1" applyFill="1" applyBorder="1" applyAlignment="1">
      <alignment horizontal="right"/>
    </xf>
    <xf numFmtId="9" fontId="2" fillId="0" borderId="7" xfId="2" applyNumberFormat="1" applyFont="1" applyFill="1" applyBorder="1" applyAlignment="1">
      <alignment horizontal="right"/>
    </xf>
    <xf numFmtId="9" fontId="2" fillId="0" borderId="7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center"/>
    </xf>
    <xf numFmtId="2" fontId="2" fillId="0" borderId="7" xfId="2" applyNumberFormat="1" applyFont="1" applyFill="1" applyBorder="1" applyAlignment="1">
      <alignment horizontal="right" wrapText="1"/>
    </xf>
    <xf numFmtId="0" fontId="2" fillId="0" borderId="7" xfId="2" applyNumberFormat="1" applyFont="1" applyFill="1" applyBorder="1" applyAlignment="1">
      <alignment horizontal="center" vertical="center"/>
    </xf>
    <xf numFmtId="2" fontId="2" fillId="0" borderId="7" xfId="2" applyNumberFormat="1" applyFont="1" applyFill="1" applyBorder="1" applyAlignment="1">
      <alignment horizontal="right" vertical="center"/>
    </xf>
    <xf numFmtId="9" fontId="3" fillId="0" borderId="7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8" fillId="0" borderId="0" xfId="0" applyFont="1" applyFill="1"/>
    <xf numFmtId="9" fontId="2" fillId="0" borderId="7" xfId="4" applyFont="1" applyFill="1" applyBorder="1" applyAlignment="1">
      <alignment horizontal="right"/>
    </xf>
    <xf numFmtId="0" fontId="2" fillId="0" borderId="7" xfId="2" applyFont="1" applyFill="1" applyBorder="1" applyAlignment="1">
      <alignment horizontal="right"/>
    </xf>
    <xf numFmtId="0" fontId="2" fillId="0" borderId="7" xfId="2" applyFont="1" applyFill="1" applyBorder="1" applyAlignment="1">
      <alignment horizontal="right" vertical="center"/>
    </xf>
    <xf numFmtId="0" fontId="6" fillId="0" borderId="0" xfId="0" applyFont="1" applyFill="1" applyAlignment="1"/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2" applyFont="1" applyFill="1" applyBorder="1" applyAlignment="1">
      <alignment horizontal="center" wrapText="1"/>
    </xf>
    <xf numFmtId="9" fontId="2" fillId="3" borderId="7" xfId="4" applyFont="1" applyFill="1" applyBorder="1" applyAlignment="1">
      <alignment horizontal="right" vertical="center"/>
    </xf>
    <xf numFmtId="0" fontId="2" fillId="3" borderId="7" xfId="2" applyFont="1" applyFill="1" applyBorder="1" applyAlignment="1">
      <alignment horizontal="center"/>
    </xf>
    <xf numFmtId="2" fontId="2" fillId="3" borderId="7" xfId="2" applyNumberFormat="1" applyFont="1" applyFill="1" applyBorder="1" applyAlignment="1">
      <alignment horizontal="right"/>
    </xf>
    <xf numFmtId="9" fontId="2" fillId="3" borderId="7" xfId="4" applyFont="1" applyFill="1" applyBorder="1" applyAlignment="1">
      <alignment horizontal="right"/>
    </xf>
    <xf numFmtId="0" fontId="2" fillId="3" borderId="7" xfId="2" applyFont="1" applyFill="1" applyBorder="1" applyAlignment="1">
      <alignment horizontal="right"/>
    </xf>
    <xf numFmtId="0" fontId="2" fillId="0" borderId="7" xfId="2" applyFont="1" applyFill="1" applyBorder="1" applyAlignment="1">
      <alignment horizontal="left" wrapText="1"/>
    </xf>
    <xf numFmtId="2" fontId="2" fillId="0" borderId="7" xfId="2" applyNumberFormat="1" applyFont="1" applyFill="1" applyBorder="1" applyAlignment="1">
      <alignment horizontal="left" wrapText="1"/>
    </xf>
    <xf numFmtId="0" fontId="2" fillId="0" borderId="7" xfId="5" applyNumberFormat="1" applyFont="1" applyFill="1" applyBorder="1" applyAlignment="1">
      <alignment horizontal="center" wrapText="1"/>
    </xf>
    <xf numFmtId="1" fontId="2" fillId="0" borderId="7" xfId="2" applyNumberFormat="1" applyFont="1" applyFill="1" applyBorder="1" applyAlignment="1">
      <alignment horizontal="center"/>
    </xf>
    <xf numFmtId="9" fontId="3" fillId="0" borderId="7" xfId="2" applyNumberFormat="1" applyFont="1" applyFill="1" applyBorder="1" applyAlignment="1">
      <alignment horizontal="right"/>
    </xf>
    <xf numFmtId="0" fontId="3" fillId="0" borderId="7" xfId="2" applyFont="1" applyFill="1" applyBorder="1" applyAlignment="1">
      <alignment horizontal="center" vertical="top" wrapText="1"/>
    </xf>
    <xf numFmtId="0" fontId="3" fillId="0" borderId="7" xfId="2" applyFont="1" applyFill="1" applyBorder="1" applyAlignment="1">
      <alignment vertical="top" wrapText="1"/>
    </xf>
    <xf numFmtId="0" fontId="3" fillId="0" borderId="7" xfId="2" applyFont="1" applyFill="1" applyBorder="1" applyAlignment="1">
      <alignment horizontal="right" vertical="top" wrapText="1"/>
    </xf>
    <xf numFmtId="2" fontId="3" fillId="0" borderId="7" xfId="2" applyNumberFormat="1" applyFont="1" applyFill="1" applyBorder="1" applyAlignment="1">
      <alignment horizontal="right"/>
    </xf>
    <xf numFmtId="0" fontId="3" fillId="0" borderId="7" xfId="2" applyFont="1" applyFill="1" applyBorder="1" applyAlignment="1">
      <alignment horizontal="right" vertical="center" wrapText="1"/>
    </xf>
    <xf numFmtId="0" fontId="3" fillId="0" borderId="7" xfId="2" applyFont="1" applyFill="1" applyBorder="1" applyAlignment="1">
      <alignment horizontal="center" wrapText="1"/>
    </xf>
    <xf numFmtId="0" fontId="3" fillId="0" borderId="7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left" vertical="center" wrapText="1"/>
    </xf>
    <xf numFmtId="2" fontId="2" fillId="0" borderId="7" xfId="2" applyNumberFormat="1" applyFont="1" applyFill="1" applyBorder="1" applyAlignment="1">
      <alignment horizontal="left" vertical="center" wrapText="1"/>
    </xf>
    <xf numFmtId="0" fontId="2" fillId="0" borderId="7" xfId="2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vertical="center" wrapText="1"/>
    </xf>
    <xf numFmtId="0" fontId="3" fillId="0" borderId="7" xfId="2" applyFont="1" applyFill="1" applyBorder="1" applyAlignment="1">
      <alignment horizontal="right" wrapText="1"/>
    </xf>
    <xf numFmtId="2" fontId="3" fillId="0" borderId="7" xfId="2" applyNumberFormat="1" applyFont="1" applyFill="1" applyBorder="1" applyAlignment="1">
      <alignment horizontal="right" wrapText="1"/>
    </xf>
    <xf numFmtId="0" fontId="3" fillId="0" borderId="7" xfId="1" applyNumberFormat="1" applyFont="1" applyFill="1" applyBorder="1" applyAlignment="1">
      <alignment horizontal="center" wrapText="1"/>
    </xf>
    <xf numFmtId="0" fontId="2" fillId="0" borderId="7" xfId="2" applyNumberFormat="1" applyFont="1" applyFill="1" applyBorder="1" applyAlignment="1">
      <alignment horizontal="center" wrapText="1"/>
    </xf>
    <xf numFmtId="0" fontId="3" fillId="0" borderId="7" xfId="2" applyNumberFormat="1" applyFont="1" applyFill="1" applyBorder="1" applyAlignment="1">
      <alignment horizontal="center" wrapText="1"/>
    </xf>
    <xf numFmtId="0" fontId="3" fillId="0" borderId="7" xfId="2" applyFont="1" applyFill="1" applyBorder="1" applyAlignment="1">
      <alignment horizontal="right"/>
    </xf>
    <xf numFmtId="2" fontId="3" fillId="0" borderId="7" xfId="2" applyNumberFormat="1" applyFont="1" applyFill="1" applyBorder="1" applyAlignment="1">
      <alignment horizontal="right" vertical="center"/>
    </xf>
    <xf numFmtId="0" fontId="3" fillId="0" borderId="7" xfId="2" applyFont="1" applyFill="1" applyBorder="1"/>
    <xf numFmtId="0" fontId="3" fillId="0" borderId="7" xfId="2" applyFont="1" applyFill="1" applyBorder="1" applyAlignment="1">
      <alignment horizontal="right" vertical="center"/>
    </xf>
    <xf numFmtId="9" fontId="3" fillId="0" borderId="7" xfId="4" applyFont="1" applyFill="1" applyBorder="1" applyAlignment="1">
      <alignment horizontal="right" vertical="center"/>
    </xf>
    <xf numFmtId="9" fontId="3" fillId="0" borderId="7" xfId="4" applyFont="1" applyFill="1" applyBorder="1" applyAlignment="1">
      <alignment horizontal="right"/>
    </xf>
    <xf numFmtId="0" fontId="2" fillId="3" borderId="7" xfId="2" applyFont="1" applyFill="1" applyBorder="1" applyAlignment="1">
      <alignment horizontal="left" wrapText="1"/>
    </xf>
    <xf numFmtId="2" fontId="2" fillId="3" borderId="7" xfId="2" applyNumberFormat="1" applyFont="1" applyFill="1" applyBorder="1" applyAlignment="1">
      <alignment horizontal="right" wrapText="1"/>
    </xf>
    <xf numFmtId="2" fontId="2" fillId="0" borderId="7" xfId="2" applyNumberFormat="1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left"/>
    </xf>
    <xf numFmtId="0" fontId="2" fillId="0" borderId="7" xfId="2" applyFont="1" applyFill="1" applyBorder="1" applyAlignment="1">
      <alignment horizontal="center" vertical="center" wrapText="1"/>
    </xf>
    <xf numFmtId="0" fontId="2" fillId="3" borderId="7" xfId="2" applyFont="1" applyFill="1" applyBorder="1" applyAlignment="1">
      <alignment horizontal="left" vertical="center" wrapText="1"/>
    </xf>
    <xf numFmtId="0" fontId="2" fillId="3" borderId="7" xfId="2" applyFont="1" applyFill="1" applyBorder="1" applyAlignment="1">
      <alignment horizontal="center" vertical="center" wrapText="1"/>
    </xf>
    <xf numFmtId="0" fontId="2" fillId="3" borderId="7" xfId="2" applyFont="1" applyFill="1" applyBorder="1" applyAlignment="1">
      <alignment horizontal="center" vertical="center"/>
    </xf>
    <xf numFmtId="2" fontId="2" fillId="3" borderId="7" xfId="2" applyNumberFormat="1" applyFont="1" applyFill="1" applyBorder="1" applyAlignment="1">
      <alignment horizontal="right" vertical="center"/>
    </xf>
    <xf numFmtId="9" fontId="2" fillId="3" borderId="7" xfId="2" applyNumberFormat="1" applyFont="1" applyFill="1" applyBorder="1" applyAlignment="1">
      <alignment horizontal="right" vertical="center"/>
    </xf>
    <xf numFmtId="2" fontId="2" fillId="3" borderId="0" xfId="0" applyNumberFormat="1" applyFont="1" applyFill="1" applyBorder="1" applyAlignment="1">
      <alignment horizontal="left"/>
    </xf>
    <xf numFmtId="0" fontId="2" fillId="3" borderId="0" xfId="2" applyFont="1" applyFill="1" applyBorder="1" applyAlignment="1">
      <alignment horizontal="center"/>
    </xf>
    <xf numFmtId="2" fontId="2" fillId="3" borderId="0" xfId="2" applyNumberFormat="1" applyFont="1" applyFill="1" applyAlignment="1">
      <alignment horizontal="center"/>
    </xf>
    <xf numFmtId="0" fontId="2" fillId="3" borderId="0" xfId="2" applyFont="1" applyFill="1" applyBorder="1" applyAlignment="1">
      <alignment horizontal="left"/>
    </xf>
    <xf numFmtId="2" fontId="2" fillId="3" borderId="0" xfId="2" applyNumberFormat="1" applyFont="1" applyFill="1" applyAlignment="1">
      <alignment horizontal="left"/>
    </xf>
    <xf numFmtId="2" fontId="2" fillId="3" borderId="0" xfId="2" applyNumberFormat="1" applyFont="1" applyFill="1" applyAlignment="1">
      <alignment horizontal="left" wrapText="1"/>
    </xf>
    <xf numFmtId="0" fontId="2" fillId="3" borderId="0" xfId="2" applyFont="1" applyFill="1" applyAlignment="1">
      <alignment horizontal="center"/>
    </xf>
    <xf numFmtId="2" fontId="2" fillId="0" borderId="7" xfId="2" applyNumberFormat="1" applyFont="1" applyFill="1" applyBorder="1" applyAlignment="1">
      <alignment horizontal="center" vertical="center" wrapText="1"/>
    </xf>
    <xf numFmtId="2" fontId="2" fillId="0" borderId="7" xfId="2" applyNumberFormat="1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wrapText="1"/>
    </xf>
    <xf numFmtId="0" fontId="3" fillId="0" borderId="7" xfId="2" applyFont="1" applyFill="1" applyBorder="1" applyAlignment="1">
      <alignment horizontal="center"/>
    </xf>
    <xf numFmtId="2" fontId="3" fillId="0" borderId="7" xfId="2" applyNumberFormat="1" applyFont="1" applyFill="1" applyBorder="1" applyAlignment="1">
      <alignment horizontal="center"/>
    </xf>
    <xf numFmtId="0" fontId="3" fillId="0" borderId="7" xfId="2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5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2" fontId="2" fillId="0" borderId="42" xfId="0" applyNumberFormat="1" applyFont="1" applyBorder="1" applyAlignment="1">
      <alignment horizontal="left" wrapText="1"/>
    </xf>
    <xf numFmtId="2" fontId="2" fillId="0" borderId="43" xfId="0" applyNumberFormat="1" applyFont="1" applyBorder="1" applyAlignment="1">
      <alignment horizontal="left" wrapText="1"/>
    </xf>
    <xf numFmtId="0" fontId="2" fillId="0" borderId="42" xfId="0" applyFont="1" applyBorder="1" applyAlignment="1">
      <alignment horizontal="left" wrapText="1"/>
    </xf>
    <xf numFmtId="0" fontId="2" fillId="0" borderId="43" xfId="0" applyFont="1" applyBorder="1" applyAlignment="1">
      <alignment horizontal="left" wrapText="1"/>
    </xf>
    <xf numFmtId="0" fontId="2" fillId="0" borderId="55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51" xfId="0" applyFont="1" applyBorder="1" applyAlignment="1">
      <alignment horizontal="left" wrapText="1"/>
    </xf>
    <xf numFmtId="0" fontId="2" fillId="0" borderId="40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  <xf numFmtId="0" fontId="3" fillId="0" borderId="57" xfId="0" applyFont="1" applyBorder="1" applyAlignment="1">
      <alignment horizontal="center" vertical="top" wrapText="1"/>
    </xf>
    <xf numFmtId="0" fontId="3" fillId="0" borderId="58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2" fontId="2" fillId="0" borderId="57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56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4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42" xfId="0" applyFont="1" applyBorder="1" applyAlignment="1">
      <alignment wrapText="1"/>
    </xf>
    <xf numFmtId="0" fontId="2" fillId="0" borderId="43" xfId="0" applyFont="1" applyBorder="1" applyAlignment="1">
      <alignment wrapText="1"/>
    </xf>
    <xf numFmtId="0" fontId="2" fillId="0" borderId="29" xfId="0" applyFont="1" applyBorder="1" applyAlignment="1">
      <alignment horizontal="left" wrapText="1"/>
    </xf>
    <xf numFmtId="2" fontId="2" fillId="0" borderId="0" xfId="0" applyNumberFormat="1" applyFont="1" applyFill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Fill="1" applyAlignment="1">
      <alignment horizontal="left" vertical="top" wrapText="1"/>
    </xf>
    <xf numFmtId="2" fontId="2" fillId="0" borderId="0" xfId="0" applyNumberFormat="1" applyFont="1" applyAlignment="1">
      <alignment horizontal="left" vertical="top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2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left" wrapText="1"/>
    </xf>
    <xf numFmtId="0" fontId="2" fillId="0" borderId="28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2" fontId="2" fillId="0" borderId="29" xfId="0" applyNumberFormat="1" applyFont="1" applyFill="1" applyBorder="1" applyAlignment="1">
      <alignment horizontal="left" wrapText="1"/>
    </xf>
    <xf numFmtId="2" fontId="2" fillId="0" borderId="42" xfId="0" applyNumberFormat="1" applyFont="1" applyFill="1" applyBorder="1" applyAlignment="1">
      <alignment horizontal="left" wrapText="1"/>
    </xf>
    <xf numFmtId="2" fontId="2" fillId="0" borderId="43" xfId="0" applyNumberFormat="1" applyFont="1" applyFill="1" applyBorder="1" applyAlignment="1">
      <alignment horizontal="left" wrapText="1"/>
    </xf>
    <xf numFmtId="0" fontId="2" fillId="0" borderId="29" xfId="0" applyFont="1" applyFill="1" applyBorder="1" applyAlignment="1">
      <alignment horizontal="left" wrapText="1"/>
    </xf>
    <xf numFmtId="0" fontId="2" fillId="0" borderId="42" xfId="0" applyFont="1" applyFill="1" applyBorder="1" applyAlignment="1">
      <alignment horizontal="left" wrapText="1"/>
    </xf>
    <xf numFmtId="0" fontId="2" fillId="0" borderId="43" xfId="0" applyFont="1" applyFill="1" applyBorder="1" applyAlignment="1">
      <alignment horizontal="left" wrapText="1"/>
    </xf>
    <xf numFmtId="2" fontId="2" fillId="0" borderId="0" xfId="0" applyNumberFormat="1" applyFont="1" applyBorder="1" applyAlignment="1">
      <alignment horizontal="left"/>
    </xf>
    <xf numFmtId="0" fontId="2" fillId="0" borderId="54" xfId="0" applyFont="1" applyFill="1" applyBorder="1" applyAlignment="1">
      <alignment horizontal="left" wrapText="1"/>
    </xf>
    <xf numFmtId="0" fontId="2" fillId="0" borderId="40" xfId="0" applyFont="1" applyFill="1" applyBorder="1" applyAlignment="1">
      <alignment horizontal="left" wrapText="1"/>
    </xf>
    <xf numFmtId="0" fontId="2" fillId="0" borderId="41" xfId="0" applyFont="1" applyFill="1" applyBorder="1" applyAlignment="1">
      <alignment horizontal="left" wrapText="1"/>
    </xf>
    <xf numFmtId="9" fontId="2" fillId="0" borderId="57" xfId="0" applyNumberFormat="1" applyFont="1" applyFill="1" applyBorder="1" applyAlignment="1">
      <alignment horizontal="center" vertical="center" wrapText="1"/>
    </xf>
    <xf numFmtId="9" fontId="2" fillId="0" borderId="58" xfId="0" applyNumberFormat="1" applyFont="1" applyFill="1" applyBorder="1" applyAlignment="1">
      <alignment horizontal="center" vertical="center" wrapText="1"/>
    </xf>
    <xf numFmtId="9" fontId="2" fillId="0" borderId="25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62" xfId="0" applyFont="1" applyFill="1" applyBorder="1" applyAlignment="1">
      <alignment horizontal="center" vertical="top" wrapText="1"/>
    </xf>
    <xf numFmtId="2" fontId="2" fillId="0" borderId="24" xfId="0" applyNumberFormat="1" applyFont="1" applyFill="1" applyBorder="1" applyAlignment="1">
      <alignment horizontal="center" vertical="center" wrapText="1"/>
    </xf>
    <xf numFmtId="2" fontId="2" fillId="0" borderId="46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left" wrapText="1"/>
    </xf>
    <xf numFmtId="0" fontId="2" fillId="0" borderId="32" xfId="0" applyFont="1" applyFill="1" applyBorder="1" applyAlignment="1">
      <alignment horizontal="left" wrapText="1"/>
    </xf>
    <xf numFmtId="0" fontId="3" fillId="0" borderId="37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36" xfId="0" applyFont="1" applyFill="1" applyBorder="1" applyAlignment="1">
      <alignment horizontal="left"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left"/>
    </xf>
    <xf numFmtId="2" fontId="2" fillId="0" borderId="0" xfId="0" applyNumberFormat="1" applyFont="1" applyFill="1" applyAlignment="1">
      <alignment horizontal="left" wrapText="1"/>
    </xf>
    <xf numFmtId="2" fontId="2" fillId="0" borderId="24" xfId="0" applyNumberFormat="1" applyFont="1" applyFill="1" applyBorder="1" applyAlignment="1">
      <alignment horizontal="center" vertical="center"/>
    </xf>
    <xf numFmtId="2" fontId="2" fillId="0" borderId="30" xfId="0" applyNumberFormat="1" applyFont="1" applyFill="1" applyBorder="1" applyAlignment="1">
      <alignment horizontal="center" vertical="center"/>
    </xf>
    <xf numFmtId="2" fontId="2" fillId="0" borderId="46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2" fontId="2" fillId="0" borderId="57" xfId="0" applyNumberFormat="1" applyFont="1" applyFill="1" applyBorder="1" applyAlignment="1">
      <alignment horizontal="center" vertical="center" wrapText="1"/>
    </xf>
    <xf numFmtId="2" fontId="2" fillId="0" borderId="5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30" xfId="0" applyFont="1" applyBorder="1"/>
    <xf numFmtId="0" fontId="2" fillId="0" borderId="46" xfId="0" applyFont="1" applyBorder="1"/>
    <xf numFmtId="2" fontId="2" fillId="0" borderId="7" xfId="0" applyNumberFormat="1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3" fillId="0" borderId="24" xfId="0" applyFont="1" applyBorder="1" applyAlignment="1">
      <alignment horizontal="left" wrapText="1"/>
    </xf>
    <xf numFmtId="0" fontId="3" fillId="0" borderId="30" xfId="0" applyFont="1" applyBorder="1" applyAlignment="1">
      <alignment horizontal="left" wrapText="1"/>
    </xf>
    <xf numFmtId="0" fontId="3" fillId="0" borderId="46" xfId="0" applyFont="1" applyBorder="1" applyAlignment="1">
      <alignment horizontal="left" wrapText="1"/>
    </xf>
    <xf numFmtId="0" fontId="2" fillId="0" borderId="3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2" fontId="2" fillId="2" borderId="0" xfId="0" applyNumberFormat="1" applyFont="1" applyFill="1" applyAlignment="1">
      <alignment horizontal="left" wrapText="1"/>
    </xf>
    <xf numFmtId="0" fontId="2" fillId="0" borderId="49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63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3" fillId="0" borderId="55" xfId="0" applyFont="1" applyFill="1" applyBorder="1" applyAlignment="1">
      <alignment horizontal="left" wrapText="1"/>
    </xf>
    <xf numFmtId="0" fontId="3" fillId="0" borderId="51" xfId="0" applyFont="1" applyFill="1" applyBorder="1" applyAlignment="1">
      <alignment horizontal="left" wrapText="1"/>
    </xf>
    <xf numFmtId="2" fontId="2" fillId="0" borderId="63" xfId="0" applyNumberFormat="1" applyFont="1" applyBorder="1" applyAlignment="1">
      <alignment horizontal="left" wrapText="1"/>
    </xf>
    <xf numFmtId="2" fontId="2" fillId="0" borderId="17" xfId="0" applyNumberFormat="1" applyFont="1" applyBorder="1" applyAlignment="1">
      <alignment horizontal="left" wrapText="1"/>
    </xf>
    <xf numFmtId="0" fontId="0" fillId="0" borderId="5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30" xfId="0" applyBorder="1"/>
    <xf numFmtId="0" fontId="0" fillId="0" borderId="46" xfId="0" applyBorder="1"/>
    <xf numFmtId="0" fontId="2" fillId="0" borderId="30" xfId="0" applyFont="1" applyBorder="1" applyAlignment="1">
      <alignment horizontal="left" wrapText="1"/>
    </xf>
    <xf numFmtId="0" fontId="2" fillId="0" borderId="44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6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56" xfId="0" applyFont="1" applyBorder="1" applyAlignment="1">
      <alignment horizontal="center" vertical="top" wrapText="1"/>
    </xf>
    <xf numFmtId="0" fontId="3" fillId="0" borderId="59" xfId="0" applyFont="1" applyBorder="1" applyAlignment="1">
      <alignment horizontal="center" vertical="top" wrapText="1"/>
    </xf>
    <xf numFmtId="0" fontId="3" fillId="0" borderId="60" xfId="0" applyFont="1" applyBorder="1" applyAlignment="1">
      <alignment horizontal="center" vertical="top" wrapText="1"/>
    </xf>
  </cellXfs>
  <cellStyles count="6">
    <cellStyle name="Денежный 2" xfId="1"/>
    <cellStyle name="Обычный" xfId="0" builtinId="0"/>
    <cellStyle name="Обычный 2" xfId="2"/>
    <cellStyle name="Процентный 2" xfId="3"/>
    <cellStyle name="Процентный 3" xfId="4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95250</xdr:rowOff>
    </xdr:from>
    <xdr:to>
      <xdr:col>22</xdr:col>
      <xdr:colOff>95250</xdr:colOff>
      <xdr:row>2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0820400" y="952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95250</xdr:rowOff>
    </xdr:from>
    <xdr:to>
      <xdr:col>22</xdr:col>
      <xdr:colOff>95250</xdr:colOff>
      <xdr:row>2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0163175" y="952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95250</xdr:rowOff>
    </xdr:from>
    <xdr:to>
      <xdr:col>22</xdr:col>
      <xdr:colOff>95250</xdr:colOff>
      <xdr:row>2</xdr:row>
      <xdr:rowOff>0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10163175" y="952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0</xdr:row>
      <xdr:rowOff>95250</xdr:rowOff>
    </xdr:from>
    <xdr:to>
      <xdr:col>22</xdr:col>
      <xdr:colOff>95250</xdr:colOff>
      <xdr:row>2</xdr:row>
      <xdr:rowOff>0</xdr:rowOff>
    </xdr:to>
    <xdr:sp macro="" textlink="">
      <xdr:nvSpPr>
        <xdr:cNvPr id="5122" name="Text Box 1"/>
        <xdr:cNvSpPr txBox="1">
          <a:spLocks noChangeArrowheads="1"/>
        </xdr:cNvSpPr>
      </xdr:nvSpPr>
      <xdr:spPr bwMode="auto">
        <a:xfrm>
          <a:off x="10163175" y="952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95250</xdr:rowOff>
    </xdr:from>
    <xdr:to>
      <xdr:col>22</xdr:col>
      <xdr:colOff>95250</xdr:colOff>
      <xdr:row>2</xdr:row>
      <xdr:rowOff>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0791825" y="952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95250</xdr:rowOff>
    </xdr:from>
    <xdr:to>
      <xdr:col>22</xdr:col>
      <xdr:colOff>95250</xdr:colOff>
      <xdr:row>2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10734675" y="952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95250</xdr:rowOff>
    </xdr:from>
    <xdr:to>
      <xdr:col>22</xdr:col>
      <xdr:colOff>95250</xdr:colOff>
      <xdr:row>1</xdr:row>
      <xdr:rowOff>133350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10477500" y="952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15"/>
  <sheetViews>
    <sheetView tabSelected="1" view="pageBreakPreview" topLeftCell="A193" zoomScaleNormal="109" zoomScaleSheetLayoutView="100" workbookViewId="0">
      <selection activeCell="D156" sqref="D156"/>
    </sheetView>
  </sheetViews>
  <sheetFormatPr defaultColWidth="9.109375" defaultRowHeight="13.8" x14ac:dyDescent="0.25"/>
  <cols>
    <col min="1" max="1" width="27.88671875" style="304" customWidth="1"/>
    <col min="2" max="2" width="10.109375" style="330" customWidth="1"/>
    <col min="3" max="3" width="9.88671875" style="304" customWidth="1"/>
    <col min="4" max="4" width="9.33203125" style="331" bestFit="1" customWidth="1"/>
    <col min="5" max="5" width="12.33203125" style="331" customWidth="1"/>
    <col min="6" max="6" width="5.33203125" style="331" customWidth="1"/>
    <col min="7" max="7" width="9.44140625" style="331" customWidth="1"/>
    <col min="8" max="8" width="7.33203125" style="331" customWidth="1"/>
    <col min="9" max="9" width="10.6640625" style="331" customWidth="1"/>
    <col min="10" max="10" width="5.88671875" style="332" customWidth="1"/>
    <col min="11" max="11" width="11.6640625" style="331" bestFit="1" customWidth="1"/>
    <col min="12" max="12" width="6.44140625" style="331" customWidth="1"/>
    <col min="13" max="13" width="9.44140625" style="331" customWidth="1"/>
    <col min="14" max="14" width="11.6640625" style="331" customWidth="1"/>
    <col min="15" max="15" width="17.33203125" style="331" customWidth="1"/>
    <col min="16" max="16384" width="9.109375" style="304"/>
  </cols>
  <sheetData>
    <row r="1" spans="1:17" x14ac:dyDescent="0.25">
      <c r="A1" s="407"/>
      <c r="B1" s="407"/>
      <c r="C1" s="407"/>
      <c r="D1" s="407"/>
      <c r="E1" s="302"/>
      <c r="F1" s="303"/>
      <c r="G1" s="302"/>
      <c r="H1" s="303"/>
      <c r="I1" s="408" t="s">
        <v>0</v>
      </c>
      <c r="J1" s="408"/>
      <c r="K1" s="408"/>
      <c r="L1" s="408"/>
      <c r="M1" s="408"/>
      <c r="N1" s="408"/>
      <c r="O1" s="408"/>
    </row>
    <row r="2" spans="1:17" x14ac:dyDescent="0.25">
      <c r="A2" s="409"/>
      <c r="B2" s="409"/>
      <c r="C2" s="409"/>
      <c r="D2" s="409"/>
      <c r="E2" s="302"/>
      <c r="F2" s="303"/>
      <c r="G2" s="302"/>
      <c r="H2" s="303"/>
      <c r="I2" s="410" t="s">
        <v>139</v>
      </c>
      <c r="J2" s="410"/>
      <c r="K2" s="410"/>
      <c r="L2" s="410"/>
      <c r="M2" s="410"/>
      <c r="N2" s="410"/>
      <c r="O2" s="302"/>
    </row>
    <row r="3" spans="1:17" ht="44.25" customHeight="1" x14ac:dyDescent="0.25">
      <c r="A3" s="409"/>
      <c r="B3" s="409"/>
      <c r="C3" s="409"/>
      <c r="D3" s="409"/>
      <c r="E3" s="302"/>
      <c r="F3" s="303"/>
      <c r="G3" s="302"/>
      <c r="H3" s="303"/>
      <c r="I3" s="411" t="s">
        <v>191</v>
      </c>
      <c r="J3" s="411"/>
      <c r="K3" s="411"/>
      <c r="L3" s="411"/>
      <c r="M3" s="411"/>
      <c r="N3" s="411"/>
      <c r="O3" s="302"/>
    </row>
    <row r="4" spans="1:17" x14ac:dyDescent="0.25">
      <c r="A4" s="409"/>
      <c r="B4" s="409"/>
      <c r="C4" s="409"/>
      <c r="D4" s="409"/>
      <c r="E4" s="302"/>
      <c r="F4" s="303"/>
      <c r="G4" s="302"/>
      <c r="H4" s="303"/>
      <c r="I4" s="411" t="s">
        <v>188</v>
      </c>
      <c r="J4" s="411"/>
      <c r="K4" s="411"/>
      <c r="L4" s="411"/>
      <c r="M4" s="411"/>
      <c r="N4" s="302"/>
      <c r="O4" s="302"/>
    </row>
    <row r="5" spans="1:17" x14ac:dyDescent="0.25">
      <c r="A5" s="305"/>
      <c r="B5" s="306"/>
      <c r="C5" s="306"/>
      <c r="D5" s="307"/>
      <c r="E5" s="302"/>
      <c r="F5" s="303"/>
      <c r="G5" s="302"/>
      <c r="H5" s="303"/>
      <c r="I5" s="411"/>
      <c r="J5" s="411"/>
      <c r="K5" s="411"/>
      <c r="L5" s="411"/>
      <c r="M5" s="411"/>
      <c r="N5" s="302"/>
      <c r="O5" s="302"/>
    </row>
    <row r="6" spans="1:17" x14ac:dyDescent="0.25">
      <c r="A6" s="308"/>
      <c r="B6" s="306"/>
      <c r="C6" s="407"/>
      <c r="D6" s="407"/>
      <c r="E6" s="302"/>
      <c r="F6" s="303"/>
      <c r="G6" s="302"/>
      <c r="H6" s="303"/>
      <c r="I6" s="411"/>
      <c r="J6" s="411"/>
      <c r="K6" s="411"/>
      <c r="L6" s="411"/>
      <c r="M6" s="411"/>
      <c r="N6" s="309"/>
      <c r="O6" s="406" t="s">
        <v>138</v>
      </c>
    </row>
    <row r="7" spans="1:17" x14ac:dyDescent="0.25">
      <c r="A7" s="308"/>
      <c r="B7" s="306"/>
      <c r="C7" s="306"/>
      <c r="D7" s="306"/>
      <c r="E7" s="302"/>
      <c r="F7" s="303"/>
      <c r="G7" s="302"/>
      <c r="H7" s="303"/>
      <c r="I7" s="310"/>
      <c r="J7" s="310"/>
      <c r="K7" s="310"/>
      <c r="L7" s="310"/>
      <c r="M7" s="310"/>
      <c r="N7" s="307"/>
      <c r="O7" s="307"/>
    </row>
    <row r="8" spans="1:17" x14ac:dyDescent="0.25">
      <c r="A8" s="308"/>
      <c r="B8" s="306"/>
      <c r="C8" s="306"/>
      <c r="D8" s="307"/>
      <c r="E8" s="302"/>
      <c r="F8" s="303"/>
      <c r="G8" s="302"/>
      <c r="H8" s="303"/>
      <c r="I8" s="302"/>
      <c r="J8" s="311"/>
      <c r="K8" s="302"/>
      <c r="L8" s="303"/>
      <c r="M8" s="408" t="s">
        <v>190</v>
      </c>
      <c r="N8" s="408"/>
      <c r="O8" s="408"/>
    </row>
    <row r="9" spans="1:17" x14ac:dyDescent="0.25">
      <c r="A9" s="412" t="s">
        <v>2</v>
      </c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334"/>
      <c r="Q9" s="334"/>
    </row>
    <row r="10" spans="1:17" x14ac:dyDescent="0.25">
      <c r="A10" s="412" t="s">
        <v>3</v>
      </c>
      <c r="B10" s="412"/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334"/>
      <c r="Q10" s="334"/>
    </row>
    <row r="11" spans="1:17" x14ac:dyDescent="0.25">
      <c r="A11" s="412" t="s">
        <v>189</v>
      </c>
      <c r="B11" s="412"/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334"/>
      <c r="Q11" s="334"/>
    </row>
    <row r="12" spans="1:17" x14ac:dyDescent="0.25">
      <c r="A12" s="312"/>
      <c r="B12" s="313"/>
      <c r="C12" s="313"/>
      <c r="D12" s="302"/>
      <c r="E12" s="302"/>
      <c r="F12" s="303"/>
      <c r="G12" s="302"/>
      <c r="H12" s="303"/>
      <c r="I12" s="302"/>
      <c r="J12" s="311"/>
      <c r="K12" s="302"/>
      <c r="L12" s="303"/>
      <c r="M12" s="302"/>
      <c r="N12" s="302"/>
      <c r="O12" s="302"/>
      <c r="P12" s="334"/>
      <c r="Q12" s="334"/>
    </row>
    <row r="13" spans="1:17" s="314" customFormat="1" x14ac:dyDescent="0.3">
      <c r="A13" s="415" t="s">
        <v>4</v>
      </c>
      <c r="B13" s="415" t="s">
        <v>5</v>
      </c>
      <c r="C13" s="415" t="s">
        <v>6</v>
      </c>
      <c r="D13" s="413" t="s">
        <v>7</v>
      </c>
      <c r="E13" s="413" t="s">
        <v>8</v>
      </c>
      <c r="F13" s="414" t="s">
        <v>9</v>
      </c>
      <c r="G13" s="414"/>
      <c r="H13" s="414"/>
      <c r="I13" s="414"/>
      <c r="J13" s="414" t="s">
        <v>10</v>
      </c>
      <c r="K13" s="414"/>
      <c r="L13" s="414"/>
      <c r="M13" s="414"/>
      <c r="N13" s="413" t="s">
        <v>11</v>
      </c>
      <c r="O13" s="413" t="s">
        <v>12</v>
      </c>
      <c r="P13" s="348"/>
      <c r="Q13" s="348"/>
    </row>
    <row r="14" spans="1:17" s="314" customFormat="1" ht="50.25" customHeight="1" x14ac:dyDescent="0.3">
      <c r="A14" s="415"/>
      <c r="B14" s="415"/>
      <c r="C14" s="415"/>
      <c r="D14" s="413"/>
      <c r="E14" s="413"/>
      <c r="F14" s="413" t="s">
        <v>13</v>
      </c>
      <c r="G14" s="413"/>
      <c r="H14" s="413" t="s">
        <v>14</v>
      </c>
      <c r="I14" s="413"/>
      <c r="J14" s="413" t="s">
        <v>15</v>
      </c>
      <c r="K14" s="413"/>
      <c r="L14" s="413" t="s">
        <v>16</v>
      </c>
      <c r="M14" s="413"/>
      <c r="N14" s="413"/>
      <c r="O14" s="413"/>
      <c r="P14" s="348"/>
      <c r="Q14" s="348"/>
    </row>
    <row r="15" spans="1:17" x14ac:dyDescent="0.25">
      <c r="A15" s="419" t="s">
        <v>17</v>
      </c>
      <c r="B15" s="419"/>
      <c r="C15" s="419"/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334"/>
      <c r="Q15" s="334"/>
    </row>
    <row r="16" spans="1:17" x14ac:dyDescent="0.25">
      <c r="A16" s="419"/>
      <c r="B16" s="419"/>
      <c r="C16" s="419"/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334"/>
      <c r="Q16" s="334"/>
    </row>
    <row r="17" spans="1:17" x14ac:dyDescent="0.25">
      <c r="A17" s="416" t="s">
        <v>136</v>
      </c>
      <c r="B17" s="416"/>
      <c r="C17" s="416"/>
      <c r="D17" s="416"/>
      <c r="E17" s="416"/>
      <c r="F17" s="416"/>
      <c r="G17" s="416"/>
      <c r="H17" s="416"/>
      <c r="I17" s="416"/>
      <c r="J17" s="416"/>
      <c r="K17" s="416"/>
      <c r="L17" s="416"/>
      <c r="M17" s="416"/>
      <c r="N17" s="416"/>
      <c r="O17" s="416"/>
      <c r="P17" s="334"/>
      <c r="Q17" s="334"/>
    </row>
    <row r="18" spans="1:17" x14ac:dyDescent="0.25">
      <c r="A18" s="369" t="s">
        <v>18</v>
      </c>
      <c r="B18" s="347">
        <v>1</v>
      </c>
      <c r="C18" s="343">
        <v>15</v>
      </c>
      <c r="D18" s="344">
        <v>5423</v>
      </c>
      <c r="E18" s="344">
        <f>D18*B18</f>
        <v>5423</v>
      </c>
      <c r="F18" s="345">
        <v>0.5</v>
      </c>
      <c r="G18" s="344">
        <f>E18*F18</f>
        <v>2711.5</v>
      </c>
      <c r="H18" s="345"/>
      <c r="I18" s="344"/>
      <c r="J18" s="346">
        <v>0.2</v>
      </c>
      <c r="K18" s="344">
        <f>E18*J18</f>
        <v>1084.6000000000001</v>
      </c>
      <c r="L18" s="345"/>
      <c r="M18" s="344"/>
      <c r="N18" s="344">
        <f>G18+I18+K18</f>
        <v>3796.1000000000004</v>
      </c>
      <c r="O18" s="344">
        <f t="shared" ref="O18:O23" si="0">E18+N18</f>
        <v>9219.1</v>
      </c>
      <c r="P18" s="334"/>
      <c r="Q18" s="334"/>
    </row>
    <row r="19" spans="1:17" x14ac:dyDescent="0.25">
      <c r="A19" s="369" t="s">
        <v>19</v>
      </c>
      <c r="B19" s="347">
        <v>1</v>
      </c>
      <c r="C19" s="343" t="s">
        <v>145</v>
      </c>
      <c r="D19" s="344">
        <f>D18-D18*0.05</f>
        <v>5151.8500000000004</v>
      </c>
      <c r="E19" s="344">
        <f>D19*B19</f>
        <v>5151.8500000000004</v>
      </c>
      <c r="F19" s="345">
        <v>0.5</v>
      </c>
      <c r="G19" s="344">
        <f>E19*F19</f>
        <v>2575.9250000000002</v>
      </c>
      <c r="H19" s="345"/>
      <c r="I19" s="344"/>
      <c r="J19" s="346">
        <v>0.2</v>
      </c>
      <c r="K19" s="344">
        <f>ROUND(E19*J19,2)</f>
        <v>1030.3699999999999</v>
      </c>
      <c r="L19" s="345"/>
      <c r="M19" s="344"/>
      <c r="N19" s="344">
        <f>G19+I19+K19</f>
        <v>3606.2950000000001</v>
      </c>
      <c r="O19" s="344">
        <f t="shared" si="0"/>
        <v>8758.1450000000004</v>
      </c>
      <c r="P19" s="334"/>
      <c r="Q19" s="334"/>
    </row>
    <row r="20" spans="1:17" x14ac:dyDescent="0.25">
      <c r="A20" s="369" t="s">
        <v>21</v>
      </c>
      <c r="B20" s="347">
        <v>1</v>
      </c>
      <c r="C20" s="343">
        <v>13</v>
      </c>
      <c r="D20" s="344">
        <v>4772</v>
      </c>
      <c r="E20" s="344">
        <f>D20*B20</f>
        <v>4772</v>
      </c>
      <c r="F20" s="345"/>
      <c r="G20" s="344"/>
      <c r="H20" s="345"/>
      <c r="I20" s="344"/>
      <c r="J20" s="346"/>
      <c r="K20" s="344"/>
      <c r="L20" s="345"/>
      <c r="M20" s="344"/>
      <c r="N20" s="344">
        <f>G20+I20+K20</f>
        <v>0</v>
      </c>
      <c r="O20" s="344">
        <f>E20+N20</f>
        <v>4772</v>
      </c>
      <c r="P20" s="334"/>
      <c r="Q20" s="334"/>
    </row>
    <row r="21" spans="1:17" x14ac:dyDescent="0.25">
      <c r="A21" s="369" t="s">
        <v>20</v>
      </c>
      <c r="B21" s="347">
        <v>1</v>
      </c>
      <c r="C21" s="343">
        <v>8</v>
      </c>
      <c r="D21" s="344">
        <v>3447</v>
      </c>
      <c r="E21" s="344">
        <f>D21*B21</f>
        <v>3447</v>
      </c>
      <c r="F21" s="345"/>
      <c r="G21" s="344"/>
      <c r="H21" s="345"/>
      <c r="I21" s="344"/>
      <c r="J21" s="346"/>
      <c r="K21" s="344"/>
      <c r="L21" s="345"/>
      <c r="M21" s="344"/>
      <c r="N21" s="344">
        <f>G21+I21+K21</f>
        <v>0</v>
      </c>
      <c r="O21" s="344">
        <f t="shared" si="0"/>
        <v>3447</v>
      </c>
      <c r="P21" s="334"/>
      <c r="Q21" s="334"/>
    </row>
    <row r="22" spans="1:17" x14ac:dyDescent="0.25">
      <c r="A22" s="370" t="s">
        <v>69</v>
      </c>
      <c r="B22" s="371">
        <v>1</v>
      </c>
      <c r="C22" s="372">
        <v>5</v>
      </c>
      <c r="D22" s="344">
        <v>2859</v>
      </c>
      <c r="E22" s="344">
        <f>D22*B22</f>
        <v>2859</v>
      </c>
      <c r="F22" s="373"/>
      <c r="G22" s="344"/>
      <c r="H22" s="373"/>
      <c r="I22" s="344"/>
      <c r="J22" s="352"/>
      <c r="K22" s="344"/>
      <c r="L22" s="373"/>
      <c r="M22" s="344"/>
      <c r="N22" s="344">
        <f>G22+I22+K22</f>
        <v>0</v>
      </c>
      <c r="O22" s="344">
        <f t="shared" si="0"/>
        <v>2859</v>
      </c>
      <c r="P22" s="334"/>
      <c r="Q22" s="334"/>
    </row>
    <row r="23" spans="1:17" x14ac:dyDescent="0.25">
      <c r="A23" s="374" t="s">
        <v>22</v>
      </c>
      <c r="B23" s="374">
        <f>SUM(B18:B22)</f>
        <v>5</v>
      </c>
      <c r="C23" s="375"/>
      <c r="D23" s="376"/>
      <c r="E23" s="377">
        <f>SUM(E18:E22)</f>
        <v>21652.85</v>
      </c>
      <c r="F23" s="376"/>
      <c r="G23" s="377">
        <f>SUM(G18:G22)</f>
        <v>5287.4250000000002</v>
      </c>
      <c r="H23" s="376"/>
      <c r="I23" s="377"/>
      <c r="J23" s="378"/>
      <c r="K23" s="377">
        <f>SUM(K18:K22)</f>
        <v>2114.9700000000003</v>
      </c>
      <c r="L23" s="376"/>
      <c r="M23" s="377"/>
      <c r="N23" s="377">
        <f>SUM(N18:N22)</f>
        <v>7402.3950000000004</v>
      </c>
      <c r="O23" s="377">
        <f t="shared" si="0"/>
        <v>29055.244999999999</v>
      </c>
      <c r="P23" s="334"/>
      <c r="Q23" s="334"/>
    </row>
    <row r="24" spans="1:17" s="334" customFormat="1" x14ac:dyDescent="0.25">
      <c r="A24" s="419" t="s">
        <v>23</v>
      </c>
      <c r="B24" s="419"/>
      <c r="C24" s="419"/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</row>
    <row r="25" spans="1:17" s="334" customFormat="1" x14ac:dyDescent="0.25">
      <c r="A25" s="369" t="s">
        <v>24</v>
      </c>
      <c r="B25" s="347">
        <v>1</v>
      </c>
      <c r="C25" s="343">
        <v>12</v>
      </c>
      <c r="D25" s="344">
        <v>4456</v>
      </c>
      <c r="E25" s="344">
        <f>D25*B25</f>
        <v>4456</v>
      </c>
      <c r="F25" s="345">
        <v>0.5</v>
      </c>
      <c r="G25" s="344">
        <f>E25*F25</f>
        <v>2228</v>
      </c>
      <c r="H25" s="345"/>
      <c r="I25" s="344"/>
      <c r="J25" s="346">
        <v>0.3</v>
      </c>
      <c r="K25" s="344">
        <f>E25*J25</f>
        <v>1336.8</v>
      </c>
      <c r="L25" s="345"/>
      <c r="M25" s="344"/>
      <c r="N25" s="344">
        <f>G25+I25+K25+M25</f>
        <v>3564.8</v>
      </c>
      <c r="O25" s="344">
        <f t="shared" ref="O25:O34" si="1">E25+N25</f>
        <v>8020.8</v>
      </c>
      <c r="P25" s="342"/>
      <c r="Q25" s="342"/>
    </row>
    <row r="26" spans="1:17" s="334" customFormat="1" x14ac:dyDescent="0.25">
      <c r="A26" s="369" t="s">
        <v>25</v>
      </c>
      <c r="B26" s="347">
        <v>1</v>
      </c>
      <c r="C26" s="343">
        <v>12</v>
      </c>
      <c r="D26" s="344">
        <v>4456</v>
      </c>
      <c r="E26" s="344">
        <f>D26*B26</f>
        <v>4456</v>
      </c>
      <c r="F26" s="345">
        <v>0.5</v>
      </c>
      <c r="G26" s="344">
        <f>E26*F26</f>
        <v>2228</v>
      </c>
      <c r="H26" s="345"/>
      <c r="I26" s="344"/>
      <c r="J26" s="346">
        <v>0</v>
      </c>
      <c r="K26" s="344">
        <f>E26*J26</f>
        <v>0</v>
      </c>
      <c r="L26" s="345"/>
      <c r="M26" s="344"/>
      <c r="N26" s="344">
        <f>G26+I26+K26+M26</f>
        <v>2228</v>
      </c>
      <c r="O26" s="344">
        <f t="shared" si="1"/>
        <v>6684</v>
      </c>
      <c r="P26" s="342"/>
      <c r="Q26" s="342"/>
    </row>
    <row r="27" spans="1:17" s="334" customFormat="1" x14ac:dyDescent="0.25">
      <c r="A27" s="369" t="s">
        <v>26</v>
      </c>
      <c r="B27" s="347">
        <v>1</v>
      </c>
      <c r="C27" s="343">
        <v>11</v>
      </c>
      <c r="D27" s="344">
        <v>4141</v>
      </c>
      <c r="E27" s="344">
        <f>D27*B27</f>
        <v>4141</v>
      </c>
      <c r="F27" s="345">
        <v>0.5</v>
      </c>
      <c r="G27" s="344">
        <f>E27*F27</f>
        <v>2070.5</v>
      </c>
      <c r="H27" s="345"/>
      <c r="I27" s="344"/>
      <c r="J27" s="346">
        <v>0</v>
      </c>
      <c r="K27" s="344">
        <f>E27*J27</f>
        <v>0</v>
      </c>
      <c r="L27" s="345"/>
      <c r="M27" s="344"/>
      <c r="N27" s="344">
        <f>G27+I27+K27+M27</f>
        <v>2070.5</v>
      </c>
      <c r="O27" s="344">
        <f t="shared" si="1"/>
        <v>6211.5</v>
      </c>
      <c r="P27" s="342"/>
      <c r="Q27" s="342"/>
    </row>
    <row r="28" spans="1:17" s="334" customFormat="1" x14ac:dyDescent="0.25">
      <c r="A28" s="369" t="s">
        <v>27</v>
      </c>
      <c r="B28" s="347">
        <v>0.5</v>
      </c>
      <c r="C28" s="343">
        <v>10</v>
      </c>
      <c r="D28" s="344">
        <v>3826</v>
      </c>
      <c r="E28" s="344">
        <f>D28*B28</f>
        <v>1913</v>
      </c>
      <c r="F28" s="345">
        <v>0.5</v>
      </c>
      <c r="G28" s="344">
        <f>E28*F28</f>
        <v>956.5</v>
      </c>
      <c r="H28" s="345"/>
      <c r="I28" s="344"/>
      <c r="J28" s="346">
        <v>0.1</v>
      </c>
      <c r="K28" s="344">
        <f>E28*J28</f>
        <v>191.3</v>
      </c>
      <c r="L28" s="345"/>
      <c r="M28" s="344"/>
      <c r="N28" s="344">
        <f>G28+I28+K28+M28</f>
        <v>1147.8</v>
      </c>
      <c r="O28" s="344">
        <f t="shared" si="1"/>
        <v>3060.8</v>
      </c>
      <c r="P28" s="342"/>
      <c r="Q28" s="342"/>
    </row>
    <row r="29" spans="1:17" s="334" customFormat="1" x14ac:dyDescent="0.25">
      <c r="A29" s="369" t="s">
        <v>165</v>
      </c>
      <c r="B29" s="347">
        <v>1</v>
      </c>
      <c r="C29" s="343">
        <v>9</v>
      </c>
      <c r="D29" s="344">
        <v>3636</v>
      </c>
      <c r="E29" s="344">
        <f>D29*B29</f>
        <v>3636</v>
      </c>
      <c r="F29" s="345">
        <v>0.5</v>
      </c>
      <c r="G29" s="344">
        <f>E29*F29</f>
        <v>1818</v>
      </c>
      <c r="H29" s="345"/>
      <c r="I29" s="344"/>
      <c r="J29" s="346">
        <v>0</v>
      </c>
      <c r="K29" s="344">
        <f>E29*J29</f>
        <v>0</v>
      </c>
      <c r="L29" s="345"/>
      <c r="M29" s="344"/>
      <c r="N29" s="344">
        <f>G29+I29+K29+M29</f>
        <v>1818</v>
      </c>
      <c r="O29" s="344">
        <f t="shared" si="1"/>
        <v>5454</v>
      </c>
      <c r="P29" s="342"/>
      <c r="Q29" s="342"/>
    </row>
    <row r="30" spans="1:17" s="334" customFormat="1" ht="15" customHeight="1" x14ac:dyDescent="0.25">
      <c r="A30" s="416" t="s">
        <v>164</v>
      </c>
      <c r="B30" s="416"/>
      <c r="C30" s="416"/>
      <c r="D30" s="416"/>
      <c r="E30" s="416"/>
      <c r="F30" s="416"/>
      <c r="G30" s="416"/>
      <c r="H30" s="416"/>
      <c r="I30" s="416"/>
      <c r="J30" s="416"/>
      <c r="K30" s="416"/>
      <c r="L30" s="416"/>
      <c r="M30" s="416"/>
      <c r="N30" s="416"/>
      <c r="O30" s="416"/>
    </row>
    <row r="31" spans="1:17" s="334" customFormat="1" x14ac:dyDescent="0.25">
      <c r="A31" s="369" t="s">
        <v>176</v>
      </c>
      <c r="B31" s="347">
        <v>1</v>
      </c>
      <c r="C31" s="343">
        <v>12</v>
      </c>
      <c r="D31" s="344">
        <v>4456</v>
      </c>
      <c r="E31" s="344">
        <f>D31*B31</f>
        <v>4456</v>
      </c>
      <c r="F31" s="345">
        <v>0.5</v>
      </c>
      <c r="G31" s="344">
        <f>E31*F31</f>
        <v>2228</v>
      </c>
      <c r="H31" s="345"/>
      <c r="I31" s="344"/>
      <c r="J31" s="346">
        <v>0.3</v>
      </c>
      <c r="K31" s="344">
        <f>E31*J31</f>
        <v>1336.8</v>
      </c>
      <c r="L31" s="345"/>
      <c r="M31" s="344"/>
      <c r="N31" s="344">
        <f>G31+I31+K31+M31</f>
        <v>3564.8</v>
      </c>
      <c r="O31" s="344">
        <f t="shared" si="1"/>
        <v>8020.8</v>
      </c>
    </row>
    <row r="32" spans="1:17" s="334" customFormat="1" x14ac:dyDescent="0.25">
      <c r="A32" s="369" t="s">
        <v>26</v>
      </c>
      <c r="B32" s="347">
        <v>1</v>
      </c>
      <c r="C32" s="343">
        <v>11</v>
      </c>
      <c r="D32" s="344">
        <v>4141</v>
      </c>
      <c r="E32" s="344">
        <f>D32*B32</f>
        <v>4141</v>
      </c>
      <c r="F32" s="345">
        <v>0.5</v>
      </c>
      <c r="G32" s="344">
        <f>E32*F32</f>
        <v>2070.5</v>
      </c>
      <c r="H32" s="345"/>
      <c r="I32" s="344"/>
      <c r="J32" s="346">
        <v>0.3</v>
      </c>
      <c r="K32" s="344">
        <f>E32*J32</f>
        <v>1242.3</v>
      </c>
      <c r="L32" s="345"/>
      <c r="M32" s="344"/>
      <c r="N32" s="344">
        <f>G32+I32+K32+M32</f>
        <v>3312.8</v>
      </c>
      <c r="O32" s="344">
        <f t="shared" si="1"/>
        <v>7453.8</v>
      </c>
    </row>
    <row r="33" spans="1:78" s="334" customFormat="1" x14ac:dyDescent="0.25">
      <c r="A33" s="369" t="s">
        <v>27</v>
      </c>
      <c r="B33" s="347">
        <v>1</v>
      </c>
      <c r="C33" s="343">
        <v>10</v>
      </c>
      <c r="D33" s="349">
        <v>3826</v>
      </c>
      <c r="E33" s="344">
        <f>D33*B33</f>
        <v>3826</v>
      </c>
      <c r="F33" s="357">
        <v>0.5</v>
      </c>
      <c r="G33" s="344">
        <f>E33*F33</f>
        <v>1913</v>
      </c>
      <c r="H33" s="345"/>
      <c r="I33" s="344"/>
      <c r="J33" s="346">
        <v>0.1</v>
      </c>
      <c r="K33" s="344">
        <f>E33*J33</f>
        <v>382.6</v>
      </c>
      <c r="L33" s="345"/>
      <c r="M33" s="344"/>
      <c r="N33" s="344">
        <f>G33+I33+K33+M33</f>
        <v>2295.6</v>
      </c>
      <c r="O33" s="344">
        <f t="shared" si="1"/>
        <v>6121.6</v>
      </c>
    </row>
    <row r="34" spans="1:78" s="334" customFormat="1" x14ac:dyDescent="0.25">
      <c r="A34" s="369" t="s">
        <v>165</v>
      </c>
      <c r="B34" s="347">
        <v>0.5</v>
      </c>
      <c r="C34" s="343">
        <v>9</v>
      </c>
      <c r="D34" s="349">
        <v>3636</v>
      </c>
      <c r="E34" s="344">
        <f>D34*B34</f>
        <v>1818</v>
      </c>
      <c r="F34" s="357">
        <v>0.5</v>
      </c>
      <c r="G34" s="344">
        <f>E34*F34</f>
        <v>909</v>
      </c>
      <c r="H34" s="345"/>
      <c r="I34" s="344"/>
      <c r="J34" s="346">
        <v>0</v>
      </c>
      <c r="K34" s="344">
        <f>E34*J34</f>
        <v>0</v>
      </c>
      <c r="L34" s="345"/>
      <c r="M34" s="344"/>
      <c r="N34" s="344">
        <f>G34+I34+K34+M34</f>
        <v>909</v>
      </c>
      <c r="O34" s="344">
        <f t="shared" si="1"/>
        <v>2727</v>
      </c>
    </row>
    <row r="35" spans="1:78" s="334" customFormat="1" x14ac:dyDescent="0.25">
      <c r="A35" s="379" t="s">
        <v>22</v>
      </c>
      <c r="B35" s="379">
        <f>B25+B26+B27+B29+B28+B31+B32+B33+B34</f>
        <v>8</v>
      </c>
      <c r="C35" s="380"/>
      <c r="D35" s="377"/>
      <c r="E35" s="377">
        <f>E25+E26+E27+E29+E28+E31+E32+E33+E34</f>
        <v>32843</v>
      </c>
      <c r="F35" s="373"/>
      <c r="G35" s="377">
        <f>G25+G26+G27+G29+G28+G31+G32+G33+G34</f>
        <v>16421.5</v>
      </c>
      <c r="H35" s="373"/>
      <c r="I35" s="377"/>
      <c r="J35" s="352"/>
      <c r="K35" s="377">
        <f>K25+K26+K27+K29+K28+K31+K32+K33+K34</f>
        <v>4489.8</v>
      </c>
      <c r="L35" s="373"/>
      <c r="M35" s="377"/>
      <c r="N35" s="377">
        <f>G35+I35+K35+M35</f>
        <v>20911.3</v>
      </c>
      <c r="O35" s="377">
        <f>O25+O26+O27+O29+O28+O31+O32+O33+O34</f>
        <v>53754.3</v>
      </c>
    </row>
    <row r="36" spans="1:78" x14ac:dyDescent="0.25">
      <c r="A36" s="416" t="s">
        <v>132</v>
      </c>
      <c r="B36" s="416"/>
      <c r="C36" s="416"/>
      <c r="D36" s="416"/>
      <c r="E36" s="416"/>
      <c r="F36" s="416"/>
      <c r="G36" s="416"/>
      <c r="H36" s="416"/>
      <c r="I36" s="416"/>
      <c r="J36" s="416"/>
      <c r="K36" s="416"/>
      <c r="L36" s="416"/>
      <c r="M36" s="416"/>
      <c r="N36" s="416"/>
      <c r="O36" s="416"/>
      <c r="P36" s="334"/>
      <c r="Q36" s="334"/>
    </row>
    <row r="37" spans="1:78" x14ac:dyDescent="0.25">
      <c r="A37" s="369" t="s">
        <v>24</v>
      </c>
      <c r="B37" s="347">
        <v>1</v>
      </c>
      <c r="C37" s="343">
        <v>12</v>
      </c>
      <c r="D37" s="344">
        <v>4456</v>
      </c>
      <c r="E37" s="344">
        <f t="shared" ref="E37:E40" si="2">D37*B37</f>
        <v>4456</v>
      </c>
      <c r="F37" s="345">
        <v>0.5</v>
      </c>
      <c r="G37" s="344">
        <f t="shared" ref="G37:G40" si="3">E37*F37</f>
        <v>2228</v>
      </c>
      <c r="H37" s="345"/>
      <c r="I37" s="344"/>
      <c r="J37" s="346">
        <v>0.2</v>
      </c>
      <c r="K37" s="344">
        <f t="shared" ref="K37:K40" si="4">E37*J37</f>
        <v>891.2</v>
      </c>
      <c r="L37" s="345"/>
      <c r="M37" s="344"/>
      <c r="N37" s="344">
        <f t="shared" ref="N37:N40" si="5">G37+I37+M37+K37</f>
        <v>3119.2</v>
      </c>
      <c r="O37" s="344">
        <f t="shared" ref="O37:O40" si="6">E37+N37</f>
        <v>7575.2</v>
      </c>
      <c r="P37" s="334"/>
      <c r="Q37" s="334"/>
    </row>
    <row r="38" spans="1:78" x14ac:dyDescent="0.25">
      <c r="A38" s="369" t="s">
        <v>39</v>
      </c>
      <c r="B38" s="347">
        <v>1</v>
      </c>
      <c r="C38" s="343">
        <v>11</v>
      </c>
      <c r="D38" s="344">
        <v>4141</v>
      </c>
      <c r="E38" s="344">
        <f t="shared" si="2"/>
        <v>4141</v>
      </c>
      <c r="F38" s="345">
        <v>0.5</v>
      </c>
      <c r="G38" s="344">
        <f t="shared" si="3"/>
        <v>2070.5</v>
      </c>
      <c r="H38" s="345"/>
      <c r="I38" s="344"/>
      <c r="J38" s="346">
        <v>0.3</v>
      </c>
      <c r="K38" s="344">
        <f t="shared" si="4"/>
        <v>1242.3</v>
      </c>
      <c r="L38" s="345"/>
      <c r="M38" s="344"/>
      <c r="N38" s="344">
        <f t="shared" si="5"/>
        <v>3312.8</v>
      </c>
      <c r="O38" s="344">
        <f t="shared" si="6"/>
        <v>7453.8</v>
      </c>
      <c r="P38" s="334"/>
      <c r="Q38" s="334"/>
    </row>
    <row r="39" spans="1:78" ht="27" customHeight="1" x14ac:dyDescent="0.25">
      <c r="A39" s="369" t="s">
        <v>169</v>
      </c>
      <c r="B39" s="363">
        <v>1</v>
      </c>
      <c r="C39" s="343">
        <v>11</v>
      </c>
      <c r="D39" s="349">
        <v>4141</v>
      </c>
      <c r="E39" s="344">
        <f>D39*B39</f>
        <v>4141</v>
      </c>
      <c r="F39" s="345">
        <v>0.5</v>
      </c>
      <c r="G39" s="344">
        <f>E39*F39</f>
        <v>2070.5</v>
      </c>
      <c r="H39" s="345"/>
      <c r="I39" s="344"/>
      <c r="J39" s="346">
        <v>0.1</v>
      </c>
      <c r="K39" s="344">
        <f>E39*J39</f>
        <v>414.1</v>
      </c>
      <c r="L39" s="345"/>
      <c r="M39" s="344"/>
      <c r="N39" s="344">
        <f>G39+I39+M39+K39</f>
        <v>2484.6</v>
      </c>
      <c r="O39" s="344">
        <f>E39+N39</f>
        <v>6625.6</v>
      </c>
      <c r="P39" s="334"/>
      <c r="Q39" s="334"/>
    </row>
    <row r="40" spans="1:78" x14ac:dyDescent="0.25">
      <c r="A40" s="369" t="s">
        <v>175</v>
      </c>
      <c r="B40" s="347">
        <v>0.5</v>
      </c>
      <c r="C40" s="343">
        <v>10</v>
      </c>
      <c r="D40" s="349">
        <v>3826</v>
      </c>
      <c r="E40" s="344">
        <f t="shared" si="2"/>
        <v>1913</v>
      </c>
      <c r="F40" s="345">
        <v>0.5</v>
      </c>
      <c r="G40" s="344">
        <f t="shared" si="3"/>
        <v>956.5</v>
      </c>
      <c r="H40" s="345"/>
      <c r="I40" s="344"/>
      <c r="J40" s="346">
        <v>0.3</v>
      </c>
      <c r="K40" s="344">
        <f t="shared" si="4"/>
        <v>573.9</v>
      </c>
      <c r="L40" s="345"/>
      <c r="M40" s="344"/>
      <c r="N40" s="344">
        <f t="shared" si="5"/>
        <v>1530.4</v>
      </c>
      <c r="O40" s="344">
        <f t="shared" si="6"/>
        <v>3443.4</v>
      </c>
      <c r="P40" s="334"/>
      <c r="Q40" s="334"/>
    </row>
    <row r="41" spans="1:78" x14ac:dyDescent="0.25">
      <c r="A41" s="369" t="s">
        <v>143</v>
      </c>
      <c r="B41" s="347">
        <v>1.5</v>
      </c>
      <c r="C41" s="343">
        <v>8</v>
      </c>
      <c r="D41" s="349">
        <v>3447</v>
      </c>
      <c r="E41" s="344">
        <f t="shared" ref="E41" si="7">D41*B41</f>
        <v>5170.5</v>
      </c>
      <c r="F41" s="345">
        <v>0.5</v>
      </c>
      <c r="G41" s="344">
        <f t="shared" ref="G41" si="8">E41*F41</f>
        <v>2585.25</v>
      </c>
      <c r="H41" s="345"/>
      <c r="I41" s="344"/>
      <c r="J41" s="346">
        <v>0</v>
      </c>
      <c r="K41" s="344">
        <f t="shared" ref="K41" si="9">E41*J41</f>
        <v>0</v>
      </c>
      <c r="L41" s="345"/>
      <c r="M41" s="344"/>
      <c r="N41" s="344">
        <f t="shared" ref="N41" si="10">G41+I41+M41+K41</f>
        <v>2585.25</v>
      </c>
      <c r="O41" s="344">
        <f t="shared" ref="O41" si="11">E41+N41</f>
        <v>7755.75</v>
      </c>
      <c r="P41" s="334"/>
      <c r="Q41" s="334"/>
    </row>
    <row r="42" spans="1:78" x14ac:dyDescent="0.25">
      <c r="A42" s="379" t="s">
        <v>22</v>
      </c>
      <c r="B42" s="379">
        <f>SUM(B37:B41)</f>
        <v>5</v>
      </c>
      <c r="C42" s="380"/>
      <c r="D42" s="377"/>
      <c r="E42" s="377">
        <f>SUM(E37:E41)</f>
        <v>19821.5</v>
      </c>
      <c r="F42" s="373"/>
      <c r="G42" s="377">
        <f>SUM(G37:G41)</f>
        <v>9910.75</v>
      </c>
      <c r="H42" s="373"/>
      <c r="I42" s="377"/>
      <c r="J42" s="352"/>
      <c r="K42" s="377">
        <f>SUM(K37:K41)</f>
        <v>3121.5</v>
      </c>
      <c r="L42" s="377"/>
      <c r="M42" s="377"/>
      <c r="N42" s="377">
        <f>SUM(N37:N41)</f>
        <v>13032.25</v>
      </c>
      <c r="O42" s="377">
        <f>SUM(O37:O41)</f>
        <v>32853.75</v>
      </c>
      <c r="P42" s="334"/>
      <c r="Q42" s="334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8"/>
      <c r="BE42" s="318"/>
      <c r="BF42" s="318"/>
      <c r="BG42" s="318"/>
      <c r="BH42" s="318"/>
      <c r="BI42" s="318"/>
      <c r="BJ42" s="318"/>
      <c r="BK42" s="318"/>
      <c r="BL42" s="318"/>
      <c r="BM42" s="318"/>
      <c r="BN42" s="318"/>
      <c r="BO42" s="318"/>
      <c r="BP42" s="318"/>
      <c r="BQ42" s="318"/>
      <c r="BR42" s="318"/>
      <c r="BS42" s="318"/>
      <c r="BT42" s="318"/>
      <c r="BU42" s="318"/>
      <c r="BV42" s="318"/>
      <c r="BW42" s="318"/>
      <c r="BX42" s="318"/>
      <c r="BY42" s="318"/>
      <c r="BZ42" s="318"/>
    </row>
    <row r="43" spans="1:78" x14ac:dyDescent="0.25">
      <c r="A43" s="416" t="s">
        <v>181</v>
      </c>
      <c r="B43" s="416"/>
      <c r="C43" s="416"/>
      <c r="D43" s="416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334"/>
      <c r="Q43" s="334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8"/>
      <c r="BD43" s="318"/>
      <c r="BE43" s="318"/>
      <c r="BF43" s="318"/>
      <c r="BG43" s="318"/>
      <c r="BH43" s="318"/>
      <c r="BI43" s="318"/>
      <c r="BJ43" s="318"/>
      <c r="BK43" s="318"/>
      <c r="BL43" s="318"/>
      <c r="BM43" s="318"/>
      <c r="BN43" s="318"/>
      <c r="BO43" s="318"/>
      <c r="BP43" s="318"/>
      <c r="BQ43" s="318"/>
      <c r="BR43" s="318"/>
      <c r="BS43" s="318"/>
      <c r="BT43" s="318"/>
      <c r="BU43" s="318"/>
      <c r="BV43" s="318"/>
      <c r="BW43" s="318"/>
      <c r="BX43" s="318"/>
      <c r="BY43" s="318"/>
      <c r="BZ43" s="318"/>
    </row>
    <row r="44" spans="1:78" x14ac:dyDescent="0.25">
      <c r="A44" s="381" t="s">
        <v>24</v>
      </c>
      <c r="B44" s="354">
        <v>1</v>
      </c>
      <c r="C44" s="353">
        <v>12</v>
      </c>
      <c r="D44" s="344">
        <v>4456</v>
      </c>
      <c r="E44" s="351">
        <f t="shared" ref="E44:E48" si="12">D44*B44</f>
        <v>4456</v>
      </c>
      <c r="F44" s="346">
        <v>0.5</v>
      </c>
      <c r="G44" s="351">
        <f>E44*F44</f>
        <v>2228</v>
      </c>
      <c r="H44" s="346"/>
      <c r="I44" s="351"/>
      <c r="J44" s="346">
        <v>0</v>
      </c>
      <c r="K44" s="351">
        <f>E44*J44</f>
        <v>0</v>
      </c>
      <c r="L44" s="346"/>
      <c r="M44" s="351"/>
      <c r="N44" s="351">
        <f>G44+I44+K44+M44</f>
        <v>2228</v>
      </c>
      <c r="O44" s="351">
        <f>E44+N44</f>
        <v>6684</v>
      </c>
      <c r="P44" s="334"/>
      <c r="Q44" s="334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8"/>
      <c r="BE44" s="318"/>
      <c r="BF44" s="318"/>
      <c r="BG44" s="318"/>
      <c r="BH44" s="318"/>
      <c r="BI44" s="318"/>
      <c r="BJ44" s="318"/>
      <c r="BK44" s="318"/>
      <c r="BL44" s="318"/>
      <c r="BM44" s="318"/>
      <c r="BN44" s="318"/>
      <c r="BO44" s="318"/>
      <c r="BP44" s="318"/>
      <c r="BQ44" s="318"/>
      <c r="BR44" s="318"/>
      <c r="BS44" s="318"/>
      <c r="BT44" s="318"/>
      <c r="BU44" s="318"/>
      <c r="BV44" s="318"/>
      <c r="BW44" s="318"/>
      <c r="BX44" s="318"/>
      <c r="BY44" s="318"/>
      <c r="BZ44" s="318"/>
    </row>
    <row r="45" spans="1:78" ht="26.4" x14ac:dyDescent="0.25">
      <c r="A45" s="381" t="s">
        <v>184</v>
      </c>
      <c r="B45" s="354">
        <v>1</v>
      </c>
      <c r="C45" s="353">
        <v>11</v>
      </c>
      <c r="D45" s="344">
        <v>4141</v>
      </c>
      <c r="E45" s="351">
        <f>D45*B45</f>
        <v>4141</v>
      </c>
      <c r="F45" s="346">
        <v>0.5</v>
      </c>
      <c r="G45" s="351">
        <f>E45*F45</f>
        <v>2070.5</v>
      </c>
      <c r="H45" s="346"/>
      <c r="I45" s="351"/>
      <c r="J45" s="346">
        <v>0</v>
      </c>
      <c r="K45" s="351">
        <f>E45*J45</f>
        <v>0</v>
      </c>
      <c r="L45" s="346"/>
      <c r="M45" s="351"/>
      <c r="N45" s="351">
        <f>G45+I45+K45+M45</f>
        <v>2070.5</v>
      </c>
      <c r="O45" s="351">
        <f>E45+N45</f>
        <v>6211.5</v>
      </c>
      <c r="P45" s="334"/>
      <c r="Q45" s="334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8"/>
      <c r="BE45" s="318"/>
      <c r="BF45" s="318"/>
      <c r="BG45" s="318"/>
      <c r="BH45" s="318"/>
      <c r="BI45" s="318"/>
      <c r="BJ45" s="318"/>
      <c r="BK45" s="318"/>
      <c r="BL45" s="318"/>
      <c r="BM45" s="318"/>
      <c r="BN45" s="318"/>
      <c r="BO45" s="318"/>
      <c r="BP45" s="318"/>
      <c r="BQ45" s="318"/>
      <c r="BR45" s="318"/>
      <c r="BS45" s="318"/>
      <c r="BT45" s="318"/>
      <c r="BU45" s="318"/>
      <c r="BV45" s="318"/>
      <c r="BW45" s="318"/>
      <c r="BX45" s="318"/>
      <c r="BY45" s="318"/>
      <c r="BZ45" s="318"/>
    </row>
    <row r="46" spans="1:78" ht="26.4" x14ac:dyDescent="0.25">
      <c r="A46" s="382" t="s">
        <v>111</v>
      </c>
      <c r="B46" s="383">
        <v>1</v>
      </c>
      <c r="C46" s="350">
        <v>11</v>
      </c>
      <c r="D46" s="344">
        <v>4141</v>
      </c>
      <c r="E46" s="351">
        <f t="shared" si="12"/>
        <v>4141</v>
      </c>
      <c r="F46" s="346">
        <v>0.5</v>
      </c>
      <c r="G46" s="351">
        <f t="shared" ref="G46:G48" si="13">E46*F46</f>
        <v>2070.5</v>
      </c>
      <c r="H46" s="352"/>
      <c r="I46" s="351"/>
      <c r="J46" s="346">
        <v>0.1</v>
      </c>
      <c r="K46" s="351">
        <f t="shared" ref="K46:K48" si="14">E46*J46</f>
        <v>414.1</v>
      </c>
      <c r="L46" s="352"/>
      <c r="M46" s="351"/>
      <c r="N46" s="351">
        <f t="shared" ref="N46:N48" si="15">G46+I46+K46+M46</f>
        <v>2484.6</v>
      </c>
      <c r="O46" s="351">
        <f t="shared" ref="O46:O48" si="16">E46+N46</f>
        <v>6625.6</v>
      </c>
      <c r="P46" s="334"/>
      <c r="Q46" s="334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8"/>
      <c r="BE46" s="318"/>
      <c r="BF46" s="318"/>
      <c r="BG46" s="318"/>
      <c r="BH46" s="318"/>
      <c r="BI46" s="318"/>
      <c r="BJ46" s="318"/>
      <c r="BK46" s="318"/>
      <c r="BL46" s="318"/>
      <c r="BM46" s="318"/>
      <c r="BN46" s="318"/>
      <c r="BO46" s="318"/>
      <c r="BP46" s="318"/>
      <c r="BQ46" s="318"/>
      <c r="BR46" s="318"/>
      <c r="BS46" s="318"/>
      <c r="BT46" s="318"/>
      <c r="BU46" s="318"/>
      <c r="BV46" s="318"/>
      <c r="BW46" s="318"/>
      <c r="BX46" s="318"/>
      <c r="BY46" s="318"/>
      <c r="BZ46" s="318"/>
    </row>
    <row r="47" spans="1:78" ht="26.4" x14ac:dyDescent="0.25">
      <c r="A47" s="381" t="s">
        <v>172</v>
      </c>
      <c r="B47" s="354">
        <v>1</v>
      </c>
      <c r="C47" s="353">
        <v>11</v>
      </c>
      <c r="D47" s="344">
        <v>4141</v>
      </c>
      <c r="E47" s="351">
        <f t="shared" si="12"/>
        <v>4141</v>
      </c>
      <c r="F47" s="346">
        <v>0.5</v>
      </c>
      <c r="G47" s="351">
        <f t="shared" si="13"/>
        <v>2070.5</v>
      </c>
      <c r="H47" s="346"/>
      <c r="I47" s="351"/>
      <c r="J47" s="346">
        <v>0</v>
      </c>
      <c r="K47" s="351">
        <f t="shared" si="14"/>
        <v>0</v>
      </c>
      <c r="L47" s="346"/>
      <c r="M47" s="351"/>
      <c r="N47" s="351">
        <f t="shared" si="15"/>
        <v>2070.5</v>
      </c>
      <c r="O47" s="351">
        <f t="shared" si="16"/>
        <v>6211.5</v>
      </c>
      <c r="P47" s="334"/>
      <c r="Q47" s="334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8"/>
      <c r="BE47" s="318"/>
      <c r="BF47" s="318"/>
      <c r="BG47" s="318"/>
      <c r="BH47" s="318"/>
      <c r="BI47" s="318"/>
      <c r="BJ47" s="318"/>
      <c r="BK47" s="318"/>
      <c r="BL47" s="318"/>
      <c r="BM47" s="318"/>
      <c r="BN47" s="318"/>
      <c r="BO47" s="318"/>
      <c r="BP47" s="318"/>
      <c r="BQ47" s="318"/>
      <c r="BR47" s="318"/>
      <c r="BS47" s="318"/>
      <c r="BT47" s="318"/>
      <c r="BU47" s="318"/>
      <c r="BV47" s="318"/>
      <c r="BW47" s="318"/>
      <c r="BX47" s="318"/>
      <c r="BY47" s="318"/>
      <c r="BZ47" s="318"/>
    </row>
    <row r="48" spans="1:78" s="333" customFormat="1" x14ac:dyDescent="0.25">
      <c r="A48" s="381" t="s">
        <v>170</v>
      </c>
      <c r="B48" s="354">
        <v>1.5</v>
      </c>
      <c r="C48" s="353">
        <v>8</v>
      </c>
      <c r="D48" s="344">
        <v>3447</v>
      </c>
      <c r="E48" s="351">
        <f t="shared" si="12"/>
        <v>5170.5</v>
      </c>
      <c r="F48" s="346">
        <v>0.5</v>
      </c>
      <c r="G48" s="351">
        <f t="shared" si="13"/>
        <v>2585.25</v>
      </c>
      <c r="H48" s="346"/>
      <c r="I48" s="351"/>
      <c r="J48" s="346">
        <v>0</v>
      </c>
      <c r="K48" s="351">
        <f t="shared" si="14"/>
        <v>0</v>
      </c>
      <c r="L48" s="346"/>
      <c r="M48" s="351"/>
      <c r="N48" s="351">
        <f t="shared" si="15"/>
        <v>2585.25</v>
      </c>
      <c r="O48" s="351">
        <f t="shared" si="16"/>
        <v>7755.75</v>
      </c>
      <c r="P48" s="342"/>
      <c r="Q48" s="342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8"/>
      <c r="BE48" s="318"/>
      <c r="BF48" s="318"/>
      <c r="BG48" s="318"/>
      <c r="BH48" s="318"/>
      <c r="BI48" s="318"/>
      <c r="BJ48" s="318"/>
      <c r="BK48" s="318"/>
      <c r="BL48" s="318"/>
      <c r="BM48" s="318"/>
      <c r="BN48" s="318"/>
      <c r="BO48" s="318"/>
      <c r="BP48" s="318"/>
      <c r="BQ48" s="318"/>
      <c r="BR48" s="318"/>
      <c r="BS48" s="318"/>
      <c r="BT48" s="318"/>
      <c r="BU48" s="318"/>
      <c r="BV48" s="318"/>
      <c r="BW48" s="318"/>
      <c r="BX48" s="318"/>
      <c r="BY48" s="318"/>
      <c r="BZ48" s="318"/>
    </row>
    <row r="49" spans="1:78" x14ac:dyDescent="0.25">
      <c r="A49" s="379" t="s">
        <v>22</v>
      </c>
      <c r="B49" s="379">
        <f>SUM(B44:B48)</f>
        <v>5.5</v>
      </c>
      <c r="C49" s="380"/>
      <c r="D49" s="377"/>
      <c r="E49" s="377">
        <f>SUM(E44:E48)</f>
        <v>22049.5</v>
      </c>
      <c r="F49" s="373"/>
      <c r="G49" s="377">
        <f>SUM(G44:G48)</f>
        <v>11024.75</v>
      </c>
      <c r="H49" s="373"/>
      <c r="I49" s="377"/>
      <c r="J49" s="352"/>
      <c r="K49" s="377">
        <f>SUM(K44:K48)</f>
        <v>414.1</v>
      </c>
      <c r="L49" s="373"/>
      <c r="M49" s="377"/>
      <c r="N49" s="377">
        <f>SUM(N44:N48)</f>
        <v>11438.85</v>
      </c>
      <c r="O49" s="377">
        <f>SUM(O44:O48)</f>
        <v>33488.35</v>
      </c>
      <c r="P49" s="334"/>
      <c r="Q49" s="334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8"/>
      <c r="BE49" s="318"/>
      <c r="BF49" s="318"/>
      <c r="BG49" s="318"/>
      <c r="BH49" s="318"/>
      <c r="BI49" s="318"/>
      <c r="BJ49" s="318"/>
      <c r="BK49" s="318"/>
      <c r="BL49" s="318"/>
      <c r="BM49" s="318"/>
      <c r="BN49" s="318"/>
      <c r="BO49" s="318"/>
      <c r="BP49" s="318"/>
      <c r="BQ49" s="318"/>
      <c r="BR49" s="318"/>
      <c r="BS49" s="318"/>
      <c r="BT49" s="318"/>
      <c r="BU49" s="318"/>
      <c r="BV49" s="318"/>
      <c r="BW49" s="318"/>
      <c r="BX49" s="318"/>
      <c r="BY49" s="318"/>
      <c r="BZ49" s="318"/>
    </row>
    <row r="50" spans="1:78" x14ac:dyDescent="0.25">
      <c r="A50" s="416" t="s">
        <v>28</v>
      </c>
      <c r="B50" s="416"/>
      <c r="C50" s="416"/>
      <c r="D50" s="416"/>
      <c r="E50" s="416"/>
      <c r="F50" s="416"/>
      <c r="G50" s="416"/>
      <c r="H50" s="416"/>
      <c r="I50" s="416"/>
      <c r="J50" s="416"/>
      <c r="K50" s="416"/>
      <c r="L50" s="416"/>
      <c r="M50" s="416"/>
      <c r="N50" s="416"/>
      <c r="O50" s="416"/>
      <c r="P50" s="334"/>
      <c r="Q50" s="334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8"/>
      <c r="BE50" s="318"/>
      <c r="BF50" s="318"/>
      <c r="BG50" s="318"/>
      <c r="BH50" s="318"/>
      <c r="BI50" s="318"/>
      <c r="BJ50" s="318"/>
      <c r="BK50" s="318"/>
      <c r="BL50" s="318"/>
      <c r="BM50" s="318"/>
      <c r="BN50" s="318"/>
      <c r="BO50" s="318"/>
      <c r="BP50" s="318"/>
      <c r="BQ50" s="318"/>
      <c r="BR50" s="318"/>
      <c r="BS50" s="318"/>
      <c r="BT50" s="318"/>
      <c r="BU50" s="318"/>
      <c r="BV50" s="318"/>
      <c r="BW50" s="318"/>
      <c r="BX50" s="318"/>
      <c r="BY50" s="318"/>
      <c r="BZ50" s="318"/>
    </row>
    <row r="51" spans="1:78" x14ac:dyDescent="0.25">
      <c r="A51" s="384" t="s">
        <v>24</v>
      </c>
      <c r="B51" s="354">
        <v>1</v>
      </c>
      <c r="C51" s="353">
        <v>12</v>
      </c>
      <c r="D51" s="344">
        <v>4456</v>
      </c>
      <c r="E51" s="351">
        <f t="shared" ref="E51:E56" si="17">D51*B51</f>
        <v>4456</v>
      </c>
      <c r="F51" s="346">
        <v>0.5</v>
      </c>
      <c r="G51" s="351">
        <f t="shared" ref="G51:G56" si="18">E51*F51</f>
        <v>2228</v>
      </c>
      <c r="H51" s="346"/>
      <c r="I51" s="351"/>
      <c r="J51" s="346">
        <v>0.3</v>
      </c>
      <c r="K51" s="351">
        <f t="shared" ref="K51:K56" si="19">E51*J51</f>
        <v>1336.8</v>
      </c>
      <c r="L51" s="346"/>
      <c r="M51" s="351"/>
      <c r="N51" s="351">
        <f t="shared" ref="N51:N56" si="20">G51+I51+K51+M51</f>
        <v>3564.8</v>
      </c>
      <c r="O51" s="351">
        <f t="shared" ref="O51:O56" si="21">E51+N51</f>
        <v>8020.8</v>
      </c>
      <c r="P51" s="334"/>
      <c r="Q51" s="334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8"/>
      <c r="BE51" s="318"/>
      <c r="BF51" s="318"/>
      <c r="BG51" s="318"/>
      <c r="BH51" s="318"/>
      <c r="BI51" s="318"/>
      <c r="BJ51" s="318"/>
      <c r="BK51" s="318"/>
      <c r="BL51" s="318"/>
      <c r="BM51" s="318"/>
      <c r="BN51" s="318"/>
      <c r="BO51" s="318"/>
      <c r="BP51" s="318"/>
      <c r="BQ51" s="318"/>
      <c r="BR51" s="318"/>
      <c r="BS51" s="318"/>
      <c r="BT51" s="318"/>
      <c r="BU51" s="318"/>
      <c r="BV51" s="318"/>
      <c r="BW51" s="318"/>
      <c r="BX51" s="318"/>
      <c r="BY51" s="318"/>
      <c r="BZ51" s="318"/>
    </row>
    <row r="52" spans="1:78" ht="26.4" x14ac:dyDescent="0.25">
      <c r="A52" s="384" t="s">
        <v>29</v>
      </c>
      <c r="B52" s="354">
        <v>1</v>
      </c>
      <c r="C52" s="353">
        <v>11</v>
      </c>
      <c r="D52" s="344">
        <v>4141</v>
      </c>
      <c r="E52" s="351">
        <f>D52*B52</f>
        <v>4141</v>
      </c>
      <c r="F52" s="346">
        <v>0.5</v>
      </c>
      <c r="G52" s="351">
        <f>E52*F52</f>
        <v>2070.5</v>
      </c>
      <c r="H52" s="352"/>
      <c r="I52" s="351"/>
      <c r="J52" s="346">
        <v>0.3</v>
      </c>
      <c r="K52" s="351">
        <f>E52*J52</f>
        <v>1242.3</v>
      </c>
      <c r="L52" s="352"/>
      <c r="M52" s="351"/>
      <c r="N52" s="351">
        <f>G52+I52+K52+M52</f>
        <v>3312.8</v>
      </c>
      <c r="O52" s="351">
        <f>E52+N52</f>
        <v>7453.8</v>
      </c>
      <c r="P52" s="334"/>
      <c r="Q52" s="334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8"/>
      <c r="BE52" s="318"/>
      <c r="BF52" s="318"/>
      <c r="BG52" s="318"/>
      <c r="BH52" s="318"/>
      <c r="BI52" s="318"/>
      <c r="BJ52" s="318"/>
      <c r="BK52" s="318"/>
      <c r="BL52" s="318"/>
      <c r="BM52" s="318"/>
      <c r="BN52" s="318"/>
      <c r="BO52" s="318"/>
      <c r="BP52" s="318"/>
      <c r="BQ52" s="318"/>
      <c r="BR52" s="318"/>
      <c r="BS52" s="318"/>
      <c r="BT52" s="318"/>
      <c r="BU52" s="318"/>
      <c r="BV52" s="318"/>
      <c r="BW52" s="318"/>
      <c r="BX52" s="318"/>
      <c r="BY52" s="318"/>
      <c r="BZ52" s="318"/>
    </row>
    <row r="53" spans="1:78" ht="26.4" x14ac:dyDescent="0.25">
      <c r="A53" s="384" t="s">
        <v>174</v>
      </c>
      <c r="B53" s="354">
        <v>0.5</v>
      </c>
      <c r="C53" s="353">
        <v>10</v>
      </c>
      <c r="D53" s="344">
        <v>3826</v>
      </c>
      <c r="E53" s="351">
        <f t="shared" si="17"/>
        <v>1913</v>
      </c>
      <c r="F53" s="346">
        <v>0.5</v>
      </c>
      <c r="G53" s="351">
        <f t="shared" si="18"/>
        <v>956.5</v>
      </c>
      <c r="H53" s="346"/>
      <c r="I53" s="351"/>
      <c r="J53" s="346">
        <v>0.3</v>
      </c>
      <c r="K53" s="351">
        <f t="shared" si="19"/>
        <v>573.9</v>
      </c>
      <c r="L53" s="346"/>
      <c r="M53" s="351"/>
      <c r="N53" s="351">
        <f t="shared" si="20"/>
        <v>1530.4</v>
      </c>
      <c r="O53" s="351">
        <f t="shared" si="21"/>
        <v>3443.4</v>
      </c>
      <c r="P53" s="334"/>
      <c r="Q53" s="334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8"/>
      <c r="BE53" s="318"/>
      <c r="BF53" s="318"/>
      <c r="BG53" s="318"/>
      <c r="BH53" s="318"/>
      <c r="BI53" s="318"/>
      <c r="BJ53" s="318"/>
      <c r="BK53" s="318"/>
      <c r="BL53" s="318"/>
      <c r="BM53" s="318"/>
      <c r="BN53" s="318"/>
      <c r="BO53" s="318"/>
      <c r="BP53" s="318"/>
      <c r="BQ53" s="318"/>
      <c r="BR53" s="318"/>
      <c r="BS53" s="318"/>
      <c r="BT53" s="318"/>
      <c r="BU53" s="318"/>
      <c r="BV53" s="318"/>
      <c r="BW53" s="318"/>
      <c r="BX53" s="318"/>
      <c r="BY53" s="318"/>
      <c r="BZ53" s="318"/>
    </row>
    <row r="54" spans="1:78" ht="26.4" x14ac:dyDescent="0.25">
      <c r="A54" s="384" t="s">
        <v>174</v>
      </c>
      <c r="B54" s="400">
        <v>0.5</v>
      </c>
      <c r="C54" s="353">
        <v>10</v>
      </c>
      <c r="D54" s="344">
        <v>3826</v>
      </c>
      <c r="E54" s="351">
        <f t="shared" ref="E54" si="22">D54*B54</f>
        <v>1913</v>
      </c>
      <c r="F54" s="346">
        <v>0.5</v>
      </c>
      <c r="G54" s="351">
        <f t="shared" ref="G54" si="23">E54*F54</f>
        <v>956.5</v>
      </c>
      <c r="H54" s="346"/>
      <c r="I54" s="351"/>
      <c r="J54" s="346">
        <v>0</v>
      </c>
      <c r="K54" s="351">
        <f t="shared" ref="K54" si="24">E54*J54</f>
        <v>0</v>
      </c>
      <c r="L54" s="346"/>
      <c r="M54" s="351"/>
      <c r="N54" s="351">
        <f t="shared" ref="N54" si="25">G54+I54+K54+M54</f>
        <v>956.5</v>
      </c>
      <c r="O54" s="351">
        <f t="shared" ref="O54" si="26">E54+N54</f>
        <v>2869.5</v>
      </c>
      <c r="P54" s="334"/>
      <c r="Q54" s="334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8"/>
      <c r="BE54" s="318"/>
      <c r="BF54" s="318"/>
      <c r="BG54" s="318"/>
      <c r="BH54" s="318"/>
      <c r="BI54" s="318"/>
      <c r="BJ54" s="318"/>
      <c r="BK54" s="318"/>
      <c r="BL54" s="318"/>
      <c r="BM54" s="318"/>
      <c r="BN54" s="318"/>
      <c r="BO54" s="318"/>
      <c r="BP54" s="318"/>
      <c r="BQ54" s="318"/>
      <c r="BR54" s="318"/>
      <c r="BS54" s="318"/>
      <c r="BT54" s="318"/>
      <c r="BU54" s="318"/>
      <c r="BV54" s="318"/>
      <c r="BW54" s="318"/>
      <c r="BX54" s="318"/>
      <c r="BY54" s="318"/>
      <c r="BZ54" s="318"/>
    </row>
    <row r="55" spans="1:78" x14ac:dyDescent="0.25">
      <c r="A55" s="384" t="s">
        <v>147</v>
      </c>
      <c r="B55" s="354">
        <v>1</v>
      </c>
      <c r="C55" s="353">
        <v>10</v>
      </c>
      <c r="D55" s="344">
        <v>3826</v>
      </c>
      <c r="E55" s="351">
        <f t="shared" si="17"/>
        <v>3826</v>
      </c>
      <c r="F55" s="346">
        <v>0.5</v>
      </c>
      <c r="G55" s="351">
        <f t="shared" si="18"/>
        <v>1913</v>
      </c>
      <c r="H55" s="346"/>
      <c r="I55" s="351"/>
      <c r="J55" s="346">
        <v>0</v>
      </c>
      <c r="K55" s="351">
        <f t="shared" si="19"/>
        <v>0</v>
      </c>
      <c r="L55" s="346"/>
      <c r="M55" s="351"/>
      <c r="N55" s="351">
        <f t="shared" si="20"/>
        <v>1913</v>
      </c>
      <c r="O55" s="351">
        <f t="shared" si="21"/>
        <v>5739</v>
      </c>
      <c r="P55" s="334"/>
      <c r="Q55" s="334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8"/>
      <c r="BE55" s="318"/>
      <c r="BF55" s="318"/>
      <c r="BG55" s="318"/>
      <c r="BH55" s="318"/>
      <c r="BI55" s="318"/>
      <c r="BJ55" s="318"/>
      <c r="BK55" s="318"/>
      <c r="BL55" s="318"/>
      <c r="BM55" s="318"/>
      <c r="BN55" s="318"/>
      <c r="BO55" s="318"/>
      <c r="BP55" s="318"/>
      <c r="BQ55" s="318"/>
      <c r="BR55" s="318"/>
      <c r="BS55" s="318"/>
      <c r="BT55" s="318"/>
      <c r="BU55" s="318"/>
      <c r="BV55" s="318"/>
      <c r="BW55" s="318"/>
      <c r="BX55" s="318"/>
      <c r="BY55" s="318"/>
      <c r="BZ55" s="318"/>
    </row>
    <row r="56" spans="1:78" x14ac:dyDescent="0.25">
      <c r="A56" s="384" t="s">
        <v>173</v>
      </c>
      <c r="B56" s="354">
        <v>1</v>
      </c>
      <c r="C56" s="353">
        <v>10</v>
      </c>
      <c r="D56" s="349">
        <v>3826</v>
      </c>
      <c r="E56" s="351">
        <f t="shared" si="17"/>
        <v>3826</v>
      </c>
      <c r="F56" s="346">
        <v>0.5</v>
      </c>
      <c r="G56" s="351">
        <f t="shared" si="18"/>
        <v>1913</v>
      </c>
      <c r="H56" s="346"/>
      <c r="I56" s="351"/>
      <c r="J56" s="346">
        <v>0</v>
      </c>
      <c r="K56" s="351">
        <f t="shared" si="19"/>
        <v>0</v>
      </c>
      <c r="L56" s="346"/>
      <c r="M56" s="351"/>
      <c r="N56" s="351">
        <f t="shared" si="20"/>
        <v>1913</v>
      </c>
      <c r="O56" s="351">
        <f t="shared" si="21"/>
        <v>5739</v>
      </c>
      <c r="P56" s="334"/>
      <c r="Q56" s="334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8"/>
      <c r="BE56" s="318"/>
      <c r="BF56" s="318"/>
      <c r="BG56" s="318"/>
      <c r="BH56" s="318"/>
      <c r="BI56" s="318"/>
      <c r="BJ56" s="318"/>
      <c r="BK56" s="318"/>
      <c r="BL56" s="318"/>
      <c r="BM56" s="318"/>
      <c r="BN56" s="318"/>
      <c r="BO56" s="318"/>
      <c r="BP56" s="318"/>
      <c r="BQ56" s="318"/>
      <c r="BR56" s="318"/>
      <c r="BS56" s="318"/>
      <c r="BT56" s="318"/>
      <c r="BU56" s="318"/>
      <c r="BV56" s="318"/>
      <c r="BW56" s="318"/>
      <c r="BX56" s="318"/>
      <c r="BY56" s="318"/>
      <c r="BZ56" s="318"/>
    </row>
    <row r="57" spans="1:78" x14ac:dyDescent="0.25">
      <c r="A57" s="379" t="s">
        <v>22</v>
      </c>
      <c r="B57" s="379">
        <f>SUM(B51:B56)</f>
        <v>5</v>
      </c>
      <c r="C57" s="380"/>
      <c r="D57" s="377"/>
      <c r="E57" s="377">
        <f>SUM(E51:E56)</f>
        <v>20075</v>
      </c>
      <c r="F57" s="373"/>
      <c r="G57" s="377">
        <f>SUM(G51:G56)</f>
        <v>10037.5</v>
      </c>
      <c r="H57" s="373"/>
      <c r="I57" s="377"/>
      <c r="J57" s="352"/>
      <c r="K57" s="377">
        <f>SUM(K51:K56)</f>
        <v>3153</v>
      </c>
      <c r="L57" s="373"/>
      <c r="M57" s="377"/>
      <c r="N57" s="377">
        <f>SUM(N51:N56)</f>
        <v>13190.5</v>
      </c>
      <c r="O57" s="377">
        <f>SUM(O51:O56)</f>
        <v>33265.5</v>
      </c>
      <c r="P57" s="334"/>
      <c r="Q57" s="334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8"/>
      <c r="BE57" s="318"/>
      <c r="BF57" s="318"/>
      <c r="BG57" s="318"/>
      <c r="BH57" s="318"/>
      <c r="BI57" s="318"/>
      <c r="BJ57" s="318"/>
      <c r="BK57" s="318"/>
      <c r="BL57" s="318"/>
      <c r="BM57" s="318"/>
      <c r="BN57" s="318"/>
      <c r="BO57" s="318"/>
      <c r="BP57" s="318"/>
      <c r="BQ57" s="318"/>
      <c r="BR57" s="318"/>
      <c r="BS57" s="318"/>
      <c r="BT57" s="318"/>
      <c r="BU57" s="318"/>
      <c r="BV57" s="318"/>
      <c r="BW57" s="318"/>
      <c r="BX57" s="318"/>
      <c r="BY57" s="318"/>
      <c r="BZ57" s="318"/>
    </row>
    <row r="58" spans="1:78" x14ac:dyDescent="0.25">
      <c r="A58" s="416" t="s">
        <v>30</v>
      </c>
      <c r="B58" s="416"/>
      <c r="C58" s="416"/>
      <c r="D58" s="416"/>
      <c r="E58" s="416"/>
      <c r="F58" s="416"/>
      <c r="G58" s="416"/>
      <c r="H58" s="416"/>
      <c r="I58" s="416"/>
      <c r="J58" s="416"/>
      <c r="K58" s="416"/>
      <c r="L58" s="416"/>
      <c r="M58" s="416"/>
      <c r="N58" s="416"/>
      <c r="O58" s="416"/>
      <c r="P58" s="334"/>
      <c r="Q58" s="334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8"/>
      <c r="BE58" s="318"/>
      <c r="BF58" s="318"/>
      <c r="BG58" s="318"/>
      <c r="BH58" s="318"/>
      <c r="BI58" s="318"/>
      <c r="BJ58" s="318"/>
      <c r="BK58" s="318"/>
      <c r="BL58" s="318"/>
      <c r="BM58" s="318"/>
      <c r="BN58" s="318"/>
      <c r="BO58" s="318"/>
      <c r="BP58" s="318"/>
      <c r="BQ58" s="318"/>
      <c r="BR58" s="318"/>
      <c r="BS58" s="318"/>
      <c r="BT58" s="318"/>
      <c r="BU58" s="318"/>
      <c r="BV58" s="318"/>
      <c r="BW58" s="318"/>
      <c r="BX58" s="318"/>
      <c r="BY58" s="318"/>
      <c r="BZ58" s="318"/>
    </row>
    <row r="59" spans="1:78" x14ac:dyDescent="0.25">
      <c r="A59" s="369" t="s">
        <v>24</v>
      </c>
      <c r="B59" s="347">
        <v>1</v>
      </c>
      <c r="C59" s="343">
        <v>12</v>
      </c>
      <c r="D59" s="344">
        <v>4456</v>
      </c>
      <c r="E59" s="344">
        <f t="shared" ref="E59" si="27">D59*B59</f>
        <v>4456</v>
      </c>
      <c r="F59" s="345">
        <v>0.5</v>
      </c>
      <c r="G59" s="344">
        <f t="shared" ref="G59:G63" si="28">E59*F59</f>
        <v>2228</v>
      </c>
      <c r="H59" s="345"/>
      <c r="I59" s="344"/>
      <c r="J59" s="346">
        <v>0.1</v>
      </c>
      <c r="K59" s="344">
        <f t="shared" ref="K59:K63" si="29">E59*J59</f>
        <v>445.6</v>
      </c>
      <c r="L59" s="345"/>
      <c r="M59" s="344"/>
      <c r="N59" s="344">
        <f t="shared" ref="N59:N63" si="30">G59+I59+K59+M59</f>
        <v>2673.6</v>
      </c>
      <c r="O59" s="344">
        <f t="shared" ref="O59:O63" si="31">E59+N59</f>
        <v>7129.6</v>
      </c>
      <c r="P59" s="334"/>
      <c r="Q59" s="334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8"/>
      <c r="BE59" s="318"/>
      <c r="BF59" s="318"/>
      <c r="BG59" s="318"/>
      <c r="BH59" s="318"/>
      <c r="BI59" s="318"/>
      <c r="BJ59" s="318"/>
      <c r="BK59" s="318"/>
      <c r="BL59" s="318"/>
      <c r="BM59" s="318"/>
      <c r="BN59" s="318"/>
      <c r="BO59" s="318"/>
      <c r="BP59" s="318"/>
      <c r="BQ59" s="318"/>
      <c r="BR59" s="318"/>
      <c r="BS59" s="318"/>
      <c r="BT59" s="318"/>
      <c r="BU59" s="318"/>
      <c r="BV59" s="318"/>
      <c r="BW59" s="318"/>
      <c r="BX59" s="318"/>
      <c r="BY59" s="318"/>
      <c r="BZ59" s="318"/>
    </row>
    <row r="60" spans="1:78" ht="26.4" x14ac:dyDescent="0.25">
      <c r="A60" s="381" t="s">
        <v>166</v>
      </c>
      <c r="B60" s="354">
        <v>1</v>
      </c>
      <c r="C60" s="353">
        <v>11</v>
      </c>
      <c r="D60" s="344">
        <v>4141</v>
      </c>
      <c r="E60" s="351">
        <f>D60*B60</f>
        <v>4141</v>
      </c>
      <c r="F60" s="346">
        <v>0.5</v>
      </c>
      <c r="G60" s="351">
        <f t="shared" si="28"/>
        <v>2070.5</v>
      </c>
      <c r="H60" s="346"/>
      <c r="I60" s="351"/>
      <c r="J60" s="346">
        <v>0</v>
      </c>
      <c r="K60" s="351">
        <f t="shared" si="29"/>
        <v>0</v>
      </c>
      <c r="L60" s="346"/>
      <c r="M60" s="351"/>
      <c r="N60" s="351">
        <f t="shared" si="30"/>
        <v>2070.5</v>
      </c>
      <c r="O60" s="351">
        <f t="shared" si="31"/>
        <v>6211.5</v>
      </c>
      <c r="P60" s="334"/>
      <c r="Q60" s="334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8"/>
      <c r="BE60" s="318"/>
      <c r="BF60" s="318"/>
      <c r="BG60" s="318"/>
      <c r="BH60" s="318"/>
      <c r="BI60" s="318"/>
      <c r="BJ60" s="318"/>
      <c r="BK60" s="318"/>
      <c r="BL60" s="318"/>
      <c r="BM60" s="318"/>
      <c r="BN60" s="318"/>
      <c r="BO60" s="318"/>
      <c r="BP60" s="318"/>
      <c r="BQ60" s="318"/>
      <c r="BR60" s="318"/>
      <c r="BS60" s="318"/>
      <c r="BT60" s="318"/>
      <c r="BU60" s="318"/>
      <c r="BV60" s="318"/>
      <c r="BW60" s="318"/>
      <c r="BX60" s="318"/>
      <c r="BY60" s="318"/>
      <c r="BZ60" s="318"/>
    </row>
    <row r="61" spans="1:78" ht="39.6" x14ac:dyDescent="0.25">
      <c r="A61" s="381" t="s">
        <v>178</v>
      </c>
      <c r="B61" s="354">
        <v>1</v>
      </c>
      <c r="C61" s="353">
        <v>11</v>
      </c>
      <c r="D61" s="344">
        <v>4141</v>
      </c>
      <c r="E61" s="351">
        <f>D61*B61</f>
        <v>4141</v>
      </c>
      <c r="F61" s="346">
        <v>0.5</v>
      </c>
      <c r="G61" s="351">
        <f t="shared" si="28"/>
        <v>2070.5</v>
      </c>
      <c r="H61" s="346"/>
      <c r="I61" s="351"/>
      <c r="J61" s="346">
        <v>0.1</v>
      </c>
      <c r="K61" s="351">
        <f t="shared" si="29"/>
        <v>414.1</v>
      </c>
      <c r="L61" s="346"/>
      <c r="M61" s="351"/>
      <c r="N61" s="351">
        <f t="shared" si="30"/>
        <v>2484.6</v>
      </c>
      <c r="O61" s="351">
        <f t="shared" si="31"/>
        <v>6625.6</v>
      </c>
      <c r="P61" s="334"/>
      <c r="Q61" s="334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8"/>
      <c r="BE61" s="318"/>
      <c r="BF61" s="318"/>
      <c r="BG61" s="318"/>
      <c r="BH61" s="318"/>
      <c r="BI61" s="318"/>
      <c r="BJ61" s="318"/>
      <c r="BK61" s="318"/>
      <c r="BL61" s="318"/>
      <c r="BM61" s="318"/>
      <c r="BN61" s="318"/>
      <c r="BO61" s="318"/>
      <c r="BP61" s="318"/>
      <c r="BQ61" s="318"/>
      <c r="BR61" s="318"/>
      <c r="BS61" s="318"/>
      <c r="BT61" s="318"/>
      <c r="BU61" s="318"/>
      <c r="BV61" s="318"/>
      <c r="BW61" s="318"/>
      <c r="BX61" s="318"/>
      <c r="BY61" s="318"/>
      <c r="BZ61" s="318"/>
    </row>
    <row r="62" spans="1:78" x14ac:dyDescent="0.25">
      <c r="A62" s="401" t="s">
        <v>171</v>
      </c>
      <c r="B62" s="402">
        <v>1</v>
      </c>
      <c r="C62" s="403">
        <v>10</v>
      </c>
      <c r="D62" s="366">
        <v>3826</v>
      </c>
      <c r="E62" s="404">
        <f>D62*B62</f>
        <v>3826</v>
      </c>
      <c r="F62" s="405">
        <v>0.5</v>
      </c>
      <c r="G62" s="404">
        <f t="shared" si="28"/>
        <v>1913</v>
      </c>
      <c r="H62" s="405"/>
      <c r="I62" s="404"/>
      <c r="J62" s="405">
        <v>0</v>
      </c>
      <c r="K62" s="404">
        <f t="shared" si="29"/>
        <v>0</v>
      </c>
      <c r="L62" s="405"/>
      <c r="M62" s="404"/>
      <c r="N62" s="404">
        <f t="shared" si="30"/>
        <v>1913</v>
      </c>
      <c r="O62" s="404">
        <f t="shared" si="31"/>
        <v>5739</v>
      </c>
      <c r="P62" s="334"/>
      <c r="Q62" s="334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8"/>
      <c r="BE62" s="318"/>
      <c r="BF62" s="318"/>
      <c r="BG62" s="318"/>
      <c r="BH62" s="318"/>
      <c r="BI62" s="318"/>
      <c r="BJ62" s="318"/>
      <c r="BK62" s="318"/>
      <c r="BL62" s="318"/>
      <c r="BM62" s="318"/>
      <c r="BN62" s="318"/>
      <c r="BO62" s="318"/>
      <c r="BP62" s="318"/>
      <c r="BQ62" s="318"/>
      <c r="BR62" s="318"/>
      <c r="BS62" s="318"/>
      <c r="BT62" s="318"/>
      <c r="BU62" s="318"/>
      <c r="BV62" s="318"/>
      <c r="BW62" s="318"/>
      <c r="BX62" s="318"/>
      <c r="BY62" s="318"/>
      <c r="BZ62" s="318"/>
    </row>
    <row r="63" spans="1:78" s="333" customFormat="1" x14ac:dyDescent="0.25">
      <c r="A63" s="369" t="s">
        <v>177</v>
      </c>
      <c r="B63" s="347">
        <v>1</v>
      </c>
      <c r="C63" s="343">
        <v>8</v>
      </c>
      <c r="D63" s="344">
        <v>3447</v>
      </c>
      <c r="E63" s="344">
        <f>D63*B63</f>
        <v>3447</v>
      </c>
      <c r="F63" s="345">
        <v>0.5</v>
      </c>
      <c r="G63" s="344">
        <f t="shared" si="28"/>
        <v>1723.5</v>
      </c>
      <c r="H63" s="345"/>
      <c r="I63" s="344"/>
      <c r="J63" s="346">
        <v>0</v>
      </c>
      <c r="K63" s="344">
        <f t="shared" si="29"/>
        <v>0</v>
      </c>
      <c r="L63" s="345"/>
      <c r="M63" s="344"/>
      <c r="N63" s="344">
        <f t="shared" si="30"/>
        <v>1723.5</v>
      </c>
      <c r="O63" s="344">
        <f t="shared" si="31"/>
        <v>5170.5</v>
      </c>
      <c r="P63" s="342"/>
      <c r="Q63" s="342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8"/>
      <c r="BE63" s="318"/>
      <c r="BF63" s="318"/>
      <c r="BG63" s="318"/>
      <c r="BH63" s="318"/>
      <c r="BI63" s="318"/>
      <c r="BJ63" s="318"/>
      <c r="BK63" s="318"/>
      <c r="BL63" s="318"/>
      <c r="BM63" s="318"/>
      <c r="BN63" s="318"/>
      <c r="BO63" s="318"/>
      <c r="BP63" s="318"/>
      <c r="BQ63" s="318"/>
      <c r="BR63" s="318"/>
      <c r="BS63" s="318"/>
      <c r="BT63" s="318"/>
      <c r="BU63" s="318"/>
      <c r="BV63" s="318"/>
      <c r="BW63" s="318"/>
      <c r="BX63" s="318"/>
      <c r="BY63" s="318"/>
      <c r="BZ63" s="318"/>
    </row>
    <row r="64" spans="1:78" s="315" customFormat="1" x14ac:dyDescent="0.25">
      <c r="A64" s="379" t="s">
        <v>22</v>
      </c>
      <c r="B64" s="379">
        <f>SUM(B59:B63)</f>
        <v>5</v>
      </c>
      <c r="C64" s="380"/>
      <c r="D64" s="377"/>
      <c r="E64" s="377">
        <f>SUM(E59:E63)</f>
        <v>20011</v>
      </c>
      <c r="F64" s="373"/>
      <c r="G64" s="377">
        <f>SUM(G59:G63)</f>
        <v>10005.5</v>
      </c>
      <c r="H64" s="373"/>
      <c r="I64" s="377"/>
      <c r="J64" s="352"/>
      <c r="K64" s="377">
        <f>SUM(K59:K63)</f>
        <v>859.7</v>
      </c>
      <c r="L64" s="373"/>
      <c r="M64" s="377"/>
      <c r="N64" s="377">
        <f>SUM(N59:N63)</f>
        <v>10865.2</v>
      </c>
      <c r="O64" s="377">
        <f>SUM(O59:O63)</f>
        <v>30876.2</v>
      </c>
      <c r="P64" s="355"/>
      <c r="Q64" s="355"/>
      <c r="R64" s="336"/>
      <c r="S64" s="336"/>
      <c r="T64" s="336"/>
      <c r="U64" s="336"/>
      <c r="V64" s="336"/>
      <c r="W64" s="336"/>
      <c r="X64" s="336"/>
      <c r="Y64" s="336"/>
      <c r="Z64" s="336"/>
      <c r="AA64" s="336"/>
      <c r="AB64" s="336"/>
      <c r="AC64" s="336"/>
      <c r="AD64" s="336"/>
      <c r="AE64" s="336"/>
      <c r="AF64" s="336"/>
      <c r="AG64" s="336"/>
      <c r="AH64" s="336"/>
      <c r="AI64" s="336"/>
      <c r="AJ64" s="336"/>
      <c r="AK64" s="336"/>
      <c r="AL64" s="336"/>
      <c r="AM64" s="336"/>
      <c r="AN64" s="336"/>
      <c r="AO64" s="336"/>
      <c r="AP64" s="336"/>
      <c r="AQ64" s="336"/>
      <c r="AR64" s="336"/>
      <c r="AS64" s="336"/>
      <c r="AT64" s="336"/>
      <c r="AU64" s="336"/>
      <c r="AV64" s="336"/>
      <c r="AW64" s="336"/>
      <c r="AX64" s="336"/>
      <c r="AY64" s="336"/>
      <c r="AZ64" s="336"/>
      <c r="BA64" s="336"/>
      <c r="BB64" s="336"/>
      <c r="BC64" s="336"/>
      <c r="BD64" s="336"/>
      <c r="BE64" s="336"/>
      <c r="BF64" s="336"/>
      <c r="BG64" s="336"/>
      <c r="BH64" s="336"/>
      <c r="BI64" s="336"/>
      <c r="BJ64" s="336"/>
      <c r="BK64" s="336"/>
      <c r="BL64" s="336"/>
      <c r="BM64" s="336"/>
      <c r="BN64" s="336"/>
      <c r="BO64" s="336"/>
      <c r="BP64" s="336"/>
      <c r="BQ64" s="336"/>
      <c r="BR64" s="336"/>
      <c r="BS64" s="336"/>
      <c r="BT64" s="336"/>
      <c r="BU64" s="336"/>
      <c r="BV64" s="336"/>
      <c r="BW64" s="336"/>
      <c r="BX64" s="336"/>
      <c r="BY64" s="336"/>
      <c r="BZ64" s="336"/>
    </row>
    <row r="65" spans="1:78" x14ac:dyDescent="0.25">
      <c r="A65" s="416" t="s">
        <v>112</v>
      </c>
      <c r="B65" s="416"/>
      <c r="C65" s="416"/>
      <c r="D65" s="416"/>
      <c r="E65" s="416"/>
      <c r="F65" s="416"/>
      <c r="G65" s="416"/>
      <c r="H65" s="416"/>
      <c r="I65" s="416"/>
      <c r="J65" s="416"/>
      <c r="K65" s="416"/>
      <c r="L65" s="416"/>
      <c r="M65" s="416"/>
      <c r="N65" s="416"/>
      <c r="O65" s="416"/>
      <c r="P65" s="334"/>
      <c r="Q65" s="334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8"/>
      <c r="BD65" s="318"/>
      <c r="BE65" s="318"/>
      <c r="BF65" s="318"/>
      <c r="BG65" s="318"/>
      <c r="BH65" s="318"/>
      <c r="BI65" s="318"/>
      <c r="BJ65" s="318"/>
      <c r="BK65" s="318"/>
      <c r="BL65" s="318"/>
      <c r="BM65" s="318"/>
      <c r="BN65" s="318"/>
      <c r="BO65" s="318"/>
      <c r="BP65" s="318"/>
      <c r="BQ65" s="318"/>
      <c r="BR65" s="318"/>
      <c r="BS65" s="318"/>
      <c r="BT65" s="318"/>
      <c r="BU65" s="318"/>
      <c r="BV65" s="318"/>
      <c r="BW65" s="318"/>
      <c r="BX65" s="318"/>
      <c r="BY65" s="318"/>
      <c r="BZ65" s="318"/>
    </row>
    <row r="66" spans="1:78" ht="26.4" x14ac:dyDescent="0.25">
      <c r="A66" s="369" t="s">
        <v>32</v>
      </c>
      <c r="B66" s="347">
        <v>1</v>
      </c>
      <c r="C66" s="343">
        <v>8</v>
      </c>
      <c r="D66" s="344">
        <v>3447</v>
      </c>
      <c r="E66" s="344">
        <f>D66*B66</f>
        <v>3447</v>
      </c>
      <c r="F66" s="345"/>
      <c r="G66" s="344"/>
      <c r="H66" s="345"/>
      <c r="I66" s="344"/>
      <c r="J66" s="346"/>
      <c r="K66" s="344"/>
      <c r="L66" s="345"/>
      <c r="M66" s="344"/>
      <c r="N66" s="344">
        <f>G66+I66+K66+M66</f>
        <v>0</v>
      </c>
      <c r="O66" s="344">
        <f>E66+N66</f>
        <v>3447</v>
      </c>
      <c r="P66" s="334"/>
      <c r="Q66" s="334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8"/>
      <c r="BD66" s="318"/>
      <c r="BE66" s="318"/>
      <c r="BF66" s="318"/>
      <c r="BG66" s="318"/>
      <c r="BH66" s="318"/>
      <c r="BI66" s="318"/>
      <c r="BJ66" s="318"/>
      <c r="BK66" s="318"/>
      <c r="BL66" s="318"/>
      <c r="BM66" s="318"/>
      <c r="BN66" s="318"/>
      <c r="BO66" s="318"/>
      <c r="BP66" s="318"/>
      <c r="BQ66" s="318"/>
      <c r="BR66" s="318"/>
      <c r="BS66" s="318"/>
      <c r="BT66" s="318"/>
      <c r="BU66" s="318"/>
      <c r="BV66" s="318"/>
      <c r="BW66" s="318"/>
      <c r="BX66" s="318"/>
      <c r="BY66" s="318"/>
      <c r="BZ66" s="318"/>
    </row>
    <row r="67" spans="1:78" x14ac:dyDescent="0.25">
      <c r="A67" s="369" t="s">
        <v>31</v>
      </c>
      <c r="B67" s="347">
        <v>1</v>
      </c>
      <c r="C67" s="343">
        <v>2</v>
      </c>
      <c r="D67" s="344">
        <v>2291</v>
      </c>
      <c r="E67" s="344">
        <f>D67*B67</f>
        <v>2291</v>
      </c>
      <c r="F67" s="345"/>
      <c r="G67" s="344"/>
      <c r="H67" s="345"/>
      <c r="I67" s="344"/>
      <c r="J67" s="346"/>
      <c r="K67" s="344"/>
      <c r="L67" s="345"/>
      <c r="M67" s="344"/>
      <c r="N67" s="344">
        <f>G67+I67+K67+M67</f>
        <v>0</v>
      </c>
      <c r="O67" s="344">
        <f>E67+N67</f>
        <v>2291</v>
      </c>
      <c r="P67" s="334"/>
      <c r="Q67" s="334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8"/>
      <c r="BD67" s="318"/>
      <c r="BE67" s="318"/>
      <c r="BF67" s="318"/>
      <c r="BG67" s="318"/>
      <c r="BH67" s="318"/>
      <c r="BI67" s="318"/>
      <c r="BJ67" s="318"/>
      <c r="BK67" s="318"/>
      <c r="BL67" s="318"/>
      <c r="BM67" s="318"/>
      <c r="BN67" s="318"/>
      <c r="BO67" s="318"/>
      <c r="BP67" s="318"/>
      <c r="BQ67" s="318"/>
      <c r="BR67" s="318"/>
      <c r="BS67" s="318"/>
      <c r="BT67" s="318"/>
      <c r="BU67" s="318"/>
      <c r="BV67" s="318"/>
      <c r="BW67" s="318"/>
      <c r="BX67" s="318"/>
      <c r="BY67" s="318"/>
      <c r="BZ67" s="318"/>
    </row>
    <row r="68" spans="1:78" x14ac:dyDescent="0.25">
      <c r="A68" s="369" t="s">
        <v>179</v>
      </c>
      <c r="B68" s="347">
        <v>1</v>
      </c>
      <c r="C68" s="343">
        <v>2</v>
      </c>
      <c r="D68" s="344">
        <v>2291</v>
      </c>
      <c r="E68" s="344">
        <f>D68*B68</f>
        <v>2291</v>
      </c>
      <c r="F68" s="345"/>
      <c r="G68" s="344"/>
      <c r="H68" s="345"/>
      <c r="I68" s="344"/>
      <c r="J68" s="346"/>
      <c r="K68" s="344"/>
      <c r="L68" s="345"/>
      <c r="M68" s="344"/>
      <c r="N68" s="344">
        <f>G68+I68+K68+M68</f>
        <v>0</v>
      </c>
      <c r="O68" s="344">
        <f>E68+N68</f>
        <v>2291</v>
      </c>
      <c r="P68" s="334"/>
      <c r="Q68" s="334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8"/>
      <c r="BD68" s="318"/>
      <c r="BE68" s="318"/>
      <c r="BF68" s="318"/>
      <c r="BG68" s="318"/>
      <c r="BH68" s="318"/>
      <c r="BI68" s="318"/>
      <c r="BJ68" s="318"/>
      <c r="BK68" s="318"/>
      <c r="BL68" s="318"/>
      <c r="BM68" s="318"/>
      <c r="BN68" s="318"/>
      <c r="BO68" s="318"/>
      <c r="BP68" s="318"/>
      <c r="BQ68" s="318"/>
      <c r="BR68" s="318"/>
      <c r="BS68" s="318"/>
      <c r="BT68" s="318"/>
      <c r="BU68" s="318"/>
      <c r="BV68" s="318"/>
      <c r="BW68" s="318"/>
      <c r="BX68" s="318"/>
      <c r="BY68" s="318"/>
      <c r="BZ68" s="318"/>
    </row>
    <row r="69" spans="1:78" ht="26.4" x14ac:dyDescent="0.25">
      <c r="A69" s="369" t="s">
        <v>33</v>
      </c>
      <c r="B69" s="347">
        <v>2</v>
      </c>
      <c r="C69" s="343">
        <v>1</v>
      </c>
      <c r="D69" s="344">
        <v>2102</v>
      </c>
      <c r="E69" s="344">
        <f>D69*B69</f>
        <v>4204</v>
      </c>
      <c r="F69" s="345"/>
      <c r="G69" s="344"/>
      <c r="H69" s="345"/>
      <c r="I69" s="344"/>
      <c r="J69" s="346"/>
      <c r="K69" s="344"/>
      <c r="L69" s="345">
        <v>0.1</v>
      </c>
      <c r="M69" s="344">
        <f>E69*L69</f>
        <v>420.40000000000003</v>
      </c>
      <c r="N69" s="344">
        <f>G69+I69+K69+M69</f>
        <v>420.40000000000003</v>
      </c>
      <c r="O69" s="344">
        <f t="shared" ref="O69:O71" si="32">E69+N69</f>
        <v>4624.3999999999996</v>
      </c>
      <c r="P69" s="334"/>
      <c r="Q69" s="334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8"/>
      <c r="BD69" s="318"/>
      <c r="BE69" s="318"/>
      <c r="BF69" s="318"/>
      <c r="BG69" s="318"/>
      <c r="BH69" s="318"/>
      <c r="BI69" s="318"/>
      <c r="BJ69" s="318"/>
      <c r="BK69" s="318"/>
      <c r="BL69" s="318"/>
      <c r="BM69" s="318"/>
      <c r="BN69" s="318"/>
      <c r="BO69" s="318"/>
      <c r="BP69" s="318"/>
      <c r="BQ69" s="318"/>
      <c r="BR69" s="318"/>
      <c r="BS69" s="318"/>
      <c r="BT69" s="318"/>
      <c r="BU69" s="318"/>
      <c r="BV69" s="318"/>
      <c r="BW69" s="318"/>
      <c r="BX69" s="318"/>
      <c r="BY69" s="318"/>
      <c r="BZ69" s="318"/>
    </row>
    <row r="70" spans="1:78" x14ac:dyDescent="0.25">
      <c r="A70" s="369" t="s">
        <v>108</v>
      </c>
      <c r="B70" s="347">
        <v>1.5</v>
      </c>
      <c r="C70" s="343">
        <v>1</v>
      </c>
      <c r="D70" s="344">
        <v>2102</v>
      </c>
      <c r="E70" s="344">
        <f>D70*B70</f>
        <v>3153</v>
      </c>
      <c r="F70" s="345"/>
      <c r="G70" s="344"/>
      <c r="H70" s="345"/>
      <c r="I70" s="344"/>
      <c r="J70" s="346"/>
      <c r="K70" s="344"/>
      <c r="L70" s="345"/>
      <c r="M70" s="344"/>
      <c r="N70" s="344">
        <f>G70+I70+K70+M70</f>
        <v>0</v>
      </c>
      <c r="O70" s="344">
        <f t="shared" si="32"/>
        <v>3153</v>
      </c>
      <c r="P70" s="334"/>
      <c r="Q70" s="334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8"/>
      <c r="BD70" s="318"/>
      <c r="BE70" s="318"/>
      <c r="BF70" s="318"/>
      <c r="BG70" s="318"/>
      <c r="BH70" s="318"/>
      <c r="BI70" s="318"/>
      <c r="BJ70" s="318"/>
      <c r="BK70" s="318"/>
      <c r="BL70" s="318"/>
      <c r="BM70" s="318"/>
      <c r="BN70" s="318"/>
      <c r="BO70" s="318"/>
      <c r="BP70" s="318"/>
      <c r="BQ70" s="318"/>
      <c r="BR70" s="318"/>
      <c r="BS70" s="318"/>
      <c r="BT70" s="318"/>
      <c r="BU70" s="318"/>
      <c r="BV70" s="318"/>
      <c r="BW70" s="318"/>
      <c r="BX70" s="318"/>
      <c r="BY70" s="318"/>
      <c r="BZ70" s="318"/>
    </row>
    <row r="71" spans="1:78" x14ac:dyDescent="0.25">
      <c r="A71" s="379" t="s">
        <v>22</v>
      </c>
      <c r="B71" s="379">
        <f>SUM(B66:B70)</f>
        <v>6.5</v>
      </c>
      <c r="C71" s="380"/>
      <c r="D71" s="377"/>
      <c r="E71" s="377">
        <f>SUM(E66:E70)</f>
        <v>15386</v>
      </c>
      <c r="F71" s="373"/>
      <c r="G71" s="377"/>
      <c r="H71" s="373"/>
      <c r="I71" s="377"/>
      <c r="J71" s="352"/>
      <c r="K71" s="377"/>
      <c r="L71" s="373"/>
      <c r="M71" s="377">
        <f>SUM(M66:M70)</f>
        <v>420.40000000000003</v>
      </c>
      <c r="N71" s="377">
        <f>SUM(N66:N70)</f>
        <v>420.40000000000003</v>
      </c>
      <c r="O71" s="377">
        <f t="shared" si="32"/>
        <v>15806.4</v>
      </c>
      <c r="P71" s="356"/>
      <c r="Q71" s="356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8"/>
      <c r="BD71" s="318"/>
      <c r="BE71" s="318"/>
      <c r="BF71" s="318"/>
      <c r="BG71" s="318"/>
      <c r="BH71" s="318"/>
      <c r="BI71" s="318"/>
      <c r="BJ71" s="318"/>
      <c r="BK71" s="318"/>
      <c r="BL71" s="318"/>
      <c r="BM71" s="318"/>
      <c r="BN71" s="318"/>
      <c r="BO71" s="318"/>
      <c r="BP71" s="318"/>
      <c r="BQ71" s="318"/>
      <c r="BR71" s="318"/>
      <c r="BS71" s="318"/>
      <c r="BT71" s="318"/>
      <c r="BU71" s="318"/>
      <c r="BV71" s="318"/>
      <c r="BW71" s="318"/>
      <c r="BX71" s="318"/>
      <c r="BY71" s="318"/>
      <c r="BZ71" s="318"/>
    </row>
    <row r="72" spans="1:78" s="316" customFormat="1" x14ac:dyDescent="0.25">
      <c r="A72" s="379" t="s">
        <v>131</v>
      </c>
      <c r="B72" s="379">
        <f>B23+B35+B42+B49+B57+B64+B71</f>
        <v>40</v>
      </c>
      <c r="C72" s="379"/>
      <c r="D72" s="385"/>
      <c r="E72" s="386">
        <f>E23+E35+E42+E49+E57+E64+E71</f>
        <v>151838.85</v>
      </c>
      <c r="F72" s="385"/>
      <c r="G72" s="386">
        <f>G23+G35+G42+G49+G57+G64+G71</f>
        <v>62687.425000000003</v>
      </c>
      <c r="H72" s="385"/>
      <c r="I72" s="385"/>
      <c r="J72" s="385"/>
      <c r="K72" s="386">
        <f>K23+K35+K42+K49+K57+K64+K71</f>
        <v>14153.070000000002</v>
      </c>
      <c r="L72" s="385"/>
      <c r="M72" s="386">
        <f>M23+M35+M42+M49+M57+M64+M71</f>
        <v>420.40000000000003</v>
      </c>
      <c r="N72" s="386">
        <f>N23+N35+N42+N49+N57+N64+N71</f>
        <v>77260.89499999999</v>
      </c>
      <c r="O72" s="386">
        <f>O23+O35+O42+O49+O57+O64+O71</f>
        <v>229099.745</v>
      </c>
      <c r="P72" s="334"/>
      <c r="Q72" s="334"/>
      <c r="R72" s="337"/>
      <c r="S72" s="337"/>
      <c r="T72" s="337"/>
      <c r="U72" s="337"/>
      <c r="V72" s="337"/>
      <c r="W72" s="337"/>
      <c r="X72" s="337"/>
      <c r="Y72" s="337"/>
      <c r="Z72" s="337"/>
      <c r="AA72" s="337"/>
      <c r="AB72" s="337"/>
      <c r="AC72" s="337"/>
      <c r="AD72" s="337"/>
      <c r="AE72" s="337"/>
      <c r="AF72" s="337"/>
      <c r="AG72" s="337"/>
      <c r="AH72" s="337"/>
      <c r="AI72" s="337"/>
      <c r="AJ72" s="337"/>
      <c r="AK72" s="337"/>
      <c r="AL72" s="337"/>
      <c r="AM72" s="337"/>
      <c r="AN72" s="337"/>
      <c r="AO72" s="337"/>
      <c r="AP72" s="337"/>
      <c r="AQ72" s="337"/>
      <c r="AR72" s="337"/>
      <c r="AS72" s="337"/>
      <c r="AT72" s="337"/>
      <c r="AU72" s="337"/>
      <c r="AV72" s="337"/>
      <c r="AW72" s="337"/>
      <c r="AX72" s="337"/>
      <c r="AY72" s="337"/>
      <c r="AZ72" s="337"/>
      <c r="BA72" s="337"/>
      <c r="BB72" s="337"/>
      <c r="BC72" s="337"/>
      <c r="BD72" s="337"/>
      <c r="BE72" s="337"/>
      <c r="BF72" s="337"/>
      <c r="BG72" s="337"/>
      <c r="BH72" s="337"/>
      <c r="BI72" s="337"/>
      <c r="BJ72" s="337"/>
      <c r="BK72" s="337"/>
      <c r="BL72" s="337"/>
      <c r="BM72" s="337"/>
      <c r="BN72" s="337"/>
      <c r="BO72" s="337"/>
      <c r="BP72" s="337"/>
      <c r="BQ72" s="337"/>
      <c r="BR72" s="337"/>
      <c r="BS72" s="337"/>
      <c r="BT72" s="337"/>
      <c r="BU72" s="337"/>
      <c r="BV72" s="337"/>
      <c r="BW72" s="337"/>
      <c r="BX72" s="337"/>
      <c r="BY72" s="337"/>
      <c r="BZ72" s="337"/>
    </row>
    <row r="73" spans="1:78" x14ac:dyDescent="0.25">
      <c r="A73" s="418" t="s">
        <v>34</v>
      </c>
      <c r="B73" s="418"/>
      <c r="C73" s="418"/>
      <c r="D73" s="418"/>
      <c r="E73" s="418"/>
      <c r="F73" s="418"/>
      <c r="G73" s="418"/>
      <c r="H73" s="418"/>
      <c r="I73" s="418"/>
      <c r="J73" s="418"/>
      <c r="K73" s="418"/>
      <c r="L73" s="418"/>
      <c r="M73" s="418"/>
      <c r="N73" s="418"/>
      <c r="O73" s="418"/>
      <c r="P73" s="334"/>
      <c r="Q73" s="334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8"/>
      <c r="BD73" s="318"/>
      <c r="BE73" s="318"/>
      <c r="BF73" s="318"/>
      <c r="BG73" s="318"/>
      <c r="BH73" s="318"/>
      <c r="BI73" s="318"/>
      <c r="BJ73" s="318"/>
      <c r="BK73" s="318"/>
      <c r="BL73" s="318"/>
      <c r="BM73" s="318"/>
      <c r="BN73" s="318"/>
      <c r="BO73" s="318"/>
      <c r="BP73" s="318"/>
      <c r="BQ73" s="318"/>
      <c r="BR73" s="318"/>
      <c r="BS73" s="318"/>
      <c r="BT73" s="318"/>
      <c r="BU73" s="318"/>
      <c r="BV73" s="318"/>
      <c r="BW73" s="318"/>
      <c r="BX73" s="318"/>
      <c r="BY73" s="318"/>
      <c r="BZ73" s="318"/>
    </row>
    <row r="74" spans="1:78" x14ac:dyDescent="0.25">
      <c r="A74" s="369" t="s">
        <v>35</v>
      </c>
      <c r="B74" s="347">
        <v>1</v>
      </c>
      <c r="C74" s="343">
        <v>13</v>
      </c>
      <c r="D74" s="344">
        <v>4772</v>
      </c>
      <c r="E74" s="344">
        <f t="shared" ref="E74:E78" si="33">D74*B74</f>
        <v>4772</v>
      </c>
      <c r="F74" s="345">
        <v>0.5</v>
      </c>
      <c r="G74" s="344">
        <f>E74*F74</f>
        <v>2386</v>
      </c>
      <c r="H74" s="345"/>
      <c r="I74" s="344"/>
      <c r="J74" s="346">
        <v>0.2</v>
      </c>
      <c r="K74" s="344">
        <f>E74*J74</f>
        <v>954.40000000000009</v>
      </c>
      <c r="L74" s="345"/>
      <c r="M74" s="344"/>
      <c r="N74" s="344">
        <f t="shared" ref="N74:N78" si="34">G74+I74+K74+M74</f>
        <v>3340.4</v>
      </c>
      <c r="O74" s="344">
        <f t="shared" ref="O74:O78" si="35">E74+N74</f>
        <v>8112.4</v>
      </c>
      <c r="P74" s="334"/>
      <c r="Q74" s="334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8"/>
      <c r="BD74" s="318"/>
      <c r="BE74" s="318"/>
      <c r="BF74" s="318"/>
      <c r="BG74" s="318"/>
      <c r="BH74" s="318"/>
      <c r="BI74" s="318"/>
      <c r="BJ74" s="318"/>
      <c r="BK74" s="318"/>
      <c r="BL74" s="318"/>
      <c r="BM74" s="318"/>
      <c r="BN74" s="318"/>
      <c r="BO74" s="318"/>
      <c r="BP74" s="318"/>
      <c r="BQ74" s="318"/>
      <c r="BR74" s="318"/>
      <c r="BS74" s="318"/>
      <c r="BT74" s="318"/>
      <c r="BU74" s="318"/>
      <c r="BV74" s="318"/>
      <c r="BW74" s="318"/>
      <c r="BX74" s="318"/>
      <c r="BY74" s="318"/>
      <c r="BZ74" s="318"/>
    </row>
    <row r="75" spans="1:78" x14ac:dyDescent="0.25">
      <c r="A75" s="369" t="s">
        <v>113</v>
      </c>
      <c r="B75" s="347">
        <v>2</v>
      </c>
      <c r="C75" s="343">
        <v>10</v>
      </c>
      <c r="D75" s="349">
        <v>3826</v>
      </c>
      <c r="E75" s="344">
        <f t="shared" ref="E75" si="36">D75*B75</f>
        <v>7652</v>
      </c>
      <c r="F75" s="345">
        <v>0.5</v>
      </c>
      <c r="G75" s="344">
        <f>E75*F75</f>
        <v>3826</v>
      </c>
      <c r="H75" s="345"/>
      <c r="I75" s="344"/>
      <c r="J75" s="346">
        <v>0.3</v>
      </c>
      <c r="K75" s="344">
        <f>E75*J75</f>
        <v>2295.6</v>
      </c>
      <c r="L75" s="345"/>
      <c r="M75" s="344"/>
      <c r="N75" s="344">
        <f t="shared" ref="N75" si="37">G75+I75+K75+M75</f>
        <v>6121.6</v>
      </c>
      <c r="O75" s="344">
        <f t="shared" ref="O75" si="38">E75+N75</f>
        <v>13773.6</v>
      </c>
      <c r="P75" s="334"/>
      <c r="Q75" s="334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8"/>
      <c r="BD75" s="318"/>
      <c r="BE75" s="318"/>
      <c r="BF75" s="318"/>
      <c r="BG75" s="318"/>
      <c r="BH75" s="318"/>
      <c r="BI75" s="318"/>
      <c r="BJ75" s="318"/>
      <c r="BK75" s="318"/>
      <c r="BL75" s="318"/>
      <c r="BM75" s="318"/>
      <c r="BN75" s="318"/>
      <c r="BO75" s="318"/>
      <c r="BP75" s="318"/>
      <c r="BQ75" s="318"/>
      <c r="BR75" s="318"/>
      <c r="BS75" s="318"/>
      <c r="BT75" s="318"/>
      <c r="BU75" s="318"/>
      <c r="BV75" s="318"/>
      <c r="BW75" s="318"/>
      <c r="BX75" s="318"/>
      <c r="BY75" s="318"/>
      <c r="BZ75" s="318"/>
    </row>
    <row r="76" spans="1:78" x14ac:dyDescent="0.25">
      <c r="A76" s="369" t="s">
        <v>113</v>
      </c>
      <c r="B76" s="347">
        <v>1</v>
      </c>
      <c r="C76" s="343">
        <v>10</v>
      </c>
      <c r="D76" s="349">
        <v>3826</v>
      </c>
      <c r="E76" s="344">
        <f t="shared" si="33"/>
        <v>3826</v>
      </c>
      <c r="F76" s="345">
        <v>0.5</v>
      </c>
      <c r="G76" s="344">
        <f>E76*F76</f>
        <v>1913</v>
      </c>
      <c r="H76" s="345"/>
      <c r="I76" s="344"/>
      <c r="J76" s="346">
        <v>0.2</v>
      </c>
      <c r="K76" s="344">
        <f>E76*J76</f>
        <v>765.2</v>
      </c>
      <c r="L76" s="345"/>
      <c r="M76" s="344"/>
      <c r="N76" s="344">
        <f t="shared" si="34"/>
        <v>2678.2</v>
      </c>
      <c r="O76" s="344">
        <f t="shared" si="35"/>
        <v>6504.2</v>
      </c>
      <c r="P76" s="334"/>
      <c r="Q76" s="334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8"/>
      <c r="BD76" s="318"/>
      <c r="BE76" s="318"/>
      <c r="BF76" s="318"/>
      <c r="BG76" s="318"/>
      <c r="BH76" s="318"/>
      <c r="BI76" s="318"/>
      <c r="BJ76" s="318"/>
      <c r="BK76" s="318"/>
      <c r="BL76" s="318"/>
      <c r="BM76" s="318"/>
      <c r="BN76" s="318"/>
      <c r="BO76" s="318"/>
      <c r="BP76" s="318"/>
      <c r="BQ76" s="318"/>
      <c r="BR76" s="318"/>
      <c r="BS76" s="318"/>
      <c r="BT76" s="318"/>
      <c r="BU76" s="318"/>
      <c r="BV76" s="318"/>
      <c r="BW76" s="318"/>
      <c r="BX76" s="318"/>
      <c r="BY76" s="318"/>
      <c r="BZ76" s="318"/>
    </row>
    <row r="77" spans="1:78" ht="26.4" x14ac:dyDescent="0.25">
      <c r="A77" s="369" t="s">
        <v>33</v>
      </c>
      <c r="B77" s="347">
        <v>1</v>
      </c>
      <c r="C77" s="343">
        <v>1</v>
      </c>
      <c r="D77" s="344">
        <v>2102</v>
      </c>
      <c r="E77" s="344">
        <f t="shared" si="33"/>
        <v>2102</v>
      </c>
      <c r="F77" s="345"/>
      <c r="G77" s="344"/>
      <c r="H77" s="345"/>
      <c r="I77" s="344"/>
      <c r="J77" s="346"/>
      <c r="K77" s="344"/>
      <c r="L77" s="345">
        <v>0.1</v>
      </c>
      <c r="M77" s="344">
        <f>E77*L77</f>
        <v>210.20000000000002</v>
      </c>
      <c r="N77" s="344">
        <f t="shared" si="34"/>
        <v>210.20000000000002</v>
      </c>
      <c r="O77" s="344">
        <f t="shared" si="35"/>
        <v>2312.1999999999998</v>
      </c>
      <c r="P77" s="334"/>
      <c r="Q77" s="334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8"/>
      <c r="BD77" s="318"/>
      <c r="BE77" s="318"/>
      <c r="BF77" s="318"/>
      <c r="BG77" s="318"/>
      <c r="BH77" s="318"/>
      <c r="BI77" s="318"/>
      <c r="BJ77" s="318"/>
      <c r="BK77" s="318"/>
      <c r="BL77" s="318"/>
      <c r="BM77" s="318"/>
      <c r="BN77" s="318"/>
      <c r="BO77" s="318"/>
      <c r="BP77" s="318"/>
      <c r="BQ77" s="318"/>
      <c r="BR77" s="318"/>
      <c r="BS77" s="318"/>
      <c r="BT77" s="318"/>
      <c r="BU77" s="318"/>
      <c r="BV77" s="318"/>
      <c r="BW77" s="318"/>
      <c r="BX77" s="318"/>
      <c r="BY77" s="318"/>
      <c r="BZ77" s="318"/>
    </row>
    <row r="78" spans="1:78" x14ac:dyDescent="0.25">
      <c r="A78" s="369" t="s">
        <v>108</v>
      </c>
      <c r="B78" s="347">
        <v>0.5</v>
      </c>
      <c r="C78" s="343">
        <v>1</v>
      </c>
      <c r="D78" s="344">
        <v>2102</v>
      </c>
      <c r="E78" s="344">
        <f t="shared" si="33"/>
        <v>1051</v>
      </c>
      <c r="F78" s="345"/>
      <c r="G78" s="344"/>
      <c r="H78" s="345"/>
      <c r="I78" s="344"/>
      <c r="J78" s="346"/>
      <c r="K78" s="344"/>
      <c r="L78" s="345"/>
      <c r="M78" s="344"/>
      <c r="N78" s="344">
        <f t="shared" si="34"/>
        <v>0</v>
      </c>
      <c r="O78" s="344">
        <f t="shared" si="35"/>
        <v>1051</v>
      </c>
      <c r="P78" s="334"/>
      <c r="Q78" s="334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8"/>
      <c r="BD78" s="318"/>
      <c r="BE78" s="318"/>
      <c r="BF78" s="318"/>
      <c r="BG78" s="318"/>
      <c r="BH78" s="318"/>
      <c r="BI78" s="318"/>
      <c r="BJ78" s="318"/>
      <c r="BK78" s="318"/>
      <c r="BL78" s="318"/>
      <c r="BM78" s="318"/>
      <c r="BN78" s="318"/>
      <c r="BO78" s="318"/>
      <c r="BP78" s="318"/>
      <c r="BQ78" s="318"/>
      <c r="BR78" s="318"/>
      <c r="BS78" s="318"/>
      <c r="BT78" s="318"/>
      <c r="BU78" s="318"/>
      <c r="BV78" s="318"/>
      <c r="BW78" s="318"/>
      <c r="BX78" s="318"/>
      <c r="BY78" s="318"/>
      <c r="BZ78" s="318"/>
    </row>
    <row r="79" spans="1:78" x14ac:dyDescent="0.25">
      <c r="A79" s="379" t="s">
        <v>22</v>
      </c>
      <c r="B79" s="387">
        <f>SUM(B74:B78)</f>
        <v>5.5</v>
      </c>
      <c r="C79" s="380"/>
      <c r="D79" s="377"/>
      <c r="E79" s="377">
        <f>SUM(E74:E78)</f>
        <v>19403</v>
      </c>
      <c r="F79" s="373"/>
      <c r="G79" s="377">
        <f>SUM(G74:G78)</f>
        <v>8125</v>
      </c>
      <c r="H79" s="373"/>
      <c r="I79" s="377"/>
      <c r="J79" s="352"/>
      <c r="K79" s="377">
        <f>SUM(K74:K78)</f>
        <v>4015.2</v>
      </c>
      <c r="L79" s="373"/>
      <c r="M79" s="377">
        <f>SUM(M74:M78)</f>
        <v>210.20000000000002</v>
      </c>
      <c r="N79" s="377">
        <f>SUM(N74:N78)</f>
        <v>12350.400000000001</v>
      </c>
      <c r="O79" s="377">
        <f>SUM(O74:O78)</f>
        <v>31753.4</v>
      </c>
      <c r="P79" s="334"/>
      <c r="Q79" s="334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8"/>
      <c r="BD79" s="318"/>
      <c r="BE79" s="318"/>
      <c r="BF79" s="318"/>
      <c r="BG79" s="318"/>
      <c r="BH79" s="318"/>
      <c r="BI79" s="318"/>
      <c r="BJ79" s="318"/>
      <c r="BK79" s="318"/>
      <c r="BL79" s="318"/>
      <c r="BM79" s="318"/>
      <c r="BN79" s="318"/>
      <c r="BO79" s="318"/>
      <c r="BP79" s="318"/>
      <c r="BQ79" s="318"/>
      <c r="BR79" s="318"/>
      <c r="BS79" s="318"/>
      <c r="BT79" s="318"/>
      <c r="BU79" s="318"/>
      <c r="BV79" s="318"/>
      <c r="BW79" s="318"/>
      <c r="BX79" s="318"/>
      <c r="BY79" s="318"/>
      <c r="BZ79" s="318"/>
    </row>
    <row r="80" spans="1:78" x14ac:dyDescent="0.25">
      <c r="A80" s="416" t="s">
        <v>167</v>
      </c>
      <c r="B80" s="416"/>
      <c r="C80" s="416"/>
      <c r="D80" s="416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334"/>
      <c r="Q80" s="334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8"/>
      <c r="BD80" s="318"/>
      <c r="BE80" s="318"/>
      <c r="BF80" s="318"/>
      <c r="BG80" s="318"/>
      <c r="BH80" s="318"/>
      <c r="BI80" s="318"/>
      <c r="BJ80" s="318"/>
      <c r="BK80" s="318"/>
      <c r="BL80" s="318"/>
      <c r="BM80" s="318"/>
      <c r="BN80" s="318"/>
      <c r="BO80" s="318"/>
      <c r="BP80" s="318"/>
      <c r="BQ80" s="318"/>
      <c r="BR80" s="318"/>
      <c r="BS80" s="318"/>
      <c r="BT80" s="318"/>
      <c r="BU80" s="318"/>
      <c r="BV80" s="318"/>
      <c r="BW80" s="318"/>
      <c r="BX80" s="318"/>
      <c r="BY80" s="318"/>
      <c r="BZ80" s="318"/>
    </row>
    <row r="81" spans="1:78" x14ac:dyDescent="0.25">
      <c r="A81" s="369" t="s">
        <v>35</v>
      </c>
      <c r="B81" s="388">
        <v>1</v>
      </c>
      <c r="C81" s="343">
        <v>13</v>
      </c>
      <c r="D81" s="344">
        <v>4772</v>
      </c>
      <c r="E81" s="344">
        <f t="shared" ref="E81:E87" si="39">D81*B81</f>
        <v>4772</v>
      </c>
      <c r="F81" s="345">
        <v>0.5</v>
      </c>
      <c r="G81" s="344">
        <f>E81*F81</f>
        <v>2386</v>
      </c>
      <c r="H81" s="345"/>
      <c r="I81" s="344"/>
      <c r="J81" s="346">
        <v>0.2</v>
      </c>
      <c r="K81" s="344">
        <f>E81*J81</f>
        <v>954.40000000000009</v>
      </c>
      <c r="L81" s="345"/>
      <c r="M81" s="344"/>
      <c r="N81" s="344">
        <f t="shared" ref="N81:N87" si="40">G81+I81+K81+M81</f>
        <v>3340.4</v>
      </c>
      <c r="O81" s="344">
        <f t="shared" ref="O81:O87" si="41">E81+N81</f>
        <v>8112.4</v>
      </c>
      <c r="P81" s="334"/>
      <c r="Q81" s="334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8"/>
      <c r="BD81" s="318"/>
      <c r="BE81" s="318"/>
      <c r="BF81" s="318"/>
      <c r="BG81" s="318"/>
      <c r="BH81" s="318"/>
      <c r="BI81" s="318"/>
      <c r="BJ81" s="318"/>
      <c r="BK81" s="318"/>
      <c r="BL81" s="318"/>
      <c r="BM81" s="318"/>
      <c r="BN81" s="318"/>
      <c r="BO81" s="318"/>
      <c r="BP81" s="318"/>
      <c r="BQ81" s="318"/>
      <c r="BR81" s="318"/>
      <c r="BS81" s="318"/>
      <c r="BT81" s="318"/>
      <c r="BU81" s="318"/>
      <c r="BV81" s="318"/>
      <c r="BW81" s="318"/>
      <c r="BX81" s="318"/>
      <c r="BY81" s="318"/>
      <c r="BZ81" s="318"/>
    </row>
    <row r="82" spans="1:78" x14ac:dyDescent="0.25">
      <c r="A82" s="369" t="s">
        <v>37</v>
      </c>
      <c r="B82" s="388">
        <v>1</v>
      </c>
      <c r="C82" s="343">
        <v>9</v>
      </c>
      <c r="D82" s="344">
        <v>3636</v>
      </c>
      <c r="E82" s="344">
        <f>D82*B82</f>
        <v>3636</v>
      </c>
      <c r="F82" s="345">
        <v>0.5</v>
      </c>
      <c r="G82" s="344">
        <f>E82*F82</f>
        <v>1818</v>
      </c>
      <c r="H82" s="345"/>
      <c r="I82" s="344"/>
      <c r="J82" s="346">
        <v>0.2</v>
      </c>
      <c r="K82" s="344">
        <f>E82*J82</f>
        <v>727.2</v>
      </c>
      <c r="L82" s="345"/>
      <c r="M82" s="344"/>
      <c r="N82" s="344">
        <f>G82+I82+K82+M82</f>
        <v>2545.1999999999998</v>
      </c>
      <c r="O82" s="344">
        <f>E82+N82</f>
        <v>6181.2</v>
      </c>
      <c r="P82" s="334"/>
      <c r="Q82" s="334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8"/>
      <c r="BD82" s="318"/>
      <c r="BE82" s="318"/>
      <c r="BF82" s="318"/>
      <c r="BG82" s="318"/>
      <c r="BH82" s="318"/>
      <c r="BI82" s="318"/>
      <c r="BJ82" s="318"/>
      <c r="BK82" s="318"/>
      <c r="BL82" s="318"/>
      <c r="BM82" s="318"/>
      <c r="BN82" s="318"/>
      <c r="BO82" s="318"/>
      <c r="BP82" s="318"/>
      <c r="BQ82" s="318"/>
      <c r="BR82" s="318"/>
      <c r="BS82" s="318"/>
      <c r="BT82" s="318"/>
      <c r="BU82" s="318"/>
      <c r="BV82" s="318"/>
      <c r="BW82" s="318"/>
      <c r="BX82" s="318"/>
      <c r="BY82" s="318"/>
      <c r="BZ82" s="318"/>
    </row>
    <row r="83" spans="1:78" x14ac:dyDescent="0.25">
      <c r="A83" s="369" t="s">
        <v>180</v>
      </c>
      <c r="B83" s="388">
        <v>0.5</v>
      </c>
      <c r="C83" s="343">
        <v>8</v>
      </c>
      <c r="D83" s="349">
        <v>3447</v>
      </c>
      <c r="E83" s="344">
        <f>D83*B83</f>
        <v>1723.5</v>
      </c>
      <c r="F83" s="345">
        <v>0.5</v>
      </c>
      <c r="G83" s="344">
        <f>E83*F83</f>
        <v>861.75</v>
      </c>
      <c r="H83" s="345"/>
      <c r="I83" s="344"/>
      <c r="J83" s="346">
        <v>0.2</v>
      </c>
      <c r="K83" s="344">
        <f>E83*J83</f>
        <v>344.70000000000005</v>
      </c>
      <c r="L83" s="345"/>
      <c r="M83" s="344"/>
      <c r="N83" s="344">
        <f>G83+I83+K83+M83</f>
        <v>1206.45</v>
      </c>
      <c r="O83" s="344">
        <f>E83+N83</f>
        <v>2929.95</v>
      </c>
      <c r="P83" s="334"/>
      <c r="Q83" s="334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8"/>
      <c r="BC83" s="318"/>
      <c r="BD83" s="318"/>
      <c r="BE83" s="318"/>
      <c r="BF83" s="318"/>
      <c r="BG83" s="318"/>
      <c r="BH83" s="318"/>
      <c r="BI83" s="318"/>
      <c r="BJ83" s="318"/>
      <c r="BK83" s="318"/>
      <c r="BL83" s="318"/>
      <c r="BM83" s="318"/>
      <c r="BN83" s="318"/>
      <c r="BO83" s="318"/>
      <c r="BP83" s="318"/>
      <c r="BQ83" s="318"/>
      <c r="BR83" s="318"/>
      <c r="BS83" s="318"/>
      <c r="BT83" s="318"/>
      <c r="BU83" s="318"/>
      <c r="BV83" s="318"/>
      <c r="BW83" s="318"/>
      <c r="BX83" s="318"/>
      <c r="BY83" s="318"/>
      <c r="BZ83" s="318"/>
    </row>
    <row r="84" spans="1:78" x14ac:dyDescent="0.25">
      <c r="A84" s="369" t="s">
        <v>43</v>
      </c>
      <c r="B84" s="388">
        <v>1</v>
      </c>
      <c r="C84" s="343">
        <v>8</v>
      </c>
      <c r="D84" s="344">
        <v>3447</v>
      </c>
      <c r="E84" s="344">
        <f t="shared" ref="E84" si="42">D84*B84</f>
        <v>3447</v>
      </c>
      <c r="F84" s="345">
        <v>0.5</v>
      </c>
      <c r="G84" s="344">
        <f>E84*F84</f>
        <v>1723.5</v>
      </c>
      <c r="H84" s="345"/>
      <c r="I84" s="344"/>
      <c r="J84" s="346">
        <v>0.1</v>
      </c>
      <c r="K84" s="344">
        <f>E84*J84</f>
        <v>344.70000000000005</v>
      </c>
      <c r="L84" s="345"/>
      <c r="M84" s="344"/>
      <c r="N84" s="344">
        <f t="shared" ref="N84" si="43">G84+I84+K84+M84</f>
        <v>2068.1999999999998</v>
      </c>
      <c r="O84" s="344">
        <f t="shared" ref="O84" si="44">E84+N84</f>
        <v>5515.2</v>
      </c>
      <c r="P84" s="334"/>
      <c r="Q84" s="334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8"/>
      <c r="BD84" s="318"/>
      <c r="BE84" s="318"/>
      <c r="BF84" s="318"/>
      <c r="BG84" s="318"/>
      <c r="BH84" s="318"/>
      <c r="BI84" s="318"/>
      <c r="BJ84" s="318"/>
      <c r="BK84" s="318"/>
      <c r="BL84" s="318"/>
      <c r="BM84" s="318"/>
      <c r="BN84" s="318"/>
      <c r="BO84" s="318"/>
      <c r="BP84" s="318"/>
      <c r="BQ84" s="318"/>
      <c r="BR84" s="318"/>
      <c r="BS84" s="318"/>
      <c r="BT84" s="318"/>
      <c r="BU84" s="318"/>
      <c r="BV84" s="318"/>
      <c r="BW84" s="318"/>
      <c r="BX84" s="318"/>
      <c r="BY84" s="318"/>
      <c r="BZ84" s="318"/>
    </row>
    <row r="85" spans="1:78" x14ac:dyDescent="0.25">
      <c r="A85" s="369" t="s">
        <v>43</v>
      </c>
      <c r="B85" s="388">
        <v>0.5</v>
      </c>
      <c r="C85" s="343">
        <v>8</v>
      </c>
      <c r="D85" s="344">
        <v>3447</v>
      </c>
      <c r="E85" s="344">
        <f t="shared" si="39"/>
        <v>1723.5</v>
      </c>
      <c r="F85" s="345">
        <v>0.5</v>
      </c>
      <c r="G85" s="344">
        <f>E85*F85</f>
        <v>861.75</v>
      </c>
      <c r="H85" s="345"/>
      <c r="I85" s="344"/>
      <c r="J85" s="346">
        <v>0</v>
      </c>
      <c r="K85" s="344">
        <f>E85*J85</f>
        <v>0</v>
      </c>
      <c r="L85" s="345"/>
      <c r="M85" s="344"/>
      <c r="N85" s="344">
        <f t="shared" si="40"/>
        <v>861.75</v>
      </c>
      <c r="O85" s="344">
        <f t="shared" si="41"/>
        <v>2585.25</v>
      </c>
      <c r="P85" s="334"/>
      <c r="Q85" s="334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8"/>
      <c r="BC85" s="318"/>
      <c r="BD85" s="318"/>
      <c r="BE85" s="318"/>
      <c r="BF85" s="318"/>
      <c r="BG85" s="318"/>
      <c r="BH85" s="318"/>
      <c r="BI85" s="318"/>
      <c r="BJ85" s="318"/>
      <c r="BK85" s="318"/>
      <c r="BL85" s="318"/>
      <c r="BM85" s="318"/>
      <c r="BN85" s="318"/>
      <c r="BO85" s="318"/>
      <c r="BP85" s="318"/>
      <c r="BQ85" s="318"/>
      <c r="BR85" s="318"/>
      <c r="BS85" s="318"/>
      <c r="BT85" s="318"/>
      <c r="BU85" s="318"/>
      <c r="BV85" s="318"/>
      <c r="BW85" s="318"/>
      <c r="BX85" s="318"/>
      <c r="BY85" s="318"/>
      <c r="BZ85" s="318"/>
    </row>
    <row r="86" spans="1:78" ht="26.4" x14ac:dyDescent="0.25">
      <c r="A86" s="369" t="s">
        <v>33</v>
      </c>
      <c r="B86" s="388">
        <v>1</v>
      </c>
      <c r="C86" s="343">
        <v>1</v>
      </c>
      <c r="D86" s="344">
        <v>2102</v>
      </c>
      <c r="E86" s="344">
        <f t="shared" si="39"/>
        <v>2102</v>
      </c>
      <c r="F86" s="345"/>
      <c r="G86" s="344"/>
      <c r="H86" s="345"/>
      <c r="I86" s="344"/>
      <c r="J86" s="346"/>
      <c r="K86" s="344"/>
      <c r="L86" s="345">
        <v>0.1</v>
      </c>
      <c r="M86" s="344">
        <f>E86*L86</f>
        <v>210.20000000000002</v>
      </c>
      <c r="N86" s="344">
        <f t="shared" si="40"/>
        <v>210.20000000000002</v>
      </c>
      <c r="O86" s="344">
        <f t="shared" si="41"/>
        <v>2312.1999999999998</v>
      </c>
      <c r="P86" s="334"/>
      <c r="Q86" s="334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8"/>
      <c r="BC86" s="318"/>
      <c r="BD86" s="318"/>
      <c r="BE86" s="318"/>
      <c r="BF86" s="318"/>
      <c r="BG86" s="318"/>
      <c r="BH86" s="318"/>
      <c r="BI86" s="318"/>
      <c r="BJ86" s="318"/>
      <c r="BK86" s="318"/>
      <c r="BL86" s="318"/>
      <c r="BM86" s="318"/>
      <c r="BN86" s="318"/>
      <c r="BO86" s="318"/>
      <c r="BP86" s="318"/>
      <c r="BQ86" s="318"/>
      <c r="BR86" s="318"/>
      <c r="BS86" s="318"/>
      <c r="BT86" s="318"/>
      <c r="BU86" s="318"/>
      <c r="BV86" s="318"/>
      <c r="BW86" s="318"/>
      <c r="BX86" s="318"/>
      <c r="BY86" s="318"/>
      <c r="BZ86" s="318"/>
    </row>
    <row r="87" spans="1:78" x14ac:dyDescent="0.25">
      <c r="A87" s="369" t="s">
        <v>108</v>
      </c>
      <c r="B87" s="388">
        <v>0.5</v>
      </c>
      <c r="C87" s="343">
        <v>1</v>
      </c>
      <c r="D87" s="344">
        <v>2102</v>
      </c>
      <c r="E87" s="344">
        <f t="shared" si="39"/>
        <v>1051</v>
      </c>
      <c r="F87" s="345"/>
      <c r="G87" s="344"/>
      <c r="H87" s="345"/>
      <c r="I87" s="344"/>
      <c r="J87" s="346"/>
      <c r="K87" s="344"/>
      <c r="L87" s="345"/>
      <c r="M87" s="344"/>
      <c r="N87" s="344">
        <f t="shared" si="40"/>
        <v>0</v>
      </c>
      <c r="O87" s="344">
        <f t="shared" si="41"/>
        <v>1051</v>
      </c>
      <c r="P87" s="334"/>
      <c r="Q87" s="334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8"/>
      <c r="BC87" s="318"/>
      <c r="BD87" s="318"/>
      <c r="BE87" s="318"/>
      <c r="BF87" s="318"/>
      <c r="BG87" s="318"/>
      <c r="BH87" s="318"/>
      <c r="BI87" s="318"/>
      <c r="BJ87" s="318"/>
      <c r="BK87" s="318"/>
      <c r="BL87" s="318"/>
      <c r="BM87" s="318"/>
      <c r="BN87" s="318"/>
      <c r="BO87" s="318"/>
      <c r="BP87" s="318"/>
      <c r="BQ87" s="318"/>
      <c r="BR87" s="318"/>
      <c r="BS87" s="318"/>
      <c r="BT87" s="318"/>
      <c r="BU87" s="318"/>
      <c r="BV87" s="318"/>
      <c r="BW87" s="318"/>
      <c r="BX87" s="318"/>
      <c r="BY87" s="318"/>
      <c r="BZ87" s="318"/>
    </row>
    <row r="88" spans="1:78" x14ac:dyDescent="0.25">
      <c r="A88" s="379" t="s">
        <v>22</v>
      </c>
      <c r="B88" s="389">
        <f>B87+B86+B85+B82+B83+B81+B84</f>
        <v>5.5</v>
      </c>
      <c r="C88" s="380"/>
      <c r="D88" s="390"/>
      <c r="E88" s="377">
        <f>SUM(E81:E87)</f>
        <v>18455</v>
      </c>
      <c r="F88" s="377"/>
      <c r="G88" s="377">
        <f>SUM(G81:G87)</f>
        <v>7651</v>
      </c>
      <c r="H88" s="377"/>
      <c r="I88" s="377"/>
      <c r="J88" s="391"/>
      <c r="K88" s="377">
        <f>SUM(K81:K87)</f>
        <v>2371</v>
      </c>
      <c r="L88" s="377"/>
      <c r="M88" s="377">
        <f>SUM(M81:M87)</f>
        <v>210.20000000000002</v>
      </c>
      <c r="N88" s="377">
        <f>SUM(N81:N87)</f>
        <v>10232.200000000001</v>
      </c>
      <c r="O88" s="377">
        <f>SUM(O81:O87)</f>
        <v>28687.200000000001</v>
      </c>
      <c r="P88" s="334"/>
      <c r="Q88" s="334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8"/>
      <c r="BC88" s="318"/>
      <c r="BD88" s="318"/>
      <c r="BE88" s="318"/>
      <c r="BF88" s="318"/>
      <c r="BG88" s="318"/>
      <c r="BH88" s="318"/>
      <c r="BI88" s="318"/>
      <c r="BJ88" s="318"/>
      <c r="BK88" s="318"/>
      <c r="BL88" s="318"/>
      <c r="BM88" s="318"/>
      <c r="BN88" s="318"/>
      <c r="BO88" s="318"/>
      <c r="BP88" s="318"/>
      <c r="BQ88" s="318"/>
      <c r="BR88" s="318"/>
      <c r="BS88" s="318"/>
      <c r="BT88" s="318"/>
      <c r="BU88" s="318"/>
      <c r="BV88" s="318"/>
      <c r="BW88" s="318"/>
      <c r="BX88" s="318"/>
      <c r="BY88" s="318"/>
      <c r="BZ88" s="318"/>
    </row>
    <row r="89" spans="1:78" x14ac:dyDescent="0.25">
      <c r="A89" s="417" t="s">
        <v>36</v>
      </c>
      <c r="B89" s="417"/>
      <c r="C89" s="417"/>
      <c r="D89" s="417"/>
      <c r="E89" s="417"/>
      <c r="F89" s="417"/>
      <c r="G89" s="417"/>
      <c r="H89" s="417"/>
      <c r="I89" s="417"/>
      <c r="J89" s="417"/>
      <c r="K89" s="417"/>
      <c r="L89" s="417"/>
      <c r="M89" s="417"/>
      <c r="N89" s="417"/>
      <c r="O89" s="417"/>
      <c r="P89" s="334"/>
      <c r="Q89" s="334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8"/>
      <c r="BC89" s="318"/>
      <c r="BD89" s="318"/>
      <c r="BE89" s="318"/>
      <c r="BF89" s="318"/>
      <c r="BG89" s="318"/>
      <c r="BH89" s="318"/>
      <c r="BI89" s="318"/>
      <c r="BJ89" s="318"/>
      <c r="BK89" s="318"/>
      <c r="BL89" s="318"/>
      <c r="BM89" s="318"/>
      <c r="BN89" s="318"/>
      <c r="BO89" s="318"/>
      <c r="BP89" s="318"/>
      <c r="BQ89" s="318"/>
      <c r="BR89" s="318"/>
      <c r="BS89" s="318"/>
      <c r="BT89" s="318"/>
      <c r="BU89" s="318"/>
      <c r="BV89" s="318"/>
      <c r="BW89" s="318"/>
      <c r="BX89" s="318"/>
      <c r="BY89" s="318"/>
      <c r="BZ89" s="318"/>
    </row>
    <row r="90" spans="1:78" x14ac:dyDescent="0.25">
      <c r="A90" s="369" t="s">
        <v>35</v>
      </c>
      <c r="B90" s="347">
        <v>1</v>
      </c>
      <c r="C90" s="343">
        <v>13</v>
      </c>
      <c r="D90" s="344">
        <v>4772</v>
      </c>
      <c r="E90" s="344">
        <f t="shared" ref="E90:E95" si="45">D90*B90</f>
        <v>4772</v>
      </c>
      <c r="F90" s="345">
        <v>0.5</v>
      </c>
      <c r="G90" s="344">
        <f>E90*F90</f>
        <v>2386</v>
      </c>
      <c r="H90" s="345"/>
      <c r="I90" s="344"/>
      <c r="J90" s="346">
        <v>0.2</v>
      </c>
      <c r="K90" s="344">
        <f>E90*J90</f>
        <v>954.40000000000009</v>
      </c>
      <c r="L90" s="345"/>
      <c r="M90" s="344"/>
      <c r="N90" s="344">
        <f t="shared" ref="N90:N95" si="46">G90+I90+K90+M90</f>
        <v>3340.4</v>
      </c>
      <c r="O90" s="344">
        <f t="shared" ref="O90:O95" si="47">E90+N90</f>
        <v>8112.4</v>
      </c>
      <c r="P90" s="334"/>
      <c r="Q90" s="334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8"/>
      <c r="BC90" s="318"/>
      <c r="BD90" s="318"/>
      <c r="BE90" s="318"/>
      <c r="BF90" s="318"/>
      <c r="BG90" s="318"/>
      <c r="BH90" s="318"/>
      <c r="BI90" s="318"/>
      <c r="BJ90" s="318"/>
      <c r="BK90" s="318"/>
      <c r="BL90" s="318"/>
      <c r="BM90" s="318"/>
      <c r="BN90" s="318"/>
      <c r="BO90" s="318"/>
      <c r="BP90" s="318"/>
      <c r="BQ90" s="318"/>
      <c r="BR90" s="318"/>
      <c r="BS90" s="318"/>
      <c r="BT90" s="318"/>
      <c r="BU90" s="318"/>
      <c r="BV90" s="318"/>
      <c r="BW90" s="318"/>
      <c r="BX90" s="318"/>
      <c r="BY90" s="318"/>
      <c r="BZ90" s="318"/>
    </row>
    <row r="91" spans="1:78" x14ac:dyDescent="0.25">
      <c r="A91" s="369" t="s">
        <v>113</v>
      </c>
      <c r="B91" s="347">
        <v>1</v>
      </c>
      <c r="C91" s="343">
        <v>10</v>
      </c>
      <c r="D91" s="349">
        <v>3826</v>
      </c>
      <c r="E91" s="344">
        <f>D91*B91</f>
        <v>3826</v>
      </c>
      <c r="F91" s="357">
        <v>0.5</v>
      </c>
      <c r="G91" s="344">
        <f>E91*F91</f>
        <v>1913</v>
      </c>
      <c r="H91" s="358"/>
      <c r="I91" s="344"/>
      <c r="J91" s="340">
        <v>0.3</v>
      </c>
      <c r="K91" s="344">
        <f>E91*J91</f>
        <v>1147.8</v>
      </c>
      <c r="L91" s="358"/>
      <c r="M91" s="344"/>
      <c r="N91" s="344">
        <f>G91+I91+K91+M91</f>
        <v>3060.8</v>
      </c>
      <c r="O91" s="344">
        <f>E91+N91</f>
        <v>6886.8</v>
      </c>
      <c r="P91" s="334"/>
      <c r="Q91" s="334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8"/>
      <c r="BC91" s="318"/>
      <c r="BD91" s="318"/>
      <c r="BE91" s="318"/>
      <c r="BF91" s="318"/>
      <c r="BG91" s="318"/>
      <c r="BH91" s="318"/>
      <c r="BI91" s="318"/>
      <c r="BJ91" s="318"/>
      <c r="BK91" s="318"/>
      <c r="BL91" s="318"/>
      <c r="BM91" s="318"/>
      <c r="BN91" s="318"/>
      <c r="BO91" s="318"/>
      <c r="BP91" s="318"/>
      <c r="BQ91" s="318"/>
      <c r="BR91" s="318"/>
      <c r="BS91" s="318"/>
      <c r="BT91" s="318"/>
      <c r="BU91" s="318"/>
      <c r="BV91" s="318"/>
      <c r="BW91" s="318"/>
      <c r="BX91" s="318"/>
      <c r="BY91" s="318"/>
      <c r="BZ91" s="318"/>
    </row>
    <row r="92" spans="1:78" x14ac:dyDescent="0.25">
      <c r="A92" s="369" t="s">
        <v>113</v>
      </c>
      <c r="B92" s="347">
        <v>1</v>
      </c>
      <c r="C92" s="343">
        <v>10</v>
      </c>
      <c r="D92" s="349">
        <v>3826</v>
      </c>
      <c r="E92" s="344">
        <f t="shared" si="45"/>
        <v>3826</v>
      </c>
      <c r="F92" s="357">
        <v>0.5</v>
      </c>
      <c r="G92" s="344">
        <f>E92*F92</f>
        <v>1913</v>
      </c>
      <c r="H92" s="358"/>
      <c r="I92" s="344"/>
      <c r="J92" s="340">
        <v>0.2</v>
      </c>
      <c r="K92" s="344">
        <f>E92*J92</f>
        <v>765.2</v>
      </c>
      <c r="L92" s="358"/>
      <c r="M92" s="344"/>
      <c r="N92" s="344">
        <f t="shared" si="46"/>
        <v>2678.2</v>
      </c>
      <c r="O92" s="344">
        <f t="shared" si="47"/>
        <v>6504.2</v>
      </c>
      <c r="P92" s="334"/>
      <c r="Q92" s="334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8"/>
      <c r="BC92" s="318"/>
      <c r="BD92" s="318"/>
      <c r="BE92" s="318"/>
      <c r="BF92" s="318"/>
      <c r="BG92" s="318"/>
      <c r="BH92" s="318"/>
      <c r="BI92" s="318"/>
      <c r="BJ92" s="318"/>
      <c r="BK92" s="318"/>
      <c r="BL92" s="318"/>
      <c r="BM92" s="318"/>
      <c r="BN92" s="318"/>
      <c r="BO92" s="318"/>
      <c r="BP92" s="318"/>
      <c r="BQ92" s="318"/>
      <c r="BR92" s="318"/>
      <c r="BS92" s="318"/>
      <c r="BT92" s="318"/>
      <c r="BU92" s="318"/>
      <c r="BV92" s="318"/>
      <c r="BW92" s="318"/>
      <c r="BX92" s="318"/>
      <c r="BY92" s="318"/>
      <c r="BZ92" s="318"/>
    </row>
    <row r="93" spans="1:78" x14ac:dyDescent="0.25">
      <c r="A93" s="369" t="s">
        <v>43</v>
      </c>
      <c r="B93" s="347">
        <v>1</v>
      </c>
      <c r="C93" s="343">
        <v>8</v>
      </c>
      <c r="D93" s="344">
        <v>3447</v>
      </c>
      <c r="E93" s="344">
        <f t="shared" si="45"/>
        <v>3447</v>
      </c>
      <c r="F93" s="357">
        <v>0.5</v>
      </c>
      <c r="G93" s="344">
        <f>E93*F93</f>
        <v>1723.5</v>
      </c>
      <c r="H93" s="358"/>
      <c r="I93" s="344"/>
      <c r="J93" s="364">
        <v>0.1</v>
      </c>
      <c r="K93" s="344">
        <f>E93*J93</f>
        <v>344.70000000000005</v>
      </c>
      <c r="L93" s="358"/>
      <c r="M93" s="344"/>
      <c r="N93" s="344">
        <f t="shared" si="46"/>
        <v>2068.1999999999998</v>
      </c>
      <c r="O93" s="344">
        <f t="shared" si="47"/>
        <v>5515.2</v>
      </c>
      <c r="P93" s="334"/>
      <c r="Q93" s="334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8"/>
      <c r="BC93" s="318"/>
      <c r="BD93" s="318"/>
      <c r="BE93" s="318"/>
      <c r="BF93" s="318"/>
      <c r="BG93" s="318"/>
      <c r="BH93" s="318"/>
      <c r="BI93" s="318"/>
      <c r="BJ93" s="318"/>
      <c r="BK93" s="318"/>
      <c r="BL93" s="318"/>
      <c r="BM93" s="318"/>
      <c r="BN93" s="318"/>
      <c r="BO93" s="318"/>
      <c r="BP93" s="318"/>
      <c r="BQ93" s="318"/>
      <c r="BR93" s="318"/>
      <c r="BS93" s="318"/>
      <c r="BT93" s="318"/>
      <c r="BU93" s="318"/>
      <c r="BV93" s="318"/>
      <c r="BW93" s="318"/>
      <c r="BX93" s="318"/>
      <c r="BY93" s="318"/>
      <c r="BZ93" s="318"/>
    </row>
    <row r="94" spans="1:78" ht="26.4" x14ac:dyDescent="0.25">
      <c r="A94" s="369" t="s">
        <v>33</v>
      </c>
      <c r="B94" s="347">
        <v>1</v>
      </c>
      <c r="C94" s="343">
        <v>1</v>
      </c>
      <c r="D94" s="344">
        <v>2102</v>
      </c>
      <c r="E94" s="344">
        <f t="shared" si="45"/>
        <v>2102</v>
      </c>
      <c r="F94" s="358"/>
      <c r="G94" s="344"/>
      <c r="H94" s="358"/>
      <c r="I94" s="344"/>
      <c r="J94" s="340"/>
      <c r="K94" s="344"/>
      <c r="L94" s="357">
        <v>0.1</v>
      </c>
      <c r="M94" s="344">
        <f>E94*L94</f>
        <v>210.20000000000002</v>
      </c>
      <c r="N94" s="344">
        <f t="shared" si="46"/>
        <v>210.20000000000002</v>
      </c>
      <c r="O94" s="344">
        <f t="shared" si="47"/>
        <v>2312.1999999999998</v>
      </c>
      <c r="P94" s="334"/>
      <c r="Q94" s="334"/>
      <c r="R94" s="318"/>
      <c r="S94" s="318"/>
      <c r="T94" s="318"/>
      <c r="U94" s="318"/>
      <c r="V94" s="318"/>
      <c r="W94" s="318"/>
      <c r="X94" s="318"/>
      <c r="Y94" s="318"/>
      <c r="Z94" s="318"/>
      <c r="AA94" s="318"/>
      <c r="AB94" s="318"/>
      <c r="AC94" s="318"/>
      <c r="AD94" s="318"/>
      <c r="AE94" s="318"/>
      <c r="AF94" s="318"/>
      <c r="AG94" s="318"/>
      <c r="AH94" s="318"/>
      <c r="AI94" s="318"/>
      <c r="AJ94" s="318"/>
      <c r="AK94" s="318"/>
      <c r="AL94" s="318"/>
      <c r="AM94" s="318"/>
      <c r="AN94" s="318"/>
      <c r="AO94" s="318"/>
      <c r="AP94" s="318"/>
      <c r="AQ94" s="318"/>
      <c r="AR94" s="318"/>
      <c r="AS94" s="318"/>
      <c r="AT94" s="318"/>
      <c r="AU94" s="318"/>
      <c r="AV94" s="318"/>
      <c r="AW94" s="318"/>
      <c r="AX94" s="318"/>
      <c r="AY94" s="318"/>
      <c r="AZ94" s="318"/>
      <c r="BA94" s="318"/>
      <c r="BB94" s="318"/>
      <c r="BC94" s="318"/>
      <c r="BD94" s="318"/>
      <c r="BE94" s="318"/>
      <c r="BF94" s="318"/>
      <c r="BG94" s="318"/>
      <c r="BH94" s="318"/>
      <c r="BI94" s="318"/>
      <c r="BJ94" s="318"/>
      <c r="BK94" s="318"/>
      <c r="BL94" s="318"/>
      <c r="BM94" s="318"/>
      <c r="BN94" s="318"/>
      <c r="BO94" s="318"/>
      <c r="BP94" s="318"/>
      <c r="BQ94" s="318"/>
      <c r="BR94" s="318"/>
      <c r="BS94" s="318"/>
      <c r="BT94" s="318"/>
      <c r="BU94" s="318"/>
      <c r="BV94" s="318"/>
      <c r="BW94" s="318"/>
      <c r="BX94" s="318"/>
      <c r="BY94" s="318"/>
      <c r="BZ94" s="318"/>
    </row>
    <row r="95" spans="1:78" x14ac:dyDescent="0.25">
      <c r="A95" s="369" t="s">
        <v>108</v>
      </c>
      <c r="B95" s="347">
        <v>0.5</v>
      </c>
      <c r="C95" s="343">
        <v>1</v>
      </c>
      <c r="D95" s="344">
        <v>2102</v>
      </c>
      <c r="E95" s="344">
        <f t="shared" si="45"/>
        <v>1051</v>
      </c>
      <c r="F95" s="358"/>
      <c r="G95" s="344"/>
      <c r="H95" s="358"/>
      <c r="I95" s="344"/>
      <c r="J95" s="340"/>
      <c r="K95" s="344"/>
      <c r="L95" s="358"/>
      <c r="M95" s="344"/>
      <c r="N95" s="344">
        <f t="shared" si="46"/>
        <v>0</v>
      </c>
      <c r="O95" s="344">
        <f t="shared" si="47"/>
        <v>1051</v>
      </c>
      <c r="P95" s="334"/>
      <c r="Q95" s="334"/>
      <c r="R95" s="318"/>
      <c r="S95" s="318"/>
      <c r="T95" s="318"/>
      <c r="U95" s="318"/>
      <c r="V95" s="318"/>
      <c r="W95" s="318"/>
      <c r="X95" s="318"/>
      <c r="Y95" s="318"/>
      <c r="Z95" s="318"/>
      <c r="AA95" s="318"/>
      <c r="AB95" s="318"/>
      <c r="AC95" s="318"/>
      <c r="AD95" s="318"/>
      <c r="AE95" s="318"/>
      <c r="AF95" s="318"/>
      <c r="AG95" s="318"/>
      <c r="AH95" s="318"/>
      <c r="AI95" s="318"/>
      <c r="AJ95" s="318"/>
      <c r="AK95" s="318"/>
      <c r="AL95" s="318"/>
      <c r="AM95" s="318"/>
      <c r="AN95" s="318"/>
      <c r="AO95" s="318"/>
      <c r="AP95" s="318"/>
      <c r="AQ95" s="318"/>
      <c r="AR95" s="318"/>
      <c r="AS95" s="318"/>
      <c r="AT95" s="318"/>
      <c r="AU95" s="318"/>
      <c r="AV95" s="318"/>
      <c r="AW95" s="318"/>
      <c r="AX95" s="318"/>
      <c r="AY95" s="318"/>
      <c r="AZ95" s="318"/>
      <c r="BA95" s="318"/>
      <c r="BB95" s="318"/>
      <c r="BC95" s="318"/>
      <c r="BD95" s="318"/>
      <c r="BE95" s="318"/>
      <c r="BF95" s="318"/>
      <c r="BG95" s="318"/>
      <c r="BH95" s="318"/>
      <c r="BI95" s="318"/>
      <c r="BJ95" s="318"/>
      <c r="BK95" s="318"/>
      <c r="BL95" s="318"/>
      <c r="BM95" s="318"/>
      <c r="BN95" s="318"/>
      <c r="BO95" s="318"/>
      <c r="BP95" s="318"/>
      <c r="BQ95" s="318"/>
      <c r="BR95" s="318"/>
      <c r="BS95" s="318"/>
      <c r="BT95" s="318"/>
      <c r="BU95" s="318"/>
      <c r="BV95" s="318"/>
      <c r="BW95" s="318"/>
      <c r="BX95" s="318"/>
      <c r="BY95" s="318"/>
      <c r="BZ95" s="318"/>
    </row>
    <row r="96" spans="1:78" x14ac:dyDescent="0.25">
      <c r="A96" s="380" t="s">
        <v>22</v>
      </c>
      <c r="B96" s="380">
        <f>SUM(B90:B95)</f>
        <v>5.5</v>
      </c>
      <c r="C96" s="392"/>
      <c r="D96" s="390"/>
      <c r="E96" s="377">
        <f>SUM(E90:E95)</f>
        <v>19024</v>
      </c>
      <c r="F96" s="390"/>
      <c r="G96" s="377">
        <f>SUM(G90:G95)</f>
        <v>7935.5</v>
      </c>
      <c r="H96" s="390"/>
      <c r="I96" s="377"/>
      <c r="J96" s="393"/>
      <c r="K96" s="377">
        <f>SUM(K90:K95)</f>
        <v>3212.0999999999995</v>
      </c>
      <c r="L96" s="390"/>
      <c r="M96" s="377">
        <f>SUM(M90:M95)</f>
        <v>210.20000000000002</v>
      </c>
      <c r="N96" s="377">
        <f>SUM(N90:N95)</f>
        <v>11357.800000000003</v>
      </c>
      <c r="O96" s="377">
        <f>SUM(O90:O95)</f>
        <v>30381.800000000003</v>
      </c>
      <c r="P96" s="334"/>
      <c r="Q96" s="334"/>
      <c r="R96" s="318"/>
      <c r="S96" s="318"/>
      <c r="T96" s="318"/>
      <c r="U96" s="318"/>
      <c r="V96" s="318"/>
      <c r="W96" s="318"/>
      <c r="X96" s="318"/>
      <c r="Y96" s="318"/>
      <c r="Z96" s="318"/>
      <c r="AA96" s="318"/>
      <c r="AB96" s="318"/>
      <c r="AC96" s="318"/>
      <c r="AD96" s="318"/>
      <c r="AE96" s="318"/>
      <c r="AF96" s="318"/>
      <c r="AG96" s="318"/>
      <c r="AH96" s="318"/>
      <c r="AI96" s="318"/>
      <c r="AJ96" s="318"/>
      <c r="AK96" s="318"/>
      <c r="AL96" s="318"/>
      <c r="AM96" s="318"/>
      <c r="AN96" s="318"/>
      <c r="AO96" s="318"/>
      <c r="AP96" s="318"/>
      <c r="AQ96" s="318"/>
      <c r="AR96" s="318"/>
      <c r="AS96" s="318"/>
      <c r="AT96" s="318"/>
      <c r="AU96" s="318"/>
      <c r="AV96" s="318"/>
      <c r="AW96" s="318"/>
      <c r="AX96" s="318"/>
      <c r="AY96" s="318"/>
      <c r="AZ96" s="318"/>
      <c r="BA96" s="318"/>
      <c r="BB96" s="318"/>
      <c r="BC96" s="318"/>
      <c r="BD96" s="318"/>
      <c r="BE96" s="318"/>
      <c r="BF96" s="318"/>
      <c r="BG96" s="318"/>
      <c r="BH96" s="318"/>
      <c r="BI96" s="318"/>
      <c r="BJ96" s="318"/>
      <c r="BK96" s="318"/>
      <c r="BL96" s="318"/>
      <c r="BM96" s="318"/>
      <c r="BN96" s="318"/>
      <c r="BO96" s="318"/>
      <c r="BP96" s="318"/>
      <c r="BQ96" s="318"/>
      <c r="BR96" s="318"/>
      <c r="BS96" s="318"/>
      <c r="BT96" s="318"/>
      <c r="BU96" s="318"/>
      <c r="BV96" s="318"/>
      <c r="BW96" s="318"/>
      <c r="BX96" s="318"/>
      <c r="BY96" s="318"/>
      <c r="BZ96" s="318"/>
    </row>
    <row r="97" spans="1:78" x14ac:dyDescent="0.25">
      <c r="A97" s="417" t="s">
        <v>133</v>
      </c>
      <c r="B97" s="417"/>
      <c r="C97" s="417"/>
      <c r="D97" s="417"/>
      <c r="E97" s="417"/>
      <c r="F97" s="417"/>
      <c r="G97" s="417"/>
      <c r="H97" s="417"/>
      <c r="I97" s="417"/>
      <c r="J97" s="417"/>
      <c r="K97" s="417"/>
      <c r="L97" s="417"/>
      <c r="M97" s="417"/>
      <c r="N97" s="417"/>
      <c r="O97" s="417"/>
      <c r="P97" s="334"/>
      <c r="Q97" s="334"/>
      <c r="R97" s="318"/>
      <c r="S97" s="318"/>
      <c r="T97" s="318"/>
      <c r="U97" s="318"/>
      <c r="V97" s="318"/>
      <c r="W97" s="318"/>
      <c r="X97" s="318"/>
      <c r="Y97" s="318"/>
      <c r="Z97" s="318"/>
      <c r="AA97" s="318"/>
      <c r="AB97" s="318"/>
      <c r="AC97" s="318"/>
      <c r="AD97" s="318"/>
      <c r="AE97" s="318"/>
      <c r="AF97" s="318"/>
      <c r="AG97" s="318"/>
      <c r="AH97" s="318"/>
      <c r="AI97" s="318"/>
      <c r="AJ97" s="318"/>
      <c r="AK97" s="318"/>
      <c r="AL97" s="318"/>
      <c r="AM97" s="318"/>
      <c r="AN97" s="318"/>
      <c r="AO97" s="318"/>
      <c r="AP97" s="318"/>
      <c r="AQ97" s="318"/>
      <c r="AR97" s="318"/>
      <c r="AS97" s="318"/>
      <c r="AT97" s="318"/>
      <c r="AU97" s="318"/>
      <c r="AV97" s="318"/>
      <c r="AW97" s="318"/>
      <c r="AX97" s="318"/>
      <c r="AY97" s="318"/>
      <c r="AZ97" s="318"/>
      <c r="BA97" s="318"/>
      <c r="BB97" s="318"/>
      <c r="BC97" s="318"/>
      <c r="BD97" s="318"/>
      <c r="BE97" s="318"/>
      <c r="BF97" s="318"/>
      <c r="BG97" s="318"/>
      <c r="BH97" s="318"/>
      <c r="BI97" s="318"/>
      <c r="BJ97" s="318"/>
      <c r="BK97" s="318"/>
      <c r="BL97" s="318"/>
      <c r="BM97" s="318"/>
      <c r="BN97" s="318"/>
      <c r="BO97" s="318"/>
      <c r="BP97" s="318"/>
      <c r="BQ97" s="318"/>
      <c r="BR97" s="318"/>
      <c r="BS97" s="318"/>
      <c r="BT97" s="318"/>
      <c r="BU97" s="318"/>
      <c r="BV97" s="318"/>
      <c r="BW97" s="318"/>
      <c r="BX97" s="318"/>
      <c r="BY97" s="318"/>
      <c r="BZ97" s="318"/>
    </row>
    <row r="98" spans="1:78" x14ac:dyDescent="0.25">
      <c r="A98" s="369" t="s">
        <v>35</v>
      </c>
      <c r="B98" s="347">
        <v>1</v>
      </c>
      <c r="C98" s="343">
        <v>13</v>
      </c>
      <c r="D98" s="344">
        <v>4772</v>
      </c>
      <c r="E98" s="344">
        <f t="shared" ref="E98:E103" si="48">D98*B98</f>
        <v>4772</v>
      </c>
      <c r="F98" s="357">
        <v>0.5</v>
      </c>
      <c r="G98" s="344">
        <f>E98*F98</f>
        <v>2386</v>
      </c>
      <c r="H98" s="358"/>
      <c r="I98" s="344"/>
      <c r="J98" s="340">
        <v>0.2</v>
      </c>
      <c r="K98" s="344">
        <f>E98*J98</f>
        <v>954.40000000000009</v>
      </c>
      <c r="L98" s="358"/>
      <c r="M98" s="344"/>
      <c r="N98" s="344">
        <f t="shared" ref="N98:N103" si="49">G98+I98+K98+M98</f>
        <v>3340.4</v>
      </c>
      <c r="O98" s="344">
        <f t="shared" ref="O98:O103" si="50">E98+N98</f>
        <v>8112.4</v>
      </c>
      <c r="P98" s="334"/>
      <c r="Q98" s="334"/>
      <c r="R98" s="318"/>
      <c r="S98" s="318"/>
      <c r="T98" s="318"/>
      <c r="U98" s="318"/>
      <c r="V98" s="318"/>
      <c r="W98" s="318"/>
      <c r="X98" s="318"/>
      <c r="Y98" s="318"/>
      <c r="Z98" s="318"/>
      <c r="AA98" s="318"/>
      <c r="AB98" s="318"/>
      <c r="AC98" s="318"/>
      <c r="AD98" s="318"/>
      <c r="AE98" s="318"/>
      <c r="AF98" s="318"/>
      <c r="AG98" s="318"/>
      <c r="AH98" s="318"/>
      <c r="AI98" s="318"/>
      <c r="AJ98" s="318"/>
      <c r="AK98" s="318"/>
      <c r="AL98" s="318"/>
      <c r="AM98" s="318"/>
      <c r="AN98" s="318"/>
      <c r="AO98" s="318"/>
      <c r="AP98" s="318"/>
      <c r="AQ98" s="318"/>
      <c r="AR98" s="318"/>
      <c r="AS98" s="318"/>
      <c r="AT98" s="318"/>
      <c r="AU98" s="318"/>
      <c r="AV98" s="318"/>
      <c r="AW98" s="318"/>
      <c r="AX98" s="318"/>
      <c r="AY98" s="318"/>
      <c r="AZ98" s="318"/>
      <c r="BA98" s="318"/>
      <c r="BB98" s="318"/>
      <c r="BC98" s="318"/>
      <c r="BD98" s="318"/>
      <c r="BE98" s="318"/>
      <c r="BF98" s="318"/>
      <c r="BG98" s="318"/>
      <c r="BH98" s="318"/>
      <c r="BI98" s="318"/>
      <c r="BJ98" s="318"/>
      <c r="BK98" s="318"/>
      <c r="BL98" s="318"/>
      <c r="BM98" s="318"/>
      <c r="BN98" s="318"/>
      <c r="BO98" s="318"/>
      <c r="BP98" s="318"/>
      <c r="BQ98" s="318"/>
      <c r="BR98" s="318"/>
      <c r="BS98" s="318"/>
      <c r="BT98" s="318"/>
      <c r="BU98" s="318"/>
      <c r="BV98" s="318"/>
      <c r="BW98" s="318"/>
      <c r="BX98" s="318"/>
      <c r="BY98" s="318"/>
      <c r="BZ98" s="318"/>
    </row>
    <row r="99" spans="1:78" x14ac:dyDescent="0.25">
      <c r="A99" s="369" t="s">
        <v>113</v>
      </c>
      <c r="B99" s="347">
        <v>1</v>
      </c>
      <c r="C99" s="343">
        <v>10</v>
      </c>
      <c r="D99" s="349">
        <v>3826</v>
      </c>
      <c r="E99" s="344">
        <f t="shared" si="48"/>
        <v>3826</v>
      </c>
      <c r="F99" s="357">
        <v>0.5</v>
      </c>
      <c r="G99" s="344">
        <f>E99*F99</f>
        <v>1913</v>
      </c>
      <c r="H99" s="358"/>
      <c r="I99" s="344"/>
      <c r="J99" s="340">
        <v>0</v>
      </c>
      <c r="K99" s="344">
        <f>E99*J99</f>
        <v>0</v>
      </c>
      <c r="L99" s="358"/>
      <c r="M99" s="344"/>
      <c r="N99" s="344">
        <f t="shared" si="49"/>
        <v>1913</v>
      </c>
      <c r="O99" s="344">
        <f t="shared" si="50"/>
        <v>5739</v>
      </c>
      <c r="P99" s="334"/>
      <c r="Q99" s="334"/>
      <c r="R99" s="318"/>
      <c r="S99" s="318"/>
      <c r="T99" s="318"/>
      <c r="U99" s="318"/>
      <c r="V99" s="318"/>
      <c r="W99" s="318"/>
      <c r="X99" s="318"/>
      <c r="Y99" s="318"/>
      <c r="Z99" s="318"/>
      <c r="AA99" s="318"/>
      <c r="AB99" s="318"/>
      <c r="AC99" s="318"/>
      <c r="AD99" s="318"/>
      <c r="AE99" s="318"/>
      <c r="AF99" s="318"/>
      <c r="AG99" s="318"/>
      <c r="AH99" s="318"/>
      <c r="AI99" s="318"/>
      <c r="AJ99" s="318"/>
      <c r="AK99" s="318"/>
      <c r="AL99" s="318"/>
      <c r="AM99" s="318"/>
      <c r="AN99" s="318"/>
      <c r="AO99" s="318"/>
      <c r="AP99" s="318"/>
      <c r="AQ99" s="318"/>
      <c r="AR99" s="318"/>
      <c r="AS99" s="318"/>
      <c r="AT99" s="318"/>
      <c r="AU99" s="318"/>
      <c r="AV99" s="318"/>
      <c r="AW99" s="318"/>
      <c r="AX99" s="318"/>
      <c r="AY99" s="318"/>
      <c r="AZ99" s="318"/>
      <c r="BA99" s="318"/>
      <c r="BB99" s="318"/>
      <c r="BC99" s="318"/>
      <c r="BD99" s="318"/>
      <c r="BE99" s="318"/>
      <c r="BF99" s="318"/>
      <c r="BG99" s="318"/>
      <c r="BH99" s="318"/>
      <c r="BI99" s="318"/>
      <c r="BJ99" s="318"/>
      <c r="BK99" s="318"/>
      <c r="BL99" s="318"/>
      <c r="BM99" s="318"/>
      <c r="BN99" s="318"/>
      <c r="BO99" s="318"/>
      <c r="BP99" s="318"/>
      <c r="BQ99" s="318"/>
      <c r="BR99" s="318"/>
      <c r="BS99" s="318"/>
      <c r="BT99" s="318"/>
      <c r="BU99" s="318"/>
      <c r="BV99" s="318"/>
      <c r="BW99" s="318"/>
      <c r="BX99" s="318"/>
      <c r="BY99" s="318"/>
      <c r="BZ99" s="318"/>
    </row>
    <row r="100" spans="1:78" x14ac:dyDescent="0.25">
      <c r="A100" s="369" t="s">
        <v>37</v>
      </c>
      <c r="B100" s="347">
        <v>1</v>
      </c>
      <c r="C100" s="343">
        <v>9</v>
      </c>
      <c r="D100" s="349">
        <v>3636</v>
      </c>
      <c r="E100" s="344">
        <f t="shared" si="48"/>
        <v>3636</v>
      </c>
      <c r="F100" s="357">
        <v>0.5</v>
      </c>
      <c r="G100" s="344">
        <f>E100*F100</f>
        <v>1818</v>
      </c>
      <c r="H100" s="358"/>
      <c r="I100" s="344"/>
      <c r="J100" s="340">
        <v>0.1</v>
      </c>
      <c r="K100" s="344">
        <f>E100*J100</f>
        <v>363.6</v>
      </c>
      <c r="L100" s="358"/>
      <c r="M100" s="344"/>
      <c r="N100" s="344">
        <f t="shared" si="49"/>
        <v>2181.6</v>
      </c>
      <c r="O100" s="344">
        <f t="shared" si="50"/>
        <v>5817.6</v>
      </c>
      <c r="P100" s="334"/>
      <c r="Q100" s="334"/>
      <c r="R100" s="318"/>
      <c r="S100" s="318"/>
      <c r="T100" s="318"/>
      <c r="U100" s="318"/>
      <c r="V100" s="318"/>
      <c r="W100" s="318"/>
      <c r="X100" s="318"/>
      <c r="Y100" s="318"/>
      <c r="Z100" s="318"/>
      <c r="AA100" s="318"/>
      <c r="AB100" s="318"/>
      <c r="AC100" s="318"/>
      <c r="AD100" s="318"/>
      <c r="AE100" s="318"/>
      <c r="AF100" s="318"/>
      <c r="AG100" s="318"/>
      <c r="AH100" s="318"/>
      <c r="AI100" s="318"/>
      <c r="AJ100" s="318"/>
      <c r="AK100" s="318"/>
      <c r="AL100" s="318"/>
      <c r="AM100" s="318"/>
      <c r="AN100" s="318"/>
      <c r="AO100" s="318"/>
      <c r="AP100" s="318"/>
      <c r="AQ100" s="318"/>
      <c r="AR100" s="318"/>
      <c r="AS100" s="318"/>
      <c r="AT100" s="318"/>
      <c r="AU100" s="318"/>
      <c r="AV100" s="318"/>
      <c r="AW100" s="318"/>
      <c r="AX100" s="318"/>
      <c r="AY100" s="318"/>
      <c r="AZ100" s="318"/>
      <c r="BA100" s="318"/>
      <c r="BB100" s="318"/>
      <c r="BC100" s="318"/>
      <c r="BD100" s="318"/>
      <c r="BE100" s="318"/>
      <c r="BF100" s="318"/>
      <c r="BG100" s="318"/>
      <c r="BH100" s="318"/>
      <c r="BI100" s="318"/>
      <c r="BJ100" s="318"/>
      <c r="BK100" s="318"/>
      <c r="BL100" s="318"/>
      <c r="BM100" s="318"/>
      <c r="BN100" s="318"/>
      <c r="BO100" s="318"/>
      <c r="BP100" s="318"/>
      <c r="BQ100" s="318"/>
      <c r="BR100" s="318"/>
      <c r="BS100" s="318"/>
      <c r="BT100" s="318"/>
      <c r="BU100" s="318"/>
      <c r="BV100" s="318"/>
      <c r="BW100" s="318"/>
      <c r="BX100" s="318"/>
      <c r="BY100" s="318"/>
      <c r="BZ100" s="318"/>
    </row>
    <row r="101" spans="1:78" x14ac:dyDescent="0.25">
      <c r="A101" s="369" t="s">
        <v>180</v>
      </c>
      <c r="B101" s="347">
        <v>0.5</v>
      </c>
      <c r="C101" s="343">
        <v>8</v>
      </c>
      <c r="D101" s="344">
        <v>3447</v>
      </c>
      <c r="E101" s="344">
        <f t="shared" si="48"/>
        <v>1723.5</v>
      </c>
      <c r="F101" s="357">
        <v>0.5</v>
      </c>
      <c r="G101" s="344">
        <f>E101*F101</f>
        <v>861.75</v>
      </c>
      <c r="H101" s="358"/>
      <c r="I101" s="344"/>
      <c r="J101" s="340">
        <v>0</v>
      </c>
      <c r="K101" s="344">
        <f>E101*J101</f>
        <v>0</v>
      </c>
      <c r="L101" s="358"/>
      <c r="M101" s="344"/>
      <c r="N101" s="344">
        <f t="shared" si="49"/>
        <v>861.75</v>
      </c>
      <c r="O101" s="344">
        <f t="shared" si="50"/>
        <v>2585.25</v>
      </c>
      <c r="P101" s="334"/>
      <c r="Q101" s="334"/>
      <c r="R101" s="318"/>
      <c r="S101" s="318"/>
      <c r="T101" s="318"/>
      <c r="U101" s="318"/>
      <c r="V101" s="318"/>
      <c r="W101" s="318"/>
      <c r="X101" s="318"/>
      <c r="Y101" s="318"/>
      <c r="Z101" s="318"/>
      <c r="AA101" s="318"/>
      <c r="AB101" s="318"/>
      <c r="AC101" s="318"/>
      <c r="AD101" s="318"/>
      <c r="AE101" s="318"/>
      <c r="AF101" s="318"/>
      <c r="AG101" s="318"/>
      <c r="AH101" s="318"/>
      <c r="AI101" s="318"/>
      <c r="AJ101" s="318"/>
      <c r="AK101" s="318"/>
      <c r="AL101" s="318"/>
      <c r="AM101" s="318"/>
      <c r="AN101" s="318"/>
      <c r="AO101" s="318"/>
      <c r="AP101" s="318"/>
      <c r="AQ101" s="318"/>
      <c r="AR101" s="318"/>
      <c r="AS101" s="318"/>
      <c r="AT101" s="318"/>
      <c r="AU101" s="318"/>
      <c r="AV101" s="318"/>
      <c r="AW101" s="318"/>
      <c r="AX101" s="318"/>
      <c r="AY101" s="318"/>
      <c r="AZ101" s="318"/>
      <c r="BA101" s="318"/>
      <c r="BB101" s="318"/>
      <c r="BC101" s="318"/>
      <c r="BD101" s="318"/>
      <c r="BE101" s="318"/>
      <c r="BF101" s="318"/>
      <c r="BG101" s="318"/>
      <c r="BH101" s="318"/>
      <c r="BI101" s="318"/>
      <c r="BJ101" s="318"/>
      <c r="BK101" s="318"/>
      <c r="BL101" s="318"/>
      <c r="BM101" s="318"/>
      <c r="BN101" s="318"/>
      <c r="BO101" s="318"/>
      <c r="BP101" s="318"/>
      <c r="BQ101" s="318"/>
      <c r="BR101" s="318"/>
      <c r="BS101" s="318"/>
      <c r="BT101" s="318"/>
      <c r="BU101" s="318"/>
      <c r="BV101" s="318"/>
      <c r="BW101" s="318"/>
      <c r="BX101" s="318"/>
      <c r="BY101" s="318"/>
      <c r="BZ101" s="318"/>
    </row>
    <row r="102" spans="1:78" ht="26.4" x14ac:dyDescent="0.25">
      <c r="A102" s="369" t="s">
        <v>33</v>
      </c>
      <c r="B102" s="347">
        <v>1</v>
      </c>
      <c r="C102" s="343">
        <v>1</v>
      </c>
      <c r="D102" s="344">
        <v>2102</v>
      </c>
      <c r="E102" s="344">
        <f t="shared" si="48"/>
        <v>2102</v>
      </c>
      <c r="F102" s="357"/>
      <c r="G102" s="344"/>
      <c r="H102" s="358"/>
      <c r="I102" s="344"/>
      <c r="J102" s="359"/>
      <c r="K102" s="344"/>
      <c r="L102" s="357">
        <v>0.1</v>
      </c>
      <c r="M102" s="344">
        <f>E102*L102</f>
        <v>210.20000000000002</v>
      </c>
      <c r="N102" s="344">
        <f t="shared" si="49"/>
        <v>210.20000000000002</v>
      </c>
      <c r="O102" s="344">
        <f t="shared" si="50"/>
        <v>2312.1999999999998</v>
      </c>
      <c r="P102" s="334"/>
      <c r="Q102" s="334"/>
      <c r="R102" s="318"/>
      <c r="S102" s="318"/>
      <c r="T102" s="318"/>
      <c r="U102" s="318"/>
      <c r="V102" s="318"/>
      <c r="W102" s="318"/>
      <c r="X102" s="318"/>
      <c r="Y102" s="318"/>
      <c r="Z102" s="318"/>
      <c r="AA102" s="318"/>
      <c r="AB102" s="318"/>
      <c r="AC102" s="318"/>
      <c r="AD102" s="318"/>
      <c r="AE102" s="318"/>
      <c r="AF102" s="318"/>
      <c r="AG102" s="318"/>
      <c r="AH102" s="318"/>
      <c r="AI102" s="318"/>
      <c r="AJ102" s="318"/>
      <c r="AK102" s="318"/>
      <c r="AL102" s="318"/>
      <c r="AM102" s="318"/>
      <c r="AN102" s="318"/>
      <c r="AO102" s="318"/>
      <c r="AP102" s="318"/>
      <c r="AQ102" s="318"/>
      <c r="AR102" s="318"/>
      <c r="AS102" s="318"/>
      <c r="AT102" s="318"/>
      <c r="AU102" s="318"/>
      <c r="AV102" s="318"/>
      <c r="AW102" s="318"/>
      <c r="AX102" s="318"/>
      <c r="AY102" s="318"/>
      <c r="AZ102" s="318"/>
      <c r="BA102" s="318"/>
      <c r="BB102" s="318"/>
      <c r="BC102" s="318"/>
      <c r="BD102" s="318"/>
      <c r="BE102" s="318"/>
      <c r="BF102" s="318"/>
      <c r="BG102" s="318"/>
      <c r="BH102" s="318"/>
      <c r="BI102" s="318"/>
      <c r="BJ102" s="318"/>
      <c r="BK102" s="318"/>
      <c r="BL102" s="318"/>
      <c r="BM102" s="318"/>
      <c r="BN102" s="318"/>
      <c r="BO102" s="318"/>
      <c r="BP102" s="318"/>
      <c r="BQ102" s="318"/>
      <c r="BR102" s="318"/>
      <c r="BS102" s="318"/>
      <c r="BT102" s="318"/>
      <c r="BU102" s="318"/>
      <c r="BV102" s="318"/>
      <c r="BW102" s="318"/>
      <c r="BX102" s="318"/>
      <c r="BY102" s="318"/>
      <c r="BZ102" s="318"/>
    </row>
    <row r="103" spans="1:78" x14ac:dyDescent="0.25">
      <c r="A103" s="369" t="s">
        <v>108</v>
      </c>
      <c r="B103" s="347">
        <v>0.5</v>
      </c>
      <c r="C103" s="343">
        <v>1</v>
      </c>
      <c r="D103" s="344">
        <v>2102</v>
      </c>
      <c r="E103" s="344">
        <f t="shared" si="48"/>
        <v>1051</v>
      </c>
      <c r="F103" s="357"/>
      <c r="G103" s="344"/>
      <c r="H103" s="358"/>
      <c r="I103" s="344"/>
      <c r="J103" s="359"/>
      <c r="K103" s="344"/>
      <c r="L103" s="358"/>
      <c r="M103" s="344"/>
      <c r="N103" s="344">
        <f t="shared" si="49"/>
        <v>0</v>
      </c>
      <c r="O103" s="344">
        <f t="shared" si="50"/>
        <v>1051</v>
      </c>
      <c r="P103" s="334"/>
      <c r="Q103" s="334"/>
      <c r="R103" s="318"/>
      <c r="S103" s="318"/>
      <c r="T103" s="318"/>
      <c r="U103" s="318"/>
      <c r="V103" s="318"/>
      <c r="W103" s="318"/>
      <c r="X103" s="318"/>
      <c r="Y103" s="318"/>
      <c r="Z103" s="318"/>
      <c r="AA103" s="318"/>
      <c r="AB103" s="318"/>
      <c r="AC103" s="318"/>
      <c r="AD103" s="318"/>
      <c r="AE103" s="318"/>
      <c r="AF103" s="318"/>
      <c r="AG103" s="318"/>
      <c r="AH103" s="318"/>
      <c r="AI103" s="318"/>
      <c r="AJ103" s="318"/>
      <c r="AK103" s="318"/>
      <c r="AL103" s="318"/>
      <c r="AM103" s="318"/>
      <c r="AN103" s="318"/>
      <c r="AO103" s="318"/>
      <c r="AP103" s="318"/>
      <c r="AQ103" s="318"/>
      <c r="AR103" s="318"/>
      <c r="AS103" s="318"/>
      <c r="AT103" s="318"/>
      <c r="AU103" s="318"/>
      <c r="AV103" s="318"/>
      <c r="AW103" s="318"/>
      <c r="AX103" s="318"/>
      <c r="AY103" s="318"/>
      <c r="AZ103" s="318"/>
      <c r="BA103" s="318"/>
      <c r="BB103" s="318"/>
      <c r="BC103" s="318"/>
      <c r="BD103" s="318"/>
      <c r="BE103" s="318"/>
      <c r="BF103" s="318"/>
      <c r="BG103" s="318"/>
      <c r="BH103" s="318"/>
      <c r="BI103" s="318"/>
      <c r="BJ103" s="318"/>
      <c r="BK103" s="318"/>
      <c r="BL103" s="318"/>
      <c r="BM103" s="318"/>
      <c r="BN103" s="318"/>
      <c r="BO103" s="318"/>
      <c r="BP103" s="318"/>
      <c r="BQ103" s="318"/>
      <c r="BR103" s="318"/>
      <c r="BS103" s="318"/>
      <c r="BT103" s="318"/>
      <c r="BU103" s="318"/>
      <c r="BV103" s="318"/>
      <c r="BW103" s="318"/>
      <c r="BX103" s="318"/>
      <c r="BY103" s="318"/>
      <c r="BZ103" s="318"/>
    </row>
    <row r="104" spans="1:78" x14ac:dyDescent="0.25">
      <c r="A104" s="380" t="s">
        <v>22</v>
      </c>
      <c r="B104" s="380">
        <f>SUM(B98:B103)</f>
        <v>5</v>
      </c>
      <c r="C104" s="392"/>
      <c r="D104" s="390"/>
      <c r="E104" s="377">
        <f>SUM(E98:E103)</f>
        <v>17110.5</v>
      </c>
      <c r="F104" s="390"/>
      <c r="G104" s="377">
        <f>SUM(G98:G103)</f>
        <v>6978.75</v>
      </c>
      <c r="H104" s="390"/>
      <c r="I104" s="377"/>
      <c r="J104" s="393"/>
      <c r="K104" s="377">
        <f>SUM(K98:K103)</f>
        <v>1318</v>
      </c>
      <c r="L104" s="390"/>
      <c r="M104" s="377">
        <f>SUM(M98:M103)</f>
        <v>210.20000000000002</v>
      </c>
      <c r="N104" s="377">
        <f>SUM(N98:N103)</f>
        <v>8506.9500000000007</v>
      </c>
      <c r="O104" s="377">
        <f>SUM(O98:O103)</f>
        <v>25617.45</v>
      </c>
      <c r="P104" s="334"/>
      <c r="Q104" s="334"/>
      <c r="R104" s="318"/>
      <c r="S104" s="318"/>
      <c r="T104" s="318"/>
      <c r="U104" s="318"/>
      <c r="V104" s="318"/>
      <c r="W104" s="318"/>
      <c r="X104" s="318"/>
      <c r="Y104" s="318"/>
      <c r="Z104" s="318"/>
      <c r="AA104" s="318"/>
      <c r="AB104" s="318"/>
      <c r="AC104" s="318"/>
      <c r="AD104" s="318"/>
      <c r="AE104" s="318"/>
      <c r="AF104" s="318"/>
      <c r="AG104" s="318"/>
      <c r="AH104" s="318"/>
      <c r="AI104" s="318"/>
      <c r="AJ104" s="318"/>
      <c r="AK104" s="318"/>
      <c r="AL104" s="318"/>
      <c r="AM104" s="318"/>
      <c r="AN104" s="318"/>
      <c r="AO104" s="318"/>
      <c r="AP104" s="318"/>
      <c r="AQ104" s="318"/>
      <c r="AR104" s="318"/>
      <c r="AS104" s="318"/>
      <c r="AT104" s="318"/>
      <c r="AU104" s="318"/>
      <c r="AV104" s="318"/>
      <c r="AW104" s="318"/>
      <c r="AX104" s="318"/>
      <c r="AY104" s="318"/>
      <c r="AZ104" s="318"/>
      <c r="BA104" s="318"/>
      <c r="BB104" s="318"/>
      <c r="BC104" s="318"/>
      <c r="BD104" s="318"/>
      <c r="BE104" s="318"/>
      <c r="BF104" s="318"/>
      <c r="BG104" s="318"/>
      <c r="BH104" s="318"/>
      <c r="BI104" s="318"/>
      <c r="BJ104" s="318"/>
      <c r="BK104" s="318"/>
      <c r="BL104" s="318"/>
      <c r="BM104" s="318"/>
      <c r="BN104" s="318"/>
      <c r="BO104" s="318"/>
      <c r="BP104" s="318"/>
      <c r="BQ104" s="318"/>
      <c r="BR104" s="318"/>
      <c r="BS104" s="318"/>
      <c r="BT104" s="318"/>
      <c r="BU104" s="318"/>
      <c r="BV104" s="318"/>
      <c r="BW104" s="318"/>
      <c r="BX104" s="318"/>
      <c r="BY104" s="318"/>
      <c r="BZ104" s="318"/>
    </row>
    <row r="105" spans="1:78" x14ac:dyDescent="0.25">
      <c r="A105" s="417" t="s">
        <v>134</v>
      </c>
      <c r="B105" s="417"/>
      <c r="C105" s="417"/>
      <c r="D105" s="417"/>
      <c r="E105" s="417"/>
      <c r="F105" s="417"/>
      <c r="G105" s="417"/>
      <c r="H105" s="417"/>
      <c r="I105" s="417"/>
      <c r="J105" s="417"/>
      <c r="K105" s="417"/>
      <c r="L105" s="417"/>
      <c r="M105" s="417"/>
      <c r="N105" s="417"/>
      <c r="O105" s="417"/>
      <c r="P105" s="334"/>
      <c r="Q105" s="334"/>
      <c r="R105" s="318"/>
      <c r="S105" s="318"/>
      <c r="T105" s="318"/>
      <c r="U105" s="318"/>
      <c r="V105" s="318"/>
      <c r="W105" s="318"/>
      <c r="X105" s="318"/>
      <c r="Y105" s="318"/>
      <c r="Z105" s="318"/>
      <c r="AA105" s="318"/>
      <c r="AB105" s="318"/>
      <c r="AC105" s="318"/>
      <c r="AD105" s="318"/>
      <c r="AE105" s="318"/>
      <c r="AF105" s="318"/>
      <c r="AG105" s="318"/>
      <c r="AH105" s="318"/>
      <c r="AI105" s="318"/>
      <c r="AJ105" s="318"/>
      <c r="AK105" s="318"/>
      <c r="AL105" s="318"/>
      <c r="AM105" s="318"/>
      <c r="AN105" s="318"/>
      <c r="AO105" s="318"/>
      <c r="AP105" s="318"/>
      <c r="AQ105" s="318"/>
      <c r="AR105" s="318"/>
      <c r="AS105" s="318"/>
      <c r="AT105" s="318"/>
      <c r="AU105" s="318"/>
      <c r="AV105" s="318"/>
      <c r="AW105" s="318"/>
      <c r="AX105" s="318"/>
      <c r="AY105" s="318"/>
      <c r="AZ105" s="318"/>
      <c r="BA105" s="318"/>
      <c r="BB105" s="318"/>
      <c r="BC105" s="318"/>
      <c r="BD105" s="318"/>
      <c r="BE105" s="318"/>
      <c r="BF105" s="318"/>
      <c r="BG105" s="318"/>
      <c r="BH105" s="318"/>
      <c r="BI105" s="318"/>
      <c r="BJ105" s="318"/>
      <c r="BK105" s="318"/>
      <c r="BL105" s="318"/>
      <c r="BM105" s="318"/>
      <c r="BN105" s="318"/>
      <c r="BO105" s="318"/>
      <c r="BP105" s="318"/>
      <c r="BQ105" s="318"/>
      <c r="BR105" s="318"/>
      <c r="BS105" s="318"/>
      <c r="BT105" s="318"/>
      <c r="BU105" s="318"/>
      <c r="BV105" s="318"/>
      <c r="BW105" s="318"/>
      <c r="BX105" s="318"/>
      <c r="BY105" s="318"/>
      <c r="BZ105" s="318"/>
    </row>
    <row r="106" spans="1:78" x14ac:dyDescent="0.25">
      <c r="A106" s="369" t="s">
        <v>35</v>
      </c>
      <c r="B106" s="347">
        <v>1</v>
      </c>
      <c r="C106" s="343">
        <v>13</v>
      </c>
      <c r="D106" s="344">
        <v>4772</v>
      </c>
      <c r="E106" s="344">
        <f t="shared" ref="E106:E114" si="51">D106*B106</f>
        <v>4772</v>
      </c>
      <c r="F106" s="357">
        <v>0.5</v>
      </c>
      <c r="G106" s="344">
        <f t="shared" ref="G106:G112" si="52">E106*F106</f>
        <v>2386</v>
      </c>
      <c r="H106" s="358"/>
      <c r="I106" s="344"/>
      <c r="J106" s="340">
        <v>0.3</v>
      </c>
      <c r="K106" s="344">
        <f t="shared" ref="K106:K112" si="53">E106*J106</f>
        <v>1431.6</v>
      </c>
      <c r="L106" s="358"/>
      <c r="M106" s="344"/>
      <c r="N106" s="344">
        <f t="shared" ref="N106:N114" si="54">G106+I106+K106+M106</f>
        <v>3817.6</v>
      </c>
      <c r="O106" s="344">
        <f t="shared" ref="O106:O114" si="55">E106+N106</f>
        <v>8589.6</v>
      </c>
      <c r="P106" s="334"/>
      <c r="Q106" s="334"/>
      <c r="R106" s="318"/>
      <c r="S106" s="318"/>
      <c r="T106" s="318"/>
      <c r="U106" s="318"/>
      <c r="V106" s="318"/>
      <c r="W106" s="318"/>
      <c r="X106" s="318"/>
      <c r="Y106" s="318"/>
      <c r="Z106" s="318"/>
      <c r="AA106" s="318"/>
      <c r="AB106" s="318"/>
      <c r="AC106" s="318"/>
      <c r="AD106" s="318"/>
      <c r="AE106" s="318"/>
      <c r="AF106" s="318"/>
      <c r="AG106" s="318"/>
      <c r="AH106" s="318"/>
      <c r="AI106" s="318"/>
      <c r="AJ106" s="318"/>
      <c r="AK106" s="318"/>
      <c r="AL106" s="318"/>
      <c r="AM106" s="318"/>
      <c r="AN106" s="318"/>
      <c r="AO106" s="318"/>
      <c r="AP106" s="318"/>
      <c r="AQ106" s="318"/>
      <c r="AR106" s="318"/>
      <c r="AS106" s="318"/>
      <c r="AT106" s="318"/>
      <c r="AU106" s="318"/>
      <c r="AV106" s="318"/>
      <c r="AW106" s="318"/>
      <c r="AX106" s="318"/>
      <c r="AY106" s="318"/>
      <c r="AZ106" s="318"/>
      <c r="BA106" s="318"/>
      <c r="BB106" s="318"/>
      <c r="BC106" s="318"/>
      <c r="BD106" s="318"/>
      <c r="BE106" s="318"/>
      <c r="BF106" s="318"/>
      <c r="BG106" s="318"/>
      <c r="BH106" s="318"/>
      <c r="BI106" s="318"/>
      <c r="BJ106" s="318"/>
      <c r="BK106" s="318"/>
      <c r="BL106" s="318"/>
      <c r="BM106" s="318"/>
      <c r="BN106" s="318"/>
      <c r="BO106" s="318"/>
      <c r="BP106" s="318"/>
      <c r="BQ106" s="318"/>
      <c r="BR106" s="318"/>
      <c r="BS106" s="318"/>
      <c r="BT106" s="318"/>
      <c r="BU106" s="318"/>
      <c r="BV106" s="318"/>
      <c r="BW106" s="318"/>
      <c r="BX106" s="318"/>
      <c r="BY106" s="318"/>
      <c r="BZ106" s="318"/>
    </row>
    <row r="107" spans="1:78" x14ac:dyDescent="0.25">
      <c r="A107" s="369" t="s">
        <v>26</v>
      </c>
      <c r="B107" s="347">
        <v>1</v>
      </c>
      <c r="C107" s="343">
        <v>11</v>
      </c>
      <c r="D107" s="344">
        <v>4141</v>
      </c>
      <c r="E107" s="344">
        <f>D107*B107</f>
        <v>4141</v>
      </c>
      <c r="F107" s="357">
        <v>0.5</v>
      </c>
      <c r="G107" s="344">
        <f>E107*F107</f>
        <v>2070.5</v>
      </c>
      <c r="H107" s="358"/>
      <c r="I107" s="344"/>
      <c r="J107" s="340">
        <v>0.3</v>
      </c>
      <c r="K107" s="344">
        <f>E107*J107</f>
        <v>1242.3</v>
      </c>
      <c r="L107" s="358"/>
      <c r="M107" s="344"/>
      <c r="N107" s="344">
        <f>G107+I107+K107+M107</f>
        <v>3312.8</v>
      </c>
      <c r="O107" s="344">
        <f>E107+N107</f>
        <v>7453.8</v>
      </c>
      <c r="P107" s="334"/>
      <c r="Q107" s="334"/>
      <c r="R107" s="318"/>
      <c r="S107" s="318"/>
      <c r="T107" s="318"/>
      <c r="U107" s="318"/>
      <c r="V107" s="318"/>
      <c r="W107" s="318"/>
      <c r="X107" s="318"/>
      <c r="Y107" s="318"/>
      <c r="Z107" s="318"/>
      <c r="AA107" s="318"/>
      <c r="AB107" s="318"/>
      <c r="AC107" s="318"/>
      <c r="AD107" s="318"/>
      <c r="AE107" s="318"/>
      <c r="AF107" s="318"/>
      <c r="AG107" s="318"/>
      <c r="AH107" s="318"/>
      <c r="AI107" s="318"/>
      <c r="AJ107" s="318"/>
      <c r="AK107" s="318"/>
      <c r="AL107" s="318"/>
      <c r="AM107" s="318"/>
      <c r="AN107" s="318"/>
      <c r="AO107" s="318"/>
      <c r="AP107" s="318"/>
      <c r="AQ107" s="318"/>
      <c r="AR107" s="318"/>
      <c r="AS107" s="318"/>
      <c r="AT107" s="318"/>
      <c r="AU107" s="318"/>
      <c r="AV107" s="318"/>
      <c r="AW107" s="318"/>
      <c r="AX107" s="318"/>
      <c r="AY107" s="318"/>
      <c r="AZ107" s="318"/>
      <c r="BA107" s="318"/>
      <c r="BB107" s="318"/>
      <c r="BC107" s="318"/>
      <c r="BD107" s="318"/>
      <c r="BE107" s="318"/>
      <c r="BF107" s="318"/>
      <c r="BG107" s="318"/>
      <c r="BH107" s="318"/>
      <c r="BI107" s="318"/>
      <c r="BJ107" s="318"/>
      <c r="BK107" s="318"/>
      <c r="BL107" s="318"/>
      <c r="BM107" s="318"/>
      <c r="BN107" s="318"/>
      <c r="BO107" s="318"/>
      <c r="BP107" s="318"/>
      <c r="BQ107" s="318"/>
      <c r="BR107" s="318"/>
      <c r="BS107" s="318"/>
      <c r="BT107" s="318"/>
      <c r="BU107" s="318"/>
      <c r="BV107" s="318"/>
      <c r="BW107" s="318"/>
      <c r="BX107" s="318"/>
      <c r="BY107" s="318"/>
      <c r="BZ107" s="318"/>
    </row>
    <row r="108" spans="1:78" ht="26.4" x14ac:dyDescent="0.25">
      <c r="A108" s="381" t="s">
        <v>38</v>
      </c>
      <c r="B108" s="354">
        <v>1</v>
      </c>
      <c r="C108" s="353">
        <v>11</v>
      </c>
      <c r="D108" s="344">
        <v>4141</v>
      </c>
      <c r="E108" s="351">
        <f t="shared" si="51"/>
        <v>4141</v>
      </c>
      <c r="F108" s="340">
        <v>0.5</v>
      </c>
      <c r="G108" s="351">
        <f t="shared" si="52"/>
        <v>2070.5</v>
      </c>
      <c r="H108" s="359"/>
      <c r="I108" s="351"/>
      <c r="J108" s="340">
        <v>0.3</v>
      </c>
      <c r="K108" s="351">
        <f t="shared" si="53"/>
        <v>1242.3</v>
      </c>
      <c r="L108" s="359"/>
      <c r="M108" s="351"/>
      <c r="N108" s="351">
        <f t="shared" si="54"/>
        <v>3312.8</v>
      </c>
      <c r="O108" s="351">
        <f t="shared" si="55"/>
        <v>7453.8</v>
      </c>
      <c r="P108" s="334"/>
      <c r="Q108" s="334"/>
      <c r="R108" s="318"/>
      <c r="S108" s="318"/>
      <c r="T108" s="318"/>
      <c r="U108" s="318"/>
      <c r="V108" s="318"/>
      <c r="W108" s="318"/>
      <c r="X108" s="318"/>
      <c r="Y108" s="318"/>
      <c r="Z108" s="318"/>
      <c r="AA108" s="318"/>
      <c r="AB108" s="318"/>
      <c r="AC108" s="318"/>
      <c r="AD108" s="318"/>
      <c r="AE108" s="318"/>
      <c r="AF108" s="318"/>
      <c r="AG108" s="318"/>
      <c r="AH108" s="318"/>
      <c r="AI108" s="318"/>
      <c r="AJ108" s="318"/>
      <c r="AK108" s="318"/>
      <c r="AL108" s="318"/>
      <c r="AM108" s="318"/>
      <c r="AN108" s="318"/>
      <c r="AO108" s="318"/>
      <c r="AP108" s="318"/>
      <c r="AQ108" s="318"/>
      <c r="AR108" s="318"/>
      <c r="AS108" s="318"/>
      <c r="AT108" s="318"/>
      <c r="AU108" s="318"/>
      <c r="AV108" s="318"/>
      <c r="AW108" s="318"/>
      <c r="AX108" s="318"/>
      <c r="AY108" s="318"/>
      <c r="AZ108" s="318"/>
      <c r="BA108" s="318"/>
      <c r="BB108" s="318"/>
      <c r="BC108" s="318"/>
      <c r="BD108" s="318"/>
      <c r="BE108" s="318"/>
      <c r="BF108" s="318"/>
      <c r="BG108" s="318"/>
      <c r="BH108" s="318"/>
      <c r="BI108" s="318"/>
      <c r="BJ108" s="318"/>
      <c r="BK108" s="318"/>
      <c r="BL108" s="318"/>
      <c r="BM108" s="318"/>
      <c r="BN108" s="318"/>
      <c r="BO108" s="318"/>
      <c r="BP108" s="318"/>
      <c r="BQ108" s="318"/>
      <c r="BR108" s="318"/>
      <c r="BS108" s="318"/>
      <c r="BT108" s="318"/>
      <c r="BU108" s="318"/>
      <c r="BV108" s="318"/>
      <c r="BW108" s="318"/>
      <c r="BX108" s="318"/>
      <c r="BY108" s="318"/>
      <c r="BZ108" s="318"/>
    </row>
    <row r="109" spans="1:78" x14ac:dyDescent="0.25">
      <c r="A109" s="369" t="s">
        <v>113</v>
      </c>
      <c r="B109" s="347">
        <v>3</v>
      </c>
      <c r="C109" s="343">
        <v>10</v>
      </c>
      <c r="D109" s="349">
        <v>3826</v>
      </c>
      <c r="E109" s="344">
        <f t="shared" si="51"/>
        <v>11478</v>
      </c>
      <c r="F109" s="357">
        <v>0.5</v>
      </c>
      <c r="G109" s="344">
        <f t="shared" si="52"/>
        <v>5739</v>
      </c>
      <c r="H109" s="358"/>
      <c r="I109" s="344"/>
      <c r="J109" s="340">
        <v>0.3</v>
      </c>
      <c r="K109" s="344">
        <f t="shared" si="53"/>
        <v>3443.4</v>
      </c>
      <c r="L109" s="358"/>
      <c r="M109" s="344"/>
      <c r="N109" s="344">
        <f t="shared" si="54"/>
        <v>9182.4</v>
      </c>
      <c r="O109" s="344">
        <f t="shared" si="55"/>
        <v>20660.400000000001</v>
      </c>
      <c r="P109" s="334"/>
      <c r="Q109" s="334"/>
      <c r="R109" s="318"/>
      <c r="S109" s="318"/>
      <c r="T109" s="318"/>
      <c r="U109" s="318"/>
      <c r="V109" s="318"/>
      <c r="W109" s="318"/>
      <c r="X109" s="318"/>
      <c r="Y109" s="318"/>
      <c r="Z109" s="318"/>
      <c r="AA109" s="318"/>
      <c r="AB109" s="318"/>
      <c r="AC109" s="318"/>
      <c r="AD109" s="318"/>
      <c r="AE109" s="318"/>
      <c r="AF109" s="318"/>
      <c r="AG109" s="318"/>
      <c r="AH109" s="318"/>
      <c r="AI109" s="318"/>
      <c r="AJ109" s="318"/>
      <c r="AK109" s="318"/>
      <c r="AL109" s="318"/>
      <c r="AM109" s="318"/>
      <c r="AN109" s="318"/>
      <c r="AO109" s="318"/>
      <c r="AP109" s="318"/>
      <c r="AQ109" s="318"/>
      <c r="AR109" s="318"/>
      <c r="AS109" s="318"/>
      <c r="AT109" s="318"/>
      <c r="AU109" s="318"/>
      <c r="AV109" s="318"/>
      <c r="AW109" s="318"/>
      <c r="AX109" s="318"/>
      <c r="AY109" s="318"/>
      <c r="AZ109" s="318"/>
      <c r="BA109" s="318"/>
      <c r="BB109" s="318"/>
      <c r="BC109" s="318"/>
      <c r="BD109" s="318"/>
      <c r="BE109" s="318"/>
      <c r="BF109" s="318"/>
      <c r="BG109" s="318"/>
      <c r="BH109" s="318"/>
      <c r="BI109" s="318"/>
      <c r="BJ109" s="318"/>
      <c r="BK109" s="318"/>
      <c r="BL109" s="318"/>
      <c r="BM109" s="318"/>
      <c r="BN109" s="318"/>
      <c r="BO109" s="318"/>
      <c r="BP109" s="318"/>
      <c r="BQ109" s="318"/>
      <c r="BR109" s="318"/>
      <c r="BS109" s="318"/>
      <c r="BT109" s="318"/>
      <c r="BU109" s="318"/>
      <c r="BV109" s="318"/>
      <c r="BW109" s="318"/>
      <c r="BX109" s="318"/>
      <c r="BY109" s="318"/>
      <c r="BZ109" s="318"/>
    </row>
    <row r="110" spans="1:78" x14ac:dyDescent="0.25">
      <c r="A110" s="369" t="s">
        <v>113</v>
      </c>
      <c r="B110" s="347">
        <v>1</v>
      </c>
      <c r="C110" s="343">
        <v>10</v>
      </c>
      <c r="D110" s="349">
        <v>3826</v>
      </c>
      <c r="E110" s="344">
        <f t="shared" si="51"/>
        <v>3826</v>
      </c>
      <c r="F110" s="357">
        <v>0.5</v>
      </c>
      <c r="G110" s="344">
        <f t="shared" si="52"/>
        <v>1913</v>
      </c>
      <c r="H110" s="358"/>
      <c r="I110" s="344"/>
      <c r="J110" s="340">
        <v>0</v>
      </c>
      <c r="K110" s="344">
        <f t="shared" si="53"/>
        <v>0</v>
      </c>
      <c r="L110" s="358"/>
      <c r="M110" s="344"/>
      <c r="N110" s="344">
        <f t="shared" si="54"/>
        <v>1913</v>
      </c>
      <c r="O110" s="344">
        <f t="shared" si="55"/>
        <v>5739</v>
      </c>
      <c r="P110" s="334"/>
      <c r="Q110" s="334"/>
      <c r="R110" s="318"/>
      <c r="S110" s="318"/>
      <c r="T110" s="318"/>
      <c r="U110" s="318"/>
      <c r="V110" s="318"/>
      <c r="W110" s="318"/>
      <c r="X110" s="318"/>
      <c r="Y110" s="318"/>
      <c r="Z110" s="318"/>
      <c r="AA110" s="318"/>
      <c r="AB110" s="318"/>
      <c r="AC110" s="318"/>
      <c r="AD110" s="318"/>
      <c r="AE110" s="318"/>
      <c r="AF110" s="318"/>
      <c r="AG110" s="318"/>
      <c r="AH110" s="318"/>
      <c r="AI110" s="318"/>
      <c r="AJ110" s="318"/>
      <c r="AK110" s="318"/>
      <c r="AL110" s="318"/>
      <c r="AM110" s="318"/>
      <c r="AN110" s="318"/>
      <c r="AO110" s="318"/>
      <c r="AP110" s="318"/>
      <c r="AQ110" s="318"/>
      <c r="AR110" s="318"/>
      <c r="AS110" s="318"/>
      <c r="AT110" s="318"/>
      <c r="AU110" s="318"/>
      <c r="AV110" s="318"/>
      <c r="AW110" s="318"/>
      <c r="AX110" s="318"/>
      <c r="AY110" s="318"/>
      <c r="AZ110" s="318"/>
      <c r="BA110" s="318"/>
      <c r="BB110" s="318"/>
      <c r="BC110" s="318"/>
      <c r="BD110" s="318"/>
      <c r="BE110" s="318"/>
      <c r="BF110" s="318"/>
      <c r="BG110" s="318"/>
      <c r="BH110" s="318"/>
      <c r="BI110" s="318"/>
      <c r="BJ110" s="318"/>
      <c r="BK110" s="318"/>
      <c r="BL110" s="318"/>
      <c r="BM110" s="318"/>
      <c r="BN110" s="318"/>
      <c r="BO110" s="318"/>
      <c r="BP110" s="318"/>
      <c r="BQ110" s="318"/>
      <c r="BR110" s="318"/>
      <c r="BS110" s="318"/>
      <c r="BT110" s="318"/>
      <c r="BU110" s="318"/>
      <c r="BV110" s="318"/>
      <c r="BW110" s="318"/>
      <c r="BX110" s="318"/>
      <c r="BY110" s="318"/>
      <c r="BZ110" s="318"/>
    </row>
    <row r="111" spans="1:78" s="335" customFormat="1" x14ac:dyDescent="0.25">
      <c r="A111" s="369" t="s">
        <v>37</v>
      </c>
      <c r="B111" s="347">
        <v>1</v>
      </c>
      <c r="C111" s="343">
        <v>9</v>
      </c>
      <c r="D111" s="344">
        <v>3636</v>
      </c>
      <c r="E111" s="344">
        <f t="shared" si="51"/>
        <v>3636</v>
      </c>
      <c r="F111" s="357">
        <v>0.5</v>
      </c>
      <c r="G111" s="344">
        <f t="shared" si="52"/>
        <v>1818</v>
      </c>
      <c r="H111" s="358"/>
      <c r="I111" s="344"/>
      <c r="J111" s="340">
        <v>0.2</v>
      </c>
      <c r="K111" s="344">
        <f t="shared" si="53"/>
        <v>727.2</v>
      </c>
      <c r="L111" s="358"/>
      <c r="M111" s="344"/>
      <c r="N111" s="344">
        <f t="shared" si="54"/>
        <v>2545.1999999999998</v>
      </c>
      <c r="O111" s="344">
        <f t="shared" si="55"/>
        <v>6181.2</v>
      </c>
      <c r="P111" s="334"/>
      <c r="Q111" s="334"/>
      <c r="R111" s="338"/>
      <c r="S111" s="338"/>
      <c r="T111" s="338"/>
      <c r="U111" s="338"/>
      <c r="V111" s="338"/>
      <c r="W111" s="338"/>
      <c r="X111" s="338"/>
      <c r="Y111" s="338"/>
      <c r="Z111" s="338"/>
      <c r="AA111" s="338"/>
      <c r="AB111" s="338"/>
      <c r="AC111" s="338"/>
      <c r="AD111" s="338"/>
      <c r="AE111" s="338"/>
      <c r="AF111" s="338"/>
      <c r="AG111" s="338"/>
      <c r="AH111" s="338"/>
      <c r="AI111" s="338"/>
      <c r="AJ111" s="338"/>
      <c r="AK111" s="338"/>
      <c r="AL111" s="338"/>
      <c r="AM111" s="338"/>
      <c r="AN111" s="338"/>
      <c r="AO111" s="338"/>
      <c r="AP111" s="338"/>
      <c r="AQ111" s="338"/>
      <c r="AR111" s="338"/>
      <c r="AS111" s="338"/>
      <c r="AT111" s="338"/>
      <c r="AU111" s="338"/>
      <c r="AV111" s="338"/>
      <c r="AW111" s="338"/>
      <c r="AX111" s="338"/>
      <c r="AY111" s="338"/>
      <c r="AZ111" s="338"/>
      <c r="BA111" s="338"/>
      <c r="BB111" s="338"/>
      <c r="BC111" s="338"/>
      <c r="BD111" s="338"/>
      <c r="BE111" s="338"/>
      <c r="BF111" s="338"/>
      <c r="BG111" s="338"/>
      <c r="BH111" s="338"/>
      <c r="BI111" s="338"/>
      <c r="BJ111" s="338"/>
      <c r="BK111" s="338"/>
      <c r="BL111" s="338"/>
      <c r="BM111" s="338"/>
      <c r="BN111" s="338"/>
      <c r="BO111" s="338"/>
      <c r="BP111" s="338"/>
      <c r="BQ111" s="338"/>
      <c r="BR111" s="338"/>
      <c r="BS111" s="338"/>
      <c r="BT111" s="338"/>
      <c r="BU111" s="338"/>
      <c r="BV111" s="338"/>
      <c r="BW111" s="338"/>
      <c r="BX111" s="338"/>
      <c r="BY111" s="338"/>
      <c r="BZ111" s="338"/>
    </row>
    <row r="112" spans="1:78" x14ac:dyDescent="0.25">
      <c r="A112" s="369" t="s">
        <v>43</v>
      </c>
      <c r="B112" s="347">
        <v>2</v>
      </c>
      <c r="C112" s="343">
        <v>8</v>
      </c>
      <c r="D112" s="344">
        <v>3447</v>
      </c>
      <c r="E112" s="344">
        <f t="shared" si="51"/>
        <v>6894</v>
      </c>
      <c r="F112" s="357">
        <v>0.5</v>
      </c>
      <c r="G112" s="344">
        <f t="shared" si="52"/>
        <v>3447</v>
      </c>
      <c r="H112" s="358"/>
      <c r="I112" s="344"/>
      <c r="J112" s="340">
        <v>0</v>
      </c>
      <c r="K112" s="344">
        <f t="shared" si="53"/>
        <v>0</v>
      </c>
      <c r="L112" s="358"/>
      <c r="M112" s="344"/>
      <c r="N112" s="344">
        <f t="shared" si="54"/>
        <v>3447</v>
      </c>
      <c r="O112" s="344">
        <f t="shared" si="55"/>
        <v>10341</v>
      </c>
      <c r="P112" s="334"/>
      <c r="Q112" s="334"/>
      <c r="R112" s="318"/>
      <c r="S112" s="318"/>
      <c r="T112" s="318"/>
      <c r="U112" s="318"/>
      <c r="V112" s="318"/>
      <c r="W112" s="318"/>
      <c r="X112" s="318"/>
      <c r="Y112" s="318"/>
      <c r="Z112" s="318"/>
      <c r="AA112" s="318"/>
      <c r="AB112" s="318"/>
      <c r="AC112" s="318"/>
      <c r="AD112" s="318"/>
      <c r="AE112" s="318"/>
      <c r="AF112" s="318"/>
      <c r="AG112" s="318"/>
      <c r="AH112" s="318"/>
      <c r="AI112" s="318"/>
      <c r="AJ112" s="318"/>
      <c r="AK112" s="318"/>
      <c r="AL112" s="318"/>
      <c r="AM112" s="318"/>
      <c r="AN112" s="318"/>
      <c r="AO112" s="318"/>
      <c r="AP112" s="318"/>
      <c r="AQ112" s="318"/>
      <c r="AR112" s="318"/>
      <c r="AS112" s="318"/>
      <c r="AT112" s="318"/>
      <c r="AU112" s="318"/>
      <c r="AV112" s="318"/>
      <c r="AW112" s="318"/>
      <c r="AX112" s="318"/>
      <c r="AY112" s="318"/>
      <c r="AZ112" s="318"/>
      <c r="BA112" s="318"/>
      <c r="BB112" s="318"/>
      <c r="BC112" s="318"/>
      <c r="BD112" s="318"/>
      <c r="BE112" s="318"/>
      <c r="BF112" s="318"/>
      <c r="BG112" s="318"/>
      <c r="BH112" s="318"/>
      <c r="BI112" s="318"/>
      <c r="BJ112" s="318"/>
      <c r="BK112" s="318"/>
      <c r="BL112" s="318"/>
      <c r="BM112" s="318"/>
      <c r="BN112" s="318"/>
      <c r="BO112" s="318"/>
      <c r="BP112" s="318"/>
      <c r="BQ112" s="318"/>
      <c r="BR112" s="318"/>
      <c r="BS112" s="318"/>
      <c r="BT112" s="318"/>
      <c r="BU112" s="318"/>
      <c r="BV112" s="318"/>
      <c r="BW112" s="318"/>
      <c r="BX112" s="318"/>
      <c r="BY112" s="318"/>
      <c r="BZ112" s="318"/>
    </row>
    <row r="113" spans="1:78" ht="26.4" x14ac:dyDescent="0.25">
      <c r="A113" s="369" t="s">
        <v>33</v>
      </c>
      <c r="B113" s="347">
        <v>2</v>
      </c>
      <c r="C113" s="343">
        <v>1</v>
      </c>
      <c r="D113" s="344">
        <v>2102</v>
      </c>
      <c r="E113" s="344">
        <f t="shared" si="51"/>
        <v>4204</v>
      </c>
      <c r="F113" s="357"/>
      <c r="G113" s="344"/>
      <c r="H113" s="358"/>
      <c r="I113" s="344"/>
      <c r="J113" s="340"/>
      <c r="K113" s="344"/>
      <c r="L113" s="357">
        <v>0.1</v>
      </c>
      <c r="M113" s="344">
        <f>E113*L113</f>
        <v>420.40000000000003</v>
      </c>
      <c r="N113" s="344">
        <f t="shared" si="54"/>
        <v>420.40000000000003</v>
      </c>
      <c r="O113" s="344">
        <f t="shared" si="55"/>
        <v>4624.3999999999996</v>
      </c>
      <c r="P113" s="334"/>
      <c r="Q113" s="334"/>
      <c r="R113" s="318"/>
      <c r="S113" s="318"/>
      <c r="T113" s="318"/>
      <c r="U113" s="318"/>
      <c r="V113" s="318"/>
      <c r="W113" s="318"/>
      <c r="X113" s="318"/>
      <c r="Y113" s="318"/>
      <c r="Z113" s="318"/>
      <c r="AA113" s="318"/>
      <c r="AB113" s="318"/>
      <c r="AC113" s="318"/>
      <c r="AD113" s="318"/>
      <c r="AE113" s="318"/>
      <c r="AF113" s="318"/>
      <c r="AG113" s="318"/>
      <c r="AH113" s="318"/>
      <c r="AI113" s="318"/>
      <c r="AJ113" s="318"/>
      <c r="AK113" s="318"/>
      <c r="AL113" s="318"/>
      <c r="AM113" s="318"/>
      <c r="AN113" s="318"/>
      <c r="AO113" s="318"/>
      <c r="AP113" s="318"/>
      <c r="AQ113" s="318"/>
      <c r="AR113" s="318"/>
      <c r="AS113" s="318"/>
      <c r="AT113" s="318"/>
      <c r="AU113" s="318"/>
      <c r="AV113" s="318"/>
      <c r="AW113" s="318"/>
      <c r="AX113" s="318"/>
      <c r="AY113" s="318"/>
      <c r="AZ113" s="318"/>
      <c r="BA113" s="318"/>
      <c r="BB113" s="318"/>
      <c r="BC113" s="318"/>
      <c r="BD113" s="318"/>
      <c r="BE113" s="318"/>
      <c r="BF113" s="318"/>
      <c r="BG113" s="318"/>
      <c r="BH113" s="318"/>
      <c r="BI113" s="318"/>
      <c r="BJ113" s="318"/>
      <c r="BK113" s="318"/>
      <c r="BL113" s="318"/>
      <c r="BM113" s="318"/>
      <c r="BN113" s="318"/>
      <c r="BO113" s="318"/>
      <c r="BP113" s="318"/>
      <c r="BQ113" s="318"/>
      <c r="BR113" s="318"/>
      <c r="BS113" s="318"/>
      <c r="BT113" s="318"/>
      <c r="BU113" s="318"/>
      <c r="BV113" s="318"/>
      <c r="BW113" s="318"/>
      <c r="BX113" s="318"/>
      <c r="BY113" s="318"/>
      <c r="BZ113" s="318"/>
    </row>
    <row r="114" spans="1:78" x14ac:dyDescent="0.25">
      <c r="A114" s="369" t="s">
        <v>108</v>
      </c>
      <c r="B114" s="347">
        <v>1</v>
      </c>
      <c r="C114" s="343">
        <v>1</v>
      </c>
      <c r="D114" s="344">
        <v>2102</v>
      </c>
      <c r="E114" s="344">
        <f t="shared" si="51"/>
        <v>2102</v>
      </c>
      <c r="F114" s="357"/>
      <c r="G114" s="344"/>
      <c r="H114" s="358"/>
      <c r="I114" s="344"/>
      <c r="J114" s="340"/>
      <c r="K114" s="344"/>
      <c r="L114" s="358"/>
      <c r="M114" s="344"/>
      <c r="N114" s="344">
        <f t="shared" si="54"/>
        <v>0</v>
      </c>
      <c r="O114" s="344">
        <f t="shared" si="55"/>
        <v>2102</v>
      </c>
      <c r="P114" s="334"/>
      <c r="Q114" s="334"/>
      <c r="R114" s="318"/>
      <c r="S114" s="318"/>
      <c r="T114" s="318"/>
      <c r="U114" s="318"/>
      <c r="V114" s="318"/>
      <c r="W114" s="318"/>
      <c r="X114" s="318"/>
      <c r="Y114" s="318"/>
      <c r="Z114" s="318"/>
      <c r="AA114" s="318"/>
      <c r="AB114" s="318"/>
      <c r="AC114" s="318"/>
      <c r="AD114" s="318"/>
      <c r="AE114" s="318"/>
      <c r="AF114" s="318"/>
      <c r="AG114" s="318"/>
      <c r="AH114" s="318"/>
      <c r="AI114" s="318"/>
      <c r="AJ114" s="318"/>
      <c r="AK114" s="318"/>
      <c r="AL114" s="318"/>
      <c r="AM114" s="318"/>
      <c r="AN114" s="318"/>
      <c r="AO114" s="318"/>
      <c r="AP114" s="318"/>
      <c r="AQ114" s="318"/>
      <c r="AR114" s="318"/>
      <c r="AS114" s="318"/>
      <c r="AT114" s="318"/>
      <c r="AU114" s="318"/>
      <c r="AV114" s="318"/>
      <c r="AW114" s="318"/>
      <c r="AX114" s="318"/>
      <c r="AY114" s="318"/>
      <c r="AZ114" s="318"/>
      <c r="BA114" s="318"/>
      <c r="BB114" s="318"/>
      <c r="BC114" s="318"/>
      <c r="BD114" s="318"/>
      <c r="BE114" s="318"/>
      <c r="BF114" s="318"/>
      <c r="BG114" s="318"/>
      <c r="BH114" s="318"/>
      <c r="BI114" s="318"/>
      <c r="BJ114" s="318"/>
      <c r="BK114" s="318"/>
      <c r="BL114" s="318"/>
      <c r="BM114" s="318"/>
      <c r="BN114" s="318"/>
      <c r="BO114" s="318"/>
      <c r="BP114" s="318"/>
      <c r="BQ114" s="318"/>
      <c r="BR114" s="318"/>
      <c r="BS114" s="318"/>
      <c r="BT114" s="318"/>
      <c r="BU114" s="318"/>
      <c r="BV114" s="318"/>
      <c r="BW114" s="318"/>
      <c r="BX114" s="318"/>
      <c r="BY114" s="318"/>
      <c r="BZ114" s="318"/>
    </row>
    <row r="115" spans="1:78" x14ac:dyDescent="0.25">
      <c r="A115" s="379" t="s">
        <v>22</v>
      </c>
      <c r="B115" s="379">
        <f>SUM(B106:B114)</f>
        <v>13</v>
      </c>
      <c r="C115" s="380"/>
      <c r="D115" s="377"/>
      <c r="E115" s="377">
        <f>SUM(E106:E114)</f>
        <v>45194</v>
      </c>
      <c r="F115" s="390"/>
      <c r="G115" s="377">
        <f>SUM(G106:G114)</f>
        <v>19444</v>
      </c>
      <c r="H115" s="390"/>
      <c r="I115" s="377"/>
      <c r="J115" s="394"/>
      <c r="K115" s="377">
        <f>SUM(K106:K114)</f>
        <v>8086.8</v>
      </c>
      <c r="L115" s="390"/>
      <c r="M115" s="377">
        <f>SUM(M106:M114)</f>
        <v>420.40000000000003</v>
      </c>
      <c r="N115" s="377">
        <f>SUM(N106:N114)</f>
        <v>27951.200000000001</v>
      </c>
      <c r="O115" s="377">
        <f>SUM(O106:O114)</f>
        <v>73145.2</v>
      </c>
      <c r="P115" s="334"/>
      <c r="Q115" s="334"/>
      <c r="R115" s="318"/>
      <c r="S115" s="318"/>
      <c r="T115" s="318"/>
      <c r="U115" s="318"/>
      <c r="V115" s="318"/>
      <c r="W115" s="318"/>
      <c r="X115" s="318"/>
      <c r="Y115" s="318"/>
      <c r="Z115" s="318"/>
      <c r="AA115" s="318"/>
      <c r="AB115" s="318"/>
      <c r="AC115" s="318"/>
      <c r="AD115" s="318"/>
      <c r="AE115" s="318"/>
      <c r="AF115" s="318"/>
      <c r="AG115" s="318"/>
      <c r="AH115" s="318"/>
      <c r="AI115" s="318"/>
      <c r="AJ115" s="318"/>
      <c r="AK115" s="318"/>
      <c r="AL115" s="318"/>
      <c r="AM115" s="318"/>
      <c r="AN115" s="318"/>
      <c r="AO115" s="318"/>
      <c r="AP115" s="318"/>
      <c r="AQ115" s="318"/>
      <c r="AR115" s="318"/>
      <c r="AS115" s="318"/>
      <c r="AT115" s="318"/>
      <c r="AU115" s="318"/>
      <c r="AV115" s="318"/>
      <c r="AW115" s="318"/>
      <c r="AX115" s="318"/>
      <c r="AY115" s="318"/>
      <c r="AZ115" s="318"/>
      <c r="BA115" s="318"/>
      <c r="BB115" s="318"/>
      <c r="BC115" s="318"/>
      <c r="BD115" s="318"/>
      <c r="BE115" s="318"/>
      <c r="BF115" s="318"/>
      <c r="BG115" s="318"/>
      <c r="BH115" s="318"/>
      <c r="BI115" s="318"/>
      <c r="BJ115" s="318"/>
      <c r="BK115" s="318"/>
      <c r="BL115" s="318"/>
      <c r="BM115" s="318"/>
      <c r="BN115" s="318"/>
      <c r="BO115" s="318"/>
      <c r="BP115" s="318"/>
      <c r="BQ115" s="318"/>
      <c r="BR115" s="318"/>
      <c r="BS115" s="318"/>
      <c r="BT115" s="318"/>
      <c r="BU115" s="318"/>
      <c r="BV115" s="318"/>
      <c r="BW115" s="318"/>
      <c r="BX115" s="318"/>
      <c r="BY115" s="318"/>
      <c r="BZ115" s="318"/>
    </row>
    <row r="116" spans="1:78" x14ac:dyDescent="0.25">
      <c r="A116" s="416" t="s">
        <v>40</v>
      </c>
      <c r="B116" s="416"/>
      <c r="C116" s="416"/>
      <c r="D116" s="416"/>
      <c r="E116" s="416"/>
      <c r="F116" s="416"/>
      <c r="G116" s="416"/>
      <c r="H116" s="416"/>
      <c r="I116" s="416"/>
      <c r="J116" s="416"/>
      <c r="K116" s="416"/>
      <c r="L116" s="416"/>
      <c r="M116" s="416"/>
      <c r="N116" s="416"/>
      <c r="O116" s="416"/>
      <c r="P116" s="334"/>
      <c r="Q116" s="334"/>
      <c r="R116" s="318"/>
      <c r="S116" s="318"/>
      <c r="T116" s="318"/>
      <c r="U116" s="318"/>
      <c r="V116" s="318"/>
      <c r="W116" s="318"/>
      <c r="X116" s="318"/>
      <c r="Y116" s="318"/>
      <c r="Z116" s="318"/>
      <c r="AA116" s="318"/>
      <c r="AB116" s="318"/>
      <c r="AC116" s="318"/>
      <c r="AD116" s="318"/>
      <c r="AE116" s="318"/>
      <c r="AF116" s="318"/>
      <c r="AG116" s="318"/>
      <c r="AH116" s="318"/>
      <c r="AI116" s="318"/>
      <c r="AJ116" s="318"/>
      <c r="AK116" s="318"/>
      <c r="AL116" s="318"/>
      <c r="AM116" s="318"/>
      <c r="AN116" s="318"/>
      <c r="AO116" s="318"/>
      <c r="AP116" s="318"/>
      <c r="AQ116" s="318"/>
      <c r="AR116" s="318"/>
      <c r="AS116" s="318"/>
      <c r="AT116" s="318"/>
      <c r="AU116" s="318"/>
      <c r="AV116" s="318"/>
      <c r="AW116" s="318"/>
      <c r="AX116" s="318"/>
      <c r="AY116" s="318"/>
      <c r="AZ116" s="318"/>
      <c r="BA116" s="318"/>
      <c r="BB116" s="318"/>
      <c r="BC116" s="318"/>
      <c r="BD116" s="318"/>
      <c r="BE116" s="318"/>
      <c r="BF116" s="318"/>
      <c r="BG116" s="318"/>
      <c r="BH116" s="318"/>
      <c r="BI116" s="318"/>
      <c r="BJ116" s="318"/>
      <c r="BK116" s="318"/>
      <c r="BL116" s="318"/>
      <c r="BM116" s="318"/>
      <c r="BN116" s="318"/>
      <c r="BO116" s="318"/>
      <c r="BP116" s="318"/>
      <c r="BQ116" s="318"/>
      <c r="BR116" s="318"/>
      <c r="BS116" s="318"/>
      <c r="BT116" s="318"/>
      <c r="BU116" s="318"/>
      <c r="BV116" s="318"/>
      <c r="BW116" s="318"/>
      <c r="BX116" s="318"/>
      <c r="BY116" s="318"/>
      <c r="BZ116" s="318"/>
    </row>
    <row r="117" spans="1:78" x14ac:dyDescent="0.25">
      <c r="A117" s="369" t="s">
        <v>35</v>
      </c>
      <c r="B117" s="347">
        <v>1</v>
      </c>
      <c r="C117" s="343">
        <v>13</v>
      </c>
      <c r="D117" s="344">
        <v>4772</v>
      </c>
      <c r="E117" s="344">
        <f t="shared" ref="E117:E122" si="56">D117*B117</f>
        <v>4772</v>
      </c>
      <c r="F117" s="357">
        <v>0.5</v>
      </c>
      <c r="G117" s="344">
        <f>E117*F117</f>
        <v>2386</v>
      </c>
      <c r="H117" s="358"/>
      <c r="I117" s="344"/>
      <c r="J117" s="340">
        <v>0.1</v>
      </c>
      <c r="K117" s="344">
        <f>E117*J117</f>
        <v>477.20000000000005</v>
      </c>
      <c r="L117" s="358"/>
      <c r="M117" s="344"/>
      <c r="N117" s="344">
        <f t="shared" ref="N117:N122" si="57">G117+I117+K117+M117</f>
        <v>2863.2</v>
      </c>
      <c r="O117" s="344">
        <f t="shared" ref="O117:O122" si="58">E117+N117</f>
        <v>7635.2</v>
      </c>
      <c r="P117" s="334"/>
      <c r="Q117" s="334"/>
      <c r="R117" s="318"/>
      <c r="S117" s="318"/>
      <c r="T117" s="318"/>
      <c r="U117" s="318"/>
      <c r="V117" s="318"/>
      <c r="W117" s="318"/>
      <c r="X117" s="318"/>
      <c r="Y117" s="318"/>
      <c r="Z117" s="318"/>
      <c r="AA117" s="318"/>
      <c r="AB117" s="318"/>
      <c r="AC117" s="318"/>
      <c r="AD117" s="318"/>
      <c r="AE117" s="318"/>
      <c r="AF117" s="318"/>
      <c r="AG117" s="318"/>
      <c r="AH117" s="318"/>
      <c r="AI117" s="318"/>
      <c r="AJ117" s="318"/>
      <c r="AK117" s="318"/>
      <c r="AL117" s="318"/>
      <c r="AM117" s="318"/>
      <c r="AN117" s="318"/>
      <c r="AO117" s="318"/>
      <c r="AP117" s="318"/>
      <c r="AQ117" s="318"/>
      <c r="AR117" s="318"/>
      <c r="AS117" s="318"/>
      <c r="AT117" s="318"/>
      <c r="AU117" s="318"/>
      <c r="AV117" s="318"/>
      <c r="AW117" s="318"/>
      <c r="AX117" s="318"/>
      <c r="AY117" s="318"/>
      <c r="AZ117" s="318"/>
      <c r="BA117" s="318"/>
      <c r="BB117" s="318"/>
      <c r="BC117" s="318"/>
      <c r="BD117" s="318"/>
      <c r="BE117" s="318"/>
      <c r="BF117" s="318"/>
      <c r="BG117" s="318"/>
      <c r="BH117" s="318"/>
      <c r="BI117" s="318"/>
      <c r="BJ117" s="318"/>
      <c r="BK117" s="318"/>
      <c r="BL117" s="318"/>
      <c r="BM117" s="318"/>
      <c r="BN117" s="318"/>
      <c r="BO117" s="318"/>
      <c r="BP117" s="318"/>
      <c r="BQ117" s="318"/>
      <c r="BR117" s="318"/>
      <c r="BS117" s="318"/>
      <c r="BT117" s="318"/>
      <c r="BU117" s="318"/>
      <c r="BV117" s="318"/>
      <c r="BW117" s="318"/>
      <c r="BX117" s="318"/>
      <c r="BY117" s="318"/>
      <c r="BZ117" s="318"/>
    </row>
    <row r="118" spans="1:78" x14ac:dyDescent="0.25">
      <c r="A118" s="369" t="s">
        <v>26</v>
      </c>
      <c r="B118" s="347">
        <v>1</v>
      </c>
      <c r="C118" s="343">
        <v>11</v>
      </c>
      <c r="D118" s="344">
        <v>4141</v>
      </c>
      <c r="E118" s="344">
        <f>D118*B118</f>
        <v>4141</v>
      </c>
      <c r="F118" s="357">
        <v>0.5</v>
      </c>
      <c r="G118" s="344">
        <f>E118*F118</f>
        <v>2070.5</v>
      </c>
      <c r="H118" s="358"/>
      <c r="I118" s="344"/>
      <c r="J118" s="340">
        <v>0</v>
      </c>
      <c r="K118" s="344">
        <f>E118*J118</f>
        <v>0</v>
      </c>
      <c r="L118" s="358"/>
      <c r="M118" s="344"/>
      <c r="N118" s="344">
        <f>G118+I118+K118+M118</f>
        <v>2070.5</v>
      </c>
      <c r="O118" s="344">
        <f>E118+N118</f>
        <v>6211.5</v>
      </c>
      <c r="P118" s="334"/>
      <c r="Q118" s="334"/>
      <c r="R118" s="318"/>
      <c r="S118" s="318"/>
      <c r="T118" s="318"/>
      <c r="U118" s="318"/>
      <c r="V118" s="318"/>
      <c r="W118" s="318"/>
      <c r="X118" s="318"/>
      <c r="Y118" s="318"/>
      <c r="Z118" s="318"/>
      <c r="AA118" s="318"/>
      <c r="AB118" s="318"/>
      <c r="AC118" s="318"/>
      <c r="AD118" s="318"/>
      <c r="AE118" s="318"/>
      <c r="AF118" s="318"/>
      <c r="AG118" s="318"/>
      <c r="AH118" s="318"/>
      <c r="AI118" s="318"/>
      <c r="AJ118" s="318"/>
      <c r="AK118" s="318"/>
      <c r="AL118" s="318"/>
      <c r="AM118" s="318"/>
      <c r="AN118" s="318"/>
      <c r="AO118" s="318"/>
      <c r="AP118" s="318"/>
      <c r="AQ118" s="318"/>
      <c r="AR118" s="318"/>
      <c r="AS118" s="318"/>
      <c r="AT118" s="318"/>
      <c r="AU118" s="318"/>
      <c r="AV118" s="318"/>
      <c r="AW118" s="318"/>
      <c r="AX118" s="318"/>
      <c r="AY118" s="318"/>
      <c r="AZ118" s="318"/>
      <c r="BA118" s="318"/>
      <c r="BB118" s="318"/>
      <c r="BC118" s="318"/>
      <c r="BD118" s="318"/>
      <c r="BE118" s="318"/>
      <c r="BF118" s="318"/>
      <c r="BG118" s="318"/>
      <c r="BH118" s="318"/>
      <c r="BI118" s="318"/>
      <c r="BJ118" s="318"/>
      <c r="BK118" s="318"/>
      <c r="BL118" s="318"/>
      <c r="BM118" s="318"/>
      <c r="BN118" s="318"/>
      <c r="BO118" s="318"/>
      <c r="BP118" s="318"/>
      <c r="BQ118" s="318"/>
      <c r="BR118" s="318"/>
      <c r="BS118" s="318"/>
      <c r="BT118" s="318"/>
      <c r="BU118" s="318"/>
      <c r="BV118" s="318"/>
      <c r="BW118" s="318"/>
      <c r="BX118" s="318"/>
      <c r="BY118" s="318"/>
      <c r="BZ118" s="318"/>
    </row>
    <row r="119" spans="1:78" s="335" customFormat="1" x14ac:dyDescent="0.25">
      <c r="A119" s="369" t="s">
        <v>37</v>
      </c>
      <c r="B119" s="347">
        <v>1</v>
      </c>
      <c r="C119" s="343">
        <v>9</v>
      </c>
      <c r="D119" s="344">
        <v>3636</v>
      </c>
      <c r="E119" s="344">
        <f t="shared" si="56"/>
        <v>3636</v>
      </c>
      <c r="F119" s="357">
        <v>0.5</v>
      </c>
      <c r="G119" s="344">
        <f>E119*F119</f>
        <v>1818</v>
      </c>
      <c r="H119" s="358"/>
      <c r="I119" s="344"/>
      <c r="J119" s="340">
        <v>0.3</v>
      </c>
      <c r="K119" s="344">
        <f>E119*J119</f>
        <v>1090.8</v>
      </c>
      <c r="L119" s="358"/>
      <c r="M119" s="344"/>
      <c r="N119" s="344">
        <f t="shared" si="57"/>
        <v>2908.8</v>
      </c>
      <c r="O119" s="344">
        <f t="shared" si="58"/>
        <v>6544.8</v>
      </c>
      <c r="P119" s="334"/>
      <c r="Q119" s="334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  <c r="AC119" s="338"/>
      <c r="AD119" s="338"/>
      <c r="AE119" s="338"/>
      <c r="AF119" s="338"/>
      <c r="AG119" s="338"/>
      <c r="AH119" s="338"/>
      <c r="AI119" s="338"/>
      <c r="AJ119" s="338"/>
      <c r="AK119" s="338"/>
      <c r="AL119" s="338"/>
      <c r="AM119" s="338"/>
      <c r="AN119" s="338"/>
      <c r="AO119" s="338"/>
      <c r="AP119" s="338"/>
      <c r="AQ119" s="338"/>
      <c r="AR119" s="338"/>
      <c r="AS119" s="338"/>
      <c r="AT119" s="338"/>
      <c r="AU119" s="338"/>
      <c r="AV119" s="338"/>
      <c r="AW119" s="338"/>
      <c r="AX119" s="338"/>
      <c r="AY119" s="338"/>
      <c r="AZ119" s="338"/>
      <c r="BA119" s="338"/>
      <c r="BB119" s="338"/>
      <c r="BC119" s="338"/>
      <c r="BD119" s="338"/>
      <c r="BE119" s="338"/>
      <c r="BF119" s="338"/>
      <c r="BG119" s="338"/>
      <c r="BH119" s="338"/>
      <c r="BI119" s="338"/>
      <c r="BJ119" s="338"/>
      <c r="BK119" s="338"/>
      <c r="BL119" s="338"/>
      <c r="BM119" s="338"/>
      <c r="BN119" s="338"/>
      <c r="BO119" s="338"/>
      <c r="BP119" s="338"/>
      <c r="BQ119" s="338"/>
      <c r="BR119" s="338"/>
      <c r="BS119" s="338"/>
      <c r="BT119" s="338"/>
      <c r="BU119" s="338"/>
      <c r="BV119" s="338"/>
      <c r="BW119" s="338"/>
      <c r="BX119" s="338"/>
      <c r="BY119" s="338"/>
      <c r="BZ119" s="338"/>
    </row>
    <row r="120" spans="1:78" x14ac:dyDescent="0.25">
      <c r="A120" s="369" t="s">
        <v>43</v>
      </c>
      <c r="B120" s="347">
        <v>1</v>
      </c>
      <c r="C120" s="343">
        <v>8</v>
      </c>
      <c r="D120" s="344">
        <v>3447</v>
      </c>
      <c r="E120" s="344">
        <f t="shared" si="56"/>
        <v>3447</v>
      </c>
      <c r="F120" s="357">
        <v>0.5</v>
      </c>
      <c r="G120" s="344">
        <f>E120*F120</f>
        <v>1723.5</v>
      </c>
      <c r="H120" s="358"/>
      <c r="I120" s="344"/>
      <c r="J120" s="340">
        <v>0.1</v>
      </c>
      <c r="K120" s="344">
        <f>E120*J120</f>
        <v>344.70000000000005</v>
      </c>
      <c r="L120" s="358"/>
      <c r="M120" s="344"/>
      <c r="N120" s="344">
        <f t="shared" si="57"/>
        <v>2068.1999999999998</v>
      </c>
      <c r="O120" s="344">
        <f t="shared" si="58"/>
        <v>5515.2</v>
      </c>
      <c r="P120" s="334"/>
      <c r="Q120" s="334"/>
      <c r="R120" s="318"/>
      <c r="S120" s="318"/>
      <c r="T120" s="318"/>
      <c r="U120" s="318"/>
      <c r="V120" s="318"/>
      <c r="W120" s="318"/>
      <c r="X120" s="318"/>
      <c r="Y120" s="318"/>
      <c r="Z120" s="318"/>
      <c r="AA120" s="318"/>
      <c r="AB120" s="318"/>
      <c r="AC120" s="318"/>
      <c r="AD120" s="318"/>
      <c r="AE120" s="318"/>
      <c r="AF120" s="318"/>
      <c r="AG120" s="318"/>
      <c r="AH120" s="318"/>
      <c r="AI120" s="318"/>
      <c r="AJ120" s="318"/>
      <c r="AK120" s="318"/>
      <c r="AL120" s="318"/>
      <c r="AM120" s="318"/>
      <c r="AN120" s="318"/>
      <c r="AO120" s="318"/>
      <c r="AP120" s="318"/>
      <c r="AQ120" s="318"/>
      <c r="AR120" s="318"/>
      <c r="AS120" s="318"/>
      <c r="AT120" s="318"/>
      <c r="AU120" s="318"/>
      <c r="AV120" s="318"/>
      <c r="AW120" s="318"/>
      <c r="AX120" s="318"/>
      <c r="AY120" s="318"/>
      <c r="AZ120" s="318"/>
      <c r="BA120" s="318"/>
      <c r="BB120" s="318"/>
      <c r="BC120" s="318"/>
      <c r="BD120" s="318"/>
      <c r="BE120" s="318"/>
      <c r="BF120" s="318"/>
      <c r="BG120" s="318"/>
      <c r="BH120" s="318"/>
      <c r="BI120" s="318"/>
      <c r="BJ120" s="318"/>
      <c r="BK120" s="318"/>
      <c r="BL120" s="318"/>
      <c r="BM120" s="318"/>
      <c r="BN120" s="318"/>
      <c r="BO120" s="318"/>
      <c r="BP120" s="318"/>
      <c r="BQ120" s="318"/>
      <c r="BR120" s="318"/>
      <c r="BS120" s="318"/>
      <c r="BT120" s="318"/>
      <c r="BU120" s="318"/>
      <c r="BV120" s="318"/>
      <c r="BW120" s="318"/>
      <c r="BX120" s="318"/>
      <c r="BY120" s="318"/>
      <c r="BZ120" s="318"/>
    </row>
    <row r="121" spans="1:78" ht="26.4" x14ac:dyDescent="0.25">
      <c r="A121" s="369" t="s">
        <v>33</v>
      </c>
      <c r="B121" s="347">
        <v>1</v>
      </c>
      <c r="C121" s="343">
        <v>1</v>
      </c>
      <c r="D121" s="344">
        <v>2102</v>
      </c>
      <c r="E121" s="344">
        <f t="shared" si="56"/>
        <v>2102</v>
      </c>
      <c r="F121" s="357"/>
      <c r="G121" s="344"/>
      <c r="H121" s="358"/>
      <c r="I121" s="344"/>
      <c r="J121" s="340"/>
      <c r="K121" s="344"/>
      <c r="L121" s="357">
        <v>0.1</v>
      </c>
      <c r="M121" s="344">
        <f>E121*L121</f>
        <v>210.20000000000002</v>
      </c>
      <c r="N121" s="344">
        <f t="shared" si="57"/>
        <v>210.20000000000002</v>
      </c>
      <c r="O121" s="344">
        <f t="shared" si="58"/>
        <v>2312.1999999999998</v>
      </c>
      <c r="P121" s="334"/>
      <c r="Q121" s="334"/>
      <c r="R121" s="318"/>
      <c r="S121" s="318"/>
      <c r="T121" s="318"/>
      <c r="U121" s="318"/>
      <c r="V121" s="318"/>
      <c r="W121" s="318"/>
      <c r="X121" s="318"/>
      <c r="Y121" s="318"/>
      <c r="Z121" s="318"/>
      <c r="AA121" s="318"/>
      <c r="AB121" s="318"/>
      <c r="AC121" s="318"/>
      <c r="AD121" s="318"/>
      <c r="AE121" s="318"/>
      <c r="AF121" s="318"/>
      <c r="AG121" s="318"/>
      <c r="AH121" s="318"/>
      <c r="AI121" s="318"/>
      <c r="AJ121" s="318"/>
      <c r="AK121" s="318"/>
      <c r="AL121" s="318"/>
      <c r="AM121" s="318"/>
      <c r="AN121" s="318"/>
      <c r="AO121" s="318"/>
      <c r="AP121" s="318"/>
      <c r="AQ121" s="318"/>
      <c r="AR121" s="318"/>
      <c r="AS121" s="318"/>
      <c r="AT121" s="318"/>
      <c r="AU121" s="318"/>
      <c r="AV121" s="318"/>
      <c r="AW121" s="318"/>
      <c r="AX121" s="318"/>
      <c r="AY121" s="318"/>
      <c r="AZ121" s="318"/>
      <c r="BA121" s="318"/>
      <c r="BB121" s="318"/>
      <c r="BC121" s="318"/>
      <c r="BD121" s="318"/>
      <c r="BE121" s="318"/>
      <c r="BF121" s="318"/>
      <c r="BG121" s="318"/>
      <c r="BH121" s="318"/>
      <c r="BI121" s="318"/>
      <c r="BJ121" s="318"/>
      <c r="BK121" s="318"/>
      <c r="BL121" s="318"/>
      <c r="BM121" s="318"/>
      <c r="BN121" s="318"/>
      <c r="BO121" s="318"/>
      <c r="BP121" s="318"/>
      <c r="BQ121" s="318"/>
      <c r="BR121" s="318"/>
      <c r="BS121" s="318"/>
      <c r="BT121" s="318"/>
      <c r="BU121" s="318"/>
      <c r="BV121" s="318"/>
      <c r="BW121" s="318"/>
      <c r="BX121" s="318"/>
      <c r="BY121" s="318"/>
      <c r="BZ121" s="318"/>
    </row>
    <row r="122" spans="1:78" x14ac:dyDescent="0.25">
      <c r="A122" s="369" t="s">
        <v>108</v>
      </c>
      <c r="B122" s="347">
        <v>0.5</v>
      </c>
      <c r="C122" s="343">
        <v>1</v>
      </c>
      <c r="D122" s="344">
        <v>2102</v>
      </c>
      <c r="E122" s="344">
        <f t="shared" si="56"/>
        <v>1051</v>
      </c>
      <c r="F122" s="357"/>
      <c r="G122" s="344"/>
      <c r="H122" s="358"/>
      <c r="I122" s="344"/>
      <c r="J122" s="340"/>
      <c r="K122" s="344"/>
      <c r="L122" s="358"/>
      <c r="M122" s="344"/>
      <c r="N122" s="344">
        <f t="shared" si="57"/>
        <v>0</v>
      </c>
      <c r="O122" s="344">
        <f t="shared" si="58"/>
        <v>1051</v>
      </c>
      <c r="P122" s="334"/>
      <c r="Q122" s="334"/>
      <c r="R122" s="318"/>
      <c r="S122" s="318"/>
      <c r="T122" s="318"/>
      <c r="U122" s="318"/>
      <c r="V122" s="318"/>
      <c r="W122" s="318"/>
      <c r="X122" s="318"/>
      <c r="Y122" s="318"/>
      <c r="Z122" s="318"/>
      <c r="AA122" s="318"/>
      <c r="AB122" s="318"/>
      <c r="AC122" s="318"/>
      <c r="AD122" s="318"/>
      <c r="AE122" s="318"/>
      <c r="AF122" s="318"/>
      <c r="AG122" s="318"/>
      <c r="AH122" s="318"/>
      <c r="AI122" s="318"/>
      <c r="AJ122" s="318"/>
      <c r="AK122" s="318"/>
      <c r="AL122" s="318"/>
      <c r="AM122" s="318"/>
      <c r="AN122" s="318"/>
      <c r="AO122" s="318"/>
      <c r="AP122" s="318"/>
      <c r="AQ122" s="318"/>
      <c r="AR122" s="318"/>
      <c r="AS122" s="318"/>
      <c r="AT122" s="318"/>
      <c r="AU122" s="318"/>
      <c r="AV122" s="318"/>
      <c r="AW122" s="318"/>
      <c r="AX122" s="318"/>
      <c r="AY122" s="318"/>
      <c r="AZ122" s="318"/>
      <c r="BA122" s="318"/>
      <c r="BB122" s="318"/>
      <c r="BC122" s="318"/>
      <c r="BD122" s="318"/>
      <c r="BE122" s="318"/>
      <c r="BF122" s="318"/>
      <c r="BG122" s="318"/>
      <c r="BH122" s="318"/>
      <c r="BI122" s="318"/>
      <c r="BJ122" s="318"/>
      <c r="BK122" s="318"/>
      <c r="BL122" s="318"/>
      <c r="BM122" s="318"/>
      <c r="BN122" s="318"/>
      <c r="BO122" s="318"/>
      <c r="BP122" s="318"/>
      <c r="BQ122" s="318"/>
      <c r="BR122" s="318"/>
      <c r="BS122" s="318"/>
      <c r="BT122" s="318"/>
      <c r="BU122" s="318"/>
      <c r="BV122" s="318"/>
      <c r="BW122" s="318"/>
      <c r="BX122" s="318"/>
      <c r="BY122" s="318"/>
      <c r="BZ122" s="318"/>
    </row>
    <row r="123" spans="1:78" x14ac:dyDescent="0.25">
      <c r="A123" s="380" t="s">
        <v>22</v>
      </c>
      <c r="B123" s="380">
        <f>SUM(B117:B122)</f>
        <v>5.5</v>
      </c>
      <c r="C123" s="392"/>
      <c r="D123" s="390"/>
      <c r="E123" s="377">
        <f>SUM(E117:E122)</f>
        <v>19149</v>
      </c>
      <c r="F123" s="395"/>
      <c r="G123" s="377">
        <f>SUM(G117:G122)</f>
        <v>7998</v>
      </c>
      <c r="H123" s="390"/>
      <c r="I123" s="377"/>
      <c r="J123" s="394"/>
      <c r="K123" s="377">
        <f>SUM(K117:K122)</f>
        <v>1912.7</v>
      </c>
      <c r="L123" s="390"/>
      <c r="M123" s="377">
        <f>SUM(M117:M122)</f>
        <v>210.20000000000002</v>
      </c>
      <c r="N123" s="377">
        <f>SUM(N117:N122)</f>
        <v>10120.900000000001</v>
      </c>
      <c r="O123" s="377">
        <f>SUM(O117:O122)</f>
        <v>29269.9</v>
      </c>
      <c r="P123" s="334"/>
      <c r="Q123" s="334"/>
      <c r="R123" s="318"/>
      <c r="S123" s="318"/>
      <c r="T123" s="318"/>
      <c r="U123" s="318"/>
      <c r="V123" s="318"/>
      <c r="W123" s="318"/>
      <c r="X123" s="318"/>
      <c r="Y123" s="318"/>
      <c r="Z123" s="318"/>
      <c r="AA123" s="318"/>
      <c r="AB123" s="318"/>
      <c r="AC123" s="318"/>
      <c r="AD123" s="318"/>
      <c r="AE123" s="318"/>
      <c r="AF123" s="318"/>
      <c r="AG123" s="318"/>
      <c r="AH123" s="318"/>
      <c r="AI123" s="318"/>
      <c r="AJ123" s="318"/>
      <c r="AK123" s="318"/>
      <c r="AL123" s="318"/>
      <c r="AM123" s="318"/>
      <c r="AN123" s="318"/>
      <c r="AO123" s="318"/>
      <c r="AP123" s="318"/>
      <c r="AQ123" s="318"/>
      <c r="AR123" s="318"/>
      <c r="AS123" s="318"/>
      <c r="AT123" s="318"/>
      <c r="AU123" s="318"/>
      <c r="AV123" s="318"/>
      <c r="AW123" s="318"/>
      <c r="AX123" s="318"/>
      <c r="AY123" s="318"/>
      <c r="AZ123" s="318"/>
      <c r="BA123" s="318"/>
      <c r="BB123" s="318"/>
      <c r="BC123" s="318"/>
      <c r="BD123" s="318"/>
      <c r="BE123" s="318"/>
      <c r="BF123" s="318"/>
      <c r="BG123" s="318"/>
      <c r="BH123" s="318"/>
      <c r="BI123" s="318"/>
      <c r="BJ123" s="318"/>
      <c r="BK123" s="318"/>
      <c r="BL123" s="318"/>
      <c r="BM123" s="318"/>
      <c r="BN123" s="318"/>
      <c r="BO123" s="318"/>
      <c r="BP123" s="318"/>
      <c r="BQ123" s="318"/>
      <c r="BR123" s="318"/>
      <c r="BS123" s="318"/>
      <c r="BT123" s="318"/>
      <c r="BU123" s="318"/>
      <c r="BV123" s="318"/>
      <c r="BW123" s="318"/>
      <c r="BX123" s="318"/>
      <c r="BY123" s="318"/>
      <c r="BZ123" s="318"/>
    </row>
    <row r="124" spans="1:78" x14ac:dyDescent="0.25">
      <c r="A124" s="417" t="s">
        <v>135</v>
      </c>
      <c r="B124" s="417"/>
      <c r="C124" s="417"/>
      <c r="D124" s="417"/>
      <c r="E124" s="417"/>
      <c r="F124" s="417"/>
      <c r="G124" s="417"/>
      <c r="H124" s="417"/>
      <c r="I124" s="417"/>
      <c r="J124" s="417"/>
      <c r="K124" s="417"/>
      <c r="L124" s="417"/>
      <c r="M124" s="417"/>
      <c r="N124" s="417"/>
      <c r="O124" s="417"/>
      <c r="P124" s="334"/>
      <c r="Q124" s="334"/>
      <c r="R124" s="318"/>
      <c r="S124" s="318"/>
      <c r="T124" s="318"/>
      <c r="U124" s="318"/>
      <c r="V124" s="318"/>
      <c r="W124" s="318"/>
      <c r="X124" s="318"/>
      <c r="Y124" s="318"/>
      <c r="Z124" s="318"/>
      <c r="AA124" s="318"/>
      <c r="AB124" s="318"/>
      <c r="AC124" s="318"/>
      <c r="AD124" s="318"/>
      <c r="AE124" s="318"/>
      <c r="AF124" s="318"/>
      <c r="AG124" s="318"/>
      <c r="AH124" s="318"/>
      <c r="AI124" s="318"/>
      <c r="AJ124" s="318"/>
      <c r="AK124" s="318"/>
      <c r="AL124" s="318"/>
      <c r="AM124" s="318"/>
      <c r="AN124" s="318"/>
      <c r="AO124" s="318"/>
      <c r="AP124" s="318"/>
      <c r="AQ124" s="318"/>
      <c r="AR124" s="318"/>
      <c r="AS124" s="318"/>
      <c r="AT124" s="318"/>
      <c r="AU124" s="318"/>
      <c r="AV124" s="318"/>
      <c r="AW124" s="318"/>
      <c r="AX124" s="318"/>
      <c r="AY124" s="318"/>
      <c r="AZ124" s="318"/>
      <c r="BA124" s="318"/>
      <c r="BB124" s="318"/>
      <c r="BC124" s="318"/>
      <c r="BD124" s="318"/>
      <c r="BE124" s="318"/>
      <c r="BF124" s="318"/>
      <c r="BG124" s="318"/>
      <c r="BH124" s="318"/>
      <c r="BI124" s="318"/>
      <c r="BJ124" s="318"/>
      <c r="BK124" s="318"/>
      <c r="BL124" s="318"/>
      <c r="BM124" s="318"/>
      <c r="BN124" s="318"/>
      <c r="BO124" s="318"/>
      <c r="BP124" s="318"/>
      <c r="BQ124" s="318"/>
      <c r="BR124" s="318"/>
      <c r="BS124" s="318"/>
      <c r="BT124" s="318"/>
      <c r="BU124" s="318"/>
      <c r="BV124" s="318"/>
      <c r="BW124" s="318"/>
      <c r="BX124" s="318"/>
      <c r="BY124" s="318"/>
      <c r="BZ124" s="318"/>
    </row>
    <row r="125" spans="1:78" x14ac:dyDescent="0.25">
      <c r="A125" s="369" t="s">
        <v>35</v>
      </c>
      <c r="B125" s="347">
        <v>1</v>
      </c>
      <c r="C125" s="343">
        <v>13</v>
      </c>
      <c r="D125" s="344">
        <v>4772</v>
      </c>
      <c r="E125" s="344">
        <f t="shared" ref="E125:E134" si="59">D125*B125</f>
        <v>4772</v>
      </c>
      <c r="F125" s="357">
        <v>0.5</v>
      </c>
      <c r="G125" s="344">
        <f t="shared" ref="G125:G132" si="60">E125*F125</f>
        <v>2386</v>
      </c>
      <c r="H125" s="358"/>
      <c r="I125" s="344"/>
      <c r="J125" s="340">
        <v>0.3</v>
      </c>
      <c r="K125" s="344">
        <f t="shared" ref="K125:K132" si="61">E125*J125</f>
        <v>1431.6</v>
      </c>
      <c r="L125" s="358"/>
      <c r="M125" s="344"/>
      <c r="N125" s="344">
        <f t="shared" ref="N125:N134" si="62">G125+I125+K125+M125</f>
        <v>3817.6</v>
      </c>
      <c r="O125" s="344">
        <f t="shared" ref="O125:O134" si="63">E125+N125</f>
        <v>8589.6</v>
      </c>
      <c r="P125" s="334"/>
      <c r="Q125" s="334"/>
      <c r="R125" s="318"/>
      <c r="S125" s="318"/>
      <c r="T125" s="318"/>
      <c r="U125" s="318"/>
      <c r="V125" s="318"/>
      <c r="W125" s="318"/>
      <c r="X125" s="318"/>
      <c r="Y125" s="318"/>
      <c r="Z125" s="318"/>
      <c r="AA125" s="318"/>
      <c r="AB125" s="318"/>
      <c r="AC125" s="318"/>
      <c r="AD125" s="318"/>
      <c r="AE125" s="318"/>
      <c r="AF125" s="318"/>
      <c r="AG125" s="318"/>
      <c r="AH125" s="318"/>
      <c r="AI125" s="318"/>
      <c r="AJ125" s="318"/>
      <c r="AK125" s="318"/>
      <c r="AL125" s="318"/>
      <c r="AM125" s="318"/>
      <c r="AN125" s="318"/>
      <c r="AO125" s="318"/>
      <c r="AP125" s="318"/>
      <c r="AQ125" s="318"/>
      <c r="AR125" s="318"/>
      <c r="AS125" s="318"/>
      <c r="AT125" s="318"/>
      <c r="AU125" s="318"/>
      <c r="AV125" s="318"/>
      <c r="AW125" s="318"/>
      <c r="AX125" s="318"/>
      <c r="AY125" s="318"/>
      <c r="AZ125" s="318"/>
      <c r="BA125" s="318"/>
      <c r="BB125" s="318"/>
      <c r="BC125" s="318"/>
      <c r="BD125" s="318"/>
      <c r="BE125" s="318"/>
      <c r="BF125" s="318"/>
      <c r="BG125" s="318"/>
      <c r="BH125" s="318"/>
      <c r="BI125" s="318"/>
      <c r="BJ125" s="318"/>
      <c r="BK125" s="318"/>
      <c r="BL125" s="318"/>
      <c r="BM125" s="318"/>
      <c r="BN125" s="318"/>
      <c r="BO125" s="318"/>
      <c r="BP125" s="318"/>
      <c r="BQ125" s="318"/>
      <c r="BR125" s="318"/>
      <c r="BS125" s="318"/>
      <c r="BT125" s="318"/>
      <c r="BU125" s="318"/>
      <c r="BV125" s="318"/>
      <c r="BW125" s="318"/>
      <c r="BX125" s="318"/>
      <c r="BY125" s="318"/>
      <c r="BZ125" s="318"/>
    </row>
    <row r="126" spans="1:78" s="335" customFormat="1" x14ac:dyDescent="0.25">
      <c r="A126" s="381" t="s">
        <v>26</v>
      </c>
      <c r="B126" s="354">
        <v>1</v>
      </c>
      <c r="C126" s="353">
        <v>11</v>
      </c>
      <c r="D126" s="344">
        <v>4141</v>
      </c>
      <c r="E126" s="351">
        <f t="shared" si="59"/>
        <v>4141</v>
      </c>
      <c r="F126" s="340">
        <v>0.5</v>
      </c>
      <c r="G126" s="351">
        <f t="shared" si="60"/>
        <v>2070.5</v>
      </c>
      <c r="H126" s="359"/>
      <c r="I126" s="351"/>
      <c r="J126" s="340">
        <v>0.3</v>
      </c>
      <c r="K126" s="351">
        <f t="shared" si="61"/>
        <v>1242.3</v>
      </c>
      <c r="L126" s="359"/>
      <c r="M126" s="351"/>
      <c r="N126" s="351">
        <f t="shared" si="62"/>
        <v>3312.8</v>
      </c>
      <c r="O126" s="351">
        <f t="shared" si="63"/>
        <v>7453.8</v>
      </c>
      <c r="P126" s="334"/>
      <c r="Q126" s="334"/>
      <c r="R126" s="338"/>
      <c r="S126" s="338"/>
      <c r="T126" s="338"/>
      <c r="U126" s="338"/>
      <c r="V126" s="338"/>
      <c r="W126" s="338"/>
      <c r="X126" s="338"/>
      <c r="Y126" s="338"/>
      <c r="Z126" s="338"/>
      <c r="AA126" s="338"/>
      <c r="AB126" s="338"/>
      <c r="AC126" s="338"/>
      <c r="AD126" s="338"/>
      <c r="AE126" s="338"/>
      <c r="AF126" s="338"/>
      <c r="AG126" s="338"/>
      <c r="AH126" s="338"/>
      <c r="AI126" s="338"/>
      <c r="AJ126" s="338"/>
      <c r="AK126" s="338"/>
      <c r="AL126" s="338"/>
      <c r="AM126" s="338"/>
      <c r="AN126" s="338"/>
      <c r="AO126" s="338"/>
      <c r="AP126" s="338"/>
      <c r="AQ126" s="338"/>
      <c r="AR126" s="338"/>
      <c r="AS126" s="338"/>
      <c r="AT126" s="338"/>
      <c r="AU126" s="338"/>
      <c r="AV126" s="338"/>
      <c r="AW126" s="338"/>
      <c r="AX126" s="338"/>
      <c r="AY126" s="338"/>
      <c r="AZ126" s="338"/>
      <c r="BA126" s="338"/>
      <c r="BB126" s="338"/>
      <c r="BC126" s="338"/>
      <c r="BD126" s="338"/>
      <c r="BE126" s="338"/>
      <c r="BF126" s="338"/>
      <c r="BG126" s="338"/>
      <c r="BH126" s="338"/>
      <c r="BI126" s="338"/>
      <c r="BJ126" s="338"/>
      <c r="BK126" s="338"/>
      <c r="BL126" s="338"/>
      <c r="BM126" s="338"/>
      <c r="BN126" s="338"/>
      <c r="BO126" s="338"/>
      <c r="BP126" s="338"/>
      <c r="BQ126" s="338"/>
      <c r="BR126" s="338"/>
      <c r="BS126" s="338"/>
      <c r="BT126" s="338"/>
      <c r="BU126" s="338"/>
      <c r="BV126" s="338"/>
      <c r="BW126" s="338"/>
      <c r="BX126" s="338"/>
      <c r="BY126" s="338"/>
      <c r="BZ126" s="338"/>
    </row>
    <row r="127" spans="1:78" s="335" customFormat="1" x14ac:dyDescent="0.25">
      <c r="A127" s="369" t="s">
        <v>114</v>
      </c>
      <c r="B127" s="347">
        <v>0.5</v>
      </c>
      <c r="C127" s="343">
        <v>10</v>
      </c>
      <c r="D127" s="349">
        <v>3826</v>
      </c>
      <c r="E127" s="344">
        <f>D127*B127</f>
        <v>1913</v>
      </c>
      <c r="F127" s="357">
        <v>0.5</v>
      </c>
      <c r="G127" s="344">
        <f>E127*F127</f>
        <v>956.5</v>
      </c>
      <c r="H127" s="358"/>
      <c r="I127" s="344"/>
      <c r="J127" s="340">
        <v>0.2</v>
      </c>
      <c r="K127" s="344">
        <f>E127*J127</f>
        <v>382.6</v>
      </c>
      <c r="L127" s="358"/>
      <c r="M127" s="344"/>
      <c r="N127" s="344">
        <f>G127+I127+K127+M127</f>
        <v>1339.1</v>
      </c>
      <c r="O127" s="344">
        <f>E127+N127</f>
        <v>3252.1</v>
      </c>
      <c r="P127" s="334"/>
      <c r="Q127" s="334"/>
      <c r="R127" s="338"/>
      <c r="S127" s="338"/>
      <c r="T127" s="338"/>
      <c r="U127" s="338"/>
      <c r="V127" s="338"/>
      <c r="W127" s="338"/>
      <c r="X127" s="338"/>
      <c r="Y127" s="338"/>
      <c r="Z127" s="338"/>
      <c r="AA127" s="338"/>
      <c r="AB127" s="338"/>
      <c r="AC127" s="338"/>
      <c r="AD127" s="338"/>
      <c r="AE127" s="338"/>
      <c r="AF127" s="338"/>
      <c r="AG127" s="338"/>
      <c r="AH127" s="338"/>
      <c r="AI127" s="338"/>
      <c r="AJ127" s="338"/>
      <c r="AK127" s="338"/>
      <c r="AL127" s="338"/>
      <c r="AM127" s="338"/>
      <c r="AN127" s="338"/>
      <c r="AO127" s="338"/>
      <c r="AP127" s="338"/>
      <c r="AQ127" s="338"/>
      <c r="AR127" s="338"/>
      <c r="AS127" s="338"/>
      <c r="AT127" s="338"/>
      <c r="AU127" s="338"/>
      <c r="AV127" s="338"/>
      <c r="AW127" s="338"/>
      <c r="AX127" s="338"/>
      <c r="AY127" s="338"/>
      <c r="AZ127" s="338"/>
      <c r="BA127" s="338"/>
      <c r="BB127" s="338"/>
      <c r="BC127" s="338"/>
      <c r="BD127" s="338"/>
      <c r="BE127" s="338"/>
      <c r="BF127" s="338"/>
      <c r="BG127" s="338"/>
      <c r="BH127" s="338"/>
      <c r="BI127" s="338"/>
      <c r="BJ127" s="338"/>
      <c r="BK127" s="338"/>
      <c r="BL127" s="338"/>
      <c r="BM127" s="338"/>
      <c r="BN127" s="338"/>
      <c r="BO127" s="338"/>
      <c r="BP127" s="338"/>
      <c r="BQ127" s="338"/>
      <c r="BR127" s="338"/>
      <c r="BS127" s="338"/>
      <c r="BT127" s="338"/>
      <c r="BU127" s="338"/>
      <c r="BV127" s="338"/>
      <c r="BW127" s="338"/>
      <c r="BX127" s="338"/>
      <c r="BY127" s="338"/>
      <c r="BZ127" s="338"/>
    </row>
    <row r="128" spans="1:78" x14ac:dyDescent="0.25">
      <c r="A128" s="369" t="s">
        <v>113</v>
      </c>
      <c r="B128" s="347">
        <v>1</v>
      </c>
      <c r="C128" s="343">
        <v>10</v>
      </c>
      <c r="D128" s="349">
        <v>3826</v>
      </c>
      <c r="E128" s="344">
        <f t="shared" si="59"/>
        <v>3826</v>
      </c>
      <c r="F128" s="357">
        <v>0.5</v>
      </c>
      <c r="G128" s="344">
        <f t="shared" si="60"/>
        <v>1913</v>
      </c>
      <c r="H128" s="358"/>
      <c r="I128" s="344"/>
      <c r="J128" s="340">
        <v>0.2</v>
      </c>
      <c r="K128" s="344">
        <f t="shared" si="61"/>
        <v>765.2</v>
      </c>
      <c r="L128" s="358"/>
      <c r="M128" s="344"/>
      <c r="N128" s="344">
        <f t="shared" si="62"/>
        <v>2678.2</v>
      </c>
      <c r="O128" s="344">
        <f t="shared" si="63"/>
        <v>6504.2</v>
      </c>
      <c r="P128" s="360"/>
      <c r="Q128" s="360"/>
      <c r="R128" s="318"/>
      <c r="S128" s="318"/>
      <c r="T128" s="318"/>
      <c r="U128" s="318"/>
      <c r="V128" s="318"/>
      <c r="W128" s="318"/>
      <c r="X128" s="318"/>
      <c r="Y128" s="318"/>
      <c r="Z128" s="318"/>
      <c r="AA128" s="318"/>
      <c r="AB128" s="318"/>
      <c r="AC128" s="318"/>
      <c r="AD128" s="318"/>
      <c r="AE128" s="318"/>
      <c r="AF128" s="318"/>
      <c r="AG128" s="318"/>
      <c r="AH128" s="318"/>
      <c r="AI128" s="318"/>
      <c r="AJ128" s="318"/>
      <c r="AK128" s="318"/>
      <c r="AL128" s="318"/>
      <c r="AM128" s="318"/>
      <c r="AN128" s="318"/>
      <c r="AO128" s="318"/>
      <c r="AP128" s="318"/>
      <c r="AQ128" s="318"/>
      <c r="AR128" s="318"/>
      <c r="AS128" s="318"/>
      <c r="AT128" s="318"/>
      <c r="AU128" s="318"/>
      <c r="AV128" s="318"/>
      <c r="AW128" s="318"/>
      <c r="AX128" s="318"/>
      <c r="AY128" s="318"/>
      <c r="AZ128" s="318"/>
      <c r="BA128" s="318"/>
      <c r="BB128" s="318"/>
      <c r="BC128" s="318"/>
      <c r="BD128" s="318"/>
      <c r="BE128" s="318"/>
      <c r="BF128" s="318"/>
      <c r="BG128" s="318"/>
      <c r="BH128" s="318"/>
      <c r="BI128" s="318"/>
      <c r="BJ128" s="318"/>
      <c r="BK128" s="318"/>
      <c r="BL128" s="318"/>
      <c r="BM128" s="318"/>
      <c r="BN128" s="318"/>
      <c r="BO128" s="318"/>
      <c r="BP128" s="318"/>
      <c r="BQ128" s="318"/>
      <c r="BR128" s="318"/>
      <c r="BS128" s="318"/>
      <c r="BT128" s="318"/>
      <c r="BU128" s="318"/>
      <c r="BV128" s="318"/>
      <c r="BW128" s="318"/>
      <c r="BX128" s="318"/>
      <c r="BY128" s="318"/>
      <c r="BZ128" s="318"/>
    </row>
    <row r="129" spans="1:78" s="317" customFormat="1" x14ac:dyDescent="0.25">
      <c r="A129" s="369" t="s">
        <v>37</v>
      </c>
      <c r="B129" s="347">
        <v>1</v>
      </c>
      <c r="C129" s="343">
        <v>9</v>
      </c>
      <c r="D129" s="349">
        <v>3636</v>
      </c>
      <c r="E129" s="344">
        <f t="shared" si="59"/>
        <v>3636</v>
      </c>
      <c r="F129" s="357">
        <v>0.5</v>
      </c>
      <c r="G129" s="344">
        <f t="shared" si="60"/>
        <v>1818</v>
      </c>
      <c r="H129" s="358"/>
      <c r="I129" s="344"/>
      <c r="J129" s="340">
        <v>0.3</v>
      </c>
      <c r="K129" s="344">
        <f t="shared" si="61"/>
        <v>1090.8</v>
      </c>
      <c r="L129" s="358"/>
      <c r="M129" s="344"/>
      <c r="N129" s="344">
        <f t="shared" si="62"/>
        <v>2908.8</v>
      </c>
      <c r="O129" s="344">
        <f t="shared" si="63"/>
        <v>6544.8</v>
      </c>
      <c r="P129" s="334"/>
      <c r="Q129" s="334"/>
      <c r="R129" s="339"/>
      <c r="S129" s="339"/>
      <c r="T129" s="339"/>
      <c r="U129" s="339"/>
      <c r="V129" s="339"/>
      <c r="W129" s="339"/>
      <c r="X129" s="339"/>
      <c r="Y129" s="339"/>
      <c r="Z129" s="339"/>
      <c r="AA129" s="339"/>
      <c r="AB129" s="339"/>
      <c r="AC129" s="339"/>
      <c r="AD129" s="339"/>
      <c r="AE129" s="339"/>
      <c r="AF129" s="339"/>
      <c r="AG129" s="339"/>
      <c r="AH129" s="339"/>
      <c r="AI129" s="339"/>
      <c r="AJ129" s="339"/>
      <c r="AK129" s="339"/>
      <c r="AL129" s="339"/>
      <c r="AM129" s="339"/>
      <c r="AN129" s="339"/>
      <c r="AO129" s="339"/>
      <c r="AP129" s="339"/>
      <c r="AQ129" s="339"/>
      <c r="AR129" s="339"/>
      <c r="AS129" s="339"/>
      <c r="AT129" s="339"/>
      <c r="AU129" s="339"/>
      <c r="AV129" s="339"/>
      <c r="AW129" s="339"/>
      <c r="AX129" s="339"/>
      <c r="AY129" s="339"/>
      <c r="AZ129" s="339"/>
      <c r="BA129" s="339"/>
      <c r="BB129" s="339"/>
      <c r="BC129" s="339"/>
      <c r="BD129" s="339"/>
      <c r="BE129" s="339"/>
      <c r="BF129" s="339"/>
      <c r="BG129" s="339"/>
      <c r="BH129" s="339"/>
      <c r="BI129" s="339"/>
      <c r="BJ129" s="339"/>
      <c r="BK129" s="339"/>
      <c r="BL129" s="339"/>
      <c r="BM129" s="339"/>
      <c r="BN129" s="339"/>
      <c r="BO129" s="339"/>
      <c r="BP129" s="339"/>
      <c r="BQ129" s="339"/>
      <c r="BR129" s="339"/>
      <c r="BS129" s="339"/>
      <c r="BT129" s="339"/>
      <c r="BU129" s="339"/>
      <c r="BV129" s="339"/>
      <c r="BW129" s="339"/>
      <c r="BX129" s="339"/>
      <c r="BY129" s="339"/>
      <c r="BZ129" s="339"/>
    </row>
    <row r="130" spans="1:78" s="335" customFormat="1" x14ac:dyDescent="0.25">
      <c r="A130" s="369" t="s">
        <v>37</v>
      </c>
      <c r="B130" s="347">
        <v>1</v>
      </c>
      <c r="C130" s="343">
        <v>9</v>
      </c>
      <c r="D130" s="349">
        <v>3636</v>
      </c>
      <c r="E130" s="344">
        <f t="shared" si="59"/>
        <v>3636</v>
      </c>
      <c r="F130" s="357">
        <v>0.5</v>
      </c>
      <c r="G130" s="344">
        <f t="shared" si="60"/>
        <v>1818</v>
      </c>
      <c r="H130" s="358"/>
      <c r="I130" s="344"/>
      <c r="J130" s="340">
        <v>0.2</v>
      </c>
      <c r="K130" s="344">
        <f t="shared" si="61"/>
        <v>727.2</v>
      </c>
      <c r="L130" s="358"/>
      <c r="M130" s="344"/>
      <c r="N130" s="344">
        <f t="shared" si="62"/>
        <v>2545.1999999999998</v>
      </c>
      <c r="O130" s="344">
        <f t="shared" si="63"/>
        <v>6181.2</v>
      </c>
      <c r="P130" s="334"/>
      <c r="Q130" s="334"/>
      <c r="R130" s="338"/>
      <c r="S130" s="338"/>
      <c r="T130" s="338"/>
      <c r="U130" s="338"/>
      <c r="V130" s="338"/>
      <c r="W130" s="338"/>
      <c r="X130" s="338"/>
      <c r="Y130" s="338"/>
      <c r="Z130" s="338"/>
      <c r="AA130" s="338"/>
      <c r="AB130" s="338"/>
      <c r="AC130" s="338"/>
      <c r="AD130" s="338"/>
      <c r="AE130" s="338"/>
      <c r="AF130" s="338"/>
      <c r="AG130" s="338"/>
      <c r="AH130" s="338"/>
      <c r="AI130" s="338"/>
      <c r="AJ130" s="338"/>
      <c r="AK130" s="338"/>
      <c r="AL130" s="338"/>
      <c r="AM130" s="338"/>
      <c r="AN130" s="338"/>
      <c r="AO130" s="338"/>
      <c r="AP130" s="338"/>
      <c r="AQ130" s="338"/>
      <c r="AR130" s="338"/>
      <c r="AS130" s="338"/>
      <c r="AT130" s="338"/>
      <c r="AU130" s="338"/>
      <c r="AV130" s="338"/>
      <c r="AW130" s="338"/>
      <c r="AX130" s="338"/>
      <c r="AY130" s="338"/>
      <c r="AZ130" s="338"/>
      <c r="BA130" s="338"/>
      <c r="BB130" s="338"/>
      <c r="BC130" s="338"/>
      <c r="BD130" s="338"/>
      <c r="BE130" s="338"/>
      <c r="BF130" s="338"/>
      <c r="BG130" s="338"/>
      <c r="BH130" s="338"/>
      <c r="BI130" s="338"/>
      <c r="BJ130" s="338"/>
      <c r="BK130" s="338"/>
      <c r="BL130" s="338"/>
      <c r="BM130" s="338"/>
      <c r="BN130" s="338"/>
      <c r="BO130" s="338"/>
      <c r="BP130" s="338"/>
      <c r="BQ130" s="338"/>
      <c r="BR130" s="338"/>
      <c r="BS130" s="338"/>
      <c r="BT130" s="338"/>
      <c r="BU130" s="338"/>
      <c r="BV130" s="338"/>
      <c r="BW130" s="338"/>
      <c r="BX130" s="338"/>
      <c r="BY130" s="338"/>
      <c r="BZ130" s="338"/>
    </row>
    <row r="131" spans="1:78" x14ac:dyDescent="0.25">
      <c r="A131" s="396" t="s">
        <v>37</v>
      </c>
      <c r="B131" s="363">
        <v>1</v>
      </c>
      <c r="C131" s="365">
        <v>9</v>
      </c>
      <c r="D131" s="397">
        <v>3636</v>
      </c>
      <c r="E131" s="366">
        <f t="shared" si="59"/>
        <v>3636</v>
      </c>
      <c r="F131" s="367">
        <v>0.5</v>
      </c>
      <c r="G131" s="366">
        <f t="shared" si="60"/>
        <v>1818</v>
      </c>
      <c r="H131" s="368"/>
      <c r="I131" s="366"/>
      <c r="J131" s="364">
        <v>0.1</v>
      </c>
      <c r="K131" s="366">
        <f t="shared" si="61"/>
        <v>363.6</v>
      </c>
      <c r="L131" s="368"/>
      <c r="M131" s="366"/>
      <c r="N131" s="366">
        <f t="shared" si="62"/>
        <v>2181.6</v>
      </c>
      <c r="O131" s="366">
        <f t="shared" si="63"/>
        <v>5817.6</v>
      </c>
      <c r="R131" s="318"/>
      <c r="S131" s="318"/>
      <c r="T131" s="318"/>
      <c r="U131" s="318"/>
      <c r="V131" s="318"/>
      <c r="W131" s="318"/>
      <c r="X131" s="318"/>
      <c r="Y131" s="318"/>
      <c r="Z131" s="318"/>
      <c r="AA131" s="318"/>
      <c r="AB131" s="318"/>
      <c r="AC131" s="318"/>
      <c r="AD131" s="318"/>
      <c r="AE131" s="318"/>
      <c r="AF131" s="318"/>
      <c r="AG131" s="318"/>
      <c r="AH131" s="318"/>
      <c r="AI131" s="318"/>
      <c r="AJ131" s="318"/>
      <c r="AK131" s="318"/>
      <c r="AL131" s="318"/>
      <c r="AM131" s="318"/>
      <c r="AN131" s="318"/>
      <c r="AO131" s="318"/>
      <c r="AP131" s="318"/>
      <c r="AQ131" s="318"/>
      <c r="AR131" s="318"/>
      <c r="AS131" s="318"/>
      <c r="AT131" s="318"/>
      <c r="AU131" s="318"/>
      <c r="AV131" s="318"/>
      <c r="AW131" s="318"/>
      <c r="AX131" s="318"/>
      <c r="AY131" s="318"/>
      <c r="AZ131" s="318"/>
      <c r="BA131" s="318"/>
      <c r="BB131" s="318"/>
      <c r="BC131" s="318"/>
      <c r="BD131" s="318"/>
      <c r="BE131" s="318"/>
      <c r="BF131" s="318"/>
      <c r="BG131" s="318"/>
      <c r="BH131" s="318"/>
      <c r="BI131" s="318"/>
      <c r="BJ131" s="318"/>
      <c r="BK131" s="318"/>
      <c r="BL131" s="318"/>
      <c r="BM131" s="318"/>
      <c r="BN131" s="318"/>
      <c r="BO131" s="318"/>
      <c r="BP131" s="318"/>
      <c r="BQ131" s="318"/>
      <c r="BR131" s="318"/>
      <c r="BS131" s="318"/>
      <c r="BT131" s="318"/>
      <c r="BU131" s="318"/>
      <c r="BV131" s="318"/>
      <c r="BW131" s="318"/>
      <c r="BX131" s="318"/>
      <c r="BY131" s="318"/>
      <c r="BZ131" s="318"/>
    </row>
    <row r="132" spans="1:78" x14ac:dyDescent="0.25">
      <c r="A132" s="396" t="s">
        <v>43</v>
      </c>
      <c r="B132" s="363">
        <v>1.5</v>
      </c>
      <c r="C132" s="365">
        <v>8</v>
      </c>
      <c r="D132" s="366">
        <v>3447</v>
      </c>
      <c r="E132" s="366">
        <f t="shared" si="59"/>
        <v>5170.5</v>
      </c>
      <c r="F132" s="367">
        <v>0.5</v>
      </c>
      <c r="G132" s="366">
        <f t="shared" si="60"/>
        <v>2585.25</v>
      </c>
      <c r="H132" s="368"/>
      <c r="I132" s="366"/>
      <c r="J132" s="364">
        <v>0</v>
      </c>
      <c r="K132" s="366">
        <f t="shared" si="61"/>
        <v>0</v>
      </c>
      <c r="L132" s="368"/>
      <c r="M132" s="366"/>
      <c r="N132" s="366">
        <f t="shared" si="62"/>
        <v>2585.25</v>
      </c>
      <c r="O132" s="366">
        <f t="shared" si="63"/>
        <v>7755.75</v>
      </c>
      <c r="R132" s="318"/>
      <c r="S132" s="318"/>
      <c r="T132" s="318"/>
      <c r="U132" s="318"/>
      <c r="V132" s="318"/>
      <c r="W132" s="318"/>
      <c r="X132" s="318"/>
      <c r="Y132" s="318"/>
      <c r="Z132" s="318"/>
      <c r="AA132" s="318"/>
      <c r="AB132" s="318"/>
      <c r="AC132" s="318"/>
      <c r="AD132" s="318"/>
      <c r="AE132" s="318"/>
      <c r="AF132" s="318"/>
      <c r="AG132" s="318"/>
      <c r="AH132" s="318"/>
      <c r="AI132" s="318"/>
      <c r="AJ132" s="318"/>
      <c r="AK132" s="318"/>
      <c r="AL132" s="318"/>
      <c r="AM132" s="318"/>
      <c r="AN132" s="318"/>
      <c r="AO132" s="318"/>
      <c r="AP132" s="318"/>
      <c r="AQ132" s="318"/>
      <c r="AR132" s="318"/>
      <c r="AS132" s="318"/>
      <c r="AT132" s="318"/>
      <c r="AU132" s="318"/>
      <c r="AV132" s="318"/>
      <c r="AW132" s="318"/>
      <c r="AX132" s="318"/>
      <c r="AY132" s="318"/>
      <c r="AZ132" s="318"/>
      <c r="BA132" s="318"/>
      <c r="BB132" s="318"/>
      <c r="BC132" s="318"/>
      <c r="BD132" s="318"/>
      <c r="BE132" s="318"/>
      <c r="BF132" s="318"/>
      <c r="BG132" s="318"/>
      <c r="BH132" s="318"/>
      <c r="BI132" s="318"/>
      <c r="BJ132" s="318"/>
      <c r="BK132" s="318"/>
      <c r="BL132" s="318"/>
      <c r="BM132" s="318"/>
      <c r="BN132" s="318"/>
      <c r="BO132" s="318"/>
      <c r="BP132" s="318"/>
      <c r="BQ132" s="318"/>
      <c r="BR132" s="318"/>
      <c r="BS132" s="318"/>
      <c r="BT132" s="318"/>
      <c r="BU132" s="318"/>
      <c r="BV132" s="318"/>
      <c r="BW132" s="318"/>
      <c r="BX132" s="318"/>
      <c r="BY132" s="318"/>
      <c r="BZ132" s="318"/>
    </row>
    <row r="133" spans="1:78" ht="26.4" x14ac:dyDescent="0.25">
      <c r="A133" s="369" t="s">
        <v>33</v>
      </c>
      <c r="B133" s="347">
        <v>1</v>
      </c>
      <c r="C133" s="343">
        <v>1</v>
      </c>
      <c r="D133" s="344">
        <v>2102</v>
      </c>
      <c r="E133" s="344">
        <f t="shared" si="59"/>
        <v>2102</v>
      </c>
      <c r="F133" s="357"/>
      <c r="G133" s="344"/>
      <c r="H133" s="358"/>
      <c r="I133" s="344"/>
      <c r="J133" s="357"/>
      <c r="K133" s="344"/>
      <c r="L133" s="357">
        <v>0.1</v>
      </c>
      <c r="M133" s="344">
        <f>E133*L133</f>
        <v>210.20000000000002</v>
      </c>
      <c r="N133" s="344">
        <f t="shared" si="62"/>
        <v>210.20000000000002</v>
      </c>
      <c r="O133" s="344">
        <f t="shared" si="63"/>
        <v>2312.1999999999998</v>
      </c>
      <c r="P133" s="334"/>
      <c r="Q133" s="334"/>
      <c r="R133" s="318"/>
      <c r="S133" s="318"/>
      <c r="T133" s="318"/>
      <c r="U133" s="318"/>
      <c r="V133" s="318"/>
      <c r="W133" s="318"/>
      <c r="X133" s="318"/>
      <c r="Y133" s="318"/>
      <c r="Z133" s="318"/>
      <c r="AA133" s="318"/>
      <c r="AB133" s="318"/>
      <c r="AC133" s="318"/>
      <c r="AD133" s="318"/>
      <c r="AE133" s="318"/>
      <c r="AF133" s="318"/>
      <c r="AG133" s="318"/>
      <c r="AH133" s="318"/>
      <c r="AI133" s="318"/>
      <c r="AJ133" s="318"/>
      <c r="AK133" s="318"/>
      <c r="AL133" s="318"/>
      <c r="AM133" s="318"/>
      <c r="AN133" s="318"/>
      <c r="AO133" s="318"/>
      <c r="AP133" s="318"/>
      <c r="AQ133" s="318"/>
      <c r="AR133" s="318"/>
      <c r="AS133" s="318"/>
      <c r="AT133" s="318"/>
      <c r="AU133" s="318"/>
      <c r="AV133" s="318"/>
      <c r="AW133" s="318"/>
      <c r="AX133" s="318"/>
      <c r="AY133" s="318"/>
      <c r="AZ133" s="318"/>
      <c r="BA133" s="318"/>
      <c r="BB133" s="318"/>
      <c r="BC133" s="318"/>
      <c r="BD133" s="318"/>
      <c r="BE133" s="318"/>
      <c r="BF133" s="318"/>
      <c r="BG133" s="318"/>
      <c r="BH133" s="318"/>
      <c r="BI133" s="318"/>
      <c r="BJ133" s="318"/>
      <c r="BK133" s="318"/>
      <c r="BL133" s="318"/>
      <c r="BM133" s="318"/>
      <c r="BN133" s="318"/>
      <c r="BO133" s="318"/>
      <c r="BP133" s="318"/>
      <c r="BQ133" s="318"/>
      <c r="BR133" s="318"/>
      <c r="BS133" s="318"/>
      <c r="BT133" s="318"/>
      <c r="BU133" s="318"/>
      <c r="BV133" s="318"/>
      <c r="BW133" s="318"/>
      <c r="BX133" s="318"/>
      <c r="BY133" s="318"/>
      <c r="BZ133" s="318"/>
    </row>
    <row r="134" spans="1:78" x14ac:dyDescent="0.25">
      <c r="A134" s="369" t="s">
        <v>108</v>
      </c>
      <c r="B134" s="347">
        <v>1</v>
      </c>
      <c r="C134" s="343">
        <v>1</v>
      </c>
      <c r="D134" s="344">
        <v>2102</v>
      </c>
      <c r="E134" s="344">
        <f t="shared" si="59"/>
        <v>2102</v>
      </c>
      <c r="F134" s="357"/>
      <c r="G134" s="344"/>
      <c r="H134" s="358"/>
      <c r="I134" s="344"/>
      <c r="J134" s="340"/>
      <c r="K134" s="344"/>
      <c r="L134" s="358"/>
      <c r="M134" s="344"/>
      <c r="N134" s="344">
        <f t="shared" si="62"/>
        <v>0</v>
      </c>
      <c r="O134" s="344">
        <f t="shared" si="63"/>
        <v>2102</v>
      </c>
      <c r="P134" s="334"/>
      <c r="Q134" s="334"/>
      <c r="R134" s="318"/>
      <c r="S134" s="318"/>
      <c r="T134" s="318"/>
      <c r="U134" s="318"/>
      <c r="V134" s="318"/>
      <c r="W134" s="318"/>
      <c r="X134" s="318"/>
      <c r="Y134" s="318"/>
      <c r="Z134" s="318"/>
      <c r="AA134" s="318"/>
      <c r="AB134" s="318"/>
      <c r="AC134" s="318"/>
      <c r="AD134" s="318"/>
      <c r="AE134" s="318"/>
      <c r="AF134" s="318"/>
      <c r="AG134" s="318"/>
      <c r="AH134" s="318"/>
      <c r="AI134" s="318"/>
      <c r="AJ134" s="318"/>
      <c r="AK134" s="318"/>
      <c r="AL134" s="318"/>
      <c r="AM134" s="318"/>
      <c r="AN134" s="318"/>
      <c r="AO134" s="318"/>
      <c r="AP134" s="318"/>
      <c r="AQ134" s="318"/>
      <c r="AR134" s="318"/>
      <c r="AS134" s="318"/>
      <c r="AT134" s="318"/>
      <c r="AU134" s="318"/>
      <c r="AV134" s="318"/>
      <c r="AW134" s="318"/>
      <c r="AX134" s="318"/>
      <c r="AY134" s="318"/>
      <c r="AZ134" s="318"/>
      <c r="BA134" s="318"/>
      <c r="BB134" s="318"/>
      <c r="BC134" s="318"/>
      <c r="BD134" s="318"/>
      <c r="BE134" s="318"/>
      <c r="BF134" s="318"/>
      <c r="BG134" s="318"/>
      <c r="BH134" s="318"/>
      <c r="BI134" s="318"/>
      <c r="BJ134" s="318"/>
      <c r="BK134" s="318"/>
      <c r="BL134" s="318"/>
      <c r="BM134" s="318"/>
      <c r="BN134" s="318"/>
      <c r="BO134" s="318"/>
      <c r="BP134" s="318"/>
      <c r="BQ134" s="318"/>
      <c r="BR134" s="318"/>
      <c r="BS134" s="318"/>
      <c r="BT134" s="318"/>
      <c r="BU134" s="318"/>
      <c r="BV134" s="318"/>
      <c r="BW134" s="318"/>
      <c r="BX134" s="318"/>
      <c r="BY134" s="318"/>
      <c r="BZ134" s="318"/>
    </row>
    <row r="135" spans="1:78" x14ac:dyDescent="0.25">
      <c r="A135" s="380" t="s">
        <v>22</v>
      </c>
      <c r="B135" s="380">
        <f>SUM(B125:B134)</f>
        <v>10</v>
      </c>
      <c r="C135" s="392"/>
      <c r="D135" s="390"/>
      <c r="E135" s="377">
        <f>SUM(E125:E134)</f>
        <v>34934.5</v>
      </c>
      <c r="F135" s="395"/>
      <c r="G135" s="377">
        <f>SUM(G125:G134)</f>
        <v>15365.25</v>
      </c>
      <c r="H135" s="390"/>
      <c r="I135" s="377"/>
      <c r="J135" s="394"/>
      <c r="K135" s="377">
        <f>SUM(K125:K134)</f>
        <v>6003.3</v>
      </c>
      <c r="L135" s="390"/>
      <c r="M135" s="377">
        <f>SUM(M125:M134)</f>
        <v>210.20000000000002</v>
      </c>
      <c r="N135" s="377">
        <f>SUM(N125:N134)</f>
        <v>21578.75</v>
      </c>
      <c r="O135" s="377">
        <f>SUM(O125:O134)</f>
        <v>56513.249999999993</v>
      </c>
      <c r="P135" s="334"/>
      <c r="Q135" s="334"/>
      <c r="R135" s="318"/>
      <c r="S135" s="318"/>
      <c r="T135" s="318"/>
      <c r="U135" s="318"/>
      <c r="V135" s="318"/>
      <c r="W135" s="318"/>
      <c r="X135" s="318"/>
      <c r="Y135" s="318"/>
      <c r="Z135" s="318"/>
      <c r="AA135" s="318"/>
      <c r="AB135" s="318"/>
      <c r="AC135" s="318"/>
      <c r="AD135" s="318"/>
      <c r="AE135" s="318"/>
      <c r="AF135" s="318"/>
      <c r="AG135" s="318"/>
      <c r="AH135" s="318"/>
      <c r="AI135" s="318"/>
      <c r="AJ135" s="318"/>
      <c r="AK135" s="318"/>
      <c r="AL135" s="318"/>
      <c r="AM135" s="318"/>
      <c r="AN135" s="318"/>
      <c r="AO135" s="318"/>
      <c r="AP135" s="318"/>
      <c r="AQ135" s="318"/>
      <c r="AR135" s="318"/>
      <c r="AS135" s="318"/>
      <c r="AT135" s="318"/>
      <c r="AU135" s="318"/>
      <c r="AV135" s="318"/>
      <c r="AW135" s="318"/>
      <c r="AX135" s="318"/>
      <c r="AY135" s="318"/>
      <c r="AZ135" s="318"/>
      <c r="BA135" s="318"/>
      <c r="BB135" s="318"/>
      <c r="BC135" s="318"/>
      <c r="BD135" s="318"/>
      <c r="BE135" s="318"/>
      <c r="BF135" s="318"/>
      <c r="BG135" s="318"/>
      <c r="BH135" s="318"/>
      <c r="BI135" s="318"/>
      <c r="BJ135" s="318"/>
      <c r="BK135" s="318"/>
      <c r="BL135" s="318"/>
      <c r="BM135" s="318"/>
      <c r="BN135" s="318"/>
      <c r="BO135" s="318"/>
      <c r="BP135" s="318"/>
      <c r="BQ135" s="318"/>
      <c r="BR135" s="318"/>
      <c r="BS135" s="318"/>
      <c r="BT135" s="318"/>
      <c r="BU135" s="318"/>
      <c r="BV135" s="318"/>
      <c r="BW135" s="318"/>
      <c r="BX135" s="318"/>
      <c r="BY135" s="318"/>
      <c r="BZ135" s="318"/>
    </row>
    <row r="136" spans="1:78" x14ac:dyDescent="0.25">
      <c r="A136" s="417" t="s">
        <v>41</v>
      </c>
      <c r="B136" s="417"/>
      <c r="C136" s="417"/>
      <c r="D136" s="417"/>
      <c r="E136" s="417"/>
      <c r="F136" s="417"/>
      <c r="G136" s="417"/>
      <c r="H136" s="417"/>
      <c r="I136" s="417"/>
      <c r="J136" s="417"/>
      <c r="K136" s="417"/>
      <c r="L136" s="417"/>
      <c r="M136" s="417"/>
      <c r="N136" s="417"/>
      <c r="O136" s="417"/>
      <c r="P136" s="334"/>
      <c r="Q136" s="334"/>
      <c r="R136" s="318"/>
      <c r="S136" s="318"/>
      <c r="T136" s="318"/>
      <c r="U136" s="318"/>
      <c r="V136" s="318"/>
      <c r="W136" s="318"/>
      <c r="X136" s="318"/>
      <c r="Y136" s="318"/>
      <c r="Z136" s="318"/>
      <c r="AA136" s="318"/>
      <c r="AB136" s="318"/>
      <c r="AC136" s="318"/>
      <c r="AD136" s="318"/>
      <c r="AE136" s="318"/>
      <c r="AF136" s="318"/>
      <c r="AG136" s="318"/>
      <c r="AH136" s="318"/>
      <c r="AI136" s="318"/>
      <c r="AJ136" s="318"/>
      <c r="AK136" s="318"/>
      <c r="AL136" s="318"/>
      <c r="AM136" s="318"/>
      <c r="AN136" s="318"/>
      <c r="AO136" s="318"/>
      <c r="AP136" s="318"/>
      <c r="AQ136" s="318"/>
      <c r="AR136" s="318"/>
      <c r="AS136" s="318"/>
      <c r="AT136" s="318"/>
      <c r="AU136" s="318"/>
      <c r="AV136" s="318"/>
      <c r="AW136" s="318"/>
      <c r="AX136" s="318"/>
      <c r="AY136" s="318"/>
      <c r="AZ136" s="318"/>
      <c r="BA136" s="318"/>
      <c r="BB136" s="318"/>
      <c r="BC136" s="318"/>
      <c r="BD136" s="318"/>
      <c r="BE136" s="318"/>
      <c r="BF136" s="318"/>
      <c r="BG136" s="318"/>
      <c r="BH136" s="318"/>
      <c r="BI136" s="318"/>
      <c r="BJ136" s="318"/>
      <c r="BK136" s="318"/>
      <c r="BL136" s="318"/>
      <c r="BM136" s="318"/>
      <c r="BN136" s="318"/>
      <c r="BO136" s="318"/>
      <c r="BP136" s="318"/>
      <c r="BQ136" s="318"/>
      <c r="BR136" s="318"/>
      <c r="BS136" s="318"/>
      <c r="BT136" s="318"/>
      <c r="BU136" s="318"/>
      <c r="BV136" s="318"/>
      <c r="BW136" s="318"/>
      <c r="BX136" s="318"/>
      <c r="BY136" s="318"/>
      <c r="BZ136" s="318"/>
    </row>
    <row r="137" spans="1:78" x14ac:dyDescent="0.25">
      <c r="A137" s="369" t="s">
        <v>35</v>
      </c>
      <c r="B137" s="347">
        <v>1</v>
      </c>
      <c r="C137" s="343">
        <v>13</v>
      </c>
      <c r="D137" s="344">
        <v>4772</v>
      </c>
      <c r="E137" s="344">
        <f>D137*B137</f>
        <v>4772</v>
      </c>
      <c r="F137" s="357">
        <v>0.5</v>
      </c>
      <c r="G137" s="344">
        <f>E137*F137</f>
        <v>2386</v>
      </c>
      <c r="H137" s="358"/>
      <c r="I137" s="344"/>
      <c r="J137" s="340">
        <v>0.1</v>
      </c>
      <c r="K137" s="344">
        <f>E137*J137</f>
        <v>477.20000000000005</v>
      </c>
      <c r="L137" s="358"/>
      <c r="M137" s="344"/>
      <c r="N137" s="344">
        <f>G137+I137+K137+M137</f>
        <v>2863.2</v>
      </c>
      <c r="O137" s="344">
        <f t="shared" ref="O137:O141" si="64">E137+N137</f>
        <v>7635.2</v>
      </c>
      <c r="P137" s="334"/>
      <c r="Q137" s="334"/>
      <c r="R137" s="318"/>
      <c r="S137" s="318"/>
      <c r="T137" s="318"/>
      <c r="U137" s="318"/>
      <c r="V137" s="318"/>
      <c r="W137" s="318"/>
      <c r="X137" s="318"/>
      <c r="Y137" s="318"/>
      <c r="Z137" s="318"/>
      <c r="AA137" s="318"/>
      <c r="AB137" s="318"/>
      <c r="AC137" s="318"/>
      <c r="AD137" s="318"/>
      <c r="AE137" s="318"/>
      <c r="AF137" s="318"/>
      <c r="AG137" s="318"/>
      <c r="AH137" s="318"/>
      <c r="AI137" s="318"/>
      <c r="AJ137" s="318"/>
      <c r="AK137" s="318"/>
      <c r="AL137" s="318"/>
      <c r="AM137" s="318"/>
      <c r="AN137" s="318"/>
      <c r="AO137" s="318"/>
      <c r="AP137" s="318"/>
      <c r="AQ137" s="318"/>
      <c r="AR137" s="318"/>
      <c r="AS137" s="318"/>
      <c r="AT137" s="318"/>
      <c r="AU137" s="318"/>
      <c r="AV137" s="318"/>
      <c r="AW137" s="318"/>
      <c r="AX137" s="318"/>
      <c r="AY137" s="318"/>
      <c r="AZ137" s="318"/>
      <c r="BA137" s="318"/>
      <c r="BB137" s="318"/>
      <c r="BC137" s="318"/>
      <c r="BD137" s="318"/>
      <c r="BE137" s="318"/>
      <c r="BF137" s="318"/>
      <c r="BG137" s="318"/>
      <c r="BH137" s="318"/>
      <c r="BI137" s="318"/>
      <c r="BJ137" s="318"/>
      <c r="BK137" s="318"/>
      <c r="BL137" s="318"/>
      <c r="BM137" s="318"/>
      <c r="BN137" s="318"/>
      <c r="BO137" s="318"/>
      <c r="BP137" s="318"/>
      <c r="BQ137" s="318"/>
      <c r="BR137" s="318"/>
      <c r="BS137" s="318"/>
      <c r="BT137" s="318"/>
      <c r="BU137" s="318"/>
      <c r="BV137" s="318"/>
      <c r="BW137" s="318"/>
      <c r="BX137" s="318"/>
      <c r="BY137" s="318"/>
      <c r="BZ137" s="318"/>
    </row>
    <row r="138" spans="1:78" s="335" customFormat="1" x14ac:dyDescent="0.25">
      <c r="A138" s="369" t="s">
        <v>37</v>
      </c>
      <c r="B138" s="347">
        <v>1</v>
      </c>
      <c r="C138" s="343">
        <v>9</v>
      </c>
      <c r="D138" s="344">
        <v>3636</v>
      </c>
      <c r="E138" s="344">
        <f>D138*B138</f>
        <v>3636</v>
      </c>
      <c r="F138" s="357">
        <v>0.5</v>
      </c>
      <c r="G138" s="344">
        <f>E138*F138</f>
        <v>1818</v>
      </c>
      <c r="H138" s="358"/>
      <c r="I138" s="344"/>
      <c r="J138" s="340">
        <v>0.2</v>
      </c>
      <c r="K138" s="344">
        <f>E138*J138</f>
        <v>727.2</v>
      </c>
      <c r="L138" s="358"/>
      <c r="M138" s="344"/>
      <c r="N138" s="344">
        <f>G138+I138+K138+M138</f>
        <v>2545.1999999999998</v>
      </c>
      <c r="O138" s="344">
        <f t="shared" si="64"/>
        <v>6181.2</v>
      </c>
      <c r="P138" s="334"/>
      <c r="Q138" s="334"/>
      <c r="R138" s="338"/>
      <c r="S138" s="338"/>
      <c r="T138" s="338"/>
      <c r="U138" s="338"/>
      <c r="V138" s="338"/>
      <c r="W138" s="338"/>
      <c r="X138" s="338"/>
      <c r="Y138" s="338"/>
      <c r="Z138" s="338"/>
      <c r="AA138" s="338"/>
      <c r="AB138" s="338"/>
      <c r="AC138" s="338"/>
      <c r="AD138" s="338"/>
      <c r="AE138" s="338"/>
      <c r="AF138" s="338"/>
      <c r="AG138" s="338"/>
      <c r="AH138" s="338"/>
      <c r="AI138" s="338"/>
      <c r="AJ138" s="338"/>
      <c r="AK138" s="338"/>
      <c r="AL138" s="338"/>
      <c r="AM138" s="338"/>
      <c r="AN138" s="338"/>
      <c r="AO138" s="338"/>
      <c r="AP138" s="338"/>
      <c r="AQ138" s="338"/>
      <c r="AR138" s="338"/>
      <c r="AS138" s="338"/>
      <c r="AT138" s="338"/>
      <c r="AU138" s="338"/>
      <c r="AV138" s="338"/>
      <c r="AW138" s="338"/>
      <c r="AX138" s="338"/>
      <c r="AY138" s="338"/>
      <c r="AZ138" s="338"/>
      <c r="BA138" s="338"/>
      <c r="BB138" s="338"/>
      <c r="BC138" s="338"/>
      <c r="BD138" s="338"/>
      <c r="BE138" s="338"/>
      <c r="BF138" s="338"/>
      <c r="BG138" s="338"/>
      <c r="BH138" s="338"/>
      <c r="BI138" s="338"/>
      <c r="BJ138" s="338"/>
      <c r="BK138" s="338"/>
      <c r="BL138" s="338"/>
      <c r="BM138" s="338"/>
      <c r="BN138" s="338"/>
      <c r="BO138" s="338"/>
      <c r="BP138" s="338"/>
      <c r="BQ138" s="338"/>
      <c r="BR138" s="338"/>
      <c r="BS138" s="338"/>
      <c r="BT138" s="338"/>
      <c r="BU138" s="338"/>
      <c r="BV138" s="338"/>
      <c r="BW138" s="338"/>
      <c r="BX138" s="338"/>
      <c r="BY138" s="338"/>
      <c r="BZ138" s="338"/>
    </row>
    <row r="139" spans="1:78" x14ac:dyDescent="0.25">
      <c r="A139" s="369" t="s">
        <v>43</v>
      </c>
      <c r="B139" s="363">
        <v>0.5</v>
      </c>
      <c r="C139" s="343">
        <v>8</v>
      </c>
      <c r="D139" s="344">
        <v>3447</v>
      </c>
      <c r="E139" s="344">
        <f>D139*B139</f>
        <v>1723.5</v>
      </c>
      <c r="F139" s="357">
        <v>0.5</v>
      </c>
      <c r="G139" s="344">
        <f>E139*F139</f>
        <v>861.75</v>
      </c>
      <c r="H139" s="358"/>
      <c r="I139" s="344"/>
      <c r="J139" s="340">
        <v>0.2</v>
      </c>
      <c r="K139" s="344">
        <f>E139*J139</f>
        <v>344.70000000000005</v>
      </c>
      <c r="L139" s="358"/>
      <c r="M139" s="344"/>
      <c r="N139" s="344">
        <f>G139+I139+K139+M139</f>
        <v>1206.45</v>
      </c>
      <c r="O139" s="344">
        <f t="shared" si="64"/>
        <v>2929.95</v>
      </c>
      <c r="P139" s="334"/>
      <c r="Q139" s="334"/>
      <c r="R139" s="318"/>
      <c r="S139" s="318"/>
      <c r="T139" s="318"/>
      <c r="U139" s="318"/>
      <c r="V139" s="318"/>
      <c r="W139" s="318"/>
      <c r="X139" s="318"/>
      <c r="Y139" s="318"/>
      <c r="Z139" s="318"/>
      <c r="AA139" s="318"/>
      <c r="AB139" s="318"/>
      <c r="AC139" s="318"/>
      <c r="AD139" s="318"/>
      <c r="AE139" s="318"/>
      <c r="AF139" s="318"/>
      <c r="AG139" s="318"/>
      <c r="AH139" s="318"/>
      <c r="AI139" s="318"/>
      <c r="AJ139" s="318"/>
      <c r="AK139" s="318"/>
      <c r="AL139" s="318"/>
      <c r="AM139" s="318"/>
      <c r="AN139" s="318"/>
      <c r="AO139" s="318"/>
      <c r="AP139" s="318"/>
      <c r="AQ139" s="318"/>
      <c r="AR139" s="318"/>
      <c r="AS139" s="318"/>
      <c r="AT139" s="318"/>
      <c r="AU139" s="318"/>
      <c r="AV139" s="318"/>
      <c r="AW139" s="318"/>
      <c r="AX139" s="318"/>
      <c r="AY139" s="318"/>
      <c r="AZ139" s="318"/>
      <c r="BA139" s="318"/>
      <c r="BB139" s="318"/>
      <c r="BC139" s="318"/>
      <c r="BD139" s="318"/>
      <c r="BE139" s="318"/>
      <c r="BF139" s="318"/>
      <c r="BG139" s="318"/>
      <c r="BH139" s="318"/>
      <c r="BI139" s="318"/>
      <c r="BJ139" s="318"/>
      <c r="BK139" s="318"/>
      <c r="BL139" s="318"/>
      <c r="BM139" s="318"/>
      <c r="BN139" s="318"/>
      <c r="BO139" s="318"/>
      <c r="BP139" s="318"/>
      <c r="BQ139" s="318"/>
      <c r="BR139" s="318"/>
      <c r="BS139" s="318"/>
      <c r="BT139" s="318"/>
      <c r="BU139" s="318"/>
      <c r="BV139" s="318"/>
      <c r="BW139" s="318"/>
      <c r="BX139" s="318"/>
      <c r="BY139" s="318"/>
      <c r="BZ139" s="318"/>
    </row>
    <row r="140" spans="1:78" x14ac:dyDescent="0.25">
      <c r="A140" s="369" t="s">
        <v>43</v>
      </c>
      <c r="B140" s="347">
        <v>1</v>
      </c>
      <c r="C140" s="343">
        <v>8</v>
      </c>
      <c r="D140" s="344">
        <v>3447</v>
      </c>
      <c r="E140" s="344">
        <f>D140*B140</f>
        <v>3447</v>
      </c>
      <c r="F140" s="357">
        <v>0.5</v>
      </c>
      <c r="G140" s="344">
        <f>E140*F140</f>
        <v>1723.5</v>
      </c>
      <c r="H140" s="358"/>
      <c r="I140" s="344"/>
      <c r="J140" s="340">
        <v>0.1</v>
      </c>
      <c r="K140" s="344">
        <f>E140*J140</f>
        <v>344.70000000000005</v>
      </c>
      <c r="L140" s="358"/>
      <c r="M140" s="344"/>
      <c r="N140" s="344">
        <f>G140+I140+K140+M140</f>
        <v>2068.1999999999998</v>
      </c>
      <c r="O140" s="344">
        <f t="shared" si="64"/>
        <v>5515.2</v>
      </c>
      <c r="P140" s="334"/>
      <c r="Q140" s="334"/>
      <c r="R140" s="318"/>
      <c r="S140" s="318"/>
      <c r="T140" s="318"/>
      <c r="U140" s="318"/>
      <c r="V140" s="318"/>
      <c r="W140" s="318"/>
      <c r="X140" s="318"/>
      <c r="Y140" s="318"/>
      <c r="Z140" s="318"/>
      <c r="AA140" s="318"/>
      <c r="AB140" s="318"/>
      <c r="AC140" s="318"/>
      <c r="AD140" s="318"/>
      <c r="AE140" s="318"/>
      <c r="AF140" s="318"/>
      <c r="AG140" s="318"/>
      <c r="AH140" s="318"/>
      <c r="AI140" s="318"/>
      <c r="AJ140" s="318"/>
      <c r="AK140" s="318"/>
      <c r="AL140" s="318"/>
      <c r="AM140" s="318"/>
      <c r="AN140" s="318"/>
      <c r="AO140" s="318"/>
      <c r="AP140" s="318"/>
      <c r="AQ140" s="318"/>
      <c r="AR140" s="318"/>
      <c r="AS140" s="318"/>
      <c r="AT140" s="318"/>
      <c r="AU140" s="318"/>
      <c r="AV140" s="318"/>
      <c r="AW140" s="318"/>
      <c r="AX140" s="318"/>
      <c r="AY140" s="318"/>
      <c r="AZ140" s="318"/>
      <c r="BA140" s="318"/>
      <c r="BB140" s="318"/>
      <c r="BC140" s="318"/>
      <c r="BD140" s="318"/>
      <c r="BE140" s="318"/>
      <c r="BF140" s="318"/>
      <c r="BG140" s="318"/>
      <c r="BH140" s="318"/>
      <c r="BI140" s="318"/>
      <c r="BJ140" s="318"/>
      <c r="BK140" s="318"/>
      <c r="BL140" s="318"/>
      <c r="BM140" s="318"/>
      <c r="BN140" s="318"/>
      <c r="BO140" s="318"/>
      <c r="BP140" s="318"/>
      <c r="BQ140" s="318"/>
      <c r="BR140" s="318"/>
      <c r="BS140" s="318"/>
      <c r="BT140" s="318"/>
      <c r="BU140" s="318"/>
      <c r="BV140" s="318"/>
      <c r="BW140" s="318"/>
      <c r="BX140" s="318"/>
      <c r="BY140" s="318"/>
      <c r="BZ140" s="318"/>
    </row>
    <row r="141" spans="1:78" ht="26.4" x14ac:dyDescent="0.25">
      <c r="A141" s="369" t="s">
        <v>33</v>
      </c>
      <c r="B141" s="347">
        <v>0.5</v>
      </c>
      <c r="C141" s="343">
        <v>1</v>
      </c>
      <c r="D141" s="344">
        <v>2102</v>
      </c>
      <c r="E141" s="344">
        <f>D141*B141</f>
        <v>1051</v>
      </c>
      <c r="F141" s="357"/>
      <c r="G141" s="344"/>
      <c r="H141" s="358"/>
      <c r="I141" s="344"/>
      <c r="J141" s="340"/>
      <c r="K141" s="344"/>
      <c r="L141" s="357">
        <v>0.1</v>
      </c>
      <c r="M141" s="344">
        <f>E141*L141</f>
        <v>105.10000000000001</v>
      </c>
      <c r="N141" s="344">
        <f>G141+I141+K141+M141</f>
        <v>105.10000000000001</v>
      </c>
      <c r="O141" s="344">
        <f t="shared" si="64"/>
        <v>1156.0999999999999</v>
      </c>
      <c r="P141" s="334"/>
      <c r="Q141" s="334"/>
      <c r="R141" s="318"/>
      <c r="S141" s="318"/>
      <c r="T141" s="318"/>
      <c r="U141" s="318"/>
      <c r="V141" s="318"/>
      <c r="W141" s="318"/>
      <c r="X141" s="318"/>
      <c r="Y141" s="318"/>
      <c r="Z141" s="318"/>
      <c r="AA141" s="318"/>
      <c r="AB141" s="318"/>
      <c r="AC141" s="318"/>
      <c r="AD141" s="318"/>
      <c r="AE141" s="318"/>
      <c r="AF141" s="318"/>
      <c r="AG141" s="318"/>
      <c r="AH141" s="318"/>
      <c r="AI141" s="318"/>
      <c r="AJ141" s="318"/>
      <c r="AK141" s="318"/>
      <c r="AL141" s="318"/>
      <c r="AM141" s="318"/>
      <c r="AN141" s="318"/>
      <c r="AO141" s="318"/>
      <c r="AP141" s="318"/>
      <c r="AQ141" s="318"/>
      <c r="AR141" s="318"/>
      <c r="AS141" s="318"/>
      <c r="AT141" s="318"/>
      <c r="AU141" s="318"/>
      <c r="AV141" s="318"/>
      <c r="AW141" s="318"/>
      <c r="AX141" s="318"/>
      <c r="AY141" s="318"/>
      <c r="AZ141" s="318"/>
      <c r="BA141" s="318"/>
      <c r="BB141" s="318"/>
      <c r="BC141" s="318"/>
      <c r="BD141" s="318"/>
      <c r="BE141" s="318"/>
      <c r="BF141" s="318"/>
      <c r="BG141" s="318"/>
      <c r="BH141" s="318"/>
      <c r="BI141" s="318"/>
      <c r="BJ141" s="318"/>
      <c r="BK141" s="318"/>
      <c r="BL141" s="318"/>
      <c r="BM141" s="318"/>
      <c r="BN141" s="318"/>
      <c r="BO141" s="318"/>
      <c r="BP141" s="318"/>
      <c r="BQ141" s="318"/>
      <c r="BR141" s="318"/>
      <c r="BS141" s="318"/>
      <c r="BT141" s="318"/>
      <c r="BU141" s="318"/>
      <c r="BV141" s="318"/>
      <c r="BW141" s="318"/>
      <c r="BX141" s="318"/>
      <c r="BY141" s="318"/>
      <c r="BZ141" s="318"/>
    </row>
    <row r="142" spans="1:78" x14ac:dyDescent="0.25">
      <c r="A142" s="379" t="s">
        <v>22</v>
      </c>
      <c r="B142" s="379">
        <f>SUM(B137:B141)</f>
        <v>4</v>
      </c>
      <c r="C142" s="380"/>
      <c r="D142" s="377"/>
      <c r="E142" s="377">
        <f>SUM(E137:E141)</f>
        <v>14629.5</v>
      </c>
      <c r="F142" s="395"/>
      <c r="G142" s="377">
        <f>SUM(G137:G141)</f>
        <v>6789.25</v>
      </c>
      <c r="H142" s="390"/>
      <c r="I142" s="377"/>
      <c r="J142" s="394"/>
      <c r="K142" s="377">
        <f>SUM(K137:K141)</f>
        <v>1893.8000000000002</v>
      </c>
      <c r="L142" s="390"/>
      <c r="M142" s="377">
        <f>SUM(M137:M141)</f>
        <v>105.10000000000001</v>
      </c>
      <c r="N142" s="377">
        <f>SUM(N137:N141)</f>
        <v>8788.15</v>
      </c>
      <c r="O142" s="377">
        <f>SUM(O137:O141)</f>
        <v>23417.649999999998</v>
      </c>
      <c r="P142" s="360"/>
      <c r="Q142" s="360"/>
      <c r="R142" s="318"/>
      <c r="S142" s="318"/>
      <c r="T142" s="318"/>
      <c r="U142" s="318"/>
      <c r="V142" s="318"/>
      <c r="W142" s="318"/>
      <c r="X142" s="318"/>
      <c r="Y142" s="318"/>
      <c r="Z142" s="318"/>
      <c r="AA142" s="318"/>
      <c r="AB142" s="318"/>
      <c r="AC142" s="318"/>
      <c r="AD142" s="318"/>
      <c r="AE142" s="318"/>
      <c r="AF142" s="318"/>
      <c r="AG142" s="318"/>
      <c r="AH142" s="318"/>
      <c r="AI142" s="318"/>
      <c r="AJ142" s="318"/>
      <c r="AK142" s="318"/>
      <c r="AL142" s="318"/>
      <c r="AM142" s="318"/>
      <c r="AN142" s="318"/>
      <c r="AO142" s="318"/>
      <c r="AP142" s="318"/>
      <c r="AQ142" s="318"/>
      <c r="AR142" s="318"/>
      <c r="AS142" s="318"/>
      <c r="AT142" s="318"/>
      <c r="AU142" s="318"/>
      <c r="AV142" s="318"/>
      <c r="AW142" s="318"/>
      <c r="AX142" s="318"/>
      <c r="AY142" s="318"/>
      <c r="AZ142" s="318"/>
      <c r="BA142" s="318"/>
      <c r="BB142" s="318"/>
      <c r="BC142" s="318"/>
      <c r="BD142" s="318"/>
      <c r="BE142" s="318"/>
      <c r="BF142" s="318"/>
      <c r="BG142" s="318"/>
      <c r="BH142" s="318"/>
      <c r="BI142" s="318"/>
      <c r="BJ142" s="318"/>
      <c r="BK142" s="318"/>
      <c r="BL142" s="318"/>
      <c r="BM142" s="318"/>
      <c r="BN142" s="318"/>
      <c r="BO142" s="318"/>
      <c r="BP142" s="318"/>
      <c r="BQ142" s="318"/>
      <c r="BR142" s="318"/>
      <c r="BS142" s="318"/>
      <c r="BT142" s="318"/>
      <c r="BU142" s="318"/>
      <c r="BV142" s="318"/>
      <c r="BW142" s="318"/>
      <c r="BX142" s="318"/>
      <c r="BY142" s="318"/>
      <c r="BZ142" s="318"/>
    </row>
    <row r="143" spans="1:78" s="317" customFormat="1" x14ac:dyDescent="0.25">
      <c r="A143" s="417" t="s">
        <v>42</v>
      </c>
      <c r="B143" s="417"/>
      <c r="C143" s="417"/>
      <c r="D143" s="417"/>
      <c r="E143" s="417"/>
      <c r="F143" s="417"/>
      <c r="G143" s="417"/>
      <c r="H143" s="417"/>
      <c r="I143" s="417"/>
      <c r="J143" s="417"/>
      <c r="K143" s="417"/>
      <c r="L143" s="417"/>
      <c r="M143" s="417"/>
      <c r="N143" s="417"/>
      <c r="O143" s="417"/>
      <c r="P143" s="334"/>
      <c r="Q143" s="334"/>
      <c r="R143" s="339"/>
      <c r="S143" s="339"/>
      <c r="T143" s="339"/>
      <c r="U143" s="339"/>
      <c r="V143" s="339"/>
      <c r="W143" s="339"/>
      <c r="X143" s="339"/>
      <c r="Y143" s="339"/>
      <c r="Z143" s="339"/>
      <c r="AA143" s="339"/>
      <c r="AB143" s="339"/>
      <c r="AC143" s="339"/>
      <c r="AD143" s="339"/>
      <c r="AE143" s="339"/>
      <c r="AF143" s="339"/>
      <c r="AG143" s="339"/>
      <c r="AH143" s="339"/>
      <c r="AI143" s="339"/>
      <c r="AJ143" s="339"/>
      <c r="AK143" s="339"/>
      <c r="AL143" s="339"/>
      <c r="AM143" s="339"/>
      <c r="AN143" s="339"/>
      <c r="AO143" s="339"/>
      <c r="AP143" s="339"/>
      <c r="AQ143" s="339"/>
      <c r="AR143" s="339"/>
      <c r="AS143" s="339"/>
      <c r="AT143" s="339"/>
      <c r="AU143" s="339"/>
      <c r="AV143" s="339"/>
      <c r="AW143" s="339"/>
      <c r="AX143" s="339"/>
      <c r="AY143" s="339"/>
      <c r="AZ143" s="339"/>
      <c r="BA143" s="339"/>
      <c r="BB143" s="339"/>
      <c r="BC143" s="339"/>
      <c r="BD143" s="339"/>
      <c r="BE143" s="339"/>
      <c r="BF143" s="339"/>
      <c r="BG143" s="339"/>
      <c r="BH143" s="339"/>
      <c r="BI143" s="339"/>
      <c r="BJ143" s="339"/>
      <c r="BK143" s="339"/>
      <c r="BL143" s="339"/>
      <c r="BM143" s="339"/>
      <c r="BN143" s="339"/>
      <c r="BO143" s="339"/>
      <c r="BP143" s="339"/>
      <c r="BQ143" s="339"/>
      <c r="BR143" s="339"/>
      <c r="BS143" s="339"/>
      <c r="BT143" s="339"/>
      <c r="BU143" s="339"/>
      <c r="BV143" s="339"/>
      <c r="BW143" s="339"/>
      <c r="BX143" s="339"/>
      <c r="BY143" s="339"/>
      <c r="BZ143" s="339"/>
    </row>
    <row r="144" spans="1:78" x14ac:dyDescent="0.25">
      <c r="A144" s="369" t="s">
        <v>35</v>
      </c>
      <c r="B144" s="347">
        <v>1</v>
      </c>
      <c r="C144" s="343">
        <v>13</v>
      </c>
      <c r="D144" s="344">
        <v>4772</v>
      </c>
      <c r="E144" s="344">
        <f t="shared" ref="E144:E148" si="65">D144*B144</f>
        <v>4772</v>
      </c>
      <c r="F144" s="357">
        <v>0.5</v>
      </c>
      <c r="G144" s="344">
        <f>E144*F144</f>
        <v>2386</v>
      </c>
      <c r="H144" s="358"/>
      <c r="I144" s="344"/>
      <c r="J144" s="340">
        <v>0.2</v>
      </c>
      <c r="K144" s="344">
        <f>E144*J144</f>
        <v>954.40000000000009</v>
      </c>
      <c r="L144" s="358"/>
      <c r="M144" s="344"/>
      <c r="N144" s="344">
        <f t="shared" ref="N144:N148" si="66">G144+I144+K144+M144</f>
        <v>3340.4</v>
      </c>
      <c r="O144" s="344">
        <f>E144+N144</f>
        <v>8112.4</v>
      </c>
      <c r="P144" s="334"/>
      <c r="Q144" s="334"/>
      <c r="R144" s="318"/>
      <c r="S144" s="318"/>
      <c r="T144" s="318"/>
      <c r="U144" s="318"/>
      <c r="V144" s="318"/>
      <c r="W144" s="318"/>
      <c r="X144" s="318"/>
      <c r="Y144" s="318"/>
      <c r="Z144" s="318"/>
      <c r="AA144" s="318"/>
      <c r="AB144" s="318"/>
      <c r="AC144" s="318"/>
      <c r="AD144" s="318"/>
      <c r="AE144" s="318"/>
      <c r="AF144" s="318"/>
      <c r="AG144" s="318"/>
      <c r="AH144" s="318"/>
      <c r="AI144" s="318"/>
      <c r="AJ144" s="318"/>
      <c r="AK144" s="318"/>
      <c r="AL144" s="318"/>
      <c r="AM144" s="318"/>
      <c r="AN144" s="318"/>
      <c r="AO144" s="318"/>
      <c r="AP144" s="318"/>
      <c r="AQ144" s="318"/>
      <c r="AR144" s="318"/>
      <c r="AS144" s="318"/>
      <c r="AT144" s="318"/>
      <c r="AU144" s="318"/>
      <c r="AV144" s="318"/>
      <c r="AW144" s="318"/>
      <c r="AX144" s="318"/>
      <c r="AY144" s="318"/>
      <c r="AZ144" s="318"/>
      <c r="BA144" s="318"/>
      <c r="BB144" s="318"/>
      <c r="BC144" s="318"/>
      <c r="BD144" s="318"/>
      <c r="BE144" s="318"/>
      <c r="BF144" s="318"/>
      <c r="BG144" s="318"/>
      <c r="BH144" s="318"/>
      <c r="BI144" s="318"/>
      <c r="BJ144" s="318"/>
      <c r="BK144" s="318"/>
      <c r="BL144" s="318"/>
      <c r="BM144" s="318"/>
      <c r="BN144" s="318"/>
      <c r="BO144" s="318"/>
      <c r="BP144" s="318"/>
      <c r="BQ144" s="318"/>
      <c r="BR144" s="318"/>
      <c r="BS144" s="318"/>
      <c r="BT144" s="318"/>
      <c r="BU144" s="318"/>
      <c r="BV144" s="318"/>
      <c r="BW144" s="318"/>
      <c r="BX144" s="318"/>
      <c r="BY144" s="318"/>
      <c r="BZ144" s="318"/>
    </row>
    <row r="145" spans="1:78" s="335" customFormat="1" x14ac:dyDescent="0.25">
      <c r="A145" s="396" t="s">
        <v>37</v>
      </c>
      <c r="B145" s="363">
        <v>1</v>
      </c>
      <c r="C145" s="365">
        <v>9</v>
      </c>
      <c r="D145" s="366">
        <v>3636</v>
      </c>
      <c r="E145" s="366">
        <f t="shared" si="65"/>
        <v>3636</v>
      </c>
      <c r="F145" s="367">
        <v>0.5</v>
      </c>
      <c r="G145" s="366">
        <f>E145*F145</f>
        <v>1818</v>
      </c>
      <c r="H145" s="368"/>
      <c r="I145" s="366"/>
      <c r="J145" s="364">
        <v>0.1</v>
      </c>
      <c r="K145" s="366">
        <f>E145*J145</f>
        <v>363.6</v>
      </c>
      <c r="L145" s="368"/>
      <c r="M145" s="366"/>
      <c r="N145" s="366">
        <f t="shared" si="66"/>
        <v>2181.6</v>
      </c>
      <c r="O145" s="366">
        <f t="shared" ref="O145:O146" si="67">E145+N145</f>
        <v>5817.6</v>
      </c>
      <c r="P145" s="334"/>
      <c r="Q145" s="334"/>
      <c r="R145" s="338"/>
      <c r="S145" s="338"/>
      <c r="T145" s="338"/>
      <c r="U145" s="338"/>
      <c r="V145" s="338"/>
      <c r="W145" s="338"/>
      <c r="X145" s="338"/>
      <c r="Y145" s="338"/>
      <c r="Z145" s="338"/>
      <c r="AA145" s="338"/>
      <c r="AB145" s="338"/>
      <c r="AC145" s="338"/>
      <c r="AD145" s="338"/>
      <c r="AE145" s="338"/>
      <c r="AF145" s="338"/>
      <c r="AG145" s="338"/>
      <c r="AH145" s="338"/>
      <c r="AI145" s="338"/>
      <c r="AJ145" s="338"/>
      <c r="AK145" s="338"/>
      <c r="AL145" s="338"/>
      <c r="AM145" s="338"/>
      <c r="AN145" s="338"/>
      <c r="AO145" s="338"/>
      <c r="AP145" s="338"/>
      <c r="AQ145" s="338"/>
      <c r="AR145" s="338"/>
      <c r="AS145" s="338"/>
      <c r="AT145" s="338"/>
      <c r="AU145" s="338"/>
      <c r="AV145" s="338"/>
      <c r="AW145" s="338"/>
      <c r="AX145" s="338"/>
      <c r="AY145" s="338"/>
      <c r="AZ145" s="338"/>
      <c r="BA145" s="338"/>
      <c r="BB145" s="338"/>
      <c r="BC145" s="338"/>
      <c r="BD145" s="338"/>
      <c r="BE145" s="338"/>
      <c r="BF145" s="338"/>
      <c r="BG145" s="338"/>
      <c r="BH145" s="338"/>
      <c r="BI145" s="338"/>
      <c r="BJ145" s="338"/>
      <c r="BK145" s="338"/>
      <c r="BL145" s="338"/>
      <c r="BM145" s="338"/>
      <c r="BN145" s="338"/>
      <c r="BO145" s="338"/>
      <c r="BP145" s="338"/>
      <c r="BQ145" s="338"/>
      <c r="BR145" s="338"/>
      <c r="BS145" s="338"/>
      <c r="BT145" s="338"/>
      <c r="BU145" s="338"/>
      <c r="BV145" s="338"/>
      <c r="BW145" s="338"/>
      <c r="BX145" s="338"/>
      <c r="BY145" s="338"/>
      <c r="BZ145" s="338"/>
    </row>
    <row r="146" spans="1:78" x14ac:dyDescent="0.25">
      <c r="A146" s="396" t="s">
        <v>43</v>
      </c>
      <c r="B146" s="363">
        <v>0.5</v>
      </c>
      <c r="C146" s="365">
        <v>8</v>
      </c>
      <c r="D146" s="366">
        <v>3447</v>
      </c>
      <c r="E146" s="366">
        <f t="shared" si="65"/>
        <v>1723.5</v>
      </c>
      <c r="F146" s="367">
        <v>0.5</v>
      </c>
      <c r="G146" s="366">
        <f>E146*F146</f>
        <v>861.75</v>
      </c>
      <c r="H146" s="368"/>
      <c r="I146" s="366"/>
      <c r="J146" s="364">
        <v>0.2</v>
      </c>
      <c r="K146" s="366">
        <f>E146*J146</f>
        <v>344.70000000000005</v>
      </c>
      <c r="L146" s="368"/>
      <c r="M146" s="366"/>
      <c r="N146" s="366">
        <f t="shared" si="66"/>
        <v>1206.45</v>
      </c>
      <c r="O146" s="366">
        <f t="shared" si="67"/>
        <v>2929.95</v>
      </c>
      <c r="R146" s="318"/>
      <c r="S146" s="318"/>
      <c r="T146" s="318"/>
      <c r="U146" s="318"/>
      <c r="V146" s="318"/>
      <c r="W146" s="318"/>
      <c r="X146" s="318"/>
      <c r="Y146" s="318"/>
      <c r="Z146" s="318"/>
      <c r="AA146" s="318"/>
      <c r="AB146" s="318"/>
      <c r="AC146" s="318"/>
      <c r="AD146" s="318"/>
      <c r="AE146" s="318"/>
      <c r="AF146" s="318"/>
      <c r="AG146" s="318"/>
      <c r="AH146" s="318"/>
      <c r="AI146" s="318"/>
      <c r="AJ146" s="318"/>
      <c r="AK146" s="318"/>
      <c r="AL146" s="318"/>
      <c r="AM146" s="318"/>
      <c r="AN146" s="318"/>
      <c r="AO146" s="318"/>
      <c r="AP146" s="318"/>
      <c r="AQ146" s="318"/>
      <c r="AR146" s="318"/>
      <c r="AS146" s="318"/>
      <c r="AT146" s="318"/>
      <c r="AU146" s="318"/>
      <c r="AV146" s="318"/>
      <c r="AW146" s="318"/>
      <c r="AX146" s="318"/>
      <c r="AY146" s="318"/>
      <c r="AZ146" s="318"/>
      <c r="BA146" s="318"/>
      <c r="BB146" s="318"/>
      <c r="BC146" s="318"/>
      <c r="BD146" s="318"/>
      <c r="BE146" s="318"/>
      <c r="BF146" s="318"/>
      <c r="BG146" s="318"/>
      <c r="BH146" s="318"/>
      <c r="BI146" s="318"/>
      <c r="BJ146" s="318"/>
      <c r="BK146" s="318"/>
      <c r="BL146" s="318"/>
      <c r="BM146" s="318"/>
      <c r="BN146" s="318"/>
      <c r="BO146" s="318"/>
      <c r="BP146" s="318"/>
      <c r="BQ146" s="318"/>
      <c r="BR146" s="318"/>
      <c r="BS146" s="318"/>
      <c r="BT146" s="318"/>
      <c r="BU146" s="318"/>
      <c r="BV146" s="318"/>
      <c r="BW146" s="318"/>
      <c r="BX146" s="318"/>
      <c r="BY146" s="318"/>
      <c r="BZ146" s="318"/>
    </row>
    <row r="147" spans="1:78" x14ac:dyDescent="0.25">
      <c r="A147" s="369" t="s">
        <v>168</v>
      </c>
      <c r="B147" s="347">
        <v>1</v>
      </c>
      <c r="C147" s="343">
        <v>8</v>
      </c>
      <c r="D147" s="349">
        <v>3447</v>
      </c>
      <c r="E147" s="344">
        <f t="shared" si="65"/>
        <v>3447</v>
      </c>
      <c r="F147" s="357">
        <v>0.5</v>
      </c>
      <c r="G147" s="344">
        <f>E147*F147</f>
        <v>1723.5</v>
      </c>
      <c r="H147" s="358"/>
      <c r="I147" s="344"/>
      <c r="J147" s="340">
        <v>0.1</v>
      </c>
      <c r="K147" s="344">
        <f>E147*J147</f>
        <v>344.70000000000005</v>
      </c>
      <c r="L147" s="358"/>
      <c r="M147" s="344"/>
      <c r="N147" s="344">
        <f t="shared" si="66"/>
        <v>2068.1999999999998</v>
      </c>
      <c r="O147" s="344">
        <f>E147+N147</f>
        <v>5515.2</v>
      </c>
      <c r="P147" s="334"/>
      <c r="Q147" s="334"/>
      <c r="R147" s="318"/>
      <c r="S147" s="318"/>
      <c r="T147" s="318"/>
      <c r="U147" s="318"/>
      <c r="V147" s="318"/>
      <c r="W147" s="318"/>
      <c r="X147" s="318"/>
      <c r="Y147" s="318"/>
      <c r="Z147" s="318"/>
      <c r="AA147" s="318"/>
      <c r="AB147" s="318"/>
      <c r="AC147" s="318"/>
      <c r="AD147" s="318"/>
      <c r="AE147" s="318"/>
      <c r="AF147" s="318"/>
      <c r="AG147" s="318"/>
      <c r="AH147" s="318"/>
      <c r="AI147" s="318"/>
      <c r="AJ147" s="318"/>
      <c r="AK147" s="318"/>
      <c r="AL147" s="318"/>
      <c r="AM147" s="318"/>
      <c r="AN147" s="318"/>
      <c r="AO147" s="318"/>
      <c r="AP147" s="318"/>
      <c r="AQ147" s="318"/>
      <c r="AR147" s="318"/>
      <c r="AS147" s="318"/>
      <c r="AT147" s="318"/>
      <c r="AU147" s="318"/>
      <c r="AV147" s="318"/>
      <c r="AW147" s="318"/>
      <c r="AX147" s="318"/>
      <c r="AY147" s="318"/>
      <c r="AZ147" s="318"/>
      <c r="BA147" s="318"/>
      <c r="BB147" s="318"/>
      <c r="BC147" s="318"/>
      <c r="BD147" s="318"/>
      <c r="BE147" s="318"/>
      <c r="BF147" s="318"/>
      <c r="BG147" s="318"/>
      <c r="BH147" s="318"/>
      <c r="BI147" s="318"/>
      <c r="BJ147" s="318"/>
      <c r="BK147" s="318"/>
      <c r="BL147" s="318"/>
      <c r="BM147" s="318"/>
      <c r="BN147" s="318"/>
      <c r="BO147" s="318"/>
      <c r="BP147" s="318"/>
      <c r="BQ147" s="318"/>
      <c r="BR147" s="318"/>
      <c r="BS147" s="318"/>
      <c r="BT147" s="318"/>
      <c r="BU147" s="318"/>
      <c r="BV147" s="318"/>
      <c r="BW147" s="318"/>
      <c r="BX147" s="318"/>
      <c r="BY147" s="318"/>
      <c r="BZ147" s="318"/>
    </row>
    <row r="148" spans="1:78" ht="26.4" x14ac:dyDescent="0.25">
      <c r="A148" s="369" t="s">
        <v>33</v>
      </c>
      <c r="B148" s="347">
        <v>1</v>
      </c>
      <c r="C148" s="343">
        <v>1</v>
      </c>
      <c r="D148" s="344">
        <v>2102</v>
      </c>
      <c r="E148" s="344">
        <f t="shared" si="65"/>
        <v>2102</v>
      </c>
      <c r="F148" s="357"/>
      <c r="G148" s="344"/>
      <c r="H148" s="358"/>
      <c r="I148" s="344"/>
      <c r="J148" s="357"/>
      <c r="K148" s="344"/>
      <c r="L148" s="357">
        <v>0.1</v>
      </c>
      <c r="M148" s="344">
        <f>E148*L148</f>
        <v>210.20000000000002</v>
      </c>
      <c r="N148" s="344">
        <f t="shared" si="66"/>
        <v>210.20000000000002</v>
      </c>
      <c r="O148" s="344">
        <f>E148+N148</f>
        <v>2312.1999999999998</v>
      </c>
      <c r="P148" s="334"/>
      <c r="Q148" s="334"/>
      <c r="R148" s="318"/>
      <c r="S148" s="318"/>
      <c r="T148" s="318"/>
      <c r="U148" s="318"/>
      <c r="V148" s="318"/>
      <c r="W148" s="318"/>
      <c r="X148" s="318"/>
      <c r="Y148" s="318"/>
      <c r="Z148" s="318"/>
      <c r="AA148" s="318"/>
      <c r="AB148" s="318"/>
      <c r="AC148" s="318"/>
      <c r="AD148" s="318"/>
      <c r="AE148" s="318"/>
      <c r="AF148" s="318"/>
      <c r="AG148" s="318"/>
      <c r="AH148" s="318"/>
      <c r="AI148" s="318"/>
      <c r="AJ148" s="318"/>
      <c r="AK148" s="318"/>
      <c r="AL148" s="318"/>
      <c r="AM148" s="318"/>
      <c r="AN148" s="318"/>
      <c r="AO148" s="318"/>
      <c r="AP148" s="318"/>
      <c r="AQ148" s="318"/>
      <c r="AR148" s="318"/>
      <c r="AS148" s="318"/>
      <c r="AT148" s="318"/>
      <c r="AU148" s="318"/>
      <c r="AV148" s="318"/>
      <c r="AW148" s="318"/>
      <c r="AX148" s="318"/>
      <c r="AY148" s="318"/>
      <c r="AZ148" s="318"/>
      <c r="BA148" s="318"/>
      <c r="BB148" s="318"/>
      <c r="BC148" s="318"/>
      <c r="BD148" s="318"/>
      <c r="BE148" s="318"/>
      <c r="BF148" s="318"/>
      <c r="BG148" s="318"/>
      <c r="BH148" s="318"/>
      <c r="BI148" s="318"/>
      <c r="BJ148" s="318"/>
      <c r="BK148" s="318"/>
      <c r="BL148" s="318"/>
      <c r="BM148" s="318"/>
      <c r="BN148" s="318"/>
      <c r="BO148" s="318"/>
      <c r="BP148" s="318"/>
      <c r="BQ148" s="318"/>
      <c r="BR148" s="318"/>
      <c r="BS148" s="318"/>
      <c r="BT148" s="318"/>
      <c r="BU148" s="318"/>
      <c r="BV148" s="318"/>
      <c r="BW148" s="318"/>
      <c r="BX148" s="318"/>
      <c r="BY148" s="318"/>
      <c r="BZ148" s="318"/>
    </row>
    <row r="149" spans="1:78" x14ac:dyDescent="0.25">
      <c r="A149" s="380" t="s">
        <v>22</v>
      </c>
      <c r="B149" s="380">
        <f>SUM(B144:B148)</f>
        <v>4.5</v>
      </c>
      <c r="C149" s="392"/>
      <c r="D149" s="390"/>
      <c r="E149" s="377">
        <f>SUM(E144:E148)</f>
        <v>15680.5</v>
      </c>
      <c r="F149" s="395"/>
      <c r="G149" s="377">
        <f>SUM(G144:G148)</f>
        <v>6789.25</v>
      </c>
      <c r="H149" s="390"/>
      <c r="I149" s="377"/>
      <c r="J149" s="394"/>
      <c r="K149" s="377">
        <f>SUM(K144:K148)</f>
        <v>2007.4</v>
      </c>
      <c r="L149" s="390"/>
      <c r="M149" s="377">
        <f>SUM(M144:M148)</f>
        <v>210.20000000000002</v>
      </c>
      <c r="N149" s="377">
        <f>SUM(N144:N148)</f>
        <v>9006.85</v>
      </c>
      <c r="O149" s="377">
        <f>SUM(O144:O148)</f>
        <v>24687.350000000002</v>
      </c>
      <c r="P149" s="334"/>
      <c r="Q149" s="334"/>
      <c r="R149" s="318"/>
      <c r="S149" s="318"/>
      <c r="T149" s="318"/>
      <c r="U149" s="318"/>
      <c r="V149" s="318"/>
      <c r="W149" s="318"/>
      <c r="X149" s="318"/>
      <c r="Y149" s="318"/>
      <c r="Z149" s="318"/>
      <c r="AA149" s="318"/>
      <c r="AB149" s="318"/>
      <c r="AC149" s="318"/>
      <c r="AD149" s="318"/>
      <c r="AE149" s="318"/>
      <c r="AF149" s="318"/>
      <c r="AG149" s="318"/>
      <c r="AH149" s="318"/>
      <c r="AI149" s="318"/>
      <c r="AJ149" s="318"/>
      <c r="AK149" s="318"/>
      <c r="AL149" s="318"/>
      <c r="AM149" s="318"/>
      <c r="AN149" s="318"/>
      <c r="AO149" s="318"/>
      <c r="AP149" s="318"/>
      <c r="AQ149" s="318"/>
      <c r="AR149" s="318"/>
      <c r="AS149" s="318"/>
      <c r="AT149" s="318"/>
      <c r="AU149" s="318"/>
      <c r="AV149" s="318"/>
      <c r="AW149" s="318"/>
      <c r="AX149" s="318"/>
      <c r="AY149" s="318"/>
      <c r="AZ149" s="318"/>
      <c r="BA149" s="318"/>
      <c r="BB149" s="318"/>
      <c r="BC149" s="318"/>
      <c r="BD149" s="318"/>
      <c r="BE149" s="318"/>
      <c r="BF149" s="318"/>
      <c r="BG149" s="318"/>
      <c r="BH149" s="318"/>
      <c r="BI149" s="318"/>
      <c r="BJ149" s="318"/>
      <c r="BK149" s="318"/>
      <c r="BL149" s="318"/>
      <c r="BM149" s="318"/>
      <c r="BN149" s="318"/>
      <c r="BO149" s="318"/>
      <c r="BP149" s="318"/>
      <c r="BQ149" s="318"/>
      <c r="BR149" s="318"/>
      <c r="BS149" s="318"/>
      <c r="BT149" s="318"/>
      <c r="BU149" s="318"/>
      <c r="BV149" s="318"/>
      <c r="BW149" s="318"/>
      <c r="BX149" s="318"/>
      <c r="BY149" s="318"/>
      <c r="BZ149" s="318"/>
    </row>
    <row r="150" spans="1:78" x14ac:dyDescent="0.25">
      <c r="A150" s="417" t="s">
        <v>187</v>
      </c>
      <c r="B150" s="417"/>
      <c r="C150" s="417"/>
      <c r="D150" s="417"/>
      <c r="E150" s="417"/>
      <c r="F150" s="417"/>
      <c r="G150" s="417"/>
      <c r="H150" s="417"/>
      <c r="I150" s="417"/>
      <c r="J150" s="417"/>
      <c r="K150" s="417"/>
      <c r="L150" s="417"/>
      <c r="M150" s="417"/>
      <c r="N150" s="417"/>
      <c r="O150" s="417"/>
      <c r="P150" s="334"/>
      <c r="Q150" s="334"/>
      <c r="R150" s="318"/>
      <c r="S150" s="318"/>
      <c r="T150" s="318"/>
      <c r="U150" s="318"/>
      <c r="V150" s="318"/>
      <c r="W150" s="318"/>
      <c r="X150" s="318"/>
      <c r="Y150" s="318"/>
      <c r="Z150" s="318"/>
      <c r="AA150" s="318"/>
      <c r="AB150" s="318"/>
      <c r="AC150" s="318"/>
      <c r="AD150" s="318"/>
      <c r="AE150" s="318"/>
      <c r="AF150" s="318"/>
      <c r="AG150" s="318"/>
      <c r="AH150" s="318"/>
      <c r="AI150" s="318"/>
      <c r="AJ150" s="318"/>
      <c r="AK150" s="318"/>
      <c r="AL150" s="318"/>
      <c r="AM150" s="318"/>
      <c r="AN150" s="318"/>
      <c r="AO150" s="318"/>
      <c r="AP150" s="318"/>
      <c r="AQ150" s="318"/>
      <c r="AR150" s="318"/>
      <c r="AS150" s="318"/>
      <c r="AT150" s="318"/>
      <c r="AU150" s="318"/>
      <c r="AV150" s="318"/>
      <c r="AW150" s="318"/>
      <c r="AX150" s="318"/>
      <c r="AY150" s="318"/>
      <c r="AZ150" s="318"/>
      <c r="BA150" s="318"/>
      <c r="BB150" s="318"/>
      <c r="BC150" s="318"/>
      <c r="BD150" s="318"/>
      <c r="BE150" s="318"/>
      <c r="BF150" s="318"/>
      <c r="BG150" s="318"/>
      <c r="BH150" s="318"/>
      <c r="BI150" s="318"/>
      <c r="BJ150" s="318"/>
      <c r="BK150" s="318"/>
      <c r="BL150" s="318"/>
      <c r="BM150" s="318"/>
      <c r="BN150" s="318"/>
      <c r="BO150" s="318"/>
      <c r="BP150" s="318"/>
      <c r="BQ150" s="318"/>
      <c r="BR150" s="318"/>
      <c r="BS150" s="318"/>
      <c r="BT150" s="318"/>
      <c r="BU150" s="318"/>
      <c r="BV150" s="318"/>
      <c r="BW150" s="318"/>
      <c r="BX150" s="318"/>
      <c r="BY150" s="318"/>
      <c r="BZ150" s="318"/>
    </row>
    <row r="151" spans="1:78" ht="39.6" x14ac:dyDescent="0.25">
      <c r="A151" s="369" t="s">
        <v>115</v>
      </c>
      <c r="B151" s="354">
        <v>1</v>
      </c>
      <c r="C151" s="353">
        <v>13</v>
      </c>
      <c r="D151" s="398">
        <v>4772</v>
      </c>
      <c r="E151" s="351">
        <f t="shared" ref="E151:E158" si="68">D151*B151</f>
        <v>4772</v>
      </c>
      <c r="F151" s="340">
        <v>0.5</v>
      </c>
      <c r="G151" s="351">
        <f t="shared" ref="G151:G155" si="69">E151*F151</f>
        <v>2386</v>
      </c>
      <c r="H151" s="359"/>
      <c r="I151" s="351"/>
      <c r="J151" s="340">
        <v>0.3</v>
      </c>
      <c r="K151" s="351">
        <f t="shared" ref="K151:K155" si="70">E151*J151</f>
        <v>1431.6</v>
      </c>
      <c r="L151" s="359"/>
      <c r="M151" s="351"/>
      <c r="N151" s="351">
        <f t="shared" ref="N151:N158" si="71">G151+I151+K151+M151</f>
        <v>3817.6</v>
      </c>
      <c r="O151" s="351">
        <f t="shared" ref="O151:O159" si="72">E151+N151</f>
        <v>8589.6</v>
      </c>
      <c r="P151" s="334"/>
      <c r="Q151" s="334"/>
      <c r="R151" s="318"/>
      <c r="S151" s="318"/>
      <c r="T151" s="318"/>
      <c r="U151" s="318"/>
      <c r="V151" s="318"/>
      <c r="W151" s="318"/>
      <c r="X151" s="318"/>
      <c r="Y151" s="318"/>
      <c r="Z151" s="318"/>
      <c r="AA151" s="318"/>
      <c r="AB151" s="318"/>
      <c r="AC151" s="318"/>
      <c r="AD151" s="318"/>
      <c r="AE151" s="318"/>
      <c r="AF151" s="318"/>
      <c r="AG151" s="318"/>
      <c r="AH151" s="318"/>
      <c r="AI151" s="318"/>
      <c r="AJ151" s="318"/>
      <c r="AK151" s="318"/>
      <c r="AL151" s="318"/>
      <c r="AM151" s="318"/>
      <c r="AN151" s="318"/>
      <c r="AO151" s="318"/>
      <c r="AP151" s="318"/>
      <c r="AQ151" s="318"/>
      <c r="AR151" s="318"/>
      <c r="AS151" s="318"/>
      <c r="AT151" s="318"/>
      <c r="AU151" s="318"/>
      <c r="AV151" s="318"/>
      <c r="AW151" s="318"/>
      <c r="AX151" s="318"/>
      <c r="AY151" s="318"/>
      <c r="AZ151" s="318"/>
      <c r="BA151" s="318"/>
      <c r="BB151" s="318"/>
      <c r="BC151" s="318"/>
      <c r="BD151" s="318"/>
      <c r="BE151" s="318"/>
      <c r="BF151" s="318"/>
      <c r="BG151" s="318"/>
      <c r="BH151" s="318"/>
      <c r="BI151" s="318"/>
      <c r="BJ151" s="318"/>
      <c r="BK151" s="318"/>
      <c r="BL151" s="318"/>
      <c r="BM151" s="318"/>
      <c r="BN151" s="318"/>
      <c r="BO151" s="318"/>
      <c r="BP151" s="318"/>
      <c r="BQ151" s="318"/>
      <c r="BR151" s="318"/>
      <c r="BS151" s="318"/>
      <c r="BT151" s="318"/>
      <c r="BU151" s="318"/>
      <c r="BV151" s="318"/>
      <c r="BW151" s="318"/>
      <c r="BX151" s="318"/>
      <c r="BY151" s="318"/>
      <c r="BZ151" s="318"/>
    </row>
    <row r="152" spans="1:78" x14ac:dyDescent="0.25">
      <c r="A152" s="369" t="s">
        <v>182</v>
      </c>
      <c r="B152" s="347">
        <v>0.5</v>
      </c>
      <c r="C152" s="343">
        <v>11</v>
      </c>
      <c r="D152" s="344">
        <v>4141</v>
      </c>
      <c r="E152" s="344">
        <f t="shared" si="68"/>
        <v>2070.5</v>
      </c>
      <c r="F152" s="357">
        <v>0.5</v>
      </c>
      <c r="G152" s="344">
        <f t="shared" si="69"/>
        <v>1035.25</v>
      </c>
      <c r="H152" s="358"/>
      <c r="I152" s="344"/>
      <c r="J152" s="340">
        <v>0</v>
      </c>
      <c r="K152" s="351">
        <f t="shared" si="70"/>
        <v>0</v>
      </c>
      <c r="L152" s="358"/>
      <c r="M152" s="344"/>
      <c r="N152" s="351">
        <f t="shared" si="71"/>
        <v>1035.25</v>
      </c>
      <c r="O152" s="344">
        <f t="shared" si="72"/>
        <v>3105.75</v>
      </c>
      <c r="P152" s="334"/>
      <c r="Q152" s="334"/>
      <c r="R152" s="318"/>
      <c r="S152" s="318"/>
      <c r="T152" s="318"/>
      <c r="U152" s="318"/>
      <c r="V152" s="318"/>
      <c r="W152" s="318"/>
      <c r="X152" s="318"/>
      <c r="Y152" s="318"/>
      <c r="Z152" s="318"/>
      <c r="AA152" s="318"/>
      <c r="AB152" s="318"/>
      <c r="AC152" s="318"/>
      <c r="AD152" s="318"/>
      <c r="AE152" s="318"/>
      <c r="AF152" s="318"/>
      <c r="AG152" s="318"/>
      <c r="AH152" s="318"/>
      <c r="AI152" s="318"/>
      <c r="AJ152" s="318"/>
      <c r="AK152" s="318"/>
      <c r="AL152" s="318"/>
      <c r="AM152" s="318"/>
      <c r="AN152" s="318"/>
      <c r="AO152" s="318"/>
      <c r="AP152" s="318"/>
      <c r="AQ152" s="318"/>
      <c r="AR152" s="318"/>
      <c r="AS152" s="318"/>
      <c r="AT152" s="318"/>
      <c r="AU152" s="318"/>
      <c r="AV152" s="318"/>
      <c r="AW152" s="318"/>
      <c r="AX152" s="318"/>
      <c r="AY152" s="318"/>
      <c r="AZ152" s="318"/>
      <c r="BA152" s="318"/>
      <c r="BB152" s="318"/>
      <c r="BC152" s="318"/>
      <c r="BD152" s="318"/>
      <c r="BE152" s="318"/>
      <c r="BF152" s="318"/>
      <c r="BG152" s="318"/>
      <c r="BH152" s="318"/>
      <c r="BI152" s="318"/>
      <c r="BJ152" s="318"/>
      <c r="BK152" s="318"/>
      <c r="BL152" s="318"/>
      <c r="BM152" s="318"/>
      <c r="BN152" s="318"/>
      <c r="BO152" s="318"/>
      <c r="BP152" s="318"/>
      <c r="BQ152" s="318"/>
      <c r="BR152" s="318"/>
      <c r="BS152" s="318"/>
      <c r="BT152" s="318"/>
      <c r="BU152" s="318"/>
      <c r="BV152" s="318"/>
      <c r="BW152" s="318"/>
      <c r="BX152" s="318"/>
      <c r="BY152" s="318"/>
      <c r="BZ152" s="318"/>
    </row>
    <row r="153" spans="1:78" x14ac:dyDescent="0.25">
      <c r="A153" s="369" t="s">
        <v>113</v>
      </c>
      <c r="B153" s="347">
        <v>1</v>
      </c>
      <c r="C153" s="343">
        <v>10</v>
      </c>
      <c r="D153" s="349">
        <v>3826</v>
      </c>
      <c r="E153" s="344">
        <f t="shared" si="68"/>
        <v>3826</v>
      </c>
      <c r="F153" s="357">
        <v>0.5</v>
      </c>
      <c r="G153" s="344">
        <f t="shared" si="69"/>
        <v>1913</v>
      </c>
      <c r="H153" s="358"/>
      <c r="I153" s="344"/>
      <c r="J153" s="340">
        <v>0.3</v>
      </c>
      <c r="K153" s="344">
        <f t="shared" si="70"/>
        <v>1147.8</v>
      </c>
      <c r="L153" s="358"/>
      <c r="M153" s="344"/>
      <c r="N153" s="351">
        <f t="shared" si="71"/>
        <v>3060.8</v>
      </c>
      <c r="O153" s="344">
        <f t="shared" si="72"/>
        <v>6886.8</v>
      </c>
      <c r="P153" s="334"/>
      <c r="Q153" s="334"/>
      <c r="R153" s="318"/>
      <c r="S153" s="318"/>
      <c r="T153" s="318"/>
      <c r="U153" s="318"/>
      <c r="V153" s="318"/>
      <c r="W153" s="318"/>
      <c r="X153" s="318"/>
      <c r="Y153" s="318"/>
      <c r="Z153" s="318"/>
      <c r="AA153" s="318"/>
      <c r="AB153" s="318"/>
      <c r="AC153" s="318"/>
      <c r="AD153" s="318"/>
      <c r="AE153" s="318"/>
      <c r="AF153" s="318"/>
      <c r="AG153" s="318"/>
      <c r="AH153" s="318"/>
      <c r="AI153" s="318"/>
      <c r="AJ153" s="318"/>
      <c r="AK153" s="318"/>
      <c r="AL153" s="318"/>
      <c r="AM153" s="318"/>
      <c r="AN153" s="318"/>
      <c r="AO153" s="318"/>
      <c r="AP153" s="318"/>
      <c r="AQ153" s="318"/>
      <c r="AR153" s="318"/>
      <c r="AS153" s="318"/>
      <c r="AT153" s="318"/>
      <c r="AU153" s="318"/>
      <c r="AV153" s="318"/>
      <c r="AW153" s="318"/>
      <c r="AX153" s="318"/>
      <c r="AY153" s="318"/>
      <c r="AZ153" s="318"/>
      <c r="BA153" s="318"/>
      <c r="BB153" s="318"/>
      <c r="BC153" s="318"/>
      <c r="BD153" s="318"/>
      <c r="BE153" s="318"/>
      <c r="BF153" s="318"/>
      <c r="BG153" s="318"/>
      <c r="BH153" s="318"/>
      <c r="BI153" s="318"/>
      <c r="BJ153" s="318"/>
      <c r="BK153" s="318"/>
      <c r="BL153" s="318"/>
      <c r="BM153" s="318"/>
      <c r="BN153" s="318"/>
      <c r="BO153" s="318"/>
      <c r="BP153" s="318"/>
      <c r="BQ153" s="318"/>
      <c r="BR153" s="318"/>
      <c r="BS153" s="318"/>
      <c r="BT153" s="318"/>
      <c r="BU153" s="318"/>
      <c r="BV153" s="318"/>
      <c r="BW153" s="318"/>
      <c r="BX153" s="318"/>
      <c r="BY153" s="318"/>
      <c r="BZ153" s="318"/>
    </row>
    <row r="154" spans="1:78" x14ac:dyDescent="0.25">
      <c r="A154" s="369" t="s">
        <v>113</v>
      </c>
      <c r="B154" s="347">
        <v>1</v>
      </c>
      <c r="C154" s="343">
        <v>10</v>
      </c>
      <c r="D154" s="349">
        <v>3826</v>
      </c>
      <c r="E154" s="344">
        <f t="shared" si="68"/>
        <v>3826</v>
      </c>
      <c r="F154" s="357">
        <v>0.5</v>
      </c>
      <c r="G154" s="344">
        <f t="shared" si="69"/>
        <v>1913</v>
      </c>
      <c r="H154" s="358"/>
      <c r="I154" s="344"/>
      <c r="J154" s="340">
        <v>0.2</v>
      </c>
      <c r="K154" s="344">
        <f t="shared" si="70"/>
        <v>765.2</v>
      </c>
      <c r="L154" s="358"/>
      <c r="M154" s="344"/>
      <c r="N154" s="351">
        <f t="shared" si="71"/>
        <v>2678.2</v>
      </c>
      <c r="O154" s="344">
        <f t="shared" si="72"/>
        <v>6504.2</v>
      </c>
      <c r="P154" s="334"/>
      <c r="Q154" s="334"/>
      <c r="R154" s="318"/>
      <c r="S154" s="318"/>
      <c r="T154" s="318"/>
      <c r="U154" s="318"/>
      <c r="V154" s="318"/>
      <c r="W154" s="318"/>
      <c r="X154" s="318"/>
      <c r="Y154" s="318"/>
      <c r="Z154" s="318"/>
      <c r="AA154" s="318"/>
      <c r="AB154" s="318"/>
      <c r="AC154" s="318"/>
      <c r="AD154" s="318"/>
      <c r="AE154" s="318"/>
      <c r="AF154" s="318"/>
      <c r="AG154" s="318"/>
      <c r="AH154" s="318"/>
      <c r="AI154" s="318"/>
      <c r="AJ154" s="318"/>
      <c r="AK154" s="318"/>
      <c r="AL154" s="318"/>
      <c r="AM154" s="318"/>
      <c r="AN154" s="318"/>
      <c r="AO154" s="318"/>
      <c r="AP154" s="318"/>
      <c r="AQ154" s="318"/>
      <c r="AR154" s="318"/>
      <c r="AS154" s="318"/>
      <c r="AT154" s="318"/>
      <c r="AU154" s="318"/>
      <c r="AV154" s="318"/>
      <c r="AW154" s="318"/>
      <c r="AX154" s="318"/>
      <c r="AY154" s="318"/>
      <c r="AZ154" s="318"/>
      <c r="BA154" s="318"/>
      <c r="BB154" s="318"/>
      <c r="BC154" s="318"/>
      <c r="BD154" s="318"/>
      <c r="BE154" s="318"/>
      <c r="BF154" s="318"/>
      <c r="BG154" s="318"/>
      <c r="BH154" s="318"/>
      <c r="BI154" s="318"/>
      <c r="BJ154" s="318"/>
      <c r="BK154" s="318"/>
      <c r="BL154" s="318"/>
      <c r="BM154" s="318"/>
      <c r="BN154" s="318"/>
      <c r="BO154" s="318"/>
      <c r="BP154" s="318"/>
      <c r="BQ154" s="318"/>
      <c r="BR154" s="318"/>
      <c r="BS154" s="318"/>
      <c r="BT154" s="318"/>
      <c r="BU154" s="318"/>
      <c r="BV154" s="318"/>
      <c r="BW154" s="318"/>
      <c r="BX154" s="318"/>
      <c r="BY154" s="318"/>
      <c r="BZ154" s="318"/>
    </row>
    <row r="155" spans="1:78" s="335" customFormat="1" x14ac:dyDescent="0.25">
      <c r="A155" s="369" t="s">
        <v>37</v>
      </c>
      <c r="B155" s="347">
        <v>1</v>
      </c>
      <c r="C155" s="343">
        <v>9</v>
      </c>
      <c r="D155" s="344">
        <v>3636</v>
      </c>
      <c r="E155" s="344">
        <f t="shared" si="68"/>
        <v>3636</v>
      </c>
      <c r="F155" s="357">
        <v>0.5</v>
      </c>
      <c r="G155" s="344">
        <f t="shared" si="69"/>
        <v>1818</v>
      </c>
      <c r="H155" s="358"/>
      <c r="I155" s="344"/>
      <c r="J155" s="340">
        <v>0.2</v>
      </c>
      <c r="K155" s="344">
        <f t="shared" si="70"/>
        <v>727.2</v>
      </c>
      <c r="L155" s="358"/>
      <c r="M155" s="344"/>
      <c r="N155" s="351">
        <f t="shared" si="71"/>
        <v>2545.1999999999998</v>
      </c>
      <c r="O155" s="344">
        <f t="shared" si="72"/>
        <v>6181.2</v>
      </c>
      <c r="P155" s="334"/>
      <c r="Q155" s="334"/>
      <c r="R155" s="338"/>
      <c r="S155" s="338"/>
      <c r="T155" s="338"/>
      <c r="U155" s="338"/>
      <c r="V155" s="338"/>
      <c r="W155" s="338"/>
      <c r="X155" s="338"/>
      <c r="Y155" s="338"/>
      <c r="Z155" s="338"/>
      <c r="AA155" s="338"/>
      <c r="AB155" s="338"/>
      <c r="AC155" s="338"/>
      <c r="AD155" s="338"/>
      <c r="AE155" s="338"/>
      <c r="AF155" s="338"/>
      <c r="AG155" s="338"/>
      <c r="AH155" s="338"/>
      <c r="AI155" s="338"/>
      <c r="AJ155" s="338"/>
      <c r="AK155" s="338"/>
      <c r="AL155" s="338"/>
      <c r="AM155" s="338"/>
      <c r="AN155" s="338"/>
      <c r="AO155" s="338"/>
      <c r="AP155" s="338"/>
      <c r="AQ155" s="338"/>
      <c r="AR155" s="338"/>
      <c r="AS155" s="338"/>
      <c r="AT155" s="338"/>
      <c r="AU155" s="338"/>
      <c r="AV155" s="338"/>
      <c r="AW155" s="338"/>
      <c r="AX155" s="338"/>
      <c r="AY155" s="338"/>
      <c r="AZ155" s="338"/>
      <c r="BA155" s="338"/>
      <c r="BB155" s="338"/>
      <c r="BC155" s="338"/>
      <c r="BD155" s="338"/>
      <c r="BE155" s="338"/>
      <c r="BF155" s="338"/>
      <c r="BG155" s="338"/>
      <c r="BH155" s="338"/>
      <c r="BI155" s="338"/>
      <c r="BJ155" s="338"/>
      <c r="BK155" s="338"/>
      <c r="BL155" s="338"/>
      <c r="BM155" s="338"/>
      <c r="BN155" s="338"/>
      <c r="BO155" s="338"/>
      <c r="BP155" s="338"/>
      <c r="BQ155" s="338"/>
      <c r="BR155" s="338"/>
      <c r="BS155" s="338"/>
      <c r="BT155" s="338"/>
      <c r="BU155" s="338"/>
      <c r="BV155" s="338"/>
      <c r="BW155" s="338"/>
      <c r="BX155" s="338"/>
      <c r="BY155" s="338"/>
      <c r="BZ155" s="338"/>
    </row>
    <row r="156" spans="1:78" s="335" customFormat="1" x14ac:dyDescent="0.25">
      <c r="A156" s="369" t="s">
        <v>37</v>
      </c>
      <c r="B156" s="347">
        <v>0.5</v>
      </c>
      <c r="C156" s="343">
        <v>9</v>
      </c>
      <c r="D156" s="344">
        <v>3636</v>
      </c>
      <c r="E156" s="344">
        <f t="shared" ref="E156" si="73">D156*B156</f>
        <v>1818</v>
      </c>
      <c r="F156" s="357">
        <v>0.5</v>
      </c>
      <c r="G156" s="344">
        <f t="shared" ref="G156" si="74">E156*F156</f>
        <v>909</v>
      </c>
      <c r="H156" s="358"/>
      <c r="I156" s="344"/>
      <c r="J156" s="340">
        <v>0</v>
      </c>
      <c r="K156" s="344">
        <f t="shared" ref="K156" si="75">E156*J156</f>
        <v>0</v>
      </c>
      <c r="L156" s="358"/>
      <c r="M156" s="344"/>
      <c r="N156" s="351">
        <f t="shared" ref="N156" si="76">G156+I156+K156+M156</f>
        <v>909</v>
      </c>
      <c r="O156" s="344">
        <f t="shared" ref="O156" si="77">E156+N156</f>
        <v>2727</v>
      </c>
      <c r="P156" s="334"/>
      <c r="Q156" s="334"/>
      <c r="R156" s="338"/>
      <c r="S156" s="338"/>
      <c r="T156" s="338"/>
      <c r="U156" s="338"/>
      <c r="V156" s="338"/>
      <c r="W156" s="338"/>
      <c r="X156" s="338"/>
      <c r="Y156" s="338"/>
      <c r="Z156" s="338"/>
      <c r="AA156" s="338"/>
      <c r="AB156" s="338"/>
      <c r="AC156" s="338"/>
      <c r="AD156" s="338"/>
      <c r="AE156" s="338"/>
      <c r="AF156" s="338"/>
      <c r="AG156" s="338"/>
      <c r="AH156" s="338"/>
      <c r="AI156" s="338"/>
      <c r="AJ156" s="338"/>
      <c r="AK156" s="338"/>
      <c r="AL156" s="338"/>
      <c r="AM156" s="338"/>
      <c r="AN156" s="338"/>
      <c r="AO156" s="338"/>
      <c r="AP156" s="338"/>
      <c r="AQ156" s="338"/>
      <c r="AR156" s="338"/>
      <c r="AS156" s="338"/>
      <c r="AT156" s="338"/>
      <c r="AU156" s="338"/>
      <c r="AV156" s="338"/>
      <c r="AW156" s="338"/>
      <c r="AX156" s="338"/>
      <c r="AY156" s="338"/>
      <c r="AZ156" s="338"/>
      <c r="BA156" s="338"/>
      <c r="BB156" s="338"/>
      <c r="BC156" s="338"/>
      <c r="BD156" s="338"/>
      <c r="BE156" s="338"/>
      <c r="BF156" s="338"/>
      <c r="BG156" s="338"/>
      <c r="BH156" s="338"/>
      <c r="BI156" s="338"/>
      <c r="BJ156" s="338"/>
      <c r="BK156" s="338"/>
      <c r="BL156" s="338"/>
      <c r="BM156" s="338"/>
      <c r="BN156" s="338"/>
      <c r="BO156" s="338"/>
      <c r="BP156" s="338"/>
      <c r="BQ156" s="338"/>
      <c r="BR156" s="338"/>
      <c r="BS156" s="338"/>
      <c r="BT156" s="338"/>
      <c r="BU156" s="338"/>
      <c r="BV156" s="338"/>
      <c r="BW156" s="338"/>
      <c r="BX156" s="338"/>
      <c r="BY156" s="338"/>
      <c r="BZ156" s="338"/>
    </row>
    <row r="157" spans="1:78" ht="26.4" x14ac:dyDescent="0.25">
      <c r="A157" s="369" t="s">
        <v>33</v>
      </c>
      <c r="B157" s="347">
        <v>1</v>
      </c>
      <c r="C157" s="343">
        <v>1</v>
      </c>
      <c r="D157" s="344">
        <v>2102</v>
      </c>
      <c r="E157" s="344">
        <f t="shared" si="68"/>
        <v>2102</v>
      </c>
      <c r="F157" s="357"/>
      <c r="G157" s="344"/>
      <c r="H157" s="358"/>
      <c r="I157" s="344"/>
      <c r="J157" s="340"/>
      <c r="K157" s="344"/>
      <c r="L157" s="357">
        <v>0.1</v>
      </c>
      <c r="M157" s="344">
        <f>E157*L157</f>
        <v>210.20000000000002</v>
      </c>
      <c r="N157" s="351">
        <f t="shared" si="71"/>
        <v>210.20000000000002</v>
      </c>
      <c r="O157" s="344">
        <f t="shared" si="72"/>
        <v>2312.1999999999998</v>
      </c>
      <c r="P157" s="334"/>
      <c r="Q157" s="334"/>
      <c r="R157" s="318"/>
      <c r="S157" s="318"/>
      <c r="T157" s="318"/>
      <c r="U157" s="318"/>
      <c r="V157" s="318"/>
      <c r="W157" s="318"/>
      <c r="X157" s="318"/>
      <c r="Y157" s="318"/>
      <c r="Z157" s="318"/>
      <c r="AA157" s="318"/>
      <c r="AB157" s="318"/>
      <c r="AC157" s="318"/>
      <c r="AD157" s="318"/>
      <c r="AE157" s="318"/>
      <c r="AF157" s="318"/>
      <c r="AG157" s="318"/>
      <c r="AH157" s="318"/>
      <c r="AI157" s="318"/>
      <c r="AJ157" s="318"/>
      <c r="AK157" s="318"/>
      <c r="AL157" s="318"/>
      <c r="AM157" s="318"/>
      <c r="AN157" s="318"/>
      <c r="AO157" s="318"/>
      <c r="AP157" s="318"/>
      <c r="AQ157" s="318"/>
      <c r="AR157" s="318"/>
      <c r="AS157" s="318"/>
      <c r="AT157" s="318"/>
      <c r="AU157" s="318"/>
      <c r="AV157" s="318"/>
      <c r="AW157" s="318"/>
      <c r="AX157" s="318"/>
      <c r="AY157" s="318"/>
      <c r="AZ157" s="318"/>
      <c r="BA157" s="318"/>
      <c r="BB157" s="318"/>
      <c r="BC157" s="318"/>
      <c r="BD157" s="318"/>
      <c r="BE157" s="318"/>
      <c r="BF157" s="318"/>
      <c r="BG157" s="318"/>
      <c r="BH157" s="318"/>
      <c r="BI157" s="318"/>
      <c r="BJ157" s="318"/>
      <c r="BK157" s="318"/>
      <c r="BL157" s="318"/>
      <c r="BM157" s="318"/>
      <c r="BN157" s="318"/>
      <c r="BO157" s="318"/>
      <c r="BP157" s="318"/>
      <c r="BQ157" s="318"/>
      <c r="BR157" s="318"/>
      <c r="BS157" s="318"/>
      <c r="BT157" s="318"/>
      <c r="BU157" s="318"/>
      <c r="BV157" s="318"/>
      <c r="BW157" s="318"/>
      <c r="BX157" s="318"/>
      <c r="BY157" s="318"/>
      <c r="BZ157" s="318"/>
    </row>
    <row r="158" spans="1:78" x14ac:dyDescent="0.25">
      <c r="A158" s="369" t="s">
        <v>108</v>
      </c>
      <c r="B158" s="347">
        <v>0.5</v>
      </c>
      <c r="C158" s="343">
        <v>1</v>
      </c>
      <c r="D158" s="344">
        <v>2102</v>
      </c>
      <c r="E158" s="344">
        <f t="shared" si="68"/>
        <v>1051</v>
      </c>
      <c r="F158" s="357"/>
      <c r="G158" s="344"/>
      <c r="H158" s="358"/>
      <c r="I158" s="344"/>
      <c r="J158" s="340"/>
      <c r="K158" s="344"/>
      <c r="L158" s="358"/>
      <c r="M158" s="344"/>
      <c r="N158" s="351">
        <f t="shared" si="71"/>
        <v>0</v>
      </c>
      <c r="O158" s="344">
        <f t="shared" si="72"/>
        <v>1051</v>
      </c>
      <c r="P158" s="334"/>
      <c r="Q158" s="334"/>
      <c r="R158" s="318"/>
      <c r="S158" s="318"/>
      <c r="T158" s="318"/>
      <c r="U158" s="318"/>
      <c r="V158" s="318"/>
      <c r="W158" s="318"/>
      <c r="X158" s="318"/>
      <c r="Y158" s="318"/>
      <c r="Z158" s="318"/>
      <c r="AA158" s="318"/>
      <c r="AB158" s="318"/>
      <c r="AC158" s="318"/>
      <c r="AD158" s="318"/>
      <c r="AE158" s="318"/>
      <c r="AF158" s="318"/>
      <c r="AG158" s="318"/>
      <c r="AH158" s="318"/>
      <c r="AI158" s="318"/>
      <c r="AJ158" s="318"/>
      <c r="AK158" s="318"/>
      <c r="AL158" s="318"/>
      <c r="AM158" s="318"/>
      <c r="AN158" s="318"/>
      <c r="AO158" s="318"/>
      <c r="AP158" s="318"/>
      <c r="AQ158" s="318"/>
      <c r="AR158" s="318"/>
      <c r="AS158" s="318"/>
      <c r="AT158" s="318"/>
      <c r="AU158" s="318"/>
      <c r="AV158" s="318"/>
      <c r="AW158" s="318"/>
      <c r="AX158" s="318"/>
      <c r="AY158" s="318"/>
      <c r="AZ158" s="318"/>
      <c r="BA158" s="318"/>
      <c r="BB158" s="318"/>
      <c r="BC158" s="318"/>
      <c r="BD158" s="318"/>
      <c r="BE158" s="318"/>
      <c r="BF158" s="318"/>
      <c r="BG158" s="318"/>
      <c r="BH158" s="318"/>
      <c r="BI158" s="318"/>
      <c r="BJ158" s="318"/>
      <c r="BK158" s="318"/>
      <c r="BL158" s="318"/>
      <c r="BM158" s="318"/>
      <c r="BN158" s="318"/>
      <c r="BO158" s="318"/>
      <c r="BP158" s="318"/>
      <c r="BQ158" s="318"/>
      <c r="BR158" s="318"/>
      <c r="BS158" s="318"/>
      <c r="BT158" s="318"/>
      <c r="BU158" s="318"/>
      <c r="BV158" s="318"/>
      <c r="BW158" s="318"/>
      <c r="BX158" s="318"/>
      <c r="BY158" s="318"/>
      <c r="BZ158" s="318"/>
    </row>
    <row r="159" spans="1:78" x14ac:dyDescent="0.25">
      <c r="A159" s="380" t="s">
        <v>22</v>
      </c>
      <c r="B159" s="380">
        <f>SUM(B151:B158)</f>
        <v>6.5</v>
      </c>
      <c r="C159" s="392"/>
      <c r="D159" s="390"/>
      <c r="E159" s="377">
        <f>SUM(E151:E158)</f>
        <v>23101.5</v>
      </c>
      <c r="F159" s="395"/>
      <c r="G159" s="377">
        <f>SUM(G151:G158)</f>
        <v>9974.25</v>
      </c>
      <c r="H159" s="390"/>
      <c r="I159" s="377"/>
      <c r="J159" s="394"/>
      <c r="K159" s="377">
        <f>SUM(K151:K158)</f>
        <v>4071.7999999999993</v>
      </c>
      <c r="L159" s="390"/>
      <c r="M159" s="377">
        <f>SUM(M152:M158)</f>
        <v>210.20000000000002</v>
      </c>
      <c r="N159" s="377">
        <f>SUM(N151:N158)</f>
        <v>14256.25</v>
      </c>
      <c r="O159" s="377">
        <f t="shared" si="72"/>
        <v>37357.75</v>
      </c>
      <c r="P159" s="334"/>
      <c r="Q159" s="334"/>
      <c r="R159" s="318"/>
      <c r="S159" s="318"/>
      <c r="T159" s="318"/>
      <c r="U159" s="318"/>
      <c r="V159" s="318"/>
      <c r="W159" s="318"/>
      <c r="X159" s="318"/>
      <c r="Y159" s="318"/>
      <c r="Z159" s="318"/>
      <c r="AA159" s="318"/>
      <c r="AB159" s="318"/>
      <c r="AC159" s="318"/>
      <c r="AD159" s="318"/>
      <c r="AE159" s="318"/>
      <c r="AF159" s="318"/>
      <c r="AG159" s="318"/>
      <c r="AH159" s="318"/>
      <c r="AI159" s="318"/>
      <c r="AJ159" s="318"/>
      <c r="AK159" s="318"/>
      <c r="AL159" s="318"/>
      <c r="AM159" s="318"/>
      <c r="AN159" s="318"/>
      <c r="AO159" s="318"/>
      <c r="AP159" s="318"/>
      <c r="AQ159" s="318"/>
      <c r="AR159" s="318"/>
      <c r="AS159" s="318"/>
      <c r="AT159" s="318"/>
      <c r="AU159" s="318"/>
      <c r="AV159" s="318"/>
      <c r="AW159" s="318"/>
      <c r="AX159" s="318"/>
      <c r="AY159" s="318"/>
      <c r="AZ159" s="318"/>
      <c r="BA159" s="318"/>
      <c r="BB159" s="318"/>
      <c r="BC159" s="318"/>
      <c r="BD159" s="318"/>
      <c r="BE159" s="318"/>
      <c r="BF159" s="318"/>
      <c r="BG159" s="318"/>
      <c r="BH159" s="318"/>
      <c r="BI159" s="318"/>
      <c r="BJ159" s="318"/>
      <c r="BK159" s="318"/>
      <c r="BL159" s="318"/>
      <c r="BM159" s="318"/>
      <c r="BN159" s="318"/>
      <c r="BO159" s="318"/>
      <c r="BP159" s="318"/>
      <c r="BQ159" s="318"/>
      <c r="BR159" s="318"/>
      <c r="BS159" s="318"/>
      <c r="BT159" s="318"/>
      <c r="BU159" s="318"/>
      <c r="BV159" s="318"/>
      <c r="BW159" s="318"/>
      <c r="BX159" s="318"/>
      <c r="BY159" s="318"/>
      <c r="BZ159" s="318"/>
    </row>
    <row r="160" spans="1:78" x14ac:dyDescent="0.25">
      <c r="A160" s="417" t="s">
        <v>116</v>
      </c>
      <c r="B160" s="417"/>
      <c r="C160" s="417"/>
      <c r="D160" s="417"/>
      <c r="E160" s="417"/>
      <c r="F160" s="417"/>
      <c r="G160" s="417"/>
      <c r="H160" s="417"/>
      <c r="I160" s="417"/>
      <c r="J160" s="417"/>
      <c r="K160" s="417"/>
      <c r="L160" s="417"/>
      <c r="M160" s="417"/>
      <c r="N160" s="417"/>
      <c r="O160" s="417"/>
      <c r="P160" s="334"/>
      <c r="Q160" s="334"/>
      <c r="R160" s="318"/>
      <c r="S160" s="318"/>
      <c r="T160" s="318"/>
      <c r="U160" s="318"/>
      <c r="V160" s="318"/>
      <c r="W160" s="318"/>
      <c r="X160" s="318"/>
      <c r="Y160" s="318"/>
      <c r="Z160" s="318"/>
      <c r="AA160" s="318"/>
      <c r="AB160" s="318"/>
      <c r="AC160" s="318"/>
      <c r="AD160" s="318"/>
      <c r="AE160" s="318"/>
      <c r="AF160" s="318"/>
      <c r="AG160" s="318"/>
      <c r="AH160" s="318"/>
      <c r="AI160" s="318"/>
      <c r="AJ160" s="318"/>
      <c r="AK160" s="318"/>
      <c r="AL160" s="318"/>
      <c r="AM160" s="318"/>
      <c r="AN160" s="318"/>
      <c r="AO160" s="318"/>
      <c r="AP160" s="318"/>
      <c r="AQ160" s="318"/>
      <c r="AR160" s="318"/>
      <c r="AS160" s="318"/>
      <c r="AT160" s="318"/>
      <c r="AU160" s="318"/>
      <c r="AV160" s="318"/>
      <c r="AW160" s="318"/>
      <c r="AX160" s="318"/>
      <c r="AY160" s="318"/>
      <c r="AZ160" s="318"/>
      <c r="BA160" s="318"/>
      <c r="BB160" s="318"/>
      <c r="BC160" s="318"/>
      <c r="BD160" s="318"/>
      <c r="BE160" s="318"/>
      <c r="BF160" s="318"/>
      <c r="BG160" s="318"/>
      <c r="BH160" s="318"/>
      <c r="BI160" s="318"/>
      <c r="BJ160" s="318"/>
      <c r="BK160" s="318"/>
      <c r="BL160" s="318"/>
      <c r="BM160" s="318"/>
      <c r="BN160" s="318"/>
      <c r="BO160" s="318"/>
      <c r="BP160" s="318"/>
      <c r="BQ160" s="318"/>
      <c r="BR160" s="318"/>
      <c r="BS160" s="318"/>
      <c r="BT160" s="318"/>
      <c r="BU160" s="318"/>
      <c r="BV160" s="318"/>
      <c r="BW160" s="318"/>
      <c r="BX160" s="318"/>
      <c r="BY160" s="318"/>
      <c r="BZ160" s="318"/>
    </row>
    <row r="161" spans="1:78" x14ac:dyDescent="0.25">
      <c r="A161" s="369" t="s">
        <v>35</v>
      </c>
      <c r="B161" s="347">
        <v>1</v>
      </c>
      <c r="C161" s="343">
        <v>13</v>
      </c>
      <c r="D161" s="344">
        <v>4772</v>
      </c>
      <c r="E161" s="344">
        <f t="shared" ref="E161:E167" si="78">D161*B161</f>
        <v>4772</v>
      </c>
      <c r="F161" s="357">
        <v>0.5</v>
      </c>
      <c r="G161" s="344">
        <f>E161*F161</f>
        <v>2386</v>
      </c>
      <c r="H161" s="358"/>
      <c r="I161" s="344"/>
      <c r="J161" s="340">
        <v>0.3</v>
      </c>
      <c r="K161" s="344">
        <f>E161*J161</f>
        <v>1431.6</v>
      </c>
      <c r="L161" s="358"/>
      <c r="M161" s="344"/>
      <c r="N161" s="344">
        <f t="shared" ref="N161:N167" si="79">G161+I161+K161+M161</f>
        <v>3817.6</v>
      </c>
      <c r="O161" s="344">
        <f t="shared" ref="O161:O168" si="80">E161+N161</f>
        <v>8589.6</v>
      </c>
      <c r="P161" s="334"/>
      <c r="Q161" s="334"/>
      <c r="R161" s="318"/>
      <c r="S161" s="318"/>
      <c r="T161" s="318"/>
      <c r="U161" s="318"/>
      <c r="V161" s="318"/>
      <c r="W161" s="318"/>
      <c r="X161" s="318"/>
      <c r="Y161" s="318"/>
      <c r="Z161" s="318"/>
      <c r="AA161" s="318"/>
      <c r="AB161" s="318"/>
      <c r="AC161" s="318"/>
      <c r="AD161" s="318"/>
      <c r="AE161" s="318"/>
      <c r="AF161" s="318"/>
      <c r="AG161" s="318"/>
      <c r="AH161" s="318"/>
      <c r="AI161" s="318"/>
      <c r="AJ161" s="318"/>
      <c r="AK161" s="318"/>
      <c r="AL161" s="318"/>
      <c r="AM161" s="318"/>
      <c r="AN161" s="318"/>
      <c r="AO161" s="318"/>
      <c r="AP161" s="318"/>
      <c r="AQ161" s="318"/>
      <c r="AR161" s="318"/>
      <c r="AS161" s="318"/>
      <c r="AT161" s="318"/>
      <c r="AU161" s="318"/>
      <c r="AV161" s="318"/>
      <c r="AW161" s="318"/>
      <c r="AX161" s="318"/>
      <c r="AY161" s="318"/>
      <c r="AZ161" s="318"/>
      <c r="BA161" s="318"/>
      <c r="BB161" s="318"/>
      <c r="BC161" s="318"/>
      <c r="BD161" s="318"/>
      <c r="BE161" s="318"/>
      <c r="BF161" s="318"/>
      <c r="BG161" s="318"/>
      <c r="BH161" s="318"/>
      <c r="BI161" s="318"/>
      <c r="BJ161" s="318"/>
      <c r="BK161" s="318"/>
      <c r="BL161" s="318"/>
      <c r="BM161" s="318"/>
      <c r="BN161" s="318"/>
      <c r="BO161" s="318"/>
      <c r="BP161" s="318"/>
      <c r="BQ161" s="318"/>
      <c r="BR161" s="318"/>
      <c r="BS161" s="318"/>
      <c r="BT161" s="318"/>
      <c r="BU161" s="318"/>
      <c r="BV161" s="318"/>
      <c r="BW161" s="318"/>
      <c r="BX161" s="318"/>
      <c r="BY161" s="318"/>
      <c r="BZ161" s="318"/>
    </row>
    <row r="162" spans="1:78" x14ac:dyDescent="0.25">
      <c r="A162" s="369" t="s">
        <v>113</v>
      </c>
      <c r="B162" s="347">
        <v>1</v>
      </c>
      <c r="C162" s="343">
        <v>10</v>
      </c>
      <c r="D162" s="349">
        <v>3826</v>
      </c>
      <c r="E162" s="344">
        <f t="shared" si="78"/>
        <v>3826</v>
      </c>
      <c r="F162" s="357">
        <v>0.5</v>
      </c>
      <c r="G162" s="344">
        <f>E162*F162</f>
        <v>1913</v>
      </c>
      <c r="H162" s="358"/>
      <c r="I162" s="344"/>
      <c r="J162" s="340">
        <v>0.3</v>
      </c>
      <c r="K162" s="344">
        <f>E162*J162</f>
        <v>1147.8</v>
      </c>
      <c r="L162" s="358"/>
      <c r="M162" s="344"/>
      <c r="N162" s="344">
        <f t="shared" si="79"/>
        <v>3060.8</v>
      </c>
      <c r="O162" s="344">
        <f t="shared" si="80"/>
        <v>6886.8</v>
      </c>
      <c r="P162" s="334"/>
      <c r="Q162" s="334"/>
      <c r="R162" s="318"/>
      <c r="S162" s="318"/>
      <c r="T162" s="318"/>
      <c r="U162" s="318"/>
      <c r="V162" s="318"/>
      <c r="W162" s="318"/>
      <c r="X162" s="318"/>
      <c r="Y162" s="318"/>
      <c r="Z162" s="318"/>
      <c r="AA162" s="318"/>
      <c r="AB162" s="318"/>
      <c r="AC162" s="318"/>
      <c r="AD162" s="318"/>
      <c r="AE162" s="318"/>
      <c r="AF162" s="318"/>
      <c r="AG162" s="318"/>
      <c r="AH162" s="318"/>
      <c r="AI162" s="318"/>
      <c r="AJ162" s="318"/>
      <c r="AK162" s="318"/>
      <c r="AL162" s="318"/>
      <c r="AM162" s="318"/>
      <c r="AN162" s="318"/>
      <c r="AO162" s="318"/>
      <c r="AP162" s="318"/>
      <c r="AQ162" s="318"/>
      <c r="AR162" s="318"/>
      <c r="AS162" s="318"/>
      <c r="AT162" s="318"/>
      <c r="AU162" s="318"/>
      <c r="AV162" s="318"/>
      <c r="AW162" s="318"/>
      <c r="AX162" s="318"/>
      <c r="AY162" s="318"/>
      <c r="AZ162" s="318"/>
      <c r="BA162" s="318"/>
      <c r="BB162" s="318"/>
      <c r="BC162" s="318"/>
      <c r="BD162" s="318"/>
      <c r="BE162" s="318"/>
      <c r="BF162" s="318"/>
      <c r="BG162" s="318"/>
      <c r="BH162" s="318"/>
      <c r="BI162" s="318"/>
      <c r="BJ162" s="318"/>
      <c r="BK162" s="318"/>
      <c r="BL162" s="318"/>
      <c r="BM162" s="318"/>
      <c r="BN162" s="318"/>
      <c r="BO162" s="318"/>
      <c r="BP162" s="318"/>
      <c r="BQ162" s="318"/>
      <c r="BR162" s="318"/>
      <c r="BS162" s="318"/>
      <c r="BT162" s="318"/>
      <c r="BU162" s="318"/>
      <c r="BV162" s="318"/>
      <c r="BW162" s="318"/>
      <c r="BX162" s="318"/>
      <c r="BY162" s="318"/>
      <c r="BZ162" s="318"/>
    </row>
    <row r="163" spans="1:78" x14ac:dyDescent="0.25">
      <c r="A163" s="369" t="s">
        <v>37</v>
      </c>
      <c r="B163" s="347">
        <v>1</v>
      </c>
      <c r="C163" s="343">
        <v>9</v>
      </c>
      <c r="D163" s="349">
        <v>3636</v>
      </c>
      <c r="E163" s="344">
        <f t="shared" si="78"/>
        <v>3636</v>
      </c>
      <c r="F163" s="357">
        <v>0.5</v>
      </c>
      <c r="G163" s="344">
        <f>E163*F163</f>
        <v>1818</v>
      </c>
      <c r="H163" s="358"/>
      <c r="I163" s="344"/>
      <c r="J163" s="340">
        <v>0.2</v>
      </c>
      <c r="K163" s="344">
        <f>E163*J163</f>
        <v>727.2</v>
      </c>
      <c r="L163" s="358"/>
      <c r="M163" s="344"/>
      <c r="N163" s="344">
        <f t="shared" si="79"/>
        <v>2545.1999999999998</v>
      </c>
      <c r="O163" s="344">
        <f t="shared" si="80"/>
        <v>6181.2</v>
      </c>
      <c r="P163" s="334"/>
      <c r="Q163" s="334"/>
      <c r="R163" s="318"/>
      <c r="S163" s="318"/>
      <c r="T163" s="318"/>
      <c r="U163" s="318"/>
      <c r="V163" s="318"/>
      <c r="W163" s="318"/>
      <c r="X163" s="318"/>
      <c r="Y163" s="318"/>
      <c r="Z163" s="318"/>
      <c r="AA163" s="318"/>
      <c r="AB163" s="318"/>
      <c r="AC163" s="318"/>
      <c r="AD163" s="318"/>
      <c r="AE163" s="318"/>
      <c r="AF163" s="318"/>
      <c r="AG163" s="318"/>
      <c r="AH163" s="318"/>
      <c r="AI163" s="318"/>
      <c r="AJ163" s="318"/>
      <c r="AK163" s="318"/>
      <c r="AL163" s="318"/>
      <c r="AM163" s="318"/>
      <c r="AN163" s="318"/>
      <c r="AO163" s="318"/>
      <c r="AP163" s="318"/>
      <c r="AQ163" s="318"/>
      <c r="AR163" s="318"/>
      <c r="AS163" s="318"/>
      <c r="AT163" s="318"/>
      <c r="AU163" s="318"/>
      <c r="AV163" s="318"/>
      <c r="AW163" s="318"/>
      <c r="AX163" s="318"/>
      <c r="AY163" s="318"/>
      <c r="AZ163" s="318"/>
      <c r="BA163" s="318"/>
      <c r="BB163" s="318"/>
      <c r="BC163" s="318"/>
      <c r="BD163" s="318"/>
      <c r="BE163" s="318"/>
      <c r="BF163" s="318"/>
      <c r="BG163" s="318"/>
      <c r="BH163" s="318"/>
      <c r="BI163" s="318"/>
      <c r="BJ163" s="318"/>
      <c r="BK163" s="318"/>
      <c r="BL163" s="318"/>
      <c r="BM163" s="318"/>
      <c r="BN163" s="318"/>
      <c r="BO163" s="318"/>
      <c r="BP163" s="318"/>
      <c r="BQ163" s="318"/>
      <c r="BR163" s="318"/>
      <c r="BS163" s="318"/>
      <c r="BT163" s="318"/>
      <c r="BU163" s="318"/>
      <c r="BV163" s="318"/>
      <c r="BW163" s="318"/>
      <c r="BX163" s="318"/>
      <c r="BY163" s="318"/>
      <c r="BZ163" s="318"/>
    </row>
    <row r="164" spans="1:78" s="334" customFormat="1" x14ac:dyDescent="0.25">
      <c r="A164" s="396" t="s">
        <v>37</v>
      </c>
      <c r="B164" s="347">
        <v>0.5</v>
      </c>
      <c r="C164" s="343">
        <v>9</v>
      </c>
      <c r="D164" s="344">
        <v>3636</v>
      </c>
      <c r="E164" s="344">
        <f>D164*B164</f>
        <v>1818</v>
      </c>
      <c r="F164" s="357">
        <v>0.5</v>
      </c>
      <c r="G164" s="344">
        <f>E164*F164</f>
        <v>909</v>
      </c>
      <c r="H164" s="358"/>
      <c r="I164" s="344"/>
      <c r="J164" s="364">
        <v>0</v>
      </c>
      <c r="K164" s="344">
        <f>E164*J164</f>
        <v>0</v>
      </c>
      <c r="L164" s="358"/>
      <c r="M164" s="344"/>
      <c r="N164" s="344">
        <f>G164+I164+K164+M164</f>
        <v>909</v>
      </c>
      <c r="O164" s="344">
        <f>E164+N164</f>
        <v>2727</v>
      </c>
      <c r="R164" s="342"/>
      <c r="S164" s="342"/>
      <c r="T164" s="342"/>
      <c r="U164" s="342"/>
      <c r="V164" s="342"/>
      <c r="W164" s="342"/>
      <c r="X164" s="342"/>
      <c r="Y164" s="342"/>
      <c r="Z164" s="342"/>
      <c r="AA164" s="342"/>
      <c r="AB164" s="342"/>
      <c r="AC164" s="342"/>
      <c r="AD164" s="342"/>
      <c r="AE164" s="342"/>
      <c r="AF164" s="342"/>
      <c r="AG164" s="342"/>
      <c r="AH164" s="342"/>
      <c r="AI164" s="342"/>
      <c r="AJ164" s="342"/>
      <c r="AK164" s="342"/>
      <c r="AL164" s="342"/>
      <c r="AM164" s="342"/>
      <c r="AN164" s="342"/>
      <c r="AO164" s="342"/>
      <c r="AP164" s="342"/>
      <c r="AQ164" s="342"/>
      <c r="AR164" s="342"/>
      <c r="AS164" s="342"/>
      <c r="AT164" s="342"/>
      <c r="AU164" s="342"/>
      <c r="AV164" s="342"/>
      <c r="AW164" s="342"/>
      <c r="AX164" s="342"/>
      <c r="AY164" s="342"/>
      <c r="AZ164" s="342"/>
      <c r="BA164" s="342"/>
      <c r="BB164" s="342"/>
      <c r="BC164" s="342"/>
      <c r="BD164" s="342"/>
      <c r="BE164" s="342"/>
      <c r="BF164" s="342"/>
      <c r="BG164" s="342"/>
      <c r="BH164" s="342"/>
      <c r="BI164" s="342"/>
      <c r="BJ164" s="342"/>
      <c r="BK164" s="342"/>
      <c r="BL164" s="342"/>
      <c r="BM164" s="342"/>
      <c r="BN164" s="342"/>
      <c r="BO164" s="342"/>
      <c r="BP164" s="342"/>
      <c r="BQ164" s="342"/>
      <c r="BR164" s="342"/>
      <c r="BS164" s="342"/>
      <c r="BT164" s="342"/>
      <c r="BU164" s="342"/>
      <c r="BV164" s="342"/>
      <c r="BW164" s="342"/>
      <c r="BX164" s="342"/>
      <c r="BY164" s="342"/>
      <c r="BZ164" s="342"/>
    </row>
    <row r="165" spans="1:78" x14ac:dyDescent="0.25">
      <c r="A165" s="369" t="s">
        <v>43</v>
      </c>
      <c r="B165" s="347">
        <v>1</v>
      </c>
      <c r="C165" s="343">
        <v>8</v>
      </c>
      <c r="D165" s="344">
        <v>3447</v>
      </c>
      <c r="E165" s="344">
        <f t="shared" si="78"/>
        <v>3447</v>
      </c>
      <c r="F165" s="357">
        <v>0.5</v>
      </c>
      <c r="G165" s="344">
        <f>E165*F165</f>
        <v>1723.5</v>
      </c>
      <c r="H165" s="358"/>
      <c r="I165" s="344"/>
      <c r="J165" s="340">
        <v>0.1</v>
      </c>
      <c r="K165" s="344">
        <f>E165*J165</f>
        <v>344.70000000000005</v>
      </c>
      <c r="L165" s="358"/>
      <c r="M165" s="344"/>
      <c r="N165" s="344">
        <f t="shared" si="79"/>
        <v>2068.1999999999998</v>
      </c>
      <c r="O165" s="344">
        <f t="shared" si="80"/>
        <v>5515.2</v>
      </c>
      <c r="P165" s="334"/>
      <c r="Q165" s="334"/>
      <c r="R165" s="318"/>
      <c r="S165" s="318"/>
      <c r="T165" s="318"/>
      <c r="U165" s="318"/>
      <c r="V165" s="318"/>
      <c r="W165" s="318"/>
      <c r="X165" s="318"/>
      <c r="Y165" s="318"/>
      <c r="Z165" s="318"/>
      <c r="AA165" s="318"/>
      <c r="AB165" s="318"/>
      <c r="AC165" s="318"/>
      <c r="AD165" s="318"/>
      <c r="AE165" s="318"/>
      <c r="AF165" s="318"/>
      <c r="AG165" s="318"/>
      <c r="AH165" s="318"/>
      <c r="AI165" s="318"/>
      <c r="AJ165" s="318"/>
      <c r="AK165" s="318"/>
      <c r="AL165" s="318"/>
      <c r="AM165" s="318"/>
      <c r="AN165" s="318"/>
      <c r="AO165" s="318"/>
      <c r="AP165" s="318"/>
      <c r="AQ165" s="318"/>
      <c r="AR165" s="318"/>
      <c r="AS165" s="318"/>
      <c r="AT165" s="318"/>
      <c r="AU165" s="318"/>
      <c r="AV165" s="318"/>
      <c r="AW165" s="318"/>
      <c r="AX165" s="318"/>
      <c r="AY165" s="318"/>
      <c r="AZ165" s="318"/>
      <c r="BA165" s="318"/>
      <c r="BB165" s="318"/>
      <c r="BC165" s="318"/>
      <c r="BD165" s="318"/>
      <c r="BE165" s="318"/>
      <c r="BF165" s="318"/>
      <c r="BG165" s="318"/>
      <c r="BH165" s="318"/>
      <c r="BI165" s="318"/>
      <c r="BJ165" s="318"/>
      <c r="BK165" s="318"/>
      <c r="BL165" s="318"/>
      <c r="BM165" s="318"/>
      <c r="BN165" s="318"/>
      <c r="BO165" s="318"/>
      <c r="BP165" s="318"/>
      <c r="BQ165" s="318"/>
      <c r="BR165" s="318"/>
      <c r="BS165" s="318"/>
      <c r="BT165" s="318"/>
      <c r="BU165" s="318"/>
      <c r="BV165" s="318"/>
      <c r="BW165" s="318"/>
      <c r="BX165" s="318"/>
      <c r="BY165" s="318"/>
      <c r="BZ165" s="318"/>
    </row>
    <row r="166" spans="1:78" ht="26.4" x14ac:dyDescent="0.25">
      <c r="A166" s="369" t="s">
        <v>33</v>
      </c>
      <c r="B166" s="347">
        <v>1</v>
      </c>
      <c r="C166" s="343">
        <v>1</v>
      </c>
      <c r="D166" s="344">
        <v>2102</v>
      </c>
      <c r="E166" s="344">
        <f t="shared" si="78"/>
        <v>2102</v>
      </c>
      <c r="F166" s="357"/>
      <c r="G166" s="344"/>
      <c r="H166" s="358"/>
      <c r="I166" s="344"/>
      <c r="J166" s="340"/>
      <c r="K166" s="344"/>
      <c r="L166" s="357">
        <v>0.1</v>
      </c>
      <c r="M166" s="344">
        <f>E166*L166</f>
        <v>210.20000000000002</v>
      </c>
      <c r="N166" s="344">
        <f t="shared" si="79"/>
        <v>210.20000000000002</v>
      </c>
      <c r="O166" s="344">
        <f t="shared" si="80"/>
        <v>2312.1999999999998</v>
      </c>
      <c r="P166" s="334"/>
      <c r="Q166" s="334"/>
      <c r="R166" s="318"/>
      <c r="S166" s="318"/>
      <c r="T166" s="318"/>
      <c r="U166" s="318"/>
      <c r="V166" s="318"/>
      <c r="W166" s="318"/>
      <c r="X166" s="318"/>
      <c r="Y166" s="318"/>
      <c r="Z166" s="318"/>
      <c r="AA166" s="318"/>
      <c r="AB166" s="318"/>
      <c r="AC166" s="318"/>
      <c r="AD166" s="318"/>
      <c r="AE166" s="318"/>
      <c r="AF166" s="318"/>
      <c r="AG166" s="318"/>
      <c r="AH166" s="318"/>
      <c r="AI166" s="318"/>
      <c r="AJ166" s="318"/>
      <c r="AK166" s="318"/>
      <c r="AL166" s="318"/>
      <c r="AM166" s="318"/>
      <c r="AN166" s="318"/>
      <c r="AO166" s="318"/>
      <c r="AP166" s="318"/>
      <c r="AQ166" s="318"/>
      <c r="AR166" s="318"/>
      <c r="AS166" s="318"/>
      <c r="AT166" s="318"/>
      <c r="AU166" s="318"/>
      <c r="AV166" s="318"/>
      <c r="AW166" s="318"/>
      <c r="AX166" s="318"/>
      <c r="AY166" s="318"/>
      <c r="AZ166" s="318"/>
      <c r="BA166" s="318"/>
      <c r="BB166" s="318"/>
      <c r="BC166" s="318"/>
      <c r="BD166" s="318"/>
      <c r="BE166" s="318"/>
      <c r="BF166" s="318"/>
      <c r="BG166" s="318"/>
      <c r="BH166" s="318"/>
      <c r="BI166" s="318"/>
      <c r="BJ166" s="318"/>
      <c r="BK166" s="318"/>
      <c r="BL166" s="318"/>
      <c r="BM166" s="318"/>
      <c r="BN166" s="318"/>
      <c r="BO166" s="318"/>
      <c r="BP166" s="318"/>
      <c r="BQ166" s="318"/>
      <c r="BR166" s="318"/>
      <c r="BS166" s="318"/>
      <c r="BT166" s="318"/>
      <c r="BU166" s="318"/>
      <c r="BV166" s="318"/>
      <c r="BW166" s="318"/>
      <c r="BX166" s="318"/>
      <c r="BY166" s="318"/>
      <c r="BZ166" s="318"/>
    </row>
    <row r="167" spans="1:78" x14ac:dyDescent="0.25">
      <c r="A167" s="369" t="s">
        <v>108</v>
      </c>
      <c r="B167" s="343">
        <v>1</v>
      </c>
      <c r="C167" s="343">
        <v>1</v>
      </c>
      <c r="D167" s="344">
        <v>2102</v>
      </c>
      <c r="E167" s="344">
        <f t="shared" si="78"/>
        <v>2102</v>
      </c>
      <c r="F167" s="357"/>
      <c r="G167" s="344"/>
      <c r="H167" s="358"/>
      <c r="I167" s="344"/>
      <c r="J167" s="340"/>
      <c r="K167" s="344"/>
      <c r="L167" s="358"/>
      <c r="M167" s="344"/>
      <c r="N167" s="344">
        <f t="shared" si="79"/>
        <v>0</v>
      </c>
      <c r="O167" s="344">
        <f t="shared" si="80"/>
        <v>2102</v>
      </c>
      <c r="P167" s="334"/>
      <c r="Q167" s="334"/>
      <c r="R167" s="318"/>
      <c r="S167" s="318"/>
      <c r="T167" s="318"/>
      <c r="U167" s="318"/>
      <c r="V167" s="318"/>
      <c r="W167" s="318"/>
      <c r="X167" s="318"/>
      <c r="Y167" s="318"/>
      <c r="Z167" s="318"/>
      <c r="AA167" s="318"/>
      <c r="AB167" s="318"/>
      <c r="AC167" s="318"/>
      <c r="AD167" s="318"/>
      <c r="AE167" s="318"/>
      <c r="AF167" s="318"/>
      <c r="AG167" s="318"/>
      <c r="AH167" s="318"/>
      <c r="AI167" s="318"/>
      <c r="AJ167" s="318"/>
      <c r="AK167" s="318"/>
      <c r="AL167" s="318"/>
      <c r="AM167" s="318"/>
      <c r="AN167" s="318"/>
      <c r="AO167" s="318"/>
      <c r="AP167" s="318"/>
      <c r="AQ167" s="318"/>
      <c r="AR167" s="318"/>
      <c r="AS167" s="318"/>
      <c r="AT167" s="318"/>
      <c r="AU167" s="318"/>
      <c r="AV167" s="318"/>
      <c r="AW167" s="318"/>
      <c r="AX167" s="318"/>
      <c r="AY167" s="318"/>
      <c r="AZ167" s="318"/>
      <c r="BA167" s="318"/>
      <c r="BB167" s="318"/>
      <c r="BC167" s="318"/>
      <c r="BD167" s="318"/>
      <c r="BE167" s="318"/>
      <c r="BF167" s="318"/>
      <c r="BG167" s="318"/>
      <c r="BH167" s="318"/>
      <c r="BI167" s="318"/>
      <c r="BJ167" s="318"/>
      <c r="BK167" s="318"/>
      <c r="BL167" s="318"/>
      <c r="BM167" s="318"/>
      <c r="BN167" s="318"/>
      <c r="BO167" s="318"/>
      <c r="BP167" s="318"/>
      <c r="BQ167" s="318"/>
      <c r="BR167" s="318"/>
      <c r="BS167" s="318"/>
      <c r="BT167" s="318"/>
      <c r="BU167" s="318"/>
      <c r="BV167" s="318"/>
      <c r="BW167" s="318"/>
      <c r="BX167" s="318"/>
      <c r="BY167" s="318"/>
      <c r="BZ167" s="318"/>
    </row>
    <row r="168" spans="1:78" x14ac:dyDescent="0.25">
      <c r="A168" s="380" t="s">
        <v>22</v>
      </c>
      <c r="B168" s="380">
        <f>B161+B162+B163+B165+B164+B166+B167</f>
        <v>6.5</v>
      </c>
      <c r="C168" s="392"/>
      <c r="D168" s="390"/>
      <c r="E168" s="377">
        <f>SUM(E161:E167)</f>
        <v>21703</v>
      </c>
      <c r="F168" s="395"/>
      <c r="G168" s="377">
        <f>SUM(G161:G167)</f>
        <v>8749.5</v>
      </c>
      <c r="H168" s="390"/>
      <c r="I168" s="377"/>
      <c r="J168" s="394"/>
      <c r="K168" s="377">
        <f>SUM(K161:K167)</f>
        <v>3651.2999999999993</v>
      </c>
      <c r="L168" s="390"/>
      <c r="M168" s="377">
        <f>SUM(M161:M167)</f>
        <v>210.20000000000002</v>
      </c>
      <c r="N168" s="377">
        <f>SUM(N161:N167)</f>
        <v>12611</v>
      </c>
      <c r="O168" s="377">
        <f t="shared" si="80"/>
        <v>34314</v>
      </c>
      <c r="P168" s="334"/>
      <c r="Q168" s="334"/>
      <c r="R168" s="318"/>
      <c r="S168" s="318"/>
      <c r="T168" s="318"/>
      <c r="U168" s="318"/>
      <c r="V168" s="318"/>
      <c r="W168" s="318"/>
      <c r="X168" s="318"/>
      <c r="Y168" s="318"/>
      <c r="Z168" s="318"/>
      <c r="AA168" s="318"/>
      <c r="AB168" s="318"/>
      <c r="AC168" s="318"/>
      <c r="AD168" s="318"/>
      <c r="AE168" s="318"/>
      <c r="AF168" s="318"/>
      <c r="AG168" s="318"/>
      <c r="AH168" s="318"/>
      <c r="AI168" s="318"/>
      <c r="AJ168" s="318"/>
      <c r="AK168" s="318"/>
      <c r="AL168" s="318"/>
      <c r="AM168" s="318"/>
      <c r="AN168" s="318"/>
      <c r="AO168" s="318"/>
      <c r="AP168" s="318"/>
      <c r="AQ168" s="318"/>
      <c r="AR168" s="318"/>
      <c r="AS168" s="318"/>
      <c r="AT168" s="318"/>
      <c r="AU168" s="318"/>
      <c r="AV168" s="318"/>
      <c r="AW168" s="318"/>
      <c r="AX168" s="318"/>
      <c r="AY168" s="318"/>
      <c r="AZ168" s="318"/>
      <c r="BA168" s="318"/>
      <c r="BB168" s="318"/>
      <c r="BC168" s="318"/>
      <c r="BD168" s="318"/>
      <c r="BE168" s="318"/>
      <c r="BF168" s="318"/>
      <c r="BG168" s="318"/>
      <c r="BH168" s="318"/>
      <c r="BI168" s="318"/>
      <c r="BJ168" s="318"/>
      <c r="BK168" s="318"/>
      <c r="BL168" s="318"/>
      <c r="BM168" s="318"/>
      <c r="BN168" s="318"/>
      <c r="BO168" s="318"/>
      <c r="BP168" s="318"/>
      <c r="BQ168" s="318"/>
      <c r="BR168" s="318"/>
      <c r="BS168" s="318"/>
      <c r="BT168" s="318"/>
      <c r="BU168" s="318"/>
      <c r="BV168" s="318"/>
      <c r="BW168" s="318"/>
      <c r="BX168" s="318"/>
      <c r="BY168" s="318"/>
      <c r="BZ168" s="318"/>
    </row>
    <row r="169" spans="1:78" x14ac:dyDescent="0.25">
      <c r="A169" s="417" t="s">
        <v>186</v>
      </c>
      <c r="B169" s="417"/>
      <c r="C169" s="417"/>
      <c r="D169" s="417"/>
      <c r="E169" s="417"/>
      <c r="F169" s="417"/>
      <c r="G169" s="417"/>
      <c r="H169" s="417"/>
      <c r="I169" s="417"/>
      <c r="J169" s="417"/>
      <c r="K169" s="417"/>
      <c r="L169" s="417"/>
      <c r="M169" s="417"/>
      <c r="N169" s="417"/>
      <c r="O169" s="417"/>
      <c r="P169" s="334"/>
      <c r="Q169" s="334"/>
      <c r="R169" s="318"/>
      <c r="S169" s="318"/>
      <c r="T169" s="318"/>
      <c r="U169" s="318"/>
      <c r="V169" s="318"/>
      <c r="W169" s="318"/>
      <c r="X169" s="318"/>
      <c r="Y169" s="318"/>
      <c r="Z169" s="318"/>
      <c r="AA169" s="318"/>
      <c r="AB169" s="318"/>
      <c r="AC169" s="318"/>
      <c r="AD169" s="318"/>
      <c r="AE169" s="318"/>
      <c r="AF169" s="318"/>
      <c r="AG169" s="318"/>
      <c r="AH169" s="318"/>
      <c r="AI169" s="318"/>
      <c r="AJ169" s="318"/>
      <c r="AK169" s="318"/>
      <c r="AL169" s="318"/>
      <c r="AM169" s="318"/>
      <c r="AN169" s="318"/>
      <c r="AO169" s="318"/>
      <c r="AP169" s="318"/>
      <c r="AQ169" s="318"/>
      <c r="AR169" s="318"/>
      <c r="AS169" s="318"/>
      <c r="AT169" s="318"/>
      <c r="AU169" s="318"/>
      <c r="AV169" s="318"/>
      <c r="AW169" s="318"/>
      <c r="AX169" s="318"/>
      <c r="AY169" s="318"/>
      <c r="AZ169" s="318"/>
      <c r="BA169" s="318"/>
      <c r="BB169" s="318"/>
      <c r="BC169" s="318"/>
      <c r="BD169" s="318"/>
      <c r="BE169" s="318"/>
      <c r="BF169" s="318"/>
      <c r="BG169" s="318"/>
      <c r="BH169" s="318"/>
      <c r="BI169" s="318"/>
      <c r="BJ169" s="318"/>
      <c r="BK169" s="318"/>
      <c r="BL169" s="318"/>
      <c r="BM169" s="318"/>
      <c r="BN169" s="318"/>
      <c r="BO169" s="318"/>
      <c r="BP169" s="318"/>
      <c r="BQ169" s="318"/>
      <c r="BR169" s="318"/>
      <c r="BS169" s="318"/>
      <c r="BT169" s="318"/>
      <c r="BU169" s="318"/>
      <c r="BV169" s="318"/>
      <c r="BW169" s="318"/>
      <c r="BX169" s="318"/>
      <c r="BY169" s="318"/>
      <c r="BZ169" s="318"/>
    </row>
    <row r="170" spans="1:78" x14ac:dyDescent="0.25">
      <c r="A170" s="369" t="s">
        <v>35</v>
      </c>
      <c r="B170" s="347">
        <v>1</v>
      </c>
      <c r="C170" s="343">
        <v>13</v>
      </c>
      <c r="D170" s="344">
        <v>4772</v>
      </c>
      <c r="E170" s="344">
        <f>D170*B170</f>
        <v>4772</v>
      </c>
      <c r="F170" s="357">
        <v>0.5</v>
      </c>
      <c r="G170" s="344">
        <f>E170*F170</f>
        <v>2386</v>
      </c>
      <c r="H170" s="358"/>
      <c r="I170" s="344"/>
      <c r="J170" s="340">
        <v>0.3</v>
      </c>
      <c r="K170" s="344">
        <f>E170*J170</f>
        <v>1431.6</v>
      </c>
      <c r="L170" s="358"/>
      <c r="M170" s="344"/>
      <c r="N170" s="344">
        <f>G170+I170+K170+M170</f>
        <v>3817.6</v>
      </c>
      <c r="O170" s="344">
        <f t="shared" ref="O170:O175" si="81">E170+N170</f>
        <v>8589.6</v>
      </c>
      <c r="P170" s="334"/>
      <c r="Q170" s="334"/>
      <c r="R170" s="318"/>
      <c r="S170" s="318"/>
      <c r="T170" s="318"/>
      <c r="U170" s="318"/>
      <c r="V170" s="318"/>
      <c r="W170" s="318"/>
      <c r="X170" s="318"/>
      <c r="Y170" s="318"/>
      <c r="Z170" s="318"/>
      <c r="AA170" s="318"/>
      <c r="AB170" s="318"/>
      <c r="AC170" s="318"/>
      <c r="AD170" s="318"/>
      <c r="AE170" s="318"/>
      <c r="AF170" s="318"/>
      <c r="AG170" s="318"/>
      <c r="AH170" s="318"/>
      <c r="AI170" s="318"/>
      <c r="AJ170" s="318"/>
      <c r="AK170" s="318"/>
      <c r="AL170" s="318"/>
      <c r="AM170" s="318"/>
      <c r="AN170" s="318"/>
      <c r="AO170" s="318"/>
      <c r="AP170" s="318"/>
      <c r="AQ170" s="318"/>
      <c r="AR170" s="318"/>
      <c r="AS170" s="318"/>
      <c r="AT170" s="318"/>
      <c r="AU170" s="318"/>
      <c r="AV170" s="318"/>
      <c r="AW170" s="318"/>
      <c r="AX170" s="318"/>
      <c r="AY170" s="318"/>
      <c r="AZ170" s="318"/>
      <c r="BA170" s="318"/>
      <c r="BB170" s="318"/>
      <c r="BC170" s="318"/>
      <c r="BD170" s="318"/>
      <c r="BE170" s="318"/>
      <c r="BF170" s="318"/>
      <c r="BG170" s="318"/>
      <c r="BH170" s="318"/>
      <c r="BI170" s="318"/>
      <c r="BJ170" s="318"/>
      <c r="BK170" s="318"/>
      <c r="BL170" s="318"/>
      <c r="BM170" s="318"/>
      <c r="BN170" s="318"/>
      <c r="BO170" s="318"/>
      <c r="BP170" s="318"/>
      <c r="BQ170" s="318"/>
      <c r="BR170" s="318"/>
      <c r="BS170" s="318"/>
      <c r="BT170" s="318"/>
      <c r="BU170" s="318"/>
      <c r="BV170" s="318"/>
      <c r="BW170" s="318"/>
      <c r="BX170" s="318"/>
      <c r="BY170" s="318"/>
      <c r="BZ170" s="318"/>
    </row>
    <row r="171" spans="1:78" x14ac:dyDescent="0.25">
      <c r="A171" s="369" t="s">
        <v>113</v>
      </c>
      <c r="B171" s="347">
        <v>1</v>
      </c>
      <c r="C171" s="343">
        <v>10</v>
      </c>
      <c r="D171" s="349">
        <v>3826</v>
      </c>
      <c r="E171" s="344">
        <f>D171*B171</f>
        <v>3826</v>
      </c>
      <c r="F171" s="357">
        <v>0.5</v>
      </c>
      <c r="G171" s="344">
        <f>E171*F171</f>
        <v>1913</v>
      </c>
      <c r="H171" s="358"/>
      <c r="I171" s="344"/>
      <c r="J171" s="340">
        <v>0.3</v>
      </c>
      <c r="K171" s="344">
        <f>E171*J171</f>
        <v>1147.8</v>
      </c>
      <c r="L171" s="358"/>
      <c r="M171" s="344"/>
      <c r="N171" s="344">
        <f>G171+I171+K171+M171</f>
        <v>3060.8</v>
      </c>
      <c r="O171" s="344">
        <f t="shared" si="81"/>
        <v>6886.8</v>
      </c>
      <c r="P171" s="334"/>
      <c r="Q171" s="334"/>
      <c r="R171" s="318"/>
      <c r="S171" s="318"/>
      <c r="T171" s="318"/>
      <c r="U171" s="318"/>
      <c r="V171" s="318"/>
      <c r="W171" s="318"/>
      <c r="X171" s="318"/>
      <c r="Y171" s="318"/>
      <c r="Z171" s="318"/>
      <c r="AA171" s="318"/>
      <c r="AB171" s="318"/>
      <c r="AC171" s="318"/>
      <c r="AD171" s="318"/>
      <c r="AE171" s="318"/>
      <c r="AF171" s="318"/>
      <c r="AG171" s="318"/>
      <c r="AH171" s="318"/>
      <c r="AI171" s="318"/>
      <c r="AJ171" s="318"/>
      <c r="AK171" s="318"/>
      <c r="AL171" s="318"/>
      <c r="AM171" s="318"/>
      <c r="AN171" s="318"/>
      <c r="AO171" s="318"/>
      <c r="AP171" s="318"/>
      <c r="AQ171" s="318"/>
      <c r="AR171" s="318"/>
      <c r="AS171" s="318"/>
      <c r="AT171" s="318"/>
      <c r="AU171" s="318"/>
      <c r="AV171" s="318"/>
      <c r="AW171" s="318"/>
      <c r="AX171" s="318"/>
      <c r="AY171" s="318"/>
      <c r="AZ171" s="318"/>
      <c r="BA171" s="318"/>
      <c r="BB171" s="318"/>
      <c r="BC171" s="318"/>
      <c r="BD171" s="318"/>
      <c r="BE171" s="318"/>
      <c r="BF171" s="318"/>
      <c r="BG171" s="318"/>
      <c r="BH171" s="318"/>
      <c r="BI171" s="318"/>
      <c r="BJ171" s="318"/>
      <c r="BK171" s="318"/>
      <c r="BL171" s="318"/>
      <c r="BM171" s="318"/>
      <c r="BN171" s="318"/>
      <c r="BO171" s="318"/>
      <c r="BP171" s="318"/>
      <c r="BQ171" s="318"/>
      <c r="BR171" s="318"/>
      <c r="BS171" s="318"/>
      <c r="BT171" s="318"/>
      <c r="BU171" s="318"/>
      <c r="BV171" s="318"/>
      <c r="BW171" s="318"/>
      <c r="BX171" s="318"/>
      <c r="BY171" s="318"/>
      <c r="BZ171" s="318"/>
    </row>
    <row r="172" spans="1:78" s="335" customFormat="1" x14ac:dyDescent="0.25">
      <c r="A172" s="369" t="s">
        <v>37</v>
      </c>
      <c r="B172" s="347">
        <v>1</v>
      </c>
      <c r="C172" s="343">
        <v>9</v>
      </c>
      <c r="D172" s="344">
        <v>3636</v>
      </c>
      <c r="E172" s="344">
        <f>D172*B172</f>
        <v>3636</v>
      </c>
      <c r="F172" s="357">
        <v>0.5</v>
      </c>
      <c r="G172" s="344">
        <f>E172*F172</f>
        <v>1818</v>
      </c>
      <c r="H172" s="358"/>
      <c r="I172" s="344"/>
      <c r="J172" s="340">
        <v>0.3</v>
      </c>
      <c r="K172" s="344">
        <f>E172*J172</f>
        <v>1090.8</v>
      </c>
      <c r="L172" s="358"/>
      <c r="M172" s="344"/>
      <c r="N172" s="344">
        <f>G172+I172+K172+M172</f>
        <v>2908.8</v>
      </c>
      <c r="O172" s="344">
        <f t="shared" si="81"/>
        <v>6544.8</v>
      </c>
      <c r="P172" s="334"/>
      <c r="Q172" s="334"/>
      <c r="R172" s="338"/>
      <c r="S172" s="338"/>
      <c r="T172" s="338"/>
      <c r="U172" s="338"/>
      <c r="V172" s="338"/>
      <c r="W172" s="338"/>
      <c r="X172" s="338"/>
      <c r="Y172" s="338"/>
      <c r="Z172" s="338"/>
      <c r="AA172" s="338"/>
      <c r="AB172" s="338"/>
      <c r="AC172" s="338"/>
      <c r="AD172" s="338"/>
      <c r="AE172" s="338"/>
      <c r="AF172" s="338"/>
      <c r="AG172" s="338"/>
      <c r="AH172" s="338"/>
      <c r="AI172" s="338"/>
      <c r="AJ172" s="338"/>
      <c r="AK172" s="338"/>
      <c r="AL172" s="338"/>
      <c r="AM172" s="338"/>
      <c r="AN172" s="338"/>
      <c r="AO172" s="338"/>
      <c r="AP172" s="338"/>
      <c r="AQ172" s="338"/>
      <c r="AR172" s="338"/>
      <c r="AS172" s="338"/>
      <c r="AT172" s="338"/>
      <c r="AU172" s="338"/>
      <c r="AV172" s="338"/>
      <c r="AW172" s="338"/>
      <c r="AX172" s="338"/>
      <c r="AY172" s="338"/>
      <c r="AZ172" s="338"/>
      <c r="BA172" s="338"/>
      <c r="BB172" s="338"/>
      <c r="BC172" s="338"/>
      <c r="BD172" s="338"/>
      <c r="BE172" s="338"/>
      <c r="BF172" s="338"/>
      <c r="BG172" s="338"/>
      <c r="BH172" s="338"/>
      <c r="BI172" s="338"/>
      <c r="BJ172" s="338"/>
      <c r="BK172" s="338"/>
      <c r="BL172" s="338"/>
      <c r="BM172" s="338"/>
      <c r="BN172" s="338"/>
      <c r="BO172" s="338"/>
      <c r="BP172" s="338"/>
      <c r="BQ172" s="338"/>
      <c r="BR172" s="338"/>
      <c r="BS172" s="338"/>
      <c r="BT172" s="338"/>
      <c r="BU172" s="338"/>
      <c r="BV172" s="338"/>
      <c r="BW172" s="338"/>
      <c r="BX172" s="338"/>
      <c r="BY172" s="338"/>
      <c r="BZ172" s="338"/>
    </row>
    <row r="173" spans="1:78" x14ac:dyDescent="0.25">
      <c r="A173" s="396" t="s">
        <v>43</v>
      </c>
      <c r="B173" s="347">
        <v>1</v>
      </c>
      <c r="C173" s="343">
        <v>8</v>
      </c>
      <c r="D173" s="344">
        <v>3447</v>
      </c>
      <c r="E173" s="344">
        <f>D173*B173</f>
        <v>3447</v>
      </c>
      <c r="F173" s="357">
        <v>0.5</v>
      </c>
      <c r="G173" s="344">
        <f>E173*F173</f>
        <v>1723.5</v>
      </c>
      <c r="H173" s="358"/>
      <c r="I173" s="344"/>
      <c r="J173" s="364">
        <v>0</v>
      </c>
      <c r="K173" s="344">
        <f>E173*J173</f>
        <v>0</v>
      </c>
      <c r="L173" s="358"/>
      <c r="M173" s="344"/>
      <c r="N173" s="344">
        <f>G173+I173+K173+M173</f>
        <v>1723.5</v>
      </c>
      <c r="O173" s="344">
        <f t="shared" si="81"/>
        <v>5170.5</v>
      </c>
      <c r="P173" s="334"/>
      <c r="Q173" s="334"/>
      <c r="R173" s="318"/>
      <c r="S173" s="318"/>
      <c r="T173" s="318"/>
      <c r="U173" s="318"/>
      <c r="V173" s="318"/>
      <c r="W173" s="318"/>
      <c r="X173" s="318"/>
      <c r="Y173" s="318"/>
      <c r="Z173" s="318"/>
      <c r="AA173" s="318"/>
      <c r="AB173" s="318"/>
      <c r="AC173" s="318"/>
      <c r="AD173" s="318"/>
      <c r="AE173" s="318"/>
      <c r="AF173" s="318"/>
      <c r="AG173" s="318"/>
      <c r="AH173" s="318"/>
      <c r="AI173" s="318"/>
      <c r="AJ173" s="318"/>
      <c r="AK173" s="318"/>
      <c r="AL173" s="318"/>
      <c r="AM173" s="318"/>
      <c r="AN173" s="318"/>
      <c r="AO173" s="318"/>
      <c r="AP173" s="318"/>
      <c r="AQ173" s="318"/>
      <c r="AR173" s="318"/>
      <c r="AS173" s="318"/>
      <c r="AT173" s="318"/>
      <c r="AU173" s="318"/>
      <c r="AV173" s="318"/>
      <c r="AW173" s="318"/>
      <c r="AX173" s="318"/>
      <c r="AY173" s="318"/>
      <c r="AZ173" s="318"/>
      <c r="BA173" s="318"/>
      <c r="BB173" s="318"/>
      <c r="BC173" s="318"/>
      <c r="BD173" s="318"/>
      <c r="BE173" s="318"/>
      <c r="BF173" s="318"/>
      <c r="BG173" s="318"/>
      <c r="BH173" s="318"/>
      <c r="BI173" s="318"/>
      <c r="BJ173" s="318"/>
      <c r="BK173" s="318"/>
      <c r="BL173" s="318"/>
      <c r="BM173" s="318"/>
      <c r="BN173" s="318"/>
      <c r="BO173" s="318"/>
      <c r="BP173" s="318"/>
      <c r="BQ173" s="318"/>
      <c r="BR173" s="318"/>
      <c r="BS173" s="318"/>
      <c r="BT173" s="318"/>
      <c r="BU173" s="318"/>
      <c r="BV173" s="318"/>
      <c r="BW173" s="318"/>
      <c r="BX173" s="318"/>
      <c r="BY173" s="318"/>
      <c r="BZ173" s="318"/>
    </row>
    <row r="174" spans="1:78" ht="30" customHeight="1" x14ac:dyDescent="0.25">
      <c r="A174" s="369" t="s">
        <v>33</v>
      </c>
      <c r="B174" s="347">
        <v>1</v>
      </c>
      <c r="C174" s="343">
        <v>1</v>
      </c>
      <c r="D174" s="344">
        <v>2102</v>
      </c>
      <c r="E174" s="344">
        <f>D174*B174</f>
        <v>2102</v>
      </c>
      <c r="F174" s="357"/>
      <c r="G174" s="344"/>
      <c r="H174" s="358"/>
      <c r="I174" s="344"/>
      <c r="J174" s="340"/>
      <c r="K174" s="344"/>
      <c r="L174" s="357">
        <v>0.1</v>
      </c>
      <c r="M174" s="344">
        <f>E174*L174</f>
        <v>210.20000000000002</v>
      </c>
      <c r="N174" s="344">
        <f>G174+I174+K174+M174</f>
        <v>210.20000000000002</v>
      </c>
      <c r="O174" s="344">
        <f t="shared" si="81"/>
        <v>2312.1999999999998</v>
      </c>
      <c r="P174" s="334"/>
      <c r="Q174" s="334"/>
      <c r="R174" s="318"/>
      <c r="S174" s="318"/>
      <c r="T174" s="318"/>
      <c r="U174" s="318"/>
      <c r="V174" s="318"/>
      <c r="W174" s="318"/>
      <c r="X174" s="318"/>
      <c r="Y174" s="318"/>
      <c r="Z174" s="318"/>
      <c r="AA174" s="318"/>
      <c r="AB174" s="318"/>
      <c r="AC174" s="318"/>
      <c r="AD174" s="318"/>
      <c r="AE174" s="318"/>
      <c r="AF174" s="318"/>
      <c r="AG174" s="318"/>
      <c r="AH174" s="318"/>
      <c r="AI174" s="318"/>
      <c r="AJ174" s="318"/>
      <c r="AK174" s="318"/>
      <c r="AL174" s="318"/>
      <c r="AM174" s="318"/>
      <c r="AN174" s="318"/>
      <c r="AO174" s="318"/>
      <c r="AP174" s="318"/>
      <c r="AQ174" s="318"/>
      <c r="AR174" s="318"/>
      <c r="AS174" s="318"/>
      <c r="AT174" s="318"/>
      <c r="AU174" s="318"/>
      <c r="AV174" s="318"/>
      <c r="AW174" s="318"/>
      <c r="AX174" s="318"/>
      <c r="AY174" s="318"/>
      <c r="AZ174" s="318"/>
      <c r="BA174" s="318"/>
      <c r="BB174" s="318"/>
      <c r="BC174" s="318"/>
      <c r="BD174" s="318"/>
      <c r="BE174" s="318"/>
      <c r="BF174" s="318"/>
      <c r="BG174" s="318"/>
      <c r="BH174" s="318"/>
      <c r="BI174" s="318"/>
      <c r="BJ174" s="318"/>
      <c r="BK174" s="318"/>
      <c r="BL174" s="318"/>
      <c r="BM174" s="318"/>
      <c r="BN174" s="318"/>
      <c r="BO174" s="318"/>
      <c r="BP174" s="318"/>
      <c r="BQ174" s="318"/>
      <c r="BR174" s="318"/>
      <c r="BS174" s="318"/>
      <c r="BT174" s="318"/>
      <c r="BU174" s="318"/>
      <c r="BV174" s="318"/>
      <c r="BW174" s="318"/>
      <c r="BX174" s="318"/>
      <c r="BY174" s="318"/>
      <c r="BZ174" s="318"/>
    </row>
    <row r="175" spans="1:78" x14ac:dyDescent="0.25">
      <c r="A175" s="380" t="s">
        <v>22</v>
      </c>
      <c r="B175" s="380">
        <f>B170+B171+B172+B173+B174</f>
        <v>5</v>
      </c>
      <c r="C175" s="392"/>
      <c r="D175" s="390"/>
      <c r="E175" s="377">
        <f>SUM(E170:E174)</f>
        <v>17783</v>
      </c>
      <c r="F175" s="395"/>
      <c r="G175" s="377">
        <f>SUM(G170:G174)</f>
        <v>7840.5</v>
      </c>
      <c r="H175" s="390"/>
      <c r="I175" s="377"/>
      <c r="J175" s="394"/>
      <c r="K175" s="377">
        <f>SUM(K170:K174)</f>
        <v>3670.2</v>
      </c>
      <c r="L175" s="390"/>
      <c r="M175" s="377">
        <f>SUM(M170:M174)</f>
        <v>210.20000000000002</v>
      </c>
      <c r="N175" s="377">
        <f>SUM(N170:N174)</f>
        <v>11720.900000000001</v>
      </c>
      <c r="O175" s="377">
        <f t="shared" si="81"/>
        <v>29503.9</v>
      </c>
      <c r="P175" s="334"/>
      <c r="Q175" s="334"/>
      <c r="R175" s="318"/>
      <c r="S175" s="318"/>
      <c r="T175" s="318"/>
      <c r="U175" s="318"/>
      <c r="V175" s="318"/>
      <c r="W175" s="318"/>
      <c r="X175" s="318"/>
      <c r="Y175" s="318"/>
      <c r="Z175" s="318"/>
      <c r="AA175" s="318"/>
      <c r="AB175" s="318"/>
      <c r="AC175" s="318"/>
      <c r="AD175" s="318"/>
      <c r="AE175" s="318"/>
      <c r="AF175" s="318"/>
      <c r="AG175" s="318"/>
      <c r="AH175" s="318"/>
      <c r="AI175" s="318"/>
      <c r="AJ175" s="318"/>
      <c r="AK175" s="318"/>
      <c r="AL175" s="318"/>
      <c r="AM175" s="318"/>
      <c r="AN175" s="318"/>
      <c r="AO175" s="318"/>
      <c r="AP175" s="318"/>
      <c r="AQ175" s="318"/>
      <c r="AR175" s="318"/>
      <c r="AS175" s="318"/>
      <c r="AT175" s="318"/>
      <c r="AU175" s="318"/>
      <c r="AV175" s="318"/>
      <c r="AW175" s="318"/>
      <c r="AX175" s="318"/>
      <c r="AY175" s="318"/>
      <c r="AZ175" s="318"/>
      <c r="BA175" s="318"/>
      <c r="BB175" s="318"/>
      <c r="BC175" s="318"/>
      <c r="BD175" s="318"/>
      <c r="BE175" s="318"/>
      <c r="BF175" s="318"/>
      <c r="BG175" s="318"/>
      <c r="BH175" s="318"/>
      <c r="BI175" s="318"/>
      <c r="BJ175" s="318"/>
      <c r="BK175" s="318"/>
      <c r="BL175" s="318"/>
      <c r="BM175" s="318"/>
      <c r="BN175" s="318"/>
      <c r="BO175" s="318"/>
      <c r="BP175" s="318"/>
      <c r="BQ175" s="318"/>
      <c r="BR175" s="318"/>
      <c r="BS175" s="318"/>
      <c r="BT175" s="318"/>
      <c r="BU175" s="318"/>
      <c r="BV175" s="318"/>
      <c r="BW175" s="318"/>
      <c r="BX175" s="318"/>
      <c r="BY175" s="318"/>
      <c r="BZ175" s="318"/>
    </row>
    <row r="176" spans="1:78" x14ac:dyDescent="0.25">
      <c r="A176" s="417" t="s">
        <v>163</v>
      </c>
      <c r="B176" s="417"/>
      <c r="C176" s="417"/>
      <c r="D176" s="417"/>
      <c r="E176" s="417"/>
      <c r="F176" s="417"/>
      <c r="G176" s="417"/>
      <c r="H176" s="417"/>
      <c r="I176" s="417"/>
      <c r="J176" s="417"/>
      <c r="K176" s="417"/>
      <c r="L176" s="417"/>
      <c r="M176" s="417"/>
      <c r="N176" s="417"/>
      <c r="O176" s="417"/>
      <c r="P176" s="334"/>
      <c r="Q176" s="334"/>
      <c r="R176" s="318"/>
      <c r="S176" s="318"/>
      <c r="T176" s="318"/>
      <c r="U176" s="318"/>
      <c r="V176" s="318"/>
      <c r="W176" s="318"/>
      <c r="X176" s="318"/>
      <c r="Y176" s="318"/>
      <c r="Z176" s="318"/>
      <c r="AA176" s="318"/>
      <c r="AB176" s="318"/>
      <c r="AC176" s="318"/>
      <c r="AD176" s="318"/>
      <c r="AE176" s="318"/>
      <c r="AF176" s="318"/>
      <c r="AG176" s="318"/>
      <c r="AH176" s="318"/>
      <c r="AI176" s="318"/>
      <c r="AJ176" s="318"/>
      <c r="AK176" s="318"/>
      <c r="AL176" s="318"/>
      <c r="AM176" s="318"/>
      <c r="AN176" s="318"/>
      <c r="AO176" s="318"/>
      <c r="AP176" s="318"/>
      <c r="AQ176" s="318"/>
      <c r="AR176" s="318"/>
      <c r="AS176" s="318"/>
      <c r="AT176" s="318"/>
      <c r="AU176" s="318"/>
      <c r="AV176" s="318"/>
      <c r="AW176" s="318"/>
      <c r="AX176" s="318"/>
      <c r="AY176" s="318"/>
      <c r="AZ176" s="318"/>
      <c r="BA176" s="318"/>
      <c r="BB176" s="318"/>
      <c r="BC176" s="318"/>
      <c r="BD176" s="318"/>
      <c r="BE176" s="318"/>
      <c r="BF176" s="318"/>
      <c r="BG176" s="318"/>
      <c r="BH176" s="318"/>
      <c r="BI176" s="318"/>
      <c r="BJ176" s="318"/>
      <c r="BK176" s="318"/>
      <c r="BL176" s="318"/>
      <c r="BM176" s="318"/>
      <c r="BN176" s="318"/>
      <c r="BO176" s="318"/>
      <c r="BP176" s="318"/>
      <c r="BQ176" s="318"/>
      <c r="BR176" s="318"/>
      <c r="BS176" s="318"/>
      <c r="BT176" s="318"/>
      <c r="BU176" s="318"/>
      <c r="BV176" s="318"/>
      <c r="BW176" s="318"/>
      <c r="BX176" s="318"/>
      <c r="BY176" s="318"/>
      <c r="BZ176" s="318"/>
    </row>
    <row r="177" spans="1:78" x14ac:dyDescent="0.25">
      <c r="A177" s="369" t="s">
        <v>35</v>
      </c>
      <c r="B177" s="347">
        <v>1</v>
      </c>
      <c r="C177" s="343">
        <v>13</v>
      </c>
      <c r="D177" s="344">
        <v>4772</v>
      </c>
      <c r="E177" s="344">
        <f t="shared" ref="E177:E182" si="82">D177*B177</f>
        <v>4772</v>
      </c>
      <c r="F177" s="357">
        <v>0.5</v>
      </c>
      <c r="G177" s="344">
        <f>E177*F177</f>
        <v>2386</v>
      </c>
      <c r="H177" s="358"/>
      <c r="I177" s="344"/>
      <c r="J177" s="340">
        <v>0.3</v>
      </c>
      <c r="K177" s="344">
        <f>E177*J177</f>
        <v>1431.6</v>
      </c>
      <c r="L177" s="358"/>
      <c r="M177" s="344"/>
      <c r="N177" s="344">
        <f t="shared" ref="N177:N182" si="83">G177+I177+K177+M177</f>
        <v>3817.6</v>
      </c>
      <c r="O177" s="344">
        <f t="shared" ref="O177:O183" si="84">E177+N177</f>
        <v>8589.6</v>
      </c>
      <c r="P177" s="334"/>
      <c r="Q177" s="334"/>
      <c r="R177" s="318"/>
      <c r="S177" s="318"/>
      <c r="T177" s="318"/>
      <c r="U177" s="318"/>
      <c r="V177" s="318"/>
      <c r="W177" s="318"/>
      <c r="X177" s="318"/>
      <c r="Y177" s="318"/>
      <c r="Z177" s="318"/>
      <c r="AA177" s="318"/>
      <c r="AB177" s="318"/>
      <c r="AC177" s="318"/>
      <c r="AD177" s="318"/>
      <c r="AE177" s="318"/>
      <c r="AF177" s="318"/>
      <c r="AG177" s="318"/>
      <c r="AH177" s="318"/>
      <c r="AI177" s="318"/>
      <c r="AJ177" s="318"/>
      <c r="AK177" s="318"/>
      <c r="AL177" s="318"/>
      <c r="AM177" s="318"/>
      <c r="AN177" s="318"/>
      <c r="AO177" s="318"/>
      <c r="AP177" s="318"/>
      <c r="AQ177" s="318"/>
      <c r="AR177" s="318"/>
      <c r="AS177" s="318"/>
      <c r="AT177" s="318"/>
      <c r="AU177" s="318"/>
      <c r="AV177" s="318"/>
      <c r="AW177" s="318"/>
      <c r="AX177" s="318"/>
      <c r="AY177" s="318"/>
      <c r="AZ177" s="318"/>
      <c r="BA177" s="318"/>
      <c r="BB177" s="318"/>
      <c r="BC177" s="318"/>
      <c r="BD177" s="318"/>
      <c r="BE177" s="318"/>
      <c r="BF177" s="318"/>
      <c r="BG177" s="318"/>
      <c r="BH177" s="318"/>
      <c r="BI177" s="318"/>
      <c r="BJ177" s="318"/>
      <c r="BK177" s="318"/>
      <c r="BL177" s="318"/>
      <c r="BM177" s="318"/>
      <c r="BN177" s="318"/>
      <c r="BO177" s="318"/>
      <c r="BP177" s="318"/>
      <c r="BQ177" s="318"/>
      <c r="BR177" s="318"/>
      <c r="BS177" s="318"/>
      <c r="BT177" s="318"/>
      <c r="BU177" s="318"/>
      <c r="BV177" s="318"/>
      <c r="BW177" s="318"/>
      <c r="BX177" s="318"/>
      <c r="BY177" s="318"/>
      <c r="BZ177" s="318"/>
    </row>
    <row r="178" spans="1:78" x14ac:dyDescent="0.25">
      <c r="A178" s="369" t="s">
        <v>113</v>
      </c>
      <c r="B178" s="347">
        <v>1</v>
      </c>
      <c r="C178" s="343">
        <v>10</v>
      </c>
      <c r="D178" s="349">
        <v>3826</v>
      </c>
      <c r="E178" s="344">
        <f t="shared" si="82"/>
        <v>3826</v>
      </c>
      <c r="F178" s="357">
        <v>0.5</v>
      </c>
      <c r="G178" s="344">
        <f>E178*F178</f>
        <v>1913</v>
      </c>
      <c r="H178" s="358"/>
      <c r="I178" s="344"/>
      <c r="J178" s="340">
        <v>0.2</v>
      </c>
      <c r="K178" s="344">
        <f>E178*J178</f>
        <v>765.2</v>
      </c>
      <c r="L178" s="358"/>
      <c r="M178" s="344"/>
      <c r="N178" s="344">
        <f t="shared" si="83"/>
        <v>2678.2</v>
      </c>
      <c r="O178" s="344">
        <f t="shared" si="84"/>
        <v>6504.2</v>
      </c>
      <c r="P178" s="334"/>
      <c r="Q178" s="334"/>
    </row>
    <row r="179" spans="1:78" s="335" customFormat="1" x14ac:dyDescent="0.25">
      <c r="A179" s="369" t="s">
        <v>113</v>
      </c>
      <c r="B179" s="347">
        <v>1</v>
      </c>
      <c r="C179" s="343">
        <v>10</v>
      </c>
      <c r="D179" s="349">
        <v>3826</v>
      </c>
      <c r="E179" s="344">
        <f t="shared" si="82"/>
        <v>3826</v>
      </c>
      <c r="F179" s="357">
        <v>0.5</v>
      </c>
      <c r="G179" s="344">
        <f>E179*F179</f>
        <v>1913</v>
      </c>
      <c r="H179" s="358"/>
      <c r="I179" s="344"/>
      <c r="J179" s="340">
        <v>0.1</v>
      </c>
      <c r="K179" s="344">
        <f>E179*J179</f>
        <v>382.6</v>
      </c>
      <c r="L179" s="358"/>
      <c r="M179" s="344"/>
      <c r="N179" s="344">
        <f t="shared" si="83"/>
        <v>2295.6</v>
      </c>
      <c r="O179" s="344">
        <f t="shared" si="84"/>
        <v>6121.6</v>
      </c>
      <c r="P179" s="334"/>
      <c r="Q179" s="334"/>
    </row>
    <row r="180" spans="1:78" s="335" customFormat="1" x14ac:dyDescent="0.25">
      <c r="A180" s="369" t="s">
        <v>37</v>
      </c>
      <c r="B180" s="347">
        <v>1</v>
      </c>
      <c r="C180" s="343">
        <v>9</v>
      </c>
      <c r="D180" s="349">
        <v>3636</v>
      </c>
      <c r="E180" s="344">
        <f t="shared" si="82"/>
        <v>3636</v>
      </c>
      <c r="F180" s="357">
        <v>0.5</v>
      </c>
      <c r="G180" s="344">
        <f>E180*F180</f>
        <v>1818</v>
      </c>
      <c r="H180" s="358"/>
      <c r="I180" s="344"/>
      <c r="J180" s="340">
        <v>0</v>
      </c>
      <c r="K180" s="344">
        <f>E180*J180</f>
        <v>0</v>
      </c>
      <c r="L180" s="358"/>
      <c r="M180" s="344"/>
      <c r="N180" s="344">
        <f t="shared" si="83"/>
        <v>1818</v>
      </c>
      <c r="O180" s="344">
        <f t="shared" si="84"/>
        <v>5454</v>
      </c>
      <c r="P180" s="334"/>
      <c r="Q180" s="334"/>
    </row>
    <row r="181" spans="1:78" ht="26.4" x14ac:dyDescent="0.25">
      <c r="A181" s="369" t="s">
        <v>33</v>
      </c>
      <c r="B181" s="347">
        <v>1</v>
      </c>
      <c r="C181" s="343">
        <v>1</v>
      </c>
      <c r="D181" s="344">
        <v>2102</v>
      </c>
      <c r="E181" s="344">
        <f t="shared" si="82"/>
        <v>2102</v>
      </c>
      <c r="F181" s="357"/>
      <c r="G181" s="344"/>
      <c r="H181" s="358"/>
      <c r="I181" s="344"/>
      <c r="J181" s="340"/>
      <c r="K181" s="344"/>
      <c r="L181" s="357">
        <v>0.1</v>
      </c>
      <c r="M181" s="344">
        <f>E181*L181</f>
        <v>210.20000000000002</v>
      </c>
      <c r="N181" s="344">
        <f t="shared" si="83"/>
        <v>210.20000000000002</v>
      </c>
      <c r="O181" s="344">
        <f t="shared" si="84"/>
        <v>2312.1999999999998</v>
      </c>
      <c r="P181" s="334"/>
      <c r="Q181" s="334"/>
    </row>
    <row r="182" spans="1:78" x14ac:dyDescent="0.25">
      <c r="A182" s="369" t="s">
        <v>108</v>
      </c>
      <c r="B182" s="343">
        <v>0.5</v>
      </c>
      <c r="C182" s="343">
        <v>1</v>
      </c>
      <c r="D182" s="344">
        <v>2102</v>
      </c>
      <c r="E182" s="344">
        <f t="shared" si="82"/>
        <v>1051</v>
      </c>
      <c r="F182" s="357"/>
      <c r="G182" s="344"/>
      <c r="H182" s="358"/>
      <c r="I182" s="344"/>
      <c r="J182" s="340"/>
      <c r="K182" s="344"/>
      <c r="L182" s="358"/>
      <c r="M182" s="344"/>
      <c r="N182" s="344">
        <f t="shared" si="83"/>
        <v>0</v>
      </c>
      <c r="O182" s="344">
        <f t="shared" si="84"/>
        <v>1051</v>
      </c>
      <c r="P182" s="334"/>
      <c r="Q182" s="334"/>
    </row>
    <row r="183" spans="1:78" x14ac:dyDescent="0.25">
      <c r="A183" s="380" t="s">
        <v>22</v>
      </c>
      <c r="B183" s="380">
        <f>B177+B178+B179+B180+B181+B182</f>
        <v>5.5</v>
      </c>
      <c r="C183" s="392"/>
      <c r="D183" s="390"/>
      <c r="E183" s="377">
        <f>SUM(E177:E182)</f>
        <v>19213</v>
      </c>
      <c r="F183" s="395"/>
      <c r="G183" s="377">
        <f>SUM(G177:G182)</f>
        <v>8030</v>
      </c>
      <c r="H183" s="390"/>
      <c r="I183" s="377"/>
      <c r="J183" s="394"/>
      <c r="K183" s="377">
        <f>SUM(K177:K182)</f>
        <v>2579.4</v>
      </c>
      <c r="L183" s="390"/>
      <c r="M183" s="377">
        <f>SUM(M177:M182)</f>
        <v>210.20000000000002</v>
      </c>
      <c r="N183" s="377">
        <f>SUM(N177:N182)</f>
        <v>10819.6</v>
      </c>
      <c r="O183" s="377">
        <f t="shared" si="84"/>
        <v>30032.6</v>
      </c>
      <c r="P183" s="334"/>
      <c r="Q183" s="334"/>
    </row>
    <row r="184" spans="1:78" x14ac:dyDescent="0.25">
      <c r="A184" s="417" t="s">
        <v>183</v>
      </c>
      <c r="B184" s="417"/>
      <c r="C184" s="417"/>
      <c r="D184" s="417"/>
      <c r="E184" s="417"/>
      <c r="F184" s="417"/>
      <c r="G184" s="417"/>
      <c r="H184" s="417"/>
      <c r="I184" s="417"/>
      <c r="J184" s="417"/>
      <c r="K184" s="417"/>
      <c r="L184" s="417"/>
      <c r="M184" s="417"/>
      <c r="N184" s="417"/>
      <c r="O184" s="417"/>
      <c r="P184" s="334"/>
      <c r="Q184" s="334"/>
    </row>
    <row r="185" spans="1:78" x14ac:dyDescent="0.25">
      <c r="A185" s="369" t="s">
        <v>35</v>
      </c>
      <c r="B185" s="347">
        <v>1</v>
      </c>
      <c r="C185" s="343">
        <v>13</v>
      </c>
      <c r="D185" s="344">
        <v>4772</v>
      </c>
      <c r="E185" s="344">
        <f t="shared" ref="E185:E192" si="85">D185*B185</f>
        <v>4772</v>
      </c>
      <c r="F185" s="357">
        <v>0.5</v>
      </c>
      <c r="G185" s="344">
        <f t="shared" ref="G185:G190" si="86">E185*F185</f>
        <v>2386</v>
      </c>
      <c r="H185" s="358"/>
      <c r="I185" s="344"/>
      <c r="J185" s="340">
        <v>0.3</v>
      </c>
      <c r="K185" s="344">
        <f t="shared" ref="K185:K190" si="87">E185*J185</f>
        <v>1431.6</v>
      </c>
      <c r="L185" s="358"/>
      <c r="M185" s="344"/>
      <c r="N185" s="344">
        <f t="shared" ref="N185:N192" si="88">G185+I185+K185+M185</f>
        <v>3817.6</v>
      </c>
      <c r="O185" s="344">
        <f t="shared" ref="O185:O192" si="89">E185+N185</f>
        <v>8589.6</v>
      </c>
      <c r="P185" s="334"/>
      <c r="Q185" s="334"/>
    </row>
    <row r="186" spans="1:78" x14ac:dyDescent="0.25">
      <c r="A186" s="369" t="s">
        <v>37</v>
      </c>
      <c r="B186" s="347">
        <v>1</v>
      </c>
      <c r="C186" s="343">
        <v>9</v>
      </c>
      <c r="D186" s="344">
        <v>3636</v>
      </c>
      <c r="E186" s="344">
        <f>D186*B186</f>
        <v>3636</v>
      </c>
      <c r="F186" s="357">
        <v>0.5</v>
      </c>
      <c r="G186" s="344">
        <f>E186*F186</f>
        <v>1818</v>
      </c>
      <c r="H186" s="358"/>
      <c r="I186" s="344"/>
      <c r="J186" s="340">
        <v>0.1</v>
      </c>
      <c r="K186" s="344">
        <f>E186*J186</f>
        <v>363.6</v>
      </c>
      <c r="L186" s="358"/>
      <c r="M186" s="344"/>
      <c r="N186" s="344">
        <f>G186+I186+K186+M186</f>
        <v>2181.6</v>
      </c>
      <c r="O186" s="344">
        <f>E186+N186</f>
        <v>5817.6</v>
      </c>
      <c r="P186" s="334"/>
      <c r="Q186" s="334"/>
    </row>
    <row r="187" spans="1:78" x14ac:dyDescent="0.25">
      <c r="A187" s="369" t="s">
        <v>37</v>
      </c>
      <c r="B187" s="347">
        <v>1</v>
      </c>
      <c r="C187" s="343">
        <v>9</v>
      </c>
      <c r="D187" s="344">
        <v>3636</v>
      </c>
      <c r="E187" s="344">
        <f>D187*B187</f>
        <v>3636</v>
      </c>
      <c r="F187" s="357">
        <v>0.5</v>
      </c>
      <c r="G187" s="344">
        <f>E187*F187</f>
        <v>1818</v>
      </c>
      <c r="H187" s="358"/>
      <c r="I187" s="344"/>
      <c r="J187" s="340">
        <v>0</v>
      </c>
      <c r="K187" s="344">
        <f>E187*J187</f>
        <v>0</v>
      </c>
      <c r="L187" s="358"/>
      <c r="M187" s="344"/>
      <c r="N187" s="344">
        <f>G187+I187+K187+M187</f>
        <v>1818</v>
      </c>
      <c r="O187" s="344">
        <f>E187+N187</f>
        <v>5454</v>
      </c>
      <c r="P187" s="334"/>
      <c r="Q187" s="334"/>
    </row>
    <row r="188" spans="1:78" x14ac:dyDescent="0.25">
      <c r="A188" s="369" t="s">
        <v>37</v>
      </c>
      <c r="B188" s="347">
        <v>1</v>
      </c>
      <c r="C188" s="343">
        <v>9</v>
      </c>
      <c r="D188" s="344">
        <v>3636</v>
      </c>
      <c r="E188" s="344">
        <f>D188*B188</f>
        <v>3636</v>
      </c>
      <c r="F188" s="357">
        <v>0.5</v>
      </c>
      <c r="G188" s="344">
        <f t="shared" si="86"/>
        <v>1818</v>
      </c>
      <c r="H188" s="358"/>
      <c r="I188" s="344"/>
      <c r="J188" s="340">
        <v>0.3</v>
      </c>
      <c r="K188" s="344">
        <f t="shared" si="87"/>
        <v>1090.8</v>
      </c>
      <c r="L188" s="358"/>
      <c r="M188" s="344"/>
      <c r="N188" s="344">
        <f>G188+I188+K188+M188</f>
        <v>2908.8</v>
      </c>
      <c r="O188" s="344">
        <f>E188+N188</f>
        <v>6544.8</v>
      </c>
      <c r="P188" s="334"/>
      <c r="Q188" s="334"/>
    </row>
    <row r="189" spans="1:78" x14ac:dyDescent="0.25">
      <c r="A189" s="369" t="s">
        <v>37</v>
      </c>
      <c r="B189" s="347">
        <v>1</v>
      </c>
      <c r="C189" s="343">
        <v>9</v>
      </c>
      <c r="D189" s="344">
        <v>3636</v>
      </c>
      <c r="E189" s="344">
        <f>D189*B189</f>
        <v>3636</v>
      </c>
      <c r="F189" s="357">
        <v>0.5</v>
      </c>
      <c r="G189" s="344">
        <f t="shared" si="86"/>
        <v>1818</v>
      </c>
      <c r="H189" s="358"/>
      <c r="I189" s="344"/>
      <c r="J189" s="340">
        <v>0.3</v>
      </c>
      <c r="K189" s="344">
        <f t="shared" si="87"/>
        <v>1090.8</v>
      </c>
      <c r="L189" s="358"/>
      <c r="M189" s="344"/>
      <c r="N189" s="344">
        <f>G189+I189+K189+M189</f>
        <v>2908.8</v>
      </c>
      <c r="O189" s="344">
        <f>E189+N189</f>
        <v>6544.8</v>
      </c>
      <c r="P189" s="334"/>
      <c r="Q189" s="334"/>
    </row>
    <row r="190" spans="1:78" s="319" customFormat="1" ht="13.2" x14ac:dyDescent="0.25">
      <c r="A190" s="369" t="s">
        <v>143</v>
      </c>
      <c r="B190" s="361">
        <v>0.5</v>
      </c>
      <c r="C190" s="361">
        <v>8</v>
      </c>
      <c r="D190" s="344">
        <v>3447</v>
      </c>
      <c r="E190" s="344">
        <f>D190*B190</f>
        <v>1723.5</v>
      </c>
      <c r="F190" s="357">
        <v>0.5</v>
      </c>
      <c r="G190" s="344">
        <f t="shared" si="86"/>
        <v>861.75</v>
      </c>
      <c r="H190" s="362"/>
      <c r="I190" s="362"/>
      <c r="J190" s="340">
        <v>0.3</v>
      </c>
      <c r="K190" s="344">
        <f t="shared" si="87"/>
        <v>517.04999999999995</v>
      </c>
      <c r="L190" s="362"/>
      <c r="M190" s="362"/>
      <c r="N190" s="344">
        <f>G190+I190+K190+M190</f>
        <v>1378.8</v>
      </c>
      <c r="O190" s="344">
        <f>E190+N190</f>
        <v>3102.3</v>
      </c>
      <c r="P190" s="61"/>
      <c r="Q190" s="61"/>
    </row>
    <row r="191" spans="1:78" ht="26.4" x14ac:dyDescent="0.25">
      <c r="A191" s="369" t="s">
        <v>33</v>
      </c>
      <c r="B191" s="347">
        <v>1</v>
      </c>
      <c r="C191" s="343">
        <v>1</v>
      </c>
      <c r="D191" s="344">
        <v>2102</v>
      </c>
      <c r="E191" s="344">
        <f t="shared" si="85"/>
        <v>2102</v>
      </c>
      <c r="F191" s="357"/>
      <c r="G191" s="344"/>
      <c r="H191" s="358"/>
      <c r="I191" s="344"/>
      <c r="J191" s="340"/>
      <c r="K191" s="344"/>
      <c r="L191" s="357">
        <v>0.1</v>
      </c>
      <c r="M191" s="344">
        <f>E191*L191</f>
        <v>210.20000000000002</v>
      </c>
      <c r="N191" s="344">
        <f t="shared" si="88"/>
        <v>210.20000000000002</v>
      </c>
      <c r="O191" s="344">
        <f t="shared" si="89"/>
        <v>2312.1999999999998</v>
      </c>
      <c r="P191" s="334"/>
      <c r="Q191" s="334"/>
    </row>
    <row r="192" spans="1:78" x14ac:dyDescent="0.25">
      <c r="A192" s="369" t="s">
        <v>108</v>
      </c>
      <c r="B192" s="347">
        <v>0.5</v>
      </c>
      <c r="C192" s="343">
        <v>1</v>
      </c>
      <c r="D192" s="344">
        <v>2102</v>
      </c>
      <c r="E192" s="344">
        <f t="shared" si="85"/>
        <v>1051</v>
      </c>
      <c r="F192" s="357"/>
      <c r="G192" s="344"/>
      <c r="H192" s="358"/>
      <c r="I192" s="344"/>
      <c r="J192" s="340"/>
      <c r="K192" s="344"/>
      <c r="L192" s="358"/>
      <c r="M192" s="344"/>
      <c r="N192" s="344">
        <f t="shared" si="88"/>
        <v>0</v>
      </c>
      <c r="O192" s="344">
        <f t="shared" si="89"/>
        <v>1051</v>
      </c>
      <c r="P192" s="334"/>
      <c r="Q192" s="334"/>
    </row>
    <row r="193" spans="1:17" x14ac:dyDescent="0.25">
      <c r="A193" s="380" t="s">
        <v>22</v>
      </c>
      <c r="B193" s="380">
        <f>B185+B187+B186+B189+B191+B192+B188+B190</f>
        <v>7</v>
      </c>
      <c r="C193" s="392"/>
      <c r="D193" s="390"/>
      <c r="E193" s="377">
        <f>SUM(E185:E192)</f>
        <v>24192.5</v>
      </c>
      <c r="F193" s="395"/>
      <c r="G193" s="377">
        <f>SUM(G185:G192)</f>
        <v>10519.75</v>
      </c>
      <c r="H193" s="390"/>
      <c r="I193" s="377"/>
      <c r="J193" s="394"/>
      <c r="K193" s="377">
        <f>SUM(K185:K192)</f>
        <v>4493.8500000000004</v>
      </c>
      <c r="L193" s="390"/>
      <c r="M193" s="377">
        <f>SUM(M185:M192)</f>
        <v>210.20000000000002</v>
      </c>
      <c r="N193" s="377">
        <f>SUM(N185:N192)</f>
        <v>15223.8</v>
      </c>
      <c r="O193" s="377">
        <f>E193+N193</f>
        <v>39416.300000000003</v>
      </c>
      <c r="P193" s="334"/>
      <c r="Q193" s="334"/>
    </row>
    <row r="194" spans="1:17" x14ac:dyDescent="0.25">
      <c r="A194" s="417" t="s">
        <v>185</v>
      </c>
      <c r="B194" s="417"/>
      <c r="C194" s="417"/>
      <c r="D194" s="417"/>
      <c r="E194" s="417"/>
      <c r="F194" s="417"/>
      <c r="G194" s="417"/>
      <c r="H194" s="417"/>
      <c r="I194" s="417"/>
      <c r="J194" s="417"/>
      <c r="K194" s="417"/>
      <c r="L194" s="417"/>
      <c r="M194" s="417"/>
      <c r="N194" s="417"/>
      <c r="O194" s="417"/>
      <c r="P194" s="334"/>
      <c r="Q194" s="334"/>
    </row>
    <row r="195" spans="1:17" x14ac:dyDescent="0.25">
      <c r="A195" s="369" t="s">
        <v>35</v>
      </c>
      <c r="B195" s="347">
        <v>1</v>
      </c>
      <c r="C195" s="343">
        <v>13</v>
      </c>
      <c r="D195" s="344">
        <v>4772</v>
      </c>
      <c r="E195" s="344">
        <f t="shared" ref="E195:E200" si="90">D195*B195</f>
        <v>4772</v>
      </c>
      <c r="F195" s="357">
        <v>0.5</v>
      </c>
      <c r="G195" s="344">
        <f>E195*F195</f>
        <v>2386</v>
      </c>
      <c r="H195" s="358"/>
      <c r="I195" s="344"/>
      <c r="J195" s="340">
        <v>0.3</v>
      </c>
      <c r="K195" s="344">
        <f>E195*J195</f>
        <v>1431.6</v>
      </c>
      <c r="L195" s="358"/>
      <c r="M195" s="344"/>
      <c r="N195" s="344">
        <f t="shared" ref="N195:N200" si="91">G195+I195+K195+M195</f>
        <v>3817.6</v>
      </c>
      <c r="O195" s="344">
        <f t="shared" ref="O195:O201" si="92">E195+N195</f>
        <v>8589.6</v>
      </c>
    </row>
    <row r="196" spans="1:17" s="334" customFormat="1" x14ac:dyDescent="0.25">
      <c r="A196" s="369" t="s">
        <v>37</v>
      </c>
      <c r="B196" s="347">
        <v>1</v>
      </c>
      <c r="C196" s="343">
        <v>9</v>
      </c>
      <c r="D196" s="349">
        <v>3636</v>
      </c>
      <c r="E196" s="344">
        <f t="shared" si="90"/>
        <v>3636</v>
      </c>
      <c r="F196" s="357">
        <v>0.5</v>
      </c>
      <c r="G196" s="344">
        <f>E196*F196</f>
        <v>1818</v>
      </c>
      <c r="H196" s="358"/>
      <c r="I196" s="344"/>
      <c r="J196" s="340">
        <v>0.1</v>
      </c>
      <c r="K196" s="344">
        <f>E196*J196</f>
        <v>363.6</v>
      </c>
      <c r="L196" s="358"/>
      <c r="M196" s="344"/>
      <c r="N196" s="344">
        <f t="shared" si="91"/>
        <v>2181.6</v>
      </c>
      <c r="O196" s="344">
        <f t="shared" si="92"/>
        <v>5817.6</v>
      </c>
    </row>
    <row r="197" spans="1:17" s="334" customFormat="1" x14ac:dyDescent="0.25">
      <c r="A197" s="369" t="s">
        <v>37</v>
      </c>
      <c r="B197" s="347">
        <v>1</v>
      </c>
      <c r="C197" s="343">
        <v>9</v>
      </c>
      <c r="D197" s="349">
        <v>3636</v>
      </c>
      <c r="E197" s="344">
        <f t="shared" ref="E197" si="93">D197*B197</f>
        <v>3636</v>
      </c>
      <c r="F197" s="357">
        <v>0.5</v>
      </c>
      <c r="G197" s="344">
        <f>E197*F197</f>
        <v>1818</v>
      </c>
      <c r="H197" s="358"/>
      <c r="I197" s="344"/>
      <c r="J197" s="340">
        <v>0</v>
      </c>
      <c r="K197" s="344">
        <f>E197*J197</f>
        <v>0</v>
      </c>
      <c r="L197" s="358"/>
      <c r="M197" s="344"/>
      <c r="N197" s="344">
        <f t="shared" ref="N197" si="94">G197+I197+K197+M197</f>
        <v>1818</v>
      </c>
      <c r="O197" s="344">
        <f t="shared" ref="O197" si="95">E197+N197</f>
        <v>5454</v>
      </c>
    </row>
    <row r="198" spans="1:17" x14ac:dyDescent="0.25">
      <c r="A198" s="369" t="s">
        <v>43</v>
      </c>
      <c r="B198" s="347">
        <v>1</v>
      </c>
      <c r="C198" s="343">
        <v>8</v>
      </c>
      <c r="D198" s="344">
        <v>3447</v>
      </c>
      <c r="E198" s="344">
        <f t="shared" si="90"/>
        <v>3447</v>
      </c>
      <c r="F198" s="357">
        <v>0.5</v>
      </c>
      <c r="G198" s="344">
        <f>E198*F198</f>
        <v>1723.5</v>
      </c>
      <c r="H198" s="358"/>
      <c r="I198" s="344"/>
      <c r="J198" s="364">
        <v>0</v>
      </c>
      <c r="K198" s="344">
        <f>E198*J198</f>
        <v>0</v>
      </c>
      <c r="L198" s="358"/>
      <c r="M198" s="344"/>
      <c r="N198" s="344">
        <f t="shared" si="91"/>
        <v>1723.5</v>
      </c>
      <c r="O198" s="344">
        <f t="shared" si="92"/>
        <v>5170.5</v>
      </c>
    </row>
    <row r="199" spans="1:17" ht="26.4" x14ac:dyDescent="0.25">
      <c r="A199" s="369" t="s">
        <v>33</v>
      </c>
      <c r="B199" s="347">
        <v>1</v>
      </c>
      <c r="C199" s="343">
        <v>1</v>
      </c>
      <c r="D199" s="344">
        <v>2102</v>
      </c>
      <c r="E199" s="344">
        <f t="shared" si="90"/>
        <v>2102</v>
      </c>
      <c r="F199" s="357"/>
      <c r="G199" s="344"/>
      <c r="H199" s="358"/>
      <c r="I199" s="344"/>
      <c r="J199" s="340"/>
      <c r="K199" s="344"/>
      <c r="L199" s="357">
        <v>0.1</v>
      </c>
      <c r="M199" s="344">
        <f>E199*L199</f>
        <v>210.20000000000002</v>
      </c>
      <c r="N199" s="344">
        <f t="shared" si="91"/>
        <v>210.20000000000002</v>
      </c>
      <c r="O199" s="344">
        <f t="shared" si="92"/>
        <v>2312.1999999999998</v>
      </c>
      <c r="P199" s="316"/>
      <c r="Q199" s="316"/>
    </row>
    <row r="200" spans="1:17" s="316" customFormat="1" x14ac:dyDescent="0.25">
      <c r="A200" s="369" t="s">
        <v>108</v>
      </c>
      <c r="B200" s="343">
        <v>0.5</v>
      </c>
      <c r="C200" s="343">
        <v>1</v>
      </c>
      <c r="D200" s="344">
        <v>2102</v>
      </c>
      <c r="E200" s="344">
        <f t="shared" si="90"/>
        <v>1051</v>
      </c>
      <c r="F200" s="357"/>
      <c r="G200" s="344"/>
      <c r="H200" s="358"/>
      <c r="I200" s="344"/>
      <c r="J200" s="340"/>
      <c r="K200" s="344"/>
      <c r="L200" s="358"/>
      <c r="M200" s="344"/>
      <c r="N200" s="344">
        <f t="shared" si="91"/>
        <v>0</v>
      </c>
      <c r="O200" s="344">
        <f t="shared" si="92"/>
        <v>1051</v>
      </c>
      <c r="P200" s="304"/>
      <c r="Q200" s="304"/>
    </row>
    <row r="201" spans="1:17" x14ac:dyDescent="0.25">
      <c r="A201" s="380" t="s">
        <v>22</v>
      </c>
      <c r="B201" s="380">
        <f>SUM(B195:B200)</f>
        <v>5.5</v>
      </c>
      <c r="C201" s="392"/>
      <c r="D201" s="390"/>
      <c r="E201" s="377">
        <f>SUM(E195:E200)</f>
        <v>18644</v>
      </c>
      <c r="F201" s="395"/>
      <c r="G201" s="377">
        <f>SUM(G195:G200)</f>
        <v>7745.5</v>
      </c>
      <c r="H201" s="390"/>
      <c r="I201" s="377"/>
      <c r="J201" s="394"/>
      <c r="K201" s="377">
        <f>SUM(K195:K200)</f>
        <v>1795.1999999999998</v>
      </c>
      <c r="L201" s="390"/>
      <c r="M201" s="377">
        <f>SUM(M195:M200)</f>
        <v>210.20000000000002</v>
      </c>
      <c r="N201" s="377">
        <f>SUM(N195:N200)</f>
        <v>9750.9000000000015</v>
      </c>
      <c r="O201" s="377">
        <f t="shared" si="92"/>
        <v>28394.9</v>
      </c>
    </row>
    <row r="202" spans="1:17" x14ac:dyDescent="0.25">
      <c r="A202" s="417" t="s">
        <v>44</v>
      </c>
      <c r="B202" s="417"/>
      <c r="C202" s="417"/>
      <c r="D202" s="417"/>
      <c r="E202" s="417"/>
      <c r="F202" s="417"/>
      <c r="G202" s="417"/>
      <c r="H202" s="417"/>
      <c r="I202" s="417"/>
      <c r="J202" s="417"/>
      <c r="K202" s="417"/>
      <c r="L202" s="417"/>
      <c r="M202" s="417"/>
      <c r="N202" s="417"/>
      <c r="O202" s="417"/>
      <c r="P202" s="319"/>
      <c r="Q202" s="319"/>
    </row>
    <row r="203" spans="1:17" s="319" customFormat="1" ht="13.2" x14ac:dyDescent="0.25">
      <c r="A203" s="369" t="s">
        <v>35</v>
      </c>
      <c r="B203" s="347">
        <v>1</v>
      </c>
      <c r="C203" s="343">
        <v>13</v>
      </c>
      <c r="D203" s="344">
        <v>4772</v>
      </c>
      <c r="E203" s="344">
        <f>D203*B203</f>
        <v>4772</v>
      </c>
      <c r="F203" s="357">
        <v>0.5</v>
      </c>
      <c r="G203" s="344">
        <f>E203*F203</f>
        <v>2386</v>
      </c>
      <c r="H203" s="358"/>
      <c r="I203" s="344"/>
      <c r="J203" s="340">
        <v>0.2</v>
      </c>
      <c r="K203" s="344">
        <f>E203*J203</f>
        <v>954.40000000000009</v>
      </c>
      <c r="L203" s="358"/>
      <c r="M203" s="344"/>
      <c r="N203" s="344">
        <f>G203+I203+K203+M203</f>
        <v>3340.4</v>
      </c>
      <c r="O203" s="344">
        <f t="shared" ref="O203:O208" si="96">E203+N203</f>
        <v>8112.4</v>
      </c>
    </row>
    <row r="204" spans="1:17" s="319" customFormat="1" ht="13.2" x14ac:dyDescent="0.25">
      <c r="A204" s="369" t="s">
        <v>37</v>
      </c>
      <c r="B204" s="347">
        <v>1</v>
      </c>
      <c r="C204" s="343">
        <v>9</v>
      </c>
      <c r="D204" s="344">
        <v>3636</v>
      </c>
      <c r="E204" s="344">
        <f>D204*B204</f>
        <v>3636</v>
      </c>
      <c r="F204" s="357">
        <v>0.5</v>
      </c>
      <c r="G204" s="344">
        <f>E204*F204</f>
        <v>1818</v>
      </c>
      <c r="H204" s="358"/>
      <c r="I204" s="344"/>
      <c r="J204" s="340">
        <v>0.1</v>
      </c>
      <c r="K204" s="344">
        <f>E204*J204</f>
        <v>363.6</v>
      </c>
      <c r="L204" s="358"/>
      <c r="M204" s="344"/>
      <c r="N204" s="344">
        <f>G204+I204+K204+M204</f>
        <v>2181.6</v>
      </c>
      <c r="O204" s="344">
        <f t="shared" si="96"/>
        <v>5817.6</v>
      </c>
    </row>
    <row r="205" spans="1:17" s="319" customFormat="1" ht="13.2" x14ac:dyDescent="0.25">
      <c r="A205" s="369" t="s">
        <v>43</v>
      </c>
      <c r="B205" s="347">
        <v>1.5</v>
      </c>
      <c r="C205" s="343">
        <v>8</v>
      </c>
      <c r="D205" s="349">
        <v>3447</v>
      </c>
      <c r="E205" s="344">
        <f>D205*B205</f>
        <v>5170.5</v>
      </c>
      <c r="F205" s="357">
        <v>0.5</v>
      </c>
      <c r="G205" s="344">
        <f>E205*F205</f>
        <v>2585.25</v>
      </c>
      <c r="H205" s="358"/>
      <c r="I205" s="344"/>
      <c r="J205" s="340">
        <v>0</v>
      </c>
      <c r="K205" s="344">
        <f>E205*J205</f>
        <v>0</v>
      </c>
      <c r="L205" s="358"/>
      <c r="M205" s="344"/>
      <c r="N205" s="344">
        <f>G205+I205+K205+M205</f>
        <v>2585.25</v>
      </c>
      <c r="O205" s="344">
        <f t="shared" si="96"/>
        <v>7755.75</v>
      </c>
    </row>
    <row r="206" spans="1:17" s="319" customFormat="1" ht="26.4" x14ac:dyDescent="0.25">
      <c r="A206" s="369" t="s">
        <v>33</v>
      </c>
      <c r="B206" s="347">
        <v>1</v>
      </c>
      <c r="C206" s="343">
        <v>1</v>
      </c>
      <c r="D206" s="344">
        <v>2102</v>
      </c>
      <c r="E206" s="344">
        <f>D206*B206</f>
        <v>2102</v>
      </c>
      <c r="F206" s="357"/>
      <c r="G206" s="344"/>
      <c r="H206" s="358"/>
      <c r="I206" s="344"/>
      <c r="J206" s="340"/>
      <c r="K206" s="344"/>
      <c r="L206" s="357">
        <v>0.1</v>
      </c>
      <c r="M206" s="344">
        <f>E206*L206</f>
        <v>210.20000000000002</v>
      </c>
      <c r="N206" s="344">
        <f>G206+I206+K206+M206</f>
        <v>210.20000000000002</v>
      </c>
      <c r="O206" s="344">
        <f t="shared" si="96"/>
        <v>2312.1999999999998</v>
      </c>
    </row>
    <row r="207" spans="1:17" s="319" customFormat="1" x14ac:dyDescent="0.25">
      <c r="A207" s="369" t="s">
        <v>108</v>
      </c>
      <c r="B207" s="343">
        <v>0.5</v>
      </c>
      <c r="C207" s="343">
        <v>1</v>
      </c>
      <c r="D207" s="344">
        <v>2102</v>
      </c>
      <c r="E207" s="344">
        <f>D207*B207</f>
        <v>1051</v>
      </c>
      <c r="F207" s="357"/>
      <c r="G207" s="344"/>
      <c r="H207" s="358"/>
      <c r="I207" s="344"/>
      <c r="J207" s="340"/>
      <c r="K207" s="344"/>
      <c r="L207" s="358"/>
      <c r="M207" s="344"/>
      <c r="N207" s="344">
        <f>G207+I207+K207+M207</f>
        <v>0</v>
      </c>
      <c r="O207" s="344">
        <f t="shared" si="96"/>
        <v>1051</v>
      </c>
      <c r="P207" s="304"/>
      <c r="Q207" s="304"/>
    </row>
    <row r="208" spans="1:17" x14ac:dyDescent="0.25">
      <c r="A208" s="380" t="s">
        <v>22</v>
      </c>
      <c r="B208" s="380">
        <f>B207+B206+B205+B204+B203</f>
        <v>5</v>
      </c>
      <c r="C208" s="392"/>
      <c r="D208" s="390"/>
      <c r="E208" s="377">
        <f>SUM(E203:E207)</f>
        <v>16731.5</v>
      </c>
      <c r="F208" s="395"/>
      <c r="G208" s="377">
        <f>SUM(G203:G207)</f>
        <v>6789.25</v>
      </c>
      <c r="H208" s="390"/>
      <c r="I208" s="377"/>
      <c r="J208" s="394"/>
      <c r="K208" s="377">
        <f>SUM(K203:K207)</f>
        <v>1318</v>
      </c>
      <c r="L208" s="390"/>
      <c r="M208" s="377">
        <f>SUM(M203:M207)</f>
        <v>210.20000000000002</v>
      </c>
      <c r="N208" s="377">
        <f>SUM(N203:N207)</f>
        <v>8317.4500000000007</v>
      </c>
      <c r="O208" s="377">
        <f t="shared" si="96"/>
        <v>25048.95</v>
      </c>
    </row>
    <row r="209" spans="1:17" s="341" customFormat="1" x14ac:dyDescent="0.25">
      <c r="A209" s="399" t="s">
        <v>45</v>
      </c>
      <c r="B209" s="380">
        <f>B72+B79+B88+B96+B104+B115+B123+B135+B142+B149+B159+B168+B175+B183+B193+B201+B208</f>
        <v>139.5</v>
      </c>
      <c r="C209" s="390"/>
      <c r="D209" s="390"/>
      <c r="E209" s="390">
        <f>E72+E79+E88+E96+E104+E115+E123+E135+E142+E149+E159+E168+E175+E183+E193+E201+E208</f>
        <v>496787.35</v>
      </c>
      <c r="F209" s="390"/>
      <c r="G209" s="390">
        <f>G72+G79+G88+G96+G104+G115+G123+G135+G142+G149+G159+G168+G175+G183+G193+G201+G208</f>
        <v>209412.17499999999</v>
      </c>
      <c r="H209" s="390"/>
      <c r="I209" s="390"/>
      <c r="J209" s="390"/>
      <c r="K209" s="377">
        <f>K72+K79+K88+K96+K104+K115+K123+K135+K142+K149+K159+K168+K175+K183+K193+K201+K208</f>
        <v>66553.119999999995</v>
      </c>
      <c r="L209" s="390"/>
      <c r="M209" s="377">
        <f>M72+M79+M88+M96+M104+M115+M123+M135+M142+M149+M159+M168+M175+M183+M193+M201+M208</f>
        <v>3888.6999999999985</v>
      </c>
      <c r="N209" s="377">
        <f>N72+N79+N88+N96+N104+N115+N123+N135+N142+N149+N159+N168+N175+N183+N193+N201+N208</f>
        <v>279853.995</v>
      </c>
      <c r="O209" s="377">
        <f>O72+O79+O88+O96+O104+O115+O123+O135+O142+O149+O159+O168+O175+O183+O193+O201+O208</f>
        <v>776641.34499999997</v>
      </c>
      <c r="P209" s="334"/>
      <c r="Q209" s="334"/>
    </row>
    <row r="210" spans="1:17" x14ac:dyDescent="0.25">
      <c r="A210" s="312"/>
      <c r="B210" s="313"/>
      <c r="C210" s="312"/>
      <c r="D210" s="320"/>
      <c r="E210" s="320"/>
      <c r="F210" s="320"/>
      <c r="G210" s="320"/>
      <c r="H210" s="320"/>
      <c r="I210" s="320"/>
      <c r="J210" s="321"/>
      <c r="K210" s="320"/>
      <c r="L210" s="320"/>
      <c r="M210" s="320"/>
      <c r="N210" s="320"/>
      <c r="O210" s="320"/>
    </row>
    <row r="211" spans="1:17" ht="30.75" customHeight="1" x14ac:dyDescent="0.25">
      <c r="A211" s="319"/>
      <c r="B211" s="319"/>
      <c r="C211" s="319"/>
      <c r="D211" s="420" t="s">
        <v>46</v>
      </c>
      <c r="E211" s="420"/>
      <c r="F211" s="420"/>
      <c r="G211" s="420"/>
      <c r="H211" s="319"/>
      <c r="I211" s="319"/>
      <c r="J211" s="319"/>
      <c r="K211" s="319"/>
      <c r="L211" s="319"/>
      <c r="M211" s="319"/>
      <c r="N211" s="319"/>
      <c r="O211" s="319"/>
    </row>
    <row r="212" spans="1:17" x14ac:dyDescent="0.25">
      <c r="A212" s="319"/>
      <c r="B212" s="319"/>
      <c r="C212" s="319"/>
      <c r="D212" s="420"/>
      <c r="E212" s="420"/>
      <c r="F212" s="420"/>
      <c r="G212" s="420"/>
      <c r="H212" s="322"/>
      <c r="I212" s="322"/>
      <c r="J212" s="319" t="s">
        <v>146</v>
      </c>
      <c r="K212" s="323"/>
      <c r="L212" s="319"/>
      <c r="M212" s="319"/>
      <c r="N212" s="319"/>
      <c r="O212" s="319"/>
    </row>
    <row r="213" spans="1:17" x14ac:dyDescent="0.25">
      <c r="A213" s="319"/>
      <c r="B213" s="319"/>
      <c r="C213" s="319"/>
      <c r="D213" s="324"/>
      <c r="E213" s="325"/>
      <c r="F213" s="324"/>
      <c r="G213" s="325"/>
      <c r="H213" s="326"/>
      <c r="I213" s="327"/>
      <c r="J213" s="323"/>
      <c r="K213" s="326"/>
      <c r="L213" s="319"/>
      <c r="M213" s="319"/>
      <c r="N213" s="319"/>
      <c r="O213" s="328"/>
    </row>
    <row r="214" spans="1:17" x14ac:dyDescent="0.25">
      <c r="A214" s="319"/>
      <c r="B214" s="319"/>
      <c r="C214" s="319"/>
      <c r="D214" s="420" t="s">
        <v>47</v>
      </c>
      <c r="E214" s="420"/>
      <c r="F214" s="420"/>
      <c r="G214" s="420"/>
      <c r="H214" s="326"/>
      <c r="I214" s="327"/>
      <c r="J214" s="326"/>
      <c r="K214" s="324"/>
      <c r="L214" s="319"/>
      <c r="M214" s="319"/>
      <c r="N214" s="319"/>
      <c r="O214" s="319"/>
    </row>
    <row r="215" spans="1:17" x14ac:dyDescent="0.25">
      <c r="A215" s="319"/>
      <c r="B215" s="319"/>
      <c r="C215" s="319"/>
      <c r="D215" s="420"/>
      <c r="E215" s="420"/>
      <c r="F215" s="420"/>
      <c r="G215" s="420"/>
      <c r="H215" s="322"/>
      <c r="I215" s="322"/>
      <c r="J215" s="329" t="s">
        <v>137</v>
      </c>
      <c r="K215" s="319"/>
      <c r="L215" s="319"/>
      <c r="M215" s="319"/>
      <c r="N215" s="319"/>
      <c r="O215" s="319"/>
    </row>
  </sheetData>
  <autoFilter ref="A13:O209">
    <filterColumn colId="5" showButton="0"/>
    <filterColumn colId="6" showButton="0"/>
    <filterColumn colId="7" showButton="0"/>
    <filterColumn colId="9" showButton="0"/>
    <filterColumn colId="10" showButton="0"/>
    <filterColumn colId="11" showButton="0"/>
  </autoFilter>
  <mergeCells count="54">
    <mergeCell ref="A169:O169"/>
    <mergeCell ref="A160:O160"/>
    <mergeCell ref="D211:G212"/>
    <mergeCell ref="A105:O105"/>
    <mergeCell ref="A143:O143"/>
    <mergeCell ref="A124:O124"/>
    <mergeCell ref="A116:O116"/>
    <mergeCell ref="A136:O136"/>
    <mergeCell ref="A150:O150"/>
    <mergeCell ref="D214:G215"/>
    <mergeCell ref="A202:O202"/>
    <mergeCell ref="A194:O194"/>
    <mergeCell ref="A176:O176"/>
    <mergeCell ref="A184:O184"/>
    <mergeCell ref="A97:O97"/>
    <mergeCell ref="A80:O80"/>
    <mergeCell ref="A89:O89"/>
    <mergeCell ref="A73:O73"/>
    <mergeCell ref="B13:B14"/>
    <mergeCell ref="A24:O24"/>
    <mergeCell ref="A36:O36"/>
    <mergeCell ref="C13:C14"/>
    <mergeCell ref="F13:I13"/>
    <mergeCell ref="A17:O17"/>
    <mergeCell ref="J14:K14"/>
    <mergeCell ref="L14:M14"/>
    <mergeCell ref="A43:O43"/>
    <mergeCell ref="A65:O65"/>
    <mergeCell ref="A15:O15"/>
    <mergeCell ref="A16:O16"/>
    <mergeCell ref="A58:O58"/>
    <mergeCell ref="A50:O50"/>
    <mergeCell ref="A30:O30"/>
    <mergeCell ref="O13:O14"/>
    <mergeCell ref="F14:G14"/>
    <mergeCell ref="A10:O10"/>
    <mergeCell ref="H14:I14"/>
    <mergeCell ref="J13:M13"/>
    <mergeCell ref="D13:D14"/>
    <mergeCell ref="E13:E14"/>
    <mergeCell ref="N13:N14"/>
    <mergeCell ref="A11:O11"/>
    <mergeCell ref="A13:A14"/>
    <mergeCell ref="A4:D4"/>
    <mergeCell ref="I4:M6"/>
    <mergeCell ref="C6:D6"/>
    <mergeCell ref="M8:O8"/>
    <mergeCell ref="A9:O9"/>
    <mergeCell ref="A1:D1"/>
    <mergeCell ref="I1:O1"/>
    <mergeCell ref="A2:D2"/>
    <mergeCell ref="I2:N2"/>
    <mergeCell ref="A3:D3"/>
    <mergeCell ref="I3:N3"/>
  </mergeCells>
  <phoneticPr fontId="7" type="noConversion"/>
  <pageMargins left="0.39370078740157483" right="0.19685039370078741" top="0.39370078740157483" bottom="0.39370078740157483" header="0" footer="0"/>
  <pageSetup paperSize="9" scale="85" fitToHeight="0" orientation="landscape" r:id="rId1"/>
  <rowBreaks count="6" manualBreakCount="6">
    <brk id="35" max="16" man="1"/>
    <brk id="64" max="16" man="1"/>
    <brk id="101" max="16" man="1"/>
    <brk id="135" max="16" man="1"/>
    <brk id="168" max="16" man="1"/>
    <brk id="20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36"/>
  <sheetViews>
    <sheetView workbookViewId="0">
      <selection activeCell="B22" sqref="B22:D22"/>
    </sheetView>
  </sheetViews>
  <sheetFormatPr defaultColWidth="9.109375" defaultRowHeight="13.2" x14ac:dyDescent="0.25"/>
  <cols>
    <col min="1" max="1" width="4.6640625" style="1" customWidth="1"/>
    <col min="2" max="3" width="9.109375" style="1"/>
    <col min="4" max="4" width="9.6640625" style="1" customWidth="1"/>
    <col min="5" max="6" width="9.109375" style="1"/>
    <col min="7" max="7" width="10.5546875" style="1" customWidth="1"/>
    <col min="8" max="8" width="11.6640625" style="1" customWidth="1"/>
    <col min="9" max="9" width="9.6640625" style="1" customWidth="1"/>
    <col min="10" max="10" width="12" style="1" customWidth="1"/>
    <col min="11" max="11" width="8.5546875" style="1" customWidth="1"/>
    <col min="12" max="12" width="13.109375" style="1" customWidth="1"/>
    <col min="13" max="13" width="14.33203125" style="1" customWidth="1"/>
    <col min="14" max="14" width="13.109375" style="1" customWidth="1"/>
    <col min="15" max="16384" width="9.109375" style="1"/>
  </cols>
  <sheetData>
    <row r="1" spans="1:16" x14ac:dyDescent="0.25">
      <c r="B1" s="457"/>
      <c r="C1" s="457"/>
      <c r="D1" s="457"/>
      <c r="E1" s="457"/>
      <c r="F1" s="457"/>
      <c r="G1" s="10"/>
      <c r="H1" s="10"/>
      <c r="I1" s="458" t="s">
        <v>0</v>
      </c>
      <c r="J1" s="458"/>
      <c r="K1" s="458"/>
      <c r="L1" s="458"/>
      <c r="M1" s="10"/>
      <c r="N1" s="10"/>
      <c r="O1" s="10"/>
      <c r="P1" s="10"/>
    </row>
    <row r="2" spans="1:16" x14ac:dyDescent="0.25">
      <c r="B2" s="459"/>
      <c r="C2" s="459"/>
      <c r="D2" s="459"/>
      <c r="E2" s="459"/>
      <c r="F2" s="459"/>
      <c r="H2" s="10"/>
      <c r="I2" s="10" t="s">
        <v>140</v>
      </c>
      <c r="J2" s="10"/>
      <c r="K2" s="10"/>
      <c r="L2" s="10"/>
      <c r="M2" s="10"/>
      <c r="N2" s="10"/>
      <c r="O2" s="10"/>
      <c r="P2" s="10"/>
    </row>
    <row r="3" spans="1:16" ht="37.5" customHeight="1" x14ac:dyDescent="0.25">
      <c r="B3" s="459"/>
      <c r="C3" s="459"/>
      <c r="D3" s="459"/>
      <c r="E3" s="459"/>
      <c r="F3" s="459"/>
      <c r="G3" s="10"/>
      <c r="H3" s="10"/>
      <c r="I3" s="460" t="s">
        <v>151</v>
      </c>
      <c r="J3" s="460"/>
      <c r="K3" s="460"/>
      <c r="L3" s="460"/>
      <c r="M3" s="10"/>
      <c r="N3" s="10"/>
      <c r="O3" s="10"/>
      <c r="P3" s="10"/>
    </row>
    <row r="4" spans="1:16" ht="12.75" customHeight="1" x14ac:dyDescent="0.25">
      <c r="B4" s="459"/>
      <c r="C4" s="459"/>
      <c r="D4" s="459"/>
      <c r="E4" s="459"/>
      <c r="F4" s="459"/>
      <c r="G4" s="11"/>
      <c r="H4" s="11"/>
      <c r="I4" s="461" t="s">
        <v>1</v>
      </c>
      <c r="J4" s="461"/>
      <c r="K4" s="461"/>
      <c r="L4" s="461"/>
      <c r="M4" s="10"/>
      <c r="N4" s="10"/>
    </row>
    <row r="5" spans="1:16" x14ac:dyDescent="0.25">
      <c r="B5" s="224"/>
      <c r="C5" s="224"/>
      <c r="D5" s="224"/>
      <c r="E5" s="12"/>
      <c r="F5" s="225"/>
      <c r="G5" s="11"/>
      <c r="H5" s="11"/>
      <c r="I5" s="461"/>
      <c r="J5" s="461"/>
      <c r="K5" s="461"/>
      <c r="L5" s="461"/>
      <c r="M5" s="223"/>
      <c r="N5" s="223"/>
    </row>
    <row r="6" spans="1:16" x14ac:dyDescent="0.25">
      <c r="B6" s="13"/>
      <c r="C6" s="13"/>
      <c r="D6" s="13"/>
      <c r="E6" s="457"/>
      <c r="F6" s="457"/>
      <c r="G6" s="11"/>
      <c r="H6" s="11"/>
      <c r="I6" s="461"/>
      <c r="J6" s="461"/>
      <c r="K6" s="461"/>
      <c r="L6" s="461"/>
      <c r="M6" s="14"/>
      <c r="N6" s="292" t="s">
        <v>138</v>
      </c>
      <c r="O6" s="292"/>
    </row>
    <row r="7" spans="1:16" ht="12.75" x14ac:dyDescent="0.2">
      <c r="B7" s="13"/>
      <c r="C7" s="13"/>
      <c r="D7" s="13"/>
      <c r="E7" s="12"/>
      <c r="F7" s="6"/>
      <c r="G7" s="223"/>
      <c r="H7" s="223"/>
      <c r="I7" s="223"/>
      <c r="J7" s="15"/>
      <c r="K7" s="223"/>
      <c r="L7" s="15"/>
      <c r="M7" s="16"/>
      <c r="N7" s="223"/>
      <c r="O7" s="223"/>
      <c r="P7" s="223"/>
    </row>
    <row r="8" spans="1:16" x14ac:dyDescent="0.25">
      <c r="B8" s="456"/>
      <c r="C8" s="456"/>
      <c r="D8" s="456"/>
      <c r="E8" s="456"/>
      <c r="F8" s="456"/>
      <c r="G8" s="455" t="s">
        <v>155</v>
      </c>
      <c r="H8" s="455"/>
      <c r="I8" s="455"/>
      <c r="J8" s="455"/>
      <c r="K8" s="455"/>
      <c r="L8" s="455"/>
      <c r="M8" s="455"/>
      <c r="N8" s="455"/>
      <c r="O8" s="64"/>
      <c r="P8" s="10"/>
    </row>
    <row r="9" spans="1:16" ht="12.75" x14ac:dyDescent="0.2">
      <c r="B9" s="13"/>
      <c r="C9" s="13"/>
      <c r="D9" s="13"/>
      <c r="E9" s="17"/>
      <c r="F9" s="223"/>
      <c r="G9" s="223"/>
      <c r="H9" s="15"/>
      <c r="I9" s="16"/>
      <c r="J9" s="18"/>
      <c r="K9" s="15"/>
      <c r="L9" s="16"/>
      <c r="M9" s="16"/>
      <c r="N9" s="16"/>
    </row>
    <row r="10" spans="1:16" x14ac:dyDescent="0.25">
      <c r="A10" s="443" t="s">
        <v>2</v>
      </c>
      <c r="B10" s="443"/>
      <c r="C10" s="443"/>
      <c r="D10" s="443"/>
      <c r="E10" s="443"/>
      <c r="F10" s="443"/>
      <c r="G10" s="443"/>
      <c r="H10" s="443"/>
      <c r="I10" s="443"/>
      <c r="J10" s="443"/>
      <c r="K10" s="443"/>
      <c r="L10" s="443"/>
      <c r="M10" s="443"/>
      <c r="N10" s="443"/>
    </row>
    <row r="11" spans="1:16" x14ac:dyDescent="0.25">
      <c r="A11" s="443" t="s">
        <v>48</v>
      </c>
      <c r="B11" s="443"/>
      <c r="C11" s="443"/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</row>
    <row r="12" spans="1:16" x14ac:dyDescent="0.25">
      <c r="A12" s="443" t="s">
        <v>150</v>
      </c>
      <c r="B12" s="443"/>
      <c r="C12" s="443"/>
      <c r="D12" s="443"/>
      <c r="E12" s="443"/>
      <c r="F12" s="443"/>
      <c r="G12" s="443"/>
      <c r="H12" s="443"/>
      <c r="I12" s="443"/>
      <c r="J12" s="443"/>
      <c r="K12" s="443"/>
      <c r="L12" s="443"/>
      <c r="M12" s="443"/>
      <c r="N12" s="443"/>
    </row>
    <row r="13" spans="1:16" ht="6.75" customHeight="1" thickBot="1" x14ac:dyDescent="0.25">
      <c r="E13" s="17"/>
      <c r="F13" s="16"/>
      <c r="G13" s="16"/>
      <c r="H13" s="18"/>
      <c r="I13" s="16"/>
      <c r="J13" s="18"/>
      <c r="K13" s="15"/>
      <c r="L13" s="16"/>
      <c r="M13" s="16"/>
      <c r="N13" s="16"/>
    </row>
    <row r="14" spans="1:16" s="9" customFormat="1" ht="21.75" customHeight="1" thickBot="1" x14ac:dyDescent="0.35">
      <c r="A14" s="444" t="s">
        <v>49</v>
      </c>
      <c r="B14" s="446" t="s">
        <v>4</v>
      </c>
      <c r="C14" s="447"/>
      <c r="D14" s="448"/>
      <c r="E14" s="444" t="s">
        <v>5</v>
      </c>
      <c r="F14" s="444" t="s">
        <v>50</v>
      </c>
      <c r="G14" s="438" t="s">
        <v>7</v>
      </c>
      <c r="H14" s="438" t="s">
        <v>8</v>
      </c>
      <c r="I14" s="441" t="s">
        <v>9</v>
      </c>
      <c r="J14" s="442"/>
      <c r="K14" s="436" t="s">
        <v>10</v>
      </c>
      <c r="L14" s="437"/>
      <c r="M14" s="436" t="s">
        <v>11</v>
      </c>
      <c r="N14" s="438" t="s">
        <v>12</v>
      </c>
    </row>
    <row r="15" spans="1:16" s="9" customFormat="1" ht="51.75" customHeight="1" thickBot="1" x14ac:dyDescent="0.35">
      <c r="A15" s="445"/>
      <c r="B15" s="449"/>
      <c r="C15" s="450"/>
      <c r="D15" s="451"/>
      <c r="E15" s="445"/>
      <c r="F15" s="445"/>
      <c r="G15" s="439"/>
      <c r="H15" s="439"/>
      <c r="I15" s="441" t="s">
        <v>14</v>
      </c>
      <c r="J15" s="442"/>
      <c r="K15" s="441" t="s">
        <v>16</v>
      </c>
      <c r="L15" s="442"/>
      <c r="M15" s="440"/>
      <c r="N15" s="439"/>
    </row>
    <row r="16" spans="1:16" ht="13.5" customHeight="1" thickBot="1" x14ac:dyDescent="0.3">
      <c r="A16" s="433" t="s">
        <v>17</v>
      </c>
      <c r="B16" s="434"/>
      <c r="C16" s="434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5"/>
    </row>
    <row r="17" spans="1:14" x14ac:dyDescent="0.25">
      <c r="A17" s="19">
        <v>1</v>
      </c>
      <c r="B17" s="431" t="s">
        <v>18</v>
      </c>
      <c r="C17" s="431"/>
      <c r="D17" s="432"/>
      <c r="E17" s="20">
        <v>1</v>
      </c>
      <c r="F17" s="21">
        <v>12</v>
      </c>
      <c r="G17" s="22">
        <v>3392</v>
      </c>
      <c r="H17" s="23">
        <f>E17*G17</f>
        <v>3392</v>
      </c>
      <c r="I17" s="24"/>
      <c r="J17" s="25"/>
      <c r="K17" s="26"/>
      <c r="L17" s="27"/>
      <c r="M17" s="28"/>
      <c r="N17" s="28">
        <f t="shared" ref="N17:N25" si="0">H17+M17</f>
        <v>3392</v>
      </c>
    </row>
    <row r="18" spans="1:14" x14ac:dyDescent="0.25">
      <c r="A18" s="29">
        <v>2</v>
      </c>
      <c r="B18" s="426" t="s">
        <v>51</v>
      </c>
      <c r="C18" s="426"/>
      <c r="D18" s="427"/>
      <c r="E18" s="30">
        <v>1</v>
      </c>
      <c r="F18" s="31">
        <v>9</v>
      </c>
      <c r="G18" s="32">
        <v>2768</v>
      </c>
      <c r="H18" s="33">
        <f t="shared" ref="H18:H28" si="1">E18*G18</f>
        <v>2768</v>
      </c>
      <c r="I18" s="34"/>
      <c r="J18" s="35"/>
      <c r="K18" s="36"/>
      <c r="L18" s="37"/>
      <c r="M18" s="38"/>
      <c r="N18" s="38">
        <f t="shared" si="0"/>
        <v>2768</v>
      </c>
    </row>
    <row r="19" spans="1:14" x14ac:dyDescent="0.25">
      <c r="A19" s="29">
        <v>3</v>
      </c>
      <c r="B19" s="426" t="s">
        <v>52</v>
      </c>
      <c r="C19" s="426"/>
      <c r="D19" s="427"/>
      <c r="E19" s="30">
        <v>1</v>
      </c>
      <c r="F19" s="31">
        <v>8</v>
      </c>
      <c r="G19" s="32">
        <v>2624</v>
      </c>
      <c r="H19" s="33">
        <f t="shared" si="1"/>
        <v>2624</v>
      </c>
      <c r="I19" s="34"/>
      <c r="J19" s="35"/>
      <c r="K19" s="36"/>
      <c r="L19" s="37"/>
      <c r="M19" s="38"/>
      <c r="N19" s="38">
        <f t="shared" si="0"/>
        <v>2624</v>
      </c>
    </row>
    <row r="20" spans="1:14" x14ac:dyDescent="0.25">
      <c r="A20" s="29">
        <v>4</v>
      </c>
      <c r="B20" s="452" t="s">
        <v>53</v>
      </c>
      <c r="C20" s="452"/>
      <c r="D20" s="453"/>
      <c r="E20" s="30">
        <v>2.5</v>
      </c>
      <c r="F20" s="31">
        <v>8</v>
      </c>
      <c r="G20" s="32">
        <v>2624</v>
      </c>
      <c r="H20" s="33">
        <f t="shared" si="1"/>
        <v>6560</v>
      </c>
      <c r="I20" s="34"/>
      <c r="J20" s="35"/>
      <c r="K20" s="36"/>
      <c r="L20" s="37"/>
      <c r="M20" s="39"/>
      <c r="N20" s="39">
        <f t="shared" si="0"/>
        <v>6560</v>
      </c>
    </row>
    <row r="21" spans="1:14" x14ac:dyDescent="0.25">
      <c r="A21" s="40">
        <v>5</v>
      </c>
      <c r="B21" s="454" t="s">
        <v>54</v>
      </c>
      <c r="C21" s="426"/>
      <c r="D21" s="427"/>
      <c r="E21" s="30">
        <v>1</v>
      </c>
      <c r="F21" s="31">
        <v>8</v>
      </c>
      <c r="G21" s="32">
        <v>2624</v>
      </c>
      <c r="H21" s="33">
        <f t="shared" si="1"/>
        <v>2624</v>
      </c>
      <c r="I21" s="34"/>
      <c r="J21" s="35"/>
      <c r="K21" s="36"/>
      <c r="L21" s="37"/>
      <c r="M21" s="38"/>
      <c r="N21" s="38">
        <f t="shared" si="0"/>
        <v>2624</v>
      </c>
    </row>
    <row r="22" spans="1:14" ht="24.75" customHeight="1" x14ac:dyDescent="0.25">
      <c r="A22" s="29">
        <v>6</v>
      </c>
      <c r="B22" s="454" t="s">
        <v>130</v>
      </c>
      <c r="C22" s="426"/>
      <c r="D22" s="427"/>
      <c r="E22" s="30">
        <v>1</v>
      </c>
      <c r="F22" s="31">
        <v>8</v>
      </c>
      <c r="G22" s="32">
        <v>2624</v>
      </c>
      <c r="H22" s="33">
        <f t="shared" si="1"/>
        <v>2624</v>
      </c>
      <c r="I22" s="34"/>
      <c r="J22" s="35"/>
      <c r="K22" s="36"/>
      <c r="L22" s="37"/>
      <c r="M22" s="39"/>
      <c r="N22" s="39">
        <f t="shared" si="0"/>
        <v>2624</v>
      </c>
    </row>
    <row r="23" spans="1:14" x14ac:dyDescent="0.25">
      <c r="A23" s="29">
        <v>78</v>
      </c>
      <c r="B23" s="452" t="s">
        <v>144</v>
      </c>
      <c r="C23" s="452"/>
      <c r="D23" s="453"/>
      <c r="E23" s="30">
        <v>0.5</v>
      </c>
      <c r="F23" s="31">
        <v>6</v>
      </c>
      <c r="G23" s="32">
        <v>2320</v>
      </c>
      <c r="H23" s="33">
        <f t="shared" si="1"/>
        <v>1160</v>
      </c>
      <c r="I23" s="34"/>
      <c r="J23" s="35"/>
      <c r="K23" s="36"/>
      <c r="L23" s="37"/>
      <c r="M23" s="38"/>
      <c r="N23" s="38">
        <f t="shared" si="0"/>
        <v>1160</v>
      </c>
    </row>
    <row r="24" spans="1:14" x14ac:dyDescent="0.25">
      <c r="A24" s="29">
        <v>9</v>
      </c>
      <c r="B24" s="426" t="s">
        <v>31</v>
      </c>
      <c r="C24" s="426"/>
      <c r="D24" s="427"/>
      <c r="E24" s="30">
        <v>0.5</v>
      </c>
      <c r="F24" s="31">
        <v>2</v>
      </c>
      <c r="G24" s="32">
        <v>1744</v>
      </c>
      <c r="H24" s="33">
        <f t="shared" si="1"/>
        <v>872</v>
      </c>
      <c r="I24" s="34"/>
      <c r="J24" s="35"/>
      <c r="K24" s="36"/>
      <c r="L24" s="37"/>
      <c r="M24" s="39"/>
      <c r="N24" s="39">
        <f t="shared" si="0"/>
        <v>872</v>
      </c>
    </row>
    <row r="25" spans="1:14" ht="25.5" customHeight="1" x14ac:dyDescent="0.25">
      <c r="A25" s="41">
        <v>9</v>
      </c>
      <c r="B25" s="424" t="s">
        <v>55</v>
      </c>
      <c r="C25" s="424"/>
      <c r="D25" s="425"/>
      <c r="E25" s="30">
        <v>1</v>
      </c>
      <c r="F25" s="31">
        <v>6</v>
      </c>
      <c r="G25" s="32">
        <v>2320</v>
      </c>
      <c r="H25" s="33">
        <f t="shared" si="1"/>
        <v>2320</v>
      </c>
      <c r="I25" s="42"/>
      <c r="J25" s="35"/>
      <c r="K25" s="42"/>
      <c r="L25" s="43"/>
      <c r="M25" s="38"/>
      <c r="N25" s="38">
        <f t="shared" si="0"/>
        <v>2320</v>
      </c>
    </row>
    <row r="26" spans="1:14" x14ac:dyDescent="0.25">
      <c r="A26" s="29">
        <v>10</v>
      </c>
      <c r="B26" s="426" t="s">
        <v>56</v>
      </c>
      <c r="C26" s="426"/>
      <c r="D26" s="427"/>
      <c r="E26" s="30">
        <v>0.5</v>
      </c>
      <c r="F26" s="31">
        <v>1</v>
      </c>
      <c r="G26" s="32">
        <v>1600</v>
      </c>
      <c r="H26" s="33">
        <f t="shared" si="1"/>
        <v>800</v>
      </c>
      <c r="I26" s="34"/>
      <c r="J26" s="35"/>
      <c r="K26" s="36">
        <v>0.1</v>
      </c>
      <c r="L26" s="37">
        <f>H26*K26</f>
        <v>80</v>
      </c>
      <c r="M26" s="38">
        <f>L26</f>
        <v>80</v>
      </c>
      <c r="N26" s="39">
        <f>H26+M26</f>
        <v>880</v>
      </c>
    </row>
    <row r="27" spans="1:14" x14ac:dyDescent="0.25">
      <c r="A27" s="29">
        <v>11</v>
      </c>
      <c r="B27" s="426" t="s">
        <v>57</v>
      </c>
      <c r="C27" s="426"/>
      <c r="D27" s="427"/>
      <c r="E27" s="44">
        <v>0.5</v>
      </c>
      <c r="F27" s="45">
        <v>1</v>
      </c>
      <c r="G27" s="217">
        <v>1600</v>
      </c>
      <c r="H27" s="33">
        <f t="shared" si="1"/>
        <v>800</v>
      </c>
      <c r="I27" s="46"/>
      <c r="J27" s="35"/>
      <c r="K27" s="36">
        <v>0.1</v>
      </c>
      <c r="L27" s="37">
        <f>H27*K27</f>
        <v>80</v>
      </c>
      <c r="M27" s="218">
        <f>L27</f>
        <v>80</v>
      </c>
      <c r="N27" s="38">
        <f>H27+M27</f>
        <v>880</v>
      </c>
    </row>
    <row r="28" spans="1:14" ht="13.8" thickBot="1" x14ac:dyDescent="0.3">
      <c r="A28" s="29">
        <v>12</v>
      </c>
      <c r="B28" s="422" t="s">
        <v>58</v>
      </c>
      <c r="C28" s="423"/>
      <c r="D28" s="423"/>
      <c r="E28" s="44">
        <v>2</v>
      </c>
      <c r="F28" s="45">
        <v>2</v>
      </c>
      <c r="G28" s="32">
        <v>1744</v>
      </c>
      <c r="H28" s="48">
        <f t="shared" si="1"/>
        <v>3488</v>
      </c>
      <c r="I28" s="46"/>
      <c r="J28" s="49"/>
      <c r="K28" s="47"/>
      <c r="L28" s="50"/>
      <c r="M28" s="39"/>
      <c r="N28" s="237">
        <f>H28+M28</f>
        <v>3488</v>
      </c>
    </row>
    <row r="29" spans="1:14" ht="13.8" thickBot="1" x14ac:dyDescent="0.3">
      <c r="A29" s="51"/>
      <c r="B29" s="428" t="s">
        <v>59</v>
      </c>
      <c r="C29" s="429"/>
      <c r="D29" s="430"/>
      <c r="E29" s="238">
        <f>SUM(E17:E28)</f>
        <v>12.5</v>
      </c>
      <c r="F29" s="52"/>
      <c r="G29" s="53"/>
      <c r="H29" s="53">
        <f>SUM(H17:H28)</f>
        <v>30032</v>
      </c>
      <c r="I29" s="54"/>
      <c r="J29" s="53">
        <f>SUM(J17:J28)</f>
        <v>0</v>
      </c>
      <c r="K29" s="55"/>
      <c r="L29" s="239">
        <f>SUM(L17:L28)</f>
        <v>160</v>
      </c>
      <c r="M29" s="53">
        <f>SUM(M17:M28)</f>
        <v>160</v>
      </c>
      <c r="N29" s="240">
        <f>SUM(N17:N28)</f>
        <v>30192</v>
      </c>
    </row>
    <row r="32" spans="1:14" x14ac:dyDescent="0.25">
      <c r="F32" s="421" t="s">
        <v>60</v>
      </c>
      <c r="G32" s="421"/>
      <c r="H32" s="421"/>
    </row>
    <row r="33" spans="6:13" ht="12.75" customHeight="1" x14ac:dyDescent="0.25">
      <c r="F33" s="421"/>
      <c r="G33" s="421"/>
      <c r="H33" s="421"/>
      <c r="I33" s="3"/>
      <c r="J33" s="3"/>
      <c r="K33" s="3"/>
      <c r="L33" s="1" t="s">
        <v>148</v>
      </c>
      <c r="M33" s="2"/>
    </row>
    <row r="34" spans="6:13" x14ac:dyDescent="0.25">
      <c r="F34" s="4"/>
      <c r="G34" s="5"/>
      <c r="H34" s="4"/>
      <c r="I34" s="5"/>
      <c r="J34" s="6"/>
      <c r="K34" s="7"/>
      <c r="L34" s="2"/>
      <c r="M34" s="6"/>
    </row>
    <row r="35" spans="6:13" x14ac:dyDescent="0.25">
      <c r="F35" s="421" t="s">
        <v>47</v>
      </c>
      <c r="G35" s="421"/>
      <c r="H35" s="421"/>
      <c r="I35" s="6"/>
      <c r="J35" s="6"/>
      <c r="K35" s="7"/>
      <c r="L35" s="6"/>
      <c r="M35" s="4"/>
    </row>
    <row r="36" spans="6:13" x14ac:dyDescent="0.25">
      <c r="F36" s="421"/>
      <c r="G36" s="421"/>
      <c r="H36" s="421"/>
      <c r="I36" s="3"/>
      <c r="J36" s="3"/>
      <c r="K36" s="3"/>
      <c r="L36" s="68" t="s">
        <v>137</v>
      </c>
    </row>
  </sheetData>
  <mergeCells count="41">
    <mergeCell ref="G8:N8"/>
    <mergeCell ref="B8:F8"/>
    <mergeCell ref="B1:F1"/>
    <mergeCell ref="I1:L1"/>
    <mergeCell ref="B2:F2"/>
    <mergeCell ref="B3:F3"/>
    <mergeCell ref="I3:L3"/>
    <mergeCell ref="B4:F4"/>
    <mergeCell ref="I4:L6"/>
    <mergeCell ref="E6:F6"/>
    <mergeCell ref="B24:D24"/>
    <mergeCell ref="B23:D23"/>
    <mergeCell ref="B18:D18"/>
    <mergeCell ref="B22:D22"/>
    <mergeCell ref="B21:D21"/>
    <mergeCell ref="B20:D20"/>
    <mergeCell ref="B19:D19"/>
    <mergeCell ref="A11:N11"/>
    <mergeCell ref="H14:H15"/>
    <mergeCell ref="A12:N12"/>
    <mergeCell ref="A10:N10"/>
    <mergeCell ref="A14:A15"/>
    <mergeCell ref="B14:D15"/>
    <mergeCell ref="F14:F15"/>
    <mergeCell ref="E14:E15"/>
    <mergeCell ref="B17:D17"/>
    <mergeCell ref="A16:N16"/>
    <mergeCell ref="K14:L14"/>
    <mergeCell ref="N14:N15"/>
    <mergeCell ref="G14:G15"/>
    <mergeCell ref="M14:M15"/>
    <mergeCell ref="K15:L15"/>
    <mergeCell ref="I15:J15"/>
    <mergeCell ref="I14:J14"/>
    <mergeCell ref="F35:H36"/>
    <mergeCell ref="B28:D28"/>
    <mergeCell ref="B25:D25"/>
    <mergeCell ref="B26:D26"/>
    <mergeCell ref="B27:D27"/>
    <mergeCell ref="B29:D29"/>
    <mergeCell ref="F32:H33"/>
  </mergeCells>
  <phoneticPr fontId="7" type="noConversion"/>
  <pageMargins left="0.23622047244094491" right="0.23622047244094491" top="0.74803149606299213" bottom="0.74803149606299213" header="0.31496062992125984" footer="0.31496062992125984"/>
  <pageSetup scale="9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Z92"/>
  <sheetViews>
    <sheetView zoomScale="90" zoomScaleNormal="90" workbookViewId="0">
      <selection activeCell="E5" sqref="E5"/>
    </sheetView>
  </sheetViews>
  <sheetFormatPr defaultColWidth="9.109375" defaultRowHeight="13.2" x14ac:dyDescent="0.25"/>
  <cols>
    <col min="1" max="1" width="4.109375" style="61" customWidth="1"/>
    <col min="2" max="3" width="6.6640625" style="61" customWidth="1"/>
    <col min="4" max="4" width="8.109375" style="61" customWidth="1"/>
    <col min="5" max="5" width="9.109375" style="61"/>
    <col min="6" max="6" width="10.33203125" style="61" customWidth="1"/>
    <col min="7" max="7" width="9.109375" style="61"/>
    <col min="8" max="8" width="9.6640625" style="61" customWidth="1"/>
    <col min="9" max="9" width="6.6640625" style="61" customWidth="1"/>
    <col min="10" max="10" width="7.88671875" style="61" customWidth="1"/>
    <col min="11" max="11" width="6.109375" style="61" customWidth="1"/>
    <col min="12" max="12" width="7.5546875" style="61" customWidth="1"/>
    <col min="13" max="13" width="6.88671875" style="61" customWidth="1"/>
    <col min="14" max="14" width="8.109375" style="61" customWidth="1"/>
    <col min="15" max="15" width="5.88671875" style="61" customWidth="1"/>
    <col min="16" max="16" width="8.109375" style="61" customWidth="1"/>
    <col min="17" max="17" width="5.6640625" style="73" customWidth="1"/>
    <col min="18" max="18" width="8.5546875" style="61" customWidth="1"/>
    <col min="19" max="19" width="5.109375" style="61" customWidth="1"/>
    <col min="20" max="20" width="7.109375" style="61" customWidth="1"/>
    <col min="21" max="21" width="6.5546875" style="61" customWidth="1"/>
    <col min="22" max="22" width="7.88671875" style="61" customWidth="1"/>
    <col min="23" max="23" width="5.5546875" style="61" customWidth="1"/>
    <col min="24" max="24" width="11.33203125" style="61" customWidth="1"/>
    <col min="25" max="25" width="10.5546875" style="61" customWidth="1"/>
    <col min="26" max="26" width="11.88671875" style="61" customWidth="1"/>
    <col min="27" max="16384" width="9.109375" style="61"/>
  </cols>
  <sheetData>
    <row r="1" spans="1:26" x14ac:dyDescent="0.25">
      <c r="A1" s="509"/>
      <c r="B1" s="509"/>
      <c r="C1" s="509"/>
      <c r="D1" s="509"/>
      <c r="E1" s="509"/>
      <c r="F1" s="509"/>
      <c r="G1" s="56"/>
      <c r="H1" s="57"/>
      <c r="I1" s="57"/>
      <c r="J1" s="57"/>
      <c r="K1" s="58"/>
      <c r="L1" s="59"/>
      <c r="M1" s="60"/>
      <c r="N1" s="59"/>
      <c r="O1" s="59"/>
      <c r="P1" s="59"/>
      <c r="Q1" s="58"/>
      <c r="R1" s="510" t="s">
        <v>0</v>
      </c>
      <c r="S1" s="510"/>
      <c r="T1" s="510"/>
      <c r="U1" s="510"/>
      <c r="V1" s="510"/>
      <c r="W1" s="510"/>
      <c r="X1" s="510"/>
      <c r="Y1" s="510"/>
      <c r="Z1" s="510"/>
    </row>
    <row r="2" spans="1:26" x14ac:dyDescent="0.25">
      <c r="B2" s="459"/>
      <c r="C2" s="459"/>
      <c r="D2" s="459"/>
      <c r="E2" s="459"/>
      <c r="F2" s="459"/>
      <c r="G2" s="459"/>
      <c r="H2" s="62"/>
      <c r="I2" s="62"/>
      <c r="J2" s="62"/>
      <c r="K2" s="63"/>
      <c r="L2" s="59"/>
      <c r="M2" s="60"/>
      <c r="N2" s="59"/>
      <c r="O2" s="59"/>
      <c r="P2" s="511" t="s">
        <v>61</v>
      </c>
      <c r="Q2" s="511"/>
      <c r="R2" s="511"/>
      <c r="S2" s="511"/>
      <c r="T2" s="511"/>
      <c r="U2" s="511"/>
      <c r="V2" s="511"/>
      <c r="W2" s="511"/>
      <c r="X2" s="64"/>
      <c r="Y2" s="64"/>
      <c r="Z2" s="64"/>
    </row>
    <row r="3" spans="1:26" ht="27" customHeight="1" x14ac:dyDescent="0.25">
      <c r="B3" s="459"/>
      <c r="C3" s="459"/>
      <c r="D3" s="459"/>
      <c r="E3" s="459"/>
      <c r="F3" s="459"/>
      <c r="G3" s="459"/>
      <c r="H3" s="62"/>
      <c r="I3" s="62"/>
      <c r="J3" s="62"/>
      <c r="K3" s="63"/>
      <c r="L3" s="59"/>
      <c r="M3" s="60"/>
      <c r="N3" s="59"/>
      <c r="O3" s="59"/>
      <c r="P3" s="512" t="s">
        <v>156</v>
      </c>
      <c r="Q3" s="512"/>
      <c r="R3" s="512"/>
      <c r="S3" s="512"/>
      <c r="T3" s="512"/>
      <c r="U3" s="512"/>
      <c r="V3" s="512"/>
      <c r="W3" s="512"/>
      <c r="X3" s="64"/>
      <c r="Y3" s="64"/>
      <c r="Z3" s="64"/>
    </row>
    <row r="4" spans="1:26" ht="12.75" customHeight="1" x14ac:dyDescent="0.25">
      <c r="B4" s="459"/>
      <c r="C4" s="459"/>
      <c r="D4" s="459"/>
      <c r="E4" s="459"/>
      <c r="F4" s="459"/>
      <c r="G4" s="459"/>
      <c r="H4" s="62"/>
      <c r="I4" s="62"/>
      <c r="J4" s="62"/>
      <c r="K4" s="63"/>
      <c r="L4" s="59"/>
      <c r="M4" s="60"/>
      <c r="N4" s="59"/>
      <c r="O4" s="59"/>
      <c r="P4" s="512" t="s">
        <v>1</v>
      </c>
      <c r="Q4" s="512"/>
      <c r="R4" s="512"/>
      <c r="S4" s="512"/>
      <c r="T4" s="512"/>
      <c r="U4" s="512"/>
      <c r="V4" s="512"/>
      <c r="W4" s="512"/>
      <c r="X4" s="65"/>
      <c r="Y4" s="64"/>
      <c r="Z4" s="64"/>
    </row>
    <row r="5" spans="1:26" x14ac:dyDescent="0.25">
      <c r="B5" s="66"/>
      <c r="C5" s="66"/>
      <c r="D5" s="66"/>
      <c r="E5" s="67"/>
      <c r="F5" s="67"/>
      <c r="G5" s="68"/>
      <c r="H5" s="62"/>
      <c r="I5" s="62"/>
      <c r="J5" s="62"/>
      <c r="K5" s="63"/>
      <c r="L5" s="59"/>
      <c r="M5" s="60"/>
      <c r="N5" s="59"/>
      <c r="O5" s="59"/>
      <c r="P5" s="512"/>
      <c r="Q5" s="512"/>
      <c r="R5" s="512"/>
      <c r="S5" s="512"/>
      <c r="T5" s="512"/>
      <c r="U5" s="512"/>
      <c r="V5" s="512"/>
      <c r="W5" s="512"/>
      <c r="X5" s="65"/>
      <c r="Y5" s="57"/>
      <c r="Z5" s="57"/>
    </row>
    <row r="6" spans="1:26" x14ac:dyDescent="0.25">
      <c r="B6" s="69"/>
      <c r="C6" s="69"/>
      <c r="D6" s="69"/>
      <c r="E6" s="509"/>
      <c r="F6" s="509"/>
      <c r="G6" s="509"/>
      <c r="H6" s="57"/>
      <c r="I6" s="57"/>
      <c r="J6" s="57"/>
      <c r="K6" s="58"/>
      <c r="L6" s="59"/>
      <c r="M6" s="60"/>
      <c r="N6" s="59"/>
      <c r="O6" s="59"/>
      <c r="P6" s="512"/>
      <c r="Q6" s="512"/>
      <c r="R6" s="512"/>
      <c r="S6" s="512"/>
      <c r="T6" s="512"/>
      <c r="U6" s="512"/>
      <c r="V6" s="512"/>
      <c r="W6" s="512"/>
      <c r="X6" s="70"/>
      <c r="Y6" s="508" t="s">
        <v>138</v>
      </c>
      <c r="Z6" s="508"/>
    </row>
    <row r="7" spans="1:26" ht="12.75" x14ac:dyDescent="0.2">
      <c r="B7" s="69"/>
      <c r="C7" s="69"/>
      <c r="D7" s="69"/>
      <c r="E7" s="67"/>
      <c r="F7" s="67"/>
      <c r="G7" s="71"/>
      <c r="H7" s="57"/>
      <c r="I7" s="57"/>
      <c r="J7" s="57"/>
      <c r="K7" s="58"/>
      <c r="L7" s="59"/>
      <c r="M7" s="60"/>
      <c r="N7" s="59"/>
      <c r="O7" s="59"/>
      <c r="P7" s="59"/>
      <c r="Q7" s="58"/>
      <c r="R7" s="57"/>
      <c r="S7" s="57"/>
      <c r="T7" s="57"/>
      <c r="U7" s="57"/>
      <c r="V7" s="57"/>
      <c r="W7" s="58"/>
      <c r="X7" s="59"/>
      <c r="Y7" s="57"/>
      <c r="Z7" s="57"/>
    </row>
    <row r="8" spans="1:26" x14ac:dyDescent="0.25">
      <c r="B8" s="459"/>
      <c r="C8" s="459"/>
      <c r="D8" s="459"/>
      <c r="E8" s="459"/>
      <c r="F8" s="459"/>
      <c r="G8" s="459"/>
      <c r="H8" s="68"/>
      <c r="I8" s="68"/>
      <c r="J8" s="68"/>
      <c r="K8" s="72"/>
      <c r="L8" s="59"/>
      <c r="M8" s="60"/>
      <c r="N8" s="59"/>
      <c r="O8" s="59"/>
      <c r="P8" s="59"/>
      <c r="Q8" s="58"/>
      <c r="R8" s="455" t="s">
        <v>149</v>
      </c>
      <c r="S8" s="455"/>
      <c r="T8" s="455"/>
      <c r="U8" s="455"/>
      <c r="V8" s="455"/>
      <c r="W8" s="455"/>
      <c r="X8" s="455"/>
      <c r="Y8" s="455"/>
      <c r="Z8" s="455"/>
    </row>
    <row r="9" spans="1:26" ht="12.75" x14ac:dyDescent="0.2">
      <c r="B9" s="69"/>
      <c r="C9" s="69"/>
      <c r="D9" s="69"/>
      <c r="E9" s="73"/>
      <c r="F9" s="73"/>
      <c r="G9" s="57"/>
      <c r="H9" s="57"/>
      <c r="I9" s="57"/>
      <c r="J9" s="57"/>
      <c r="K9" s="58"/>
      <c r="L9" s="59"/>
      <c r="M9" s="60"/>
      <c r="N9" s="59"/>
      <c r="O9" s="59"/>
      <c r="P9" s="59"/>
      <c r="Q9" s="58"/>
      <c r="R9" s="57"/>
      <c r="S9" s="57"/>
      <c r="T9" s="57"/>
      <c r="U9" s="57"/>
      <c r="V9" s="57"/>
      <c r="W9" s="58"/>
      <c r="X9" s="59"/>
      <c r="Y9" s="59"/>
      <c r="Z9" s="59"/>
    </row>
    <row r="10" spans="1:26" x14ac:dyDescent="0.25">
      <c r="B10" s="520" t="s">
        <v>2</v>
      </c>
      <c r="C10" s="520"/>
      <c r="D10" s="520"/>
      <c r="E10" s="520"/>
      <c r="F10" s="520"/>
      <c r="G10" s="520"/>
      <c r="H10" s="520"/>
      <c r="I10" s="520"/>
      <c r="J10" s="520"/>
      <c r="K10" s="520"/>
      <c r="L10" s="520"/>
      <c r="M10" s="520"/>
      <c r="N10" s="520"/>
      <c r="O10" s="520"/>
      <c r="P10" s="520"/>
      <c r="Q10" s="520"/>
      <c r="R10" s="520"/>
      <c r="S10" s="520"/>
      <c r="T10" s="520"/>
      <c r="U10" s="520"/>
      <c r="V10" s="520"/>
      <c r="W10" s="520"/>
      <c r="X10" s="520"/>
      <c r="Y10" s="520"/>
      <c r="Z10" s="520"/>
    </row>
    <row r="11" spans="1:26" x14ac:dyDescent="0.25">
      <c r="B11" s="520" t="s">
        <v>62</v>
      </c>
      <c r="C11" s="520"/>
      <c r="D11" s="520"/>
      <c r="E11" s="520"/>
      <c r="F11" s="520"/>
      <c r="G11" s="520"/>
      <c r="H11" s="520"/>
      <c r="I11" s="520"/>
      <c r="J11" s="520"/>
      <c r="K11" s="520"/>
      <c r="L11" s="520"/>
      <c r="M11" s="520"/>
      <c r="N11" s="520"/>
      <c r="O11" s="520"/>
      <c r="P11" s="520"/>
      <c r="Q11" s="520"/>
      <c r="R11" s="520"/>
      <c r="S11" s="520"/>
      <c r="T11" s="520"/>
      <c r="U11" s="520"/>
      <c r="V11" s="520"/>
      <c r="W11" s="520"/>
      <c r="X11" s="520"/>
      <c r="Y11" s="520"/>
      <c r="Z11" s="520"/>
    </row>
    <row r="12" spans="1:26" x14ac:dyDescent="0.25">
      <c r="B12" s="520" t="s">
        <v>152</v>
      </c>
      <c r="C12" s="520"/>
      <c r="D12" s="520"/>
      <c r="E12" s="520"/>
      <c r="F12" s="520"/>
      <c r="G12" s="520"/>
      <c r="H12" s="520"/>
      <c r="I12" s="520"/>
      <c r="J12" s="520"/>
      <c r="K12" s="520"/>
      <c r="L12" s="520"/>
      <c r="M12" s="520"/>
      <c r="N12" s="520"/>
      <c r="O12" s="520"/>
      <c r="P12" s="520"/>
      <c r="Q12" s="520"/>
      <c r="R12" s="520"/>
      <c r="S12" s="520"/>
      <c r="T12" s="520"/>
      <c r="U12" s="520"/>
      <c r="V12" s="520"/>
      <c r="W12" s="520"/>
      <c r="X12" s="520"/>
      <c r="Y12" s="520"/>
      <c r="Z12" s="520"/>
    </row>
    <row r="13" spans="1:26" ht="13.5" thickBot="1" x14ac:dyDescent="0.25">
      <c r="E13" s="73"/>
      <c r="F13" s="73"/>
      <c r="G13" s="59"/>
      <c r="H13" s="59"/>
      <c r="I13" s="59"/>
      <c r="J13" s="59"/>
      <c r="K13" s="60"/>
      <c r="L13" s="59"/>
      <c r="M13" s="60"/>
      <c r="N13" s="59"/>
      <c r="O13" s="59"/>
      <c r="P13" s="59"/>
      <c r="Q13" s="58"/>
      <c r="R13" s="57"/>
      <c r="S13" s="57"/>
      <c r="T13" s="57"/>
      <c r="U13" s="57"/>
      <c r="V13" s="57"/>
      <c r="W13" s="58"/>
      <c r="X13" s="59"/>
      <c r="Y13" s="59"/>
      <c r="Z13" s="59"/>
    </row>
    <row r="14" spans="1:26" s="8" customFormat="1" ht="14.25" customHeight="1" thickBot="1" x14ac:dyDescent="0.35">
      <c r="A14" s="499" t="s">
        <v>49</v>
      </c>
      <c r="B14" s="483" t="s">
        <v>4</v>
      </c>
      <c r="C14" s="484"/>
      <c r="D14" s="485"/>
      <c r="E14" s="497" t="s">
        <v>5</v>
      </c>
      <c r="F14" s="499" t="s">
        <v>50</v>
      </c>
      <c r="G14" s="518" t="s">
        <v>7</v>
      </c>
      <c r="H14" s="516" t="s">
        <v>8</v>
      </c>
      <c r="I14" s="480" t="s">
        <v>9</v>
      </c>
      <c r="J14" s="481"/>
      <c r="K14" s="481"/>
      <c r="L14" s="481"/>
      <c r="M14" s="481"/>
      <c r="N14" s="481"/>
      <c r="O14" s="481"/>
      <c r="P14" s="481"/>
      <c r="Q14" s="481"/>
      <c r="R14" s="482"/>
      <c r="S14" s="513" t="s">
        <v>10</v>
      </c>
      <c r="T14" s="514"/>
      <c r="U14" s="514"/>
      <c r="V14" s="514"/>
      <c r="W14" s="514"/>
      <c r="X14" s="515"/>
      <c r="Y14" s="501" t="s">
        <v>11</v>
      </c>
      <c r="Z14" s="501" t="s">
        <v>12</v>
      </c>
    </row>
    <row r="15" spans="1:26" s="8" customFormat="1" ht="69" customHeight="1" thickBot="1" x14ac:dyDescent="0.35">
      <c r="A15" s="500"/>
      <c r="B15" s="486"/>
      <c r="C15" s="487"/>
      <c r="D15" s="488"/>
      <c r="E15" s="498"/>
      <c r="F15" s="500"/>
      <c r="G15" s="519"/>
      <c r="H15" s="517"/>
      <c r="I15" s="492" t="s">
        <v>63</v>
      </c>
      <c r="J15" s="493"/>
      <c r="K15" s="492" t="s">
        <v>64</v>
      </c>
      <c r="L15" s="493"/>
      <c r="M15" s="492" t="s">
        <v>65</v>
      </c>
      <c r="N15" s="493"/>
      <c r="O15" s="492" t="s">
        <v>13</v>
      </c>
      <c r="P15" s="493"/>
      <c r="Q15" s="492" t="s">
        <v>14</v>
      </c>
      <c r="R15" s="493"/>
      <c r="S15" s="492" t="s">
        <v>66</v>
      </c>
      <c r="T15" s="493"/>
      <c r="U15" s="492" t="s">
        <v>67</v>
      </c>
      <c r="V15" s="493"/>
      <c r="W15" s="492" t="s">
        <v>16</v>
      </c>
      <c r="X15" s="493"/>
      <c r="Y15" s="502"/>
      <c r="Z15" s="502"/>
    </row>
    <row r="16" spans="1:26" ht="13.5" customHeight="1" thickBot="1" x14ac:dyDescent="0.3">
      <c r="A16" s="494" t="s">
        <v>17</v>
      </c>
      <c r="B16" s="495"/>
      <c r="C16" s="495"/>
      <c r="D16" s="495"/>
      <c r="E16" s="495"/>
      <c r="F16" s="495"/>
      <c r="G16" s="495"/>
      <c r="H16" s="495"/>
      <c r="I16" s="495"/>
      <c r="J16" s="495"/>
      <c r="K16" s="495"/>
      <c r="L16" s="495"/>
      <c r="M16" s="495"/>
      <c r="N16" s="495"/>
      <c r="O16" s="495"/>
      <c r="P16" s="495"/>
      <c r="Q16" s="495"/>
      <c r="R16" s="495"/>
      <c r="S16" s="495"/>
      <c r="T16" s="495"/>
      <c r="U16" s="495"/>
      <c r="V16" s="495"/>
      <c r="W16" s="495"/>
      <c r="X16" s="495"/>
      <c r="Y16" s="495"/>
      <c r="Z16" s="496"/>
    </row>
    <row r="17" spans="1:26" ht="12.75" customHeight="1" thickBot="1" x14ac:dyDescent="0.3">
      <c r="A17" s="489" t="s">
        <v>68</v>
      </c>
      <c r="B17" s="490"/>
      <c r="C17" s="490"/>
      <c r="D17" s="490"/>
      <c r="E17" s="490"/>
      <c r="F17" s="490"/>
      <c r="G17" s="490"/>
      <c r="H17" s="490"/>
      <c r="I17" s="490"/>
      <c r="J17" s="490"/>
      <c r="K17" s="490"/>
      <c r="L17" s="490"/>
      <c r="M17" s="490"/>
      <c r="N17" s="490"/>
      <c r="O17" s="490"/>
      <c r="P17" s="490"/>
      <c r="Q17" s="490"/>
      <c r="R17" s="490"/>
      <c r="S17" s="490"/>
      <c r="T17" s="490"/>
      <c r="U17" s="490"/>
      <c r="V17" s="490"/>
      <c r="W17" s="490"/>
      <c r="X17" s="490"/>
      <c r="Y17" s="490"/>
      <c r="Z17" s="491"/>
    </row>
    <row r="18" spans="1:26" ht="12.75" customHeight="1" x14ac:dyDescent="0.25">
      <c r="A18" s="74">
        <v>1</v>
      </c>
      <c r="B18" s="477" t="s">
        <v>18</v>
      </c>
      <c r="C18" s="478"/>
      <c r="D18" s="479"/>
      <c r="E18" s="75">
        <v>1</v>
      </c>
      <c r="F18" s="76">
        <v>15</v>
      </c>
      <c r="G18" s="77">
        <v>4128</v>
      </c>
      <c r="H18" s="80">
        <f>G18*E18</f>
        <v>4128</v>
      </c>
      <c r="I18" s="79">
        <v>0.3</v>
      </c>
      <c r="J18" s="80">
        <f>H18*I18</f>
        <v>1238.3999999999999</v>
      </c>
      <c r="K18" s="79">
        <v>0.2</v>
      </c>
      <c r="L18" s="81">
        <f>H18*K18</f>
        <v>825.6</v>
      </c>
      <c r="M18" s="80"/>
      <c r="N18" s="79"/>
      <c r="O18" s="79"/>
      <c r="P18" s="80"/>
      <c r="Q18" s="82"/>
      <c r="R18" s="83"/>
      <c r="S18" s="82"/>
      <c r="T18" s="83"/>
      <c r="U18" s="84"/>
      <c r="V18" s="83"/>
      <c r="W18" s="85"/>
      <c r="X18" s="293"/>
      <c r="Y18" s="87">
        <f>J18+L18+N18+P18+R18+T18+V18+X18</f>
        <v>2064</v>
      </c>
      <c r="Z18" s="88">
        <f t="shared" ref="Z18:Z30" si="0">H18+Y18</f>
        <v>6192</v>
      </c>
    </row>
    <row r="19" spans="1:26" ht="12.75" customHeight="1" x14ac:dyDescent="0.25">
      <c r="A19" s="89">
        <v>2</v>
      </c>
      <c r="B19" s="473" t="s">
        <v>19</v>
      </c>
      <c r="C19" s="474"/>
      <c r="D19" s="475"/>
      <c r="E19" s="90">
        <v>1</v>
      </c>
      <c r="F19" s="91" t="s">
        <v>145</v>
      </c>
      <c r="G19" s="92">
        <f>G18-G18*0.05</f>
        <v>3921.6</v>
      </c>
      <c r="H19" s="78">
        <f t="shared" ref="H19:H30" si="1">G19*E19</f>
        <v>3921.6</v>
      </c>
      <c r="I19" s="93">
        <v>0.2</v>
      </c>
      <c r="J19" s="78">
        <f>H19*I19</f>
        <v>784.32</v>
      </c>
      <c r="K19" s="93">
        <v>0.2</v>
      </c>
      <c r="L19" s="78">
        <f>H19*K19</f>
        <v>784.32</v>
      </c>
      <c r="M19" s="94"/>
      <c r="N19" s="95"/>
      <c r="O19" s="95"/>
      <c r="P19" s="94"/>
      <c r="Q19" s="96"/>
      <c r="R19" s="97"/>
      <c r="S19" s="98"/>
      <c r="T19" s="97"/>
      <c r="U19" s="99"/>
      <c r="V19" s="97"/>
      <c r="W19" s="100"/>
      <c r="X19" s="294"/>
      <c r="Y19" s="102">
        <f t="shared" ref="Y19:Y30" si="2">J19+L19+N19+P19+R19+T19+V19+X19</f>
        <v>1568.64</v>
      </c>
      <c r="Z19" s="103">
        <f t="shared" si="0"/>
        <v>5490.24</v>
      </c>
    </row>
    <row r="20" spans="1:26" ht="15" customHeight="1" x14ac:dyDescent="0.25">
      <c r="A20" s="89">
        <v>3</v>
      </c>
      <c r="B20" s="473" t="s">
        <v>20</v>
      </c>
      <c r="C20" s="474"/>
      <c r="D20" s="475"/>
      <c r="E20" s="90">
        <v>1</v>
      </c>
      <c r="F20" s="91">
        <v>8</v>
      </c>
      <c r="G20" s="92">
        <v>2624</v>
      </c>
      <c r="H20" s="78">
        <f t="shared" si="1"/>
        <v>2624</v>
      </c>
      <c r="I20" s="93"/>
      <c r="J20" s="78"/>
      <c r="K20" s="104"/>
      <c r="L20" s="78"/>
      <c r="M20" s="78"/>
      <c r="N20" s="93"/>
      <c r="O20" s="93"/>
      <c r="P20" s="78"/>
      <c r="Q20" s="105"/>
      <c r="R20" s="106"/>
      <c r="S20" s="105"/>
      <c r="T20" s="106"/>
      <c r="U20" s="107"/>
      <c r="V20" s="106"/>
      <c r="W20" s="104"/>
      <c r="X20" s="295"/>
      <c r="Y20" s="102">
        <f t="shared" si="2"/>
        <v>0</v>
      </c>
      <c r="Z20" s="103">
        <f t="shared" si="0"/>
        <v>2624</v>
      </c>
    </row>
    <row r="21" spans="1:26" ht="14.25" customHeight="1" x14ac:dyDescent="0.25">
      <c r="A21" s="89">
        <v>4</v>
      </c>
      <c r="B21" s="473" t="s">
        <v>69</v>
      </c>
      <c r="C21" s="474"/>
      <c r="D21" s="475"/>
      <c r="E21" s="90">
        <v>1</v>
      </c>
      <c r="F21" s="91">
        <v>5</v>
      </c>
      <c r="G21" s="92">
        <v>2176</v>
      </c>
      <c r="H21" s="78">
        <f t="shared" si="1"/>
        <v>2176</v>
      </c>
      <c r="I21" s="93"/>
      <c r="J21" s="78"/>
      <c r="K21" s="104"/>
      <c r="L21" s="78"/>
      <c r="M21" s="78"/>
      <c r="N21" s="93"/>
      <c r="O21" s="93"/>
      <c r="P21" s="78"/>
      <c r="Q21" s="105"/>
      <c r="R21" s="106"/>
      <c r="S21" s="105"/>
      <c r="T21" s="106"/>
      <c r="U21" s="107"/>
      <c r="V21" s="106"/>
      <c r="W21" s="104"/>
      <c r="X21" s="295"/>
      <c r="Y21" s="102">
        <f t="shared" si="2"/>
        <v>0</v>
      </c>
      <c r="Z21" s="103">
        <f t="shared" si="0"/>
        <v>2176</v>
      </c>
    </row>
    <row r="22" spans="1:26" ht="14.25" customHeight="1" x14ac:dyDescent="0.25">
      <c r="A22" s="89">
        <v>5</v>
      </c>
      <c r="B22" s="473" t="s">
        <v>70</v>
      </c>
      <c r="C22" s="474"/>
      <c r="D22" s="475"/>
      <c r="E22" s="90">
        <v>0.5</v>
      </c>
      <c r="F22" s="91">
        <v>8</v>
      </c>
      <c r="G22" s="92">
        <v>2624</v>
      </c>
      <c r="H22" s="78">
        <f t="shared" si="1"/>
        <v>1312</v>
      </c>
      <c r="I22" s="93"/>
      <c r="J22" s="78"/>
      <c r="K22" s="104"/>
      <c r="L22" s="78"/>
      <c r="M22" s="78"/>
      <c r="N22" s="93"/>
      <c r="O22" s="93">
        <v>0.5</v>
      </c>
      <c r="P22" s="78">
        <f>H22*O22</f>
        <v>656</v>
      </c>
      <c r="Q22" s="105"/>
      <c r="R22" s="106"/>
      <c r="S22" s="105"/>
      <c r="T22" s="106"/>
      <c r="U22" s="107"/>
      <c r="V22" s="106"/>
      <c r="W22" s="104"/>
      <c r="X22" s="295"/>
      <c r="Y22" s="102">
        <f t="shared" si="2"/>
        <v>656</v>
      </c>
      <c r="Z22" s="103">
        <f t="shared" si="0"/>
        <v>1968</v>
      </c>
    </row>
    <row r="23" spans="1:26" ht="27.75" customHeight="1" x14ac:dyDescent="0.25">
      <c r="A23" s="89">
        <v>6</v>
      </c>
      <c r="B23" s="473" t="s">
        <v>71</v>
      </c>
      <c r="C23" s="474"/>
      <c r="D23" s="475"/>
      <c r="E23" s="90">
        <v>1</v>
      </c>
      <c r="F23" s="91">
        <v>8</v>
      </c>
      <c r="G23" s="92">
        <v>2624</v>
      </c>
      <c r="H23" s="78">
        <f t="shared" si="1"/>
        <v>2624</v>
      </c>
      <c r="I23" s="93"/>
      <c r="J23" s="78"/>
      <c r="K23" s="104"/>
      <c r="L23" s="78"/>
      <c r="M23" s="78"/>
      <c r="N23" s="93"/>
      <c r="O23" s="93"/>
      <c r="P23" s="78"/>
      <c r="Q23" s="105"/>
      <c r="R23" s="106"/>
      <c r="S23" s="105"/>
      <c r="T23" s="106"/>
      <c r="U23" s="107"/>
      <c r="V23" s="106"/>
      <c r="W23" s="104"/>
      <c r="X23" s="295"/>
      <c r="Y23" s="102">
        <f t="shared" si="2"/>
        <v>0</v>
      </c>
      <c r="Z23" s="103">
        <f t="shared" si="0"/>
        <v>2624</v>
      </c>
    </row>
    <row r="24" spans="1:26" x14ac:dyDescent="0.25">
      <c r="A24" s="89">
        <v>7</v>
      </c>
      <c r="B24" s="468" t="s">
        <v>72</v>
      </c>
      <c r="C24" s="469"/>
      <c r="D24" s="469"/>
      <c r="E24" s="90">
        <v>0.5</v>
      </c>
      <c r="F24" s="91">
        <v>5</v>
      </c>
      <c r="G24" s="92">
        <v>2176</v>
      </c>
      <c r="H24" s="78">
        <f t="shared" si="1"/>
        <v>1088</v>
      </c>
      <c r="I24" s="93"/>
      <c r="J24" s="78"/>
      <c r="K24" s="104"/>
      <c r="L24" s="78"/>
      <c r="M24" s="78"/>
      <c r="N24" s="93"/>
      <c r="O24" s="93"/>
      <c r="P24" s="78"/>
      <c r="Q24" s="105"/>
      <c r="R24" s="106"/>
      <c r="S24" s="105"/>
      <c r="T24" s="106"/>
      <c r="U24" s="107"/>
      <c r="V24" s="106"/>
      <c r="W24" s="104"/>
      <c r="X24" s="295"/>
      <c r="Y24" s="102">
        <f t="shared" si="2"/>
        <v>0</v>
      </c>
      <c r="Z24" s="103">
        <f t="shared" si="0"/>
        <v>1088</v>
      </c>
    </row>
    <row r="25" spans="1:26" ht="15" customHeight="1" x14ac:dyDescent="0.25">
      <c r="A25" s="89">
        <v>8</v>
      </c>
      <c r="B25" s="468" t="s">
        <v>73</v>
      </c>
      <c r="C25" s="469"/>
      <c r="D25" s="469"/>
      <c r="E25" s="90">
        <v>0.5</v>
      </c>
      <c r="F25" s="90">
        <v>5</v>
      </c>
      <c r="G25" s="92">
        <v>2176</v>
      </c>
      <c r="H25" s="78">
        <f t="shared" si="1"/>
        <v>1088</v>
      </c>
      <c r="I25" s="93"/>
      <c r="J25" s="78"/>
      <c r="K25" s="104"/>
      <c r="L25" s="78"/>
      <c r="M25" s="78"/>
      <c r="N25" s="93"/>
      <c r="O25" s="93"/>
      <c r="P25" s="78"/>
      <c r="Q25" s="105"/>
      <c r="R25" s="106"/>
      <c r="S25" s="105"/>
      <c r="T25" s="106"/>
      <c r="U25" s="107"/>
      <c r="V25" s="106"/>
      <c r="W25" s="104"/>
      <c r="X25" s="295"/>
      <c r="Y25" s="102">
        <f t="shared" si="2"/>
        <v>0</v>
      </c>
      <c r="Z25" s="103">
        <f t="shared" si="0"/>
        <v>1088</v>
      </c>
    </row>
    <row r="26" spans="1:26" ht="12.75" customHeight="1" x14ac:dyDescent="0.25">
      <c r="A26" s="89">
        <v>9</v>
      </c>
      <c r="B26" s="468" t="s">
        <v>74</v>
      </c>
      <c r="C26" s="469"/>
      <c r="D26" s="469"/>
      <c r="E26" s="90">
        <v>0.5</v>
      </c>
      <c r="F26" s="91">
        <v>5</v>
      </c>
      <c r="G26" s="92">
        <v>2176</v>
      </c>
      <c r="H26" s="78">
        <f t="shared" si="1"/>
        <v>1088</v>
      </c>
      <c r="I26" s="93"/>
      <c r="J26" s="78"/>
      <c r="K26" s="104"/>
      <c r="L26" s="78"/>
      <c r="M26" s="78"/>
      <c r="N26" s="93"/>
      <c r="O26" s="93"/>
      <c r="P26" s="78"/>
      <c r="Q26" s="105"/>
      <c r="R26" s="106"/>
      <c r="S26" s="105"/>
      <c r="T26" s="106"/>
      <c r="U26" s="107"/>
      <c r="V26" s="106"/>
      <c r="W26" s="104"/>
      <c r="X26" s="295"/>
      <c r="Y26" s="102">
        <f t="shared" si="2"/>
        <v>0</v>
      </c>
      <c r="Z26" s="103">
        <f t="shared" si="0"/>
        <v>1088</v>
      </c>
    </row>
    <row r="27" spans="1:26" ht="39" customHeight="1" x14ac:dyDescent="0.25">
      <c r="A27" s="89">
        <v>10</v>
      </c>
      <c r="B27" s="470" t="s">
        <v>101</v>
      </c>
      <c r="C27" s="471"/>
      <c r="D27" s="472"/>
      <c r="E27" s="90">
        <v>0.5</v>
      </c>
      <c r="F27" s="91">
        <v>1</v>
      </c>
      <c r="G27" s="78">
        <v>1600</v>
      </c>
      <c r="H27" s="78">
        <f t="shared" si="1"/>
        <v>800</v>
      </c>
      <c r="I27" s="93"/>
      <c r="J27" s="78"/>
      <c r="K27" s="109"/>
      <c r="L27" s="110"/>
      <c r="M27" s="110"/>
      <c r="N27" s="111"/>
      <c r="O27" s="111"/>
      <c r="P27" s="110"/>
      <c r="Q27" s="105"/>
      <c r="R27" s="106"/>
      <c r="S27" s="105"/>
      <c r="T27" s="106"/>
      <c r="U27" s="107"/>
      <c r="V27" s="106"/>
      <c r="W27" s="109"/>
      <c r="X27" s="295"/>
      <c r="Y27" s="102">
        <f t="shared" si="2"/>
        <v>0</v>
      </c>
      <c r="Z27" s="103">
        <f t="shared" si="0"/>
        <v>800</v>
      </c>
    </row>
    <row r="28" spans="1:26" ht="12.75" customHeight="1" x14ac:dyDescent="0.25">
      <c r="A28" s="89">
        <v>11</v>
      </c>
      <c r="B28" s="470" t="s">
        <v>57</v>
      </c>
      <c r="C28" s="471"/>
      <c r="D28" s="472"/>
      <c r="E28" s="90">
        <v>0.5</v>
      </c>
      <c r="F28" s="91">
        <v>1</v>
      </c>
      <c r="G28" s="78">
        <v>1600</v>
      </c>
      <c r="H28" s="78">
        <f t="shared" si="1"/>
        <v>800</v>
      </c>
      <c r="I28" s="93"/>
      <c r="J28" s="78"/>
      <c r="K28" s="109"/>
      <c r="L28" s="110"/>
      <c r="M28" s="110"/>
      <c r="N28" s="111"/>
      <c r="O28" s="111"/>
      <c r="P28" s="110"/>
      <c r="Q28" s="105"/>
      <c r="R28" s="106"/>
      <c r="S28" s="105"/>
      <c r="T28" s="106"/>
      <c r="U28" s="107"/>
      <c r="V28" s="106"/>
      <c r="W28" s="109"/>
      <c r="X28" s="295"/>
      <c r="Y28" s="102">
        <f t="shared" si="2"/>
        <v>0</v>
      </c>
      <c r="Z28" s="103">
        <f t="shared" si="0"/>
        <v>800</v>
      </c>
    </row>
    <row r="29" spans="1:26" ht="25.5" customHeight="1" x14ac:dyDescent="0.25">
      <c r="A29" s="89">
        <v>12</v>
      </c>
      <c r="B29" s="473" t="s">
        <v>33</v>
      </c>
      <c r="C29" s="474"/>
      <c r="D29" s="475"/>
      <c r="E29" s="90">
        <v>4</v>
      </c>
      <c r="F29" s="91">
        <v>2</v>
      </c>
      <c r="G29" s="78">
        <v>1744</v>
      </c>
      <c r="H29" s="78">
        <f t="shared" si="1"/>
        <v>6976</v>
      </c>
      <c r="I29" s="93"/>
      <c r="J29" s="78"/>
      <c r="K29" s="104"/>
      <c r="L29" s="78"/>
      <c r="M29" s="78"/>
      <c r="N29" s="93"/>
      <c r="O29" s="93"/>
      <c r="P29" s="78"/>
      <c r="Q29" s="105"/>
      <c r="R29" s="106"/>
      <c r="S29" s="105"/>
      <c r="T29" s="106"/>
      <c r="U29" s="107"/>
      <c r="V29" s="106"/>
      <c r="W29" s="93">
        <v>0.1</v>
      </c>
      <c r="X29" s="295">
        <f>H29*W29</f>
        <v>697.6</v>
      </c>
      <c r="Y29" s="102">
        <f t="shared" si="2"/>
        <v>697.6</v>
      </c>
      <c r="Z29" s="103">
        <f t="shared" si="0"/>
        <v>7673.6</v>
      </c>
    </row>
    <row r="30" spans="1:26" ht="13.5" customHeight="1" thickBot="1" x14ac:dyDescent="0.3">
      <c r="A30" s="112">
        <v>13</v>
      </c>
      <c r="B30" s="503" t="s">
        <v>75</v>
      </c>
      <c r="C30" s="504"/>
      <c r="D30" s="504"/>
      <c r="E30" s="296">
        <v>4</v>
      </c>
      <c r="F30" s="297">
        <v>2</v>
      </c>
      <c r="G30" s="174">
        <v>1744</v>
      </c>
      <c r="H30" s="174">
        <f t="shared" si="1"/>
        <v>6976</v>
      </c>
      <c r="I30" s="232"/>
      <c r="J30" s="174"/>
      <c r="K30" s="298"/>
      <c r="L30" s="174"/>
      <c r="M30" s="174"/>
      <c r="N30" s="232"/>
      <c r="O30" s="232"/>
      <c r="P30" s="174"/>
      <c r="Q30" s="299"/>
      <c r="R30" s="233"/>
      <c r="S30" s="299"/>
      <c r="T30" s="233"/>
      <c r="U30" s="300"/>
      <c r="V30" s="233"/>
      <c r="W30" s="298"/>
      <c r="X30" s="301"/>
      <c r="Y30" s="222">
        <f t="shared" si="2"/>
        <v>0</v>
      </c>
      <c r="Z30" s="114">
        <f t="shared" si="0"/>
        <v>6976</v>
      </c>
    </row>
    <row r="31" spans="1:26" s="69" customFormat="1" ht="13.8" thickBot="1" x14ac:dyDescent="0.3">
      <c r="A31" s="115"/>
      <c r="B31" s="505" t="s">
        <v>22</v>
      </c>
      <c r="C31" s="506"/>
      <c r="D31" s="507"/>
      <c r="E31" s="116">
        <f>SUM(E18:E30)</f>
        <v>16</v>
      </c>
      <c r="F31" s="117"/>
      <c r="G31" s="118"/>
      <c r="H31" s="119">
        <f>SUM(H18:H30)</f>
        <v>35601.599999999999</v>
      </c>
      <c r="I31" s="120"/>
      <c r="J31" s="119">
        <f>SUM(J18:J30)</f>
        <v>2022.7199999999998</v>
      </c>
      <c r="K31" s="118"/>
      <c r="L31" s="119">
        <f>SUM(L18:L30)</f>
        <v>1609.92</v>
      </c>
      <c r="M31" s="118"/>
      <c r="N31" s="120"/>
      <c r="O31" s="120"/>
      <c r="P31" s="119">
        <f>SUM(P22:P30)</f>
        <v>656</v>
      </c>
      <c r="Q31" s="121"/>
      <c r="R31" s="122">
        <f>SUM(R18:R30)</f>
        <v>0</v>
      </c>
      <c r="S31" s="123"/>
      <c r="T31" s="122">
        <f>SUM(T22:T30)</f>
        <v>0</v>
      </c>
      <c r="U31" s="123"/>
      <c r="V31" s="123"/>
      <c r="W31" s="118"/>
      <c r="X31" s="119">
        <f>SUM(X29:X30)</f>
        <v>697.6</v>
      </c>
      <c r="Y31" s="119">
        <f>SUM(Y18:Y30)</f>
        <v>4986.2400000000007</v>
      </c>
      <c r="Z31" s="119">
        <f>SUM(Z18:Z30)</f>
        <v>40587.839999999997</v>
      </c>
    </row>
    <row r="32" spans="1:26" s="69" customFormat="1" x14ac:dyDescent="0.25">
      <c r="B32" s="462"/>
      <c r="C32" s="462"/>
      <c r="D32" s="462"/>
      <c r="E32" s="67"/>
      <c r="F32" s="67"/>
      <c r="G32" s="124"/>
      <c r="H32" s="124"/>
      <c r="I32" s="124"/>
      <c r="J32" s="124"/>
      <c r="K32" s="125"/>
      <c r="L32" s="124"/>
      <c r="M32" s="125"/>
      <c r="N32" s="124"/>
      <c r="O32" s="124"/>
      <c r="P32" s="124"/>
      <c r="Q32" s="126"/>
      <c r="R32" s="71"/>
      <c r="S32" s="71"/>
      <c r="T32" s="71"/>
      <c r="U32" s="71"/>
      <c r="V32" s="71"/>
      <c r="W32" s="126"/>
      <c r="X32" s="124"/>
      <c r="Y32" s="124"/>
      <c r="Z32" s="124"/>
    </row>
    <row r="33" spans="1:26" s="69" customFormat="1" x14ac:dyDescent="0.25">
      <c r="B33" s="127"/>
      <c r="C33" s="127"/>
      <c r="D33" s="127"/>
      <c r="E33" s="67"/>
      <c r="F33" s="67"/>
      <c r="G33" s="124"/>
      <c r="H33" s="124"/>
      <c r="I33" s="124"/>
      <c r="J33" s="124"/>
      <c r="K33" s="125"/>
      <c r="L33" s="124"/>
      <c r="M33" s="125"/>
      <c r="N33" s="124"/>
      <c r="O33" s="124"/>
      <c r="P33" s="124"/>
      <c r="Q33" s="126"/>
      <c r="R33" s="71"/>
      <c r="S33" s="71"/>
      <c r="T33" s="71"/>
      <c r="U33" s="71"/>
      <c r="V33" s="71"/>
      <c r="W33" s="126"/>
      <c r="X33" s="124"/>
      <c r="Y33" s="124"/>
      <c r="Z33" s="124"/>
    </row>
    <row r="34" spans="1:26" s="1" customFormat="1" ht="12.75" customHeight="1" x14ac:dyDescent="0.25">
      <c r="A34" s="17"/>
      <c r="B34" s="128"/>
      <c r="C34" s="129"/>
      <c r="D34" s="129"/>
      <c r="E34" s="129"/>
      <c r="F34" s="129"/>
      <c r="H34" s="421" t="s">
        <v>76</v>
      </c>
      <c r="I34" s="421"/>
      <c r="J34" s="421"/>
      <c r="K34" s="421"/>
      <c r="L34" s="421"/>
      <c r="M34" s="3"/>
      <c r="N34" s="3"/>
      <c r="O34" s="3"/>
      <c r="P34" s="421" t="s">
        <v>77</v>
      </c>
      <c r="Q34" s="421"/>
      <c r="R34" s="128"/>
      <c r="S34" s="128"/>
      <c r="T34" s="128"/>
      <c r="U34" s="128"/>
      <c r="V34" s="128"/>
    </row>
    <row r="35" spans="1:26" s="1" customFormat="1" ht="12.75" customHeight="1" x14ac:dyDescent="0.25">
      <c r="A35" s="17"/>
      <c r="B35" s="129"/>
      <c r="C35" s="129"/>
      <c r="D35" s="129"/>
      <c r="E35" s="129"/>
      <c r="F35" s="129"/>
      <c r="G35" s="129"/>
      <c r="H35" s="129"/>
      <c r="I35" s="128"/>
      <c r="J35" s="4"/>
      <c r="K35" s="5"/>
      <c r="L35" s="4"/>
      <c r="M35" s="5"/>
      <c r="N35" s="6"/>
      <c r="O35" s="7"/>
      <c r="P35" s="6"/>
      <c r="Q35" s="6"/>
      <c r="R35" s="7"/>
      <c r="S35" s="4"/>
      <c r="T35" s="4"/>
      <c r="U35" s="4"/>
      <c r="V35" s="4"/>
    </row>
    <row r="36" spans="1:26" s="1" customFormat="1" ht="12.75" customHeight="1" x14ac:dyDescent="0.25">
      <c r="A36" s="17"/>
      <c r="B36" s="129"/>
      <c r="C36" s="129"/>
      <c r="D36" s="129"/>
      <c r="E36" s="129"/>
      <c r="F36" s="129"/>
      <c r="H36" s="421" t="s">
        <v>47</v>
      </c>
      <c r="I36" s="421"/>
      <c r="J36" s="421"/>
      <c r="K36" s="421"/>
      <c r="L36" s="421"/>
      <c r="M36" s="6"/>
      <c r="N36" s="6"/>
      <c r="O36" s="7"/>
      <c r="P36" s="4"/>
      <c r="Q36" s="4"/>
      <c r="R36" s="4"/>
      <c r="S36" s="4"/>
    </row>
    <row r="37" spans="1:26" s="1" customFormat="1" ht="12.75" customHeight="1" x14ac:dyDescent="0.25">
      <c r="A37" s="17"/>
      <c r="B37" s="128"/>
      <c r="C37" s="128"/>
      <c r="D37" s="128"/>
      <c r="E37" s="129"/>
      <c r="F37" s="129"/>
      <c r="H37" s="421"/>
      <c r="I37" s="421"/>
      <c r="J37" s="421"/>
      <c r="K37" s="421"/>
      <c r="L37" s="421"/>
      <c r="M37" s="3"/>
      <c r="N37" s="3"/>
      <c r="O37" s="3"/>
      <c r="P37" s="476" t="s">
        <v>137</v>
      </c>
      <c r="Q37" s="476"/>
      <c r="R37" s="128"/>
      <c r="S37" s="128"/>
      <c r="T37" s="128"/>
      <c r="U37" s="128"/>
      <c r="V37" s="128"/>
    </row>
    <row r="38" spans="1:26" s="1" customFormat="1" ht="12.75" customHeight="1" x14ac:dyDescent="0.25">
      <c r="A38" s="17"/>
      <c r="B38" s="128"/>
      <c r="C38" s="128"/>
      <c r="D38" s="128"/>
      <c r="E38" s="2"/>
      <c r="F38" s="2"/>
      <c r="G38" s="2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</row>
    <row r="39" spans="1:26" s="1" customFormat="1" ht="12.75" customHeight="1" x14ac:dyDescent="0.25">
      <c r="A39" s="17"/>
      <c r="B39" s="129"/>
      <c r="C39" s="129"/>
      <c r="D39" s="129"/>
      <c r="E39" s="421"/>
      <c r="F39" s="421"/>
      <c r="G39" s="421"/>
      <c r="H39" s="128"/>
      <c r="I39" s="128"/>
      <c r="J39" s="4"/>
      <c r="K39" s="5"/>
      <c r="L39" s="4"/>
      <c r="M39" s="5"/>
      <c r="N39" s="6"/>
      <c r="O39" s="7"/>
      <c r="P39" s="6"/>
      <c r="Q39" s="6"/>
      <c r="R39" s="7"/>
      <c r="S39" s="4"/>
      <c r="T39" s="4"/>
      <c r="U39" s="4"/>
      <c r="V39" s="4"/>
    </row>
    <row r="40" spans="1:26" s="1" customFormat="1" ht="12.75" customHeight="1" x14ac:dyDescent="0.25">
      <c r="A40" s="17"/>
      <c r="B40" s="129"/>
      <c r="C40" s="129"/>
      <c r="D40" s="129"/>
      <c r="E40" s="421"/>
      <c r="F40" s="421"/>
      <c r="G40" s="421"/>
      <c r="H40" s="5"/>
      <c r="J40" s="5"/>
      <c r="K40" s="6"/>
      <c r="L40" s="7"/>
      <c r="M40" s="6"/>
      <c r="N40" s="6"/>
      <c r="O40" s="7"/>
      <c r="P40" s="4"/>
      <c r="Q40" s="4"/>
      <c r="R40" s="4"/>
      <c r="S40" s="4"/>
    </row>
    <row r="41" spans="1:26" s="1" customFormat="1" ht="12.75" customHeight="1" x14ac:dyDescent="0.25">
      <c r="A41" s="17"/>
      <c r="B41" s="129"/>
      <c r="C41" s="129"/>
      <c r="D41" s="129"/>
      <c r="E41" s="12"/>
      <c r="F41" s="12"/>
      <c r="G41" s="4"/>
      <c r="H41" s="2"/>
      <c r="I41" s="4"/>
      <c r="J41" s="4"/>
      <c r="K41" s="5"/>
      <c r="L41" s="4"/>
      <c r="M41" s="5"/>
      <c r="N41" s="6"/>
      <c r="O41" s="7"/>
      <c r="P41" s="6"/>
      <c r="Q41" s="6"/>
      <c r="R41" s="7"/>
      <c r="S41" s="4"/>
      <c r="T41" s="4"/>
      <c r="U41" s="4"/>
      <c r="V41" s="4"/>
    </row>
    <row r="42" spans="1:26" s="69" customFormat="1" x14ac:dyDescent="0.25">
      <c r="B42" s="463"/>
      <c r="C42" s="463"/>
      <c r="D42" s="463"/>
      <c r="E42" s="463"/>
      <c r="F42" s="463"/>
      <c r="G42" s="463"/>
      <c r="H42" s="463"/>
      <c r="I42" s="463"/>
      <c r="J42" s="463"/>
      <c r="K42" s="463"/>
      <c r="L42" s="463"/>
      <c r="M42" s="463"/>
      <c r="N42" s="463"/>
      <c r="O42" s="463"/>
      <c r="P42" s="463"/>
      <c r="Q42" s="463"/>
      <c r="R42" s="463"/>
      <c r="S42" s="463"/>
      <c r="T42" s="463"/>
      <c r="U42" s="463"/>
      <c r="V42" s="463"/>
      <c r="W42" s="463"/>
      <c r="X42" s="463"/>
      <c r="Y42" s="463"/>
      <c r="Z42" s="463"/>
    </row>
    <row r="43" spans="1:26" s="69" customFormat="1" x14ac:dyDescent="0.25">
      <c r="B43" s="462"/>
      <c r="C43" s="462"/>
      <c r="D43" s="462"/>
      <c r="E43" s="67"/>
      <c r="F43" s="67"/>
      <c r="G43" s="124"/>
      <c r="H43" s="124"/>
      <c r="I43" s="124"/>
      <c r="J43" s="124"/>
      <c r="K43" s="125"/>
      <c r="L43" s="124"/>
      <c r="M43" s="125"/>
      <c r="N43" s="124"/>
      <c r="O43" s="124"/>
      <c r="P43" s="124"/>
      <c r="Q43" s="126"/>
      <c r="R43" s="71"/>
      <c r="S43" s="71"/>
      <c r="T43" s="71"/>
      <c r="U43" s="71"/>
      <c r="V43" s="71"/>
      <c r="W43" s="126"/>
      <c r="X43" s="124"/>
      <c r="Y43" s="124"/>
      <c r="Z43" s="124"/>
    </row>
    <row r="44" spans="1:26" s="69" customFormat="1" x14ac:dyDescent="0.25">
      <c r="B44" s="462"/>
      <c r="C44" s="462"/>
      <c r="D44" s="462"/>
      <c r="E44" s="67"/>
      <c r="F44" s="67"/>
      <c r="G44" s="124"/>
      <c r="H44" s="124"/>
      <c r="I44" s="124"/>
      <c r="J44" s="124"/>
      <c r="K44" s="125"/>
      <c r="L44" s="124"/>
      <c r="M44" s="125"/>
      <c r="N44" s="124"/>
      <c r="O44" s="124"/>
      <c r="P44" s="124"/>
      <c r="Q44" s="126"/>
      <c r="R44" s="71"/>
      <c r="S44" s="71"/>
      <c r="T44" s="71"/>
      <c r="U44" s="71"/>
      <c r="V44" s="71"/>
      <c r="W44" s="126"/>
      <c r="X44" s="124"/>
      <c r="Y44" s="124"/>
      <c r="Z44" s="124"/>
    </row>
    <row r="45" spans="1:26" s="69" customFormat="1" x14ac:dyDescent="0.25">
      <c r="B45" s="462"/>
      <c r="C45" s="462"/>
      <c r="D45" s="462"/>
      <c r="E45" s="67"/>
      <c r="F45" s="67"/>
      <c r="G45" s="124"/>
      <c r="H45" s="124"/>
      <c r="I45" s="124"/>
      <c r="J45" s="124"/>
      <c r="K45" s="125"/>
      <c r="L45" s="124"/>
      <c r="M45" s="125"/>
      <c r="N45" s="124"/>
      <c r="O45" s="124"/>
      <c r="P45" s="124"/>
      <c r="Q45" s="126"/>
      <c r="R45" s="71"/>
      <c r="S45" s="71"/>
      <c r="T45" s="71"/>
      <c r="U45" s="71"/>
      <c r="V45" s="71"/>
      <c r="W45" s="126"/>
      <c r="X45" s="124"/>
      <c r="Y45" s="124"/>
      <c r="Z45" s="124"/>
    </row>
    <row r="46" spans="1:26" s="69" customFormat="1" x14ac:dyDescent="0.25">
      <c r="B46" s="462"/>
      <c r="C46" s="462"/>
      <c r="D46" s="462"/>
      <c r="E46" s="67"/>
      <c r="F46" s="67"/>
      <c r="G46" s="124"/>
      <c r="H46" s="124"/>
      <c r="I46" s="124"/>
      <c r="J46" s="124"/>
      <c r="K46" s="125"/>
      <c r="L46" s="124"/>
      <c r="M46" s="125"/>
      <c r="N46" s="124"/>
      <c r="O46" s="124"/>
      <c r="P46" s="124"/>
      <c r="Q46" s="126"/>
      <c r="R46" s="71"/>
      <c r="S46" s="71"/>
      <c r="T46" s="71"/>
      <c r="U46" s="71"/>
      <c r="V46" s="71"/>
      <c r="W46" s="126"/>
      <c r="X46" s="124"/>
      <c r="Y46" s="124"/>
      <c r="Z46" s="124"/>
    </row>
    <row r="47" spans="1:26" s="69" customFormat="1" x14ac:dyDescent="0.25">
      <c r="B47" s="462"/>
      <c r="C47" s="462"/>
      <c r="D47" s="462"/>
      <c r="E47" s="67"/>
      <c r="F47" s="67"/>
      <c r="G47" s="124"/>
      <c r="H47" s="124"/>
      <c r="I47" s="124"/>
      <c r="J47" s="124"/>
      <c r="K47" s="125"/>
      <c r="L47" s="124"/>
      <c r="M47" s="125"/>
      <c r="N47" s="124"/>
      <c r="O47" s="124"/>
      <c r="P47" s="124"/>
      <c r="Q47" s="126"/>
      <c r="R47" s="71"/>
      <c r="S47" s="71"/>
      <c r="T47" s="71"/>
      <c r="U47" s="71"/>
      <c r="V47" s="71"/>
      <c r="W47" s="126"/>
      <c r="X47" s="124"/>
      <c r="Y47" s="124"/>
      <c r="Z47" s="124"/>
    </row>
    <row r="48" spans="1:26" s="69" customFormat="1" x14ac:dyDescent="0.25">
      <c r="B48" s="463"/>
      <c r="C48" s="463"/>
      <c r="D48" s="463"/>
      <c r="E48" s="463"/>
      <c r="F48" s="463"/>
      <c r="G48" s="463"/>
      <c r="H48" s="463"/>
      <c r="I48" s="463"/>
      <c r="J48" s="463"/>
      <c r="K48" s="463"/>
      <c r="L48" s="463"/>
      <c r="M48" s="463"/>
      <c r="N48" s="463"/>
      <c r="O48" s="463"/>
      <c r="P48" s="463"/>
      <c r="Q48" s="463"/>
      <c r="R48" s="463"/>
      <c r="S48" s="463"/>
      <c r="T48" s="463"/>
      <c r="U48" s="463"/>
      <c r="V48" s="463"/>
      <c r="W48" s="463"/>
      <c r="X48" s="463"/>
      <c r="Y48" s="463"/>
      <c r="Z48" s="463"/>
    </row>
    <row r="49" spans="2:26" s="69" customFormat="1" x14ac:dyDescent="0.25">
      <c r="B49" s="462"/>
      <c r="C49" s="462"/>
      <c r="D49" s="462"/>
      <c r="E49" s="67"/>
      <c r="F49" s="67"/>
      <c r="G49" s="124"/>
      <c r="H49" s="124"/>
      <c r="I49" s="124"/>
      <c r="J49" s="124"/>
      <c r="K49" s="125"/>
      <c r="L49" s="124"/>
      <c r="M49" s="125"/>
      <c r="N49" s="124"/>
      <c r="O49" s="124"/>
      <c r="P49" s="124"/>
      <c r="Q49" s="126"/>
      <c r="R49" s="71"/>
      <c r="S49" s="71"/>
      <c r="T49" s="71"/>
      <c r="U49" s="71"/>
      <c r="V49" s="71"/>
      <c r="W49" s="126"/>
      <c r="X49" s="124"/>
      <c r="Y49" s="124"/>
      <c r="Z49" s="124"/>
    </row>
    <row r="50" spans="2:26" s="69" customFormat="1" x14ac:dyDescent="0.25">
      <c r="B50" s="462"/>
      <c r="C50" s="462"/>
      <c r="D50" s="462"/>
      <c r="E50" s="67"/>
      <c r="F50" s="67"/>
      <c r="G50" s="124"/>
      <c r="H50" s="124"/>
      <c r="I50" s="124"/>
      <c r="J50" s="124"/>
      <c r="K50" s="125"/>
      <c r="L50" s="124"/>
      <c r="M50" s="125"/>
      <c r="N50" s="124"/>
      <c r="O50" s="124"/>
      <c r="P50" s="124"/>
      <c r="Q50" s="126"/>
      <c r="R50" s="71"/>
      <c r="S50" s="71"/>
      <c r="T50" s="71"/>
      <c r="U50" s="71"/>
      <c r="V50" s="71"/>
      <c r="W50" s="126"/>
      <c r="X50" s="124"/>
      <c r="Y50" s="124"/>
      <c r="Z50" s="124"/>
    </row>
    <row r="51" spans="2:26" s="69" customFormat="1" x14ac:dyDescent="0.25">
      <c r="B51" s="467"/>
      <c r="C51" s="467"/>
      <c r="D51" s="467"/>
      <c r="E51" s="130"/>
      <c r="F51" s="130"/>
      <c r="G51" s="131"/>
      <c r="H51" s="131"/>
      <c r="I51" s="131"/>
      <c r="J51" s="131"/>
      <c r="K51" s="132"/>
      <c r="L51" s="131"/>
      <c r="M51" s="132"/>
      <c r="N51" s="131"/>
      <c r="O51" s="131"/>
      <c r="P51" s="131"/>
      <c r="Q51" s="133"/>
      <c r="R51" s="131"/>
      <c r="S51" s="131"/>
      <c r="T51" s="131"/>
      <c r="U51" s="131"/>
      <c r="V51" s="131"/>
      <c r="W51" s="132"/>
      <c r="X51" s="131"/>
      <c r="Y51" s="131"/>
      <c r="Z51" s="131"/>
    </row>
    <row r="52" spans="2:26" s="69" customFormat="1" x14ac:dyDescent="0.25">
      <c r="B52" s="466"/>
      <c r="C52" s="466"/>
      <c r="D52" s="466"/>
      <c r="E52" s="466"/>
      <c r="F52" s="466"/>
      <c r="G52" s="466"/>
      <c r="H52" s="466"/>
      <c r="I52" s="466"/>
      <c r="J52" s="466"/>
      <c r="K52" s="466"/>
      <c r="L52" s="466"/>
      <c r="M52" s="466"/>
      <c r="N52" s="466"/>
      <c r="O52" s="466"/>
      <c r="P52" s="466"/>
      <c r="Q52" s="466"/>
      <c r="R52" s="466"/>
      <c r="S52" s="466"/>
      <c r="T52" s="466"/>
      <c r="U52" s="466"/>
      <c r="V52" s="466"/>
      <c r="W52" s="466"/>
      <c r="X52" s="466"/>
      <c r="Y52" s="466"/>
      <c r="Z52" s="466"/>
    </row>
    <row r="53" spans="2:26" s="69" customFormat="1" x14ac:dyDescent="0.25">
      <c r="B53" s="462"/>
      <c r="C53" s="462"/>
      <c r="D53" s="462"/>
      <c r="E53" s="67"/>
      <c r="F53" s="67"/>
      <c r="G53" s="124"/>
      <c r="H53" s="124"/>
      <c r="I53" s="124"/>
      <c r="J53" s="124"/>
      <c r="K53" s="125"/>
      <c r="L53" s="124"/>
      <c r="M53" s="125"/>
      <c r="N53" s="124"/>
      <c r="O53" s="124"/>
      <c r="P53" s="124"/>
      <c r="Q53" s="126"/>
      <c r="R53" s="71"/>
      <c r="S53" s="71"/>
      <c r="T53" s="71"/>
      <c r="U53" s="71"/>
      <c r="V53" s="71"/>
      <c r="W53" s="126"/>
      <c r="X53" s="124"/>
      <c r="Y53" s="124"/>
      <c r="Z53" s="124"/>
    </row>
    <row r="54" spans="2:26" s="69" customFormat="1" x14ac:dyDescent="0.25">
      <c r="B54" s="462"/>
      <c r="C54" s="462"/>
      <c r="D54" s="462"/>
      <c r="E54" s="67"/>
      <c r="F54" s="67"/>
      <c r="G54" s="124"/>
      <c r="H54" s="124"/>
      <c r="I54" s="124"/>
      <c r="J54" s="124"/>
      <c r="K54" s="125"/>
      <c r="L54" s="124"/>
      <c r="M54" s="125"/>
      <c r="N54" s="124"/>
      <c r="O54" s="124"/>
      <c r="P54" s="124"/>
      <c r="Q54" s="126"/>
      <c r="R54" s="71"/>
      <c r="S54" s="71"/>
      <c r="T54" s="71"/>
      <c r="U54" s="71"/>
      <c r="V54" s="71"/>
      <c r="W54" s="126"/>
      <c r="X54" s="124"/>
      <c r="Y54" s="124"/>
      <c r="Z54" s="124"/>
    </row>
    <row r="55" spans="2:26" s="69" customFormat="1" x14ac:dyDescent="0.25">
      <c r="B55" s="462"/>
      <c r="C55" s="462"/>
      <c r="D55" s="462"/>
      <c r="E55" s="67"/>
      <c r="F55" s="67"/>
      <c r="G55" s="124"/>
      <c r="H55" s="124"/>
      <c r="I55" s="124"/>
      <c r="J55" s="124"/>
      <c r="K55" s="125"/>
      <c r="L55" s="124"/>
      <c r="M55" s="125"/>
      <c r="N55" s="124"/>
      <c r="O55" s="124"/>
      <c r="P55" s="124"/>
      <c r="Q55" s="126"/>
      <c r="R55" s="71"/>
      <c r="S55" s="71"/>
      <c r="T55" s="71"/>
      <c r="U55" s="71"/>
      <c r="V55" s="71"/>
      <c r="W55" s="126"/>
      <c r="X55" s="124"/>
      <c r="Y55" s="124"/>
      <c r="Z55" s="124"/>
    </row>
    <row r="56" spans="2:26" s="69" customFormat="1" x14ac:dyDescent="0.25">
      <c r="B56" s="462"/>
      <c r="C56" s="462"/>
      <c r="D56" s="462"/>
      <c r="E56" s="67"/>
      <c r="F56" s="67"/>
      <c r="G56" s="124"/>
      <c r="H56" s="124"/>
      <c r="I56" s="124"/>
      <c r="J56" s="124"/>
      <c r="K56" s="125"/>
      <c r="L56" s="124"/>
      <c r="M56" s="125"/>
      <c r="N56" s="124"/>
      <c r="O56" s="124"/>
      <c r="P56" s="124"/>
      <c r="Q56" s="126"/>
      <c r="R56" s="71"/>
      <c r="S56" s="71"/>
      <c r="T56" s="71"/>
      <c r="U56" s="71"/>
      <c r="V56" s="71"/>
      <c r="W56" s="126"/>
      <c r="X56" s="124"/>
      <c r="Y56" s="124"/>
      <c r="Z56" s="124"/>
    </row>
    <row r="57" spans="2:26" s="69" customFormat="1" x14ac:dyDescent="0.25">
      <c r="B57" s="462"/>
      <c r="C57" s="462"/>
      <c r="D57" s="462"/>
      <c r="E57" s="67"/>
      <c r="F57" s="67"/>
      <c r="G57" s="124"/>
      <c r="H57" s="124"/>
      <c r="I57" s="124"/>
      <c r="J57" s="124"/>
      <c r="K57" s="125"/>
      <c r="L57" s="124"/>
      <c r="M57" s="125"/>
      <c r="N57" s="124"/>
      <c r="O57" s="124"/>
      <c r="P57" s="124"/>
      <c r="Q57" s="126"/>
      <c r="R57" s="71"/>
      <c r="S57" s="71"/>
      <c r="T57" s="71"/>
      <c r="U57" s="71"/>
      <c r="V57" s="71"/>
      <c r="W57" s="126"/>
      <c r="X57" s="124"/>
      <c r="Y57" s="124"/>
      <c r="Z57" s="124"/>
    </row>
    <row r="58" spans="2:26" s="69" customFormat="1" x14ac:dyDescent="0.25">
      <c r="B58" s="462"/>
      <c r="C58" s="462"/>
      <c r="D58" s="462"/>
      <c r="E58" s="67"/>
      <c r="F58" s="67"/>
      <c r="G58" s="124"/>
      <c r="H58" s="124"/>
      <c r="I58" s="124"/>
      <c r="J58" s="124"/>
      <c r="K58" s="125"/>
      <c r="L58" s="124"/>
      <c r="M58" s="125"/>
      <c r="N58" s="124"/>
      <c r="O58" s="124"/>
      <c r="P58" s="124"/>
      <c r="Q58" s="126"/>
      <c r="R58" s="71"/>
      <c r="S58" s="71"/>
      <c r="T58" s="71"/>
      <c r="U58" s="71"/>
      <c r="V58" s="71"/>
      <c r="W58" s="126"/>
      <c r="X58" s="124"/>
      <c r="Y58" s="124"/>
      <c r="Z58" s="124"/>
    </row>
    <row r="59" spans="2:26" s="69" customFormat="1" x14ac:dyDescent="0.25">
      <c r="B59" s="463"/>
      <c r="C59" s="463"/>
      <c r="D59" s="463"/>
      <c r="E59" s="134"/>
      <c r="F59" s="134"/>
      <c r="G59" s="135"/>
      <c r="H59" s="135"/>
      <c r="I59" s="135"/>
      <c r="J59" s="135"/>
      <c r="K59" s="136"/>
      <c r="L59" s="135"/>
      <c r="M59" s="136"/>
      <c r="N59" s="135"/>
      <c r="O59" s="135"/>
      <c r="P59" s="135"/>
      <c r="Q59" s="133"/>
      <c r="R59" s="135"/>
      <c r="S59" s="135"/>
      <c r="T59" s="135"/>
      <c r="U59" s="135"/>
      <c r="V59" s="135"/>
      <c r="W59" s="136"/>
      <c r="X59" s="135"/>
      <c r="Y59" s="135"/>
      <c r="Z59" s="135"/>
    </row>
    <row r="60" spans="2:26" s="69" customFormat="1" x14ac:dyDescent="0.25">
      <c r="B60" s="465"/>
      <c r="C60" s="465"/>
      <c r="D60" s="465"/>
      <c r="E60" s="465"/>
      <c r="F60" s="465"/>
      <c r="G60" s="465"/>
      <c r="H60" s="465"/>
      <c r="I60" s="465"/>
      <c r="J60" s="465"/>
      <c r="K60" s="465"/>
      <c r="L60" s="465"/>
      <c r="M60" s="465"/>
      <c r="N60" s="465"/>
      <c r="O60" s="465"/>
      <c r="P60" s="465"/>
      <c r="Q60" s="465"/>
      <c r="R60" s="465"/>
      <c r="S60" s="465"/>
      <c r="T60" s="465"/>
      <c r="U60" s="465"/>
      <c r="V60" s="465"/>
      <c r="W60" s="465"/>
      <c r="X60" s="465"/>
      <c r="Y60" s="465"/>
      <c r="Z60" s="465"/>
    </row>
    <row r="61" spans="2:26" s="69" customFormat="1" x14ac:dyDescent="0.25">
      <c r="B61" s="464"/>
      <c r="C61" s="464"/>
      <c r="D61" s="464"/>
      <c r="E61" s="464"/>
      <c r="F61" s="464"/>
      <c r="G61" s="464"/>
      <c r="H61" s="464"/>
      <c r="I61" s="464"/>
      <c r="J61" s="464"/>
      <c r="K61" s="464"/>
      <c r="L61" s="464"/>
      <c r="M61" s="464"/>
      <c r="N61" s="464"/>
      <c r="O61" s="464"/>
      <c r="P61" s="464"/>
      <c r="Q61" s="464"/>
      <c r="R61" s="464"/>
      <c r="S61" s="464"/>
      <c r="T61" s="464"/>
      <c r="U61" s="464"/>
      <c r="V61" s="464"/>
      <c r="W61" s="464"/>
      <c r="X61" s="464"/>
      <c r="Y61" s="464"/>
      <c r="Z61" s="464"/>
    </row>
    <row r="62" spans="2:26" s="69" customFormat="1" x14ac:dyDescent="0.25">
      <c r="B62" s="462"/>
      <c r="C62" s="462"/>
      <c r="D62" s="462"/>
      <c r="E62" s="67"/>
      <c r="F62" s="67"/>
      <c r="G62" s="124"/>
      <c r="H62" s="124"/>
      <c r="I62" s="124"/>
      <c r="J62" s="124"/>
      <c r="K62" s="125"/>
      <c r="L62" s="124"/>
      <c r="M62" s="125"/>
      <c r="N62" s="124"/>
      <c r="O62" s="124"/>
      <c r="P62" s="124"/>
      <c r="Q62" s="126"/>
      <c r="R62" s="71"/>
      <c r="S62" s="71"/>
      <c r="T62" s="71"/>
      <c r="U62" s="71"/>
      <c r="V62" s="71"/>
      <c r="W62" s="126"/>
      <c r="X62" s="124"/>
      <c r="Y62" s="124"/>
      <c r="Z62" s="124"/>
    </row>
    <row r="63" spans="2:26" s="69" customFormat="1" x14ac:dyDescent="0.25">
      <c r="B63" s="463"/>
      <c r="C63" s="463"/>
      <c r="D63" s="463"/>
      <c r="E63" s="463"/>
      <c r="F63" s="463"/>
      <c r="G63" s="463"/>
      <c r="H63" s="463"/>
      <c r="I63" s="463"/>
      <c r="J63" s="463"/>
      <c r="K63" s="463"/>
      <c r="L63" s="463"/>
      <c r="M63" s="463"/>
      <c r="N63" s="463"/>
      <c r="O63" s="463"/>
      <c r="P63" s="463"/>
      <c r="Q63" s="463"/>
      <c r="R63" s="463"/>
      <c r="S63" s="463"/>
      <c r="T63" s="463"/>
      <c r="U63" s="463"/>
      <c r="V63" s="463"/>
      <c r="W63" s="463"/>
      <c r="X63" s="463"/>
      <c r="Y63" s="463"/>
      <c r="Z63" s="463"/>
    </row>
    <row r="64" spans="2:26" s="69" customFormat="1" x14ac:dyDescent="0.25">
      <c r="B64" s="462"/>
      <c r="C64" s="462"/>
      <c r="D64" s="462"/>
      <c r="E64" s="67"/>
      <c r="F64" s="67"/>
      <c r="G64" s="124"/>
      <c r="H64" s="124"/>
      <c r="I64" s="124"/>
      <c r="J64" s="124"/>
      <c r="K64" s="125"/>
      <c r="L64" s="124"/>
      <c r="M64" s="125"/>
      <c r="N64" s="124"/>
      <c r="O64" s="124"/>
      <c r="P64" s="124"/>
      <c r="Q64" s="126"/>
      <c r="R64" s="71"/>
      <c r="S64" s="71"/>
      <c r="T64" s="71"/>
      <c r="U64" s="71"/>
      <c r="V64" s="71"/>
      <c r="W64" s="126"/>
      <c r="X64" s="124"/>
      <c r="Y64" s="124"/>
      <c r="Z64" s="124"/>
    </row>
    <row r="65" spans="2:26" s="69" customFormat="1" x14ac:dyDescent="0.25">
      <c r="B65" s="463"/>
      <c r="C65" s="463"/>
      <c r="D65" s="463"/>
      <c r="E65" s="463"/>
      <c r="F65" s="463"/>
      <c r="G65" s="463"/>
      <c r="H65" s="463"/>
      <c r="I65" s="463"/>
      <c r="J65" s="463"/>
      <c r="K65" s="463"/>
      <c r="L65" s="463"/>
      <c r="M65" s="463"/>
      <c r="N65" s="463"/>
      <c r="O65" s="463"/>
      <c r="P65" s="463"/>
      <c r="Q65" s="463"/>
      <c r="R65" s="463"/>
      <c r="S65" s="463"/>
      <c r="T65" s="463"/>
      <c r="U65" s="463"/>
      <c r="V65" s="463"/>
      <c r="W65" s="463"/>
      <c r="X65" s="463"/>
      <c r="Y65" s="463"/>
      <c r="Z65" s="463"/>
    </row>
    <row r="66" spans="2:26" s="69" customFormat="1" x14ac:dyDescent="0.25">
      <c r="B66" s="462"/>
      <c r="C66" s="462"/>
      <c r="D66" s="462"/>
      <c r="E66" s="67"/>
      <c r="F66" s="67"/>
      <c r="G66" s="124"/>
      <c r="H66" s="124"/>
      <c r="I66" s="124"/>
      <c r="J66" s="124"/>
      <c r="K66" s="125"/>
      <c r="L66" s="124"/>
      <c r="M66" s="125"/>
      <c r="N66" s="124"/>
      <c r="O66" s="124"/>
      <c r="P66" s="124"/>
      <c r="Q66" s="126"/>
      <c r="R66" s="71"/>
      <c r="S66" s="71"/>
      <c r="T66" s="71"/>
      <c r="U66" s="71"/>
      <c r="V66" s="71"/>
      <c r="W66" s="126"/>
      <c r="X66" s="124"/>
      <c r="Y66" s="124"/>
      <c r="Z66" s="124"/>
    </row>
    <row r="67" spans="2:26" s="69" customFormat="1" x14ac:dyDescent="0.25">
      <c r="B67" s="463"/>
      <c r="C67" s="463"/>
      <c r="D67" s="463"/>
      <c r="E67" s="463"/>
      <c r="F67" s="463"/>
      <c r="G67" s="463"/>
      <c r="H67" s="463"/>
      <c r="I67" s="463"/>
      <c r="J67" s="463"/>
      <c r="K67" s="463"/>
      <c r="L67" s="463"/>
      <c r="M67" s="463"/>
      <c r="N67" s="463"/>
      <c r="O67" s="463"/>
      <c r="P67" s="463"/>
      <c r="Q67" s="463"/>
      <c r="R67" s="463"/>
      <c r="S67" s="463"/>
      <c r="T67" s="463"/>
      <c r="U67" s="463"/>
      <c r="V67" s="463"/>
      <c r="W67" s="463"/>
      <c r="X67" s="463"/>
      <c r="Y67" s="463"/>
      <c r="Z67" s="463"/>
    </row>
    <row r="68" spans="2:26" s="69" customFormat="1" x14ac:dyDescent="0.25">
      <c r="B68" s="462"/>
      <c r="C68" s="462"/>
      <c r="D68" s="462"/>
      <c r="E68" s="67"/>
      <c r="F68" s="67"/>
      <c r="G68" s="124"/>
      <c r="H68" s="124"/>
      <c r="I68" s="124"/>
      <c r="J68" s="124"/>
      <c r="K68" s="125"/>
      <c r="L68" s="124"/>
      <c r="M68" s="125"/>
      <c r="N68" s="124"/>
      <c r="O68" s="124"/>
      <c r="P68" s="124"/>
      <c r="Q68" s="126"/>
      <c r="R68" s="71"/>
      <c r="S68" s="71"/>
      <c r="T68" s="71"/>
      <c r="U68" s="71"/>
      <c r="V68" s="71"/>
      <c r="W68" s="126"/>
      <c r="X68" s="124"/>
      <c r="Y68" s="124"/>
      <c r="Z68" s="124"/>
    </row>
    <row r="69" spans="2:26" s="69" customFormat="1" x14ac:dyDescent="0.25">
      <c r="B69" s="464"/>
      <c r="C69" s="464"/>
      <c r="D69" s="464"/>
      <c r="E69" s="464"/>
      <c r="F69" s="464"/>
      <c r="G69" s="464"/>
      <c r="H69" s="464"/>
      <c r="I69" s="464"/>
      <c r="J69" s="464"/>
      <c r="K69" s="464"/>
      <c r="L69" s="464"/>
      <c r="M69" s="464"/>
      <c r="N69" s="464"/>
      <c r="O69" s="464"/>
      <c r="P69" s="464"/>
      <c r="Q69" s="464"/>
      <c r="R69" s="464"/>
      <c r="S69" s="464"/>
      <c r="T69" s="464"/>
      <c r="U69" s="464"/>
      <c r="V69" s="464"/>
      <c r="W69" s="464"/>
      <c r="X69" s="464"/>
      <c r="Y69" s="464"/>
      <c r="Z69" s="464"/>
    </row>
    <row r="70" spans="2:26" s="69" customFormat="1" x14ac:dyDescent="0.25">
      <c r="B70" s="462"/>
      <c r="C70" s="462"/>
      <c r="D70" s="462"/>
      <c r="E70" s="67"/>
      <c r="F70" s="67"/>
      <c r="G70" s="124"/>
      <c r="H70" s="124"/>
      <c r="I70" s="124"/>
      <c r="J70" s="124"/>
      <c r="K70" s="125"/>
      <c r="L70" s="124"/>
      <c r="M70" s="125"/>
      <c r="N70" s="124"/>
      <c r="O70" s="124"/>
      <c r="P70" s="124"/>
      <c r="Q70" s="126"/>
      <c r="R70" s="71"/>
      <c r="S70" s="71"/>
      <c r="T70" s="71"/>
      <c r="U70" s="71"/>
      <c r="V70" s="71"/>
      <c r="W70" s="126"/>
      <c r="X70" s="124"/>
      <c r="Y70" s="124"/>
      <c r="Z70" s="124"/>
    </row>
    <row r="71" spans="2:26" s="69" customFormat="1" x14ac:dyDescent="0.25">
      <c r="B71" s="463"/>
      <c r="C71" s="463"/>
      <c r="D71" s="463"/>
      <c r="E71" s="463"/>
      <c r="F71" s="463"/>
      <c r="G71" s="463"/>
      <c r="H71" s="463"/>
      <c r="I71" s="463"/>
      <c r="J71" s="463"/>
      <c r="K71" s="463"/>
      <c r="L71" s="463"/>
      <c r="M71" s="463"/>
      <c r="N71" s="463"/>
      <c r="O71" s="463"/>
      <c r="P71" s="463"/>
      <c r="Q71" s="463"/>
      <c r="R71" s="463"/>
      <c r="S71" s="463"/>
      <c r="T71" s="463"/>
      <c r="U71" s="463"/>
      <c r="V71" s="463"/>
      <c r="W71" s="463"/>
      <c r="X71" s="463"/>
      <c r="Y71" s="463"/>
      <c r="Z71" s="463"/>
    </row>
    <row r="72" spans="2:26" s="69" customFormat="1" x14ac:dyDescent="0.25">
      <c r="B72" s="462"/>
      <c r="C72" s="462"/>
      <c r="D72" s="462"/>
      <c r="E72" s="67"/>
      <c r="F72" s="67"/>
      <c r="G72" s="124"/>
      <c r="H72" s="124"/>
      <c r="I72" s="124"/>
      <c r="J72" s="124"/>
      <c r="K72" s="125"/>
      <c r="L72" s="124"/>
      <c r="M72" s="125"/>
      <c r="N72" s="124"/>
      <c r="O72" s="124"/>
      <c r="P72" s="124"/>
      <c r="Q72" s="126"/>
      <c r="R72" s="71"/>
      <c r="S72" s="71"/>
      <c r="T72" s="71"/>
      <c r="U72" s="71"/>
      <c r="V72" s="71"/>
      <c r="W72" s="126"/>
      <c r="X72" s="124"/>
      <c r="Y72" s="124"/>
      <c r="Z72" s="124"/>
    </row>
    <row r="73" spans="2:26" s="69" customFormat="1" x14ac:dyDescent="0.25">
      <c r="B73" s="463"/>
      <c r="C73" s="463"/>
      <c r="D73" s="463"/>
      <c r="E73" s="463"/>
      <c r="F73" s="463"/>
      <c r="G73" s="463"/>
      <c r="H73" s="463"/>
      <c r="I73" s="463"/>
      <c r="J73" s="463"/>
      <c r="K73" s="463"/>
      <c r="L73" s="463"/>
      <c r="M73" s="463"/>
      <c r="N73" s="463"/>
      <c r="O73" s="463"/>
      <c r="P73" s="463"/>
      <c r="Q73" s="463"/>
      <c r="R73" s="463"/>
      <c r="S73" s="463"/>
      <c r="T73" s="463"/>
      <c r="U73" s="463"/>
      <c r="V73" s="463"/>
      <c r="W73" s="463"/>
      <c r="X73" s="463"/>
      <c r="Y73" s="463"/>
      <c r="Z73" s="463"/>
    </row>
    <row r="74" spans="2:26" s="69" customFormat="1" x14ac:dyDescent="0.25">
      <c r="B74" s="462"/>
      <c r="C74" s="462"/>
      <c r="D74" s="462"/>
      <c r="E74" s="67"/>
      <c r="F74" s="67"/>
      <c r="G74" s="124"/>
      <c r="H74" s="124"/>
      <c r="I74" s="124"/>
      <c r="J74" s="124"/>
      <c r="K74" s="125"/>
      <c r="L74" s="124"/>
      <c r="M74" s="125"/>
      <c r="N74" s="124"/>
      <c r="O74" s="124"/>
      <c r="P74" s="124"/>
      <c r="Q74" s="126"/>
      <c r="R74" s="71"/>
      <c r="S74" s="71"/>
      <c r="T74" s="71"/>
      <c r="U74" s="71"/>
      <c r="V74" s="71"/>
      <c r="W74" s="126"/>
      <c r="X74" s="124"/>
      <c r="Y74" s="124"/>
      <c r="Z74" s="124"/>
    </row>
    <row r="75" spans="2:26" s="69" customFormat="1" x14ac:dyDescent="0.25">
      <c r="B75" s="463"/>
      <c r="C75" s="463"/>
      <c r="D75" s="463"/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3"/>
    </row>
    <row r="76" spans="2:26" s="69" customFormat="1" x14ac:dyDescent="0.25">
      <c r="B76" s="462"/>
      <c r="C76" s="462"/>
      <c r="D76" s="462"/>
      <c r="E76" s="67"/>
      <c r="F76" s="67"/>
      <c r="G76" s="124"/>
      <c r="H76" s="124"/>
      <c r="I76" s="124"/>
      <c r="J76" s="124"/>
      <c r="K76" s="125"/>
      <c r="L76" s="124"/>
      <c r="M76" s="125"/>
      <c r="N76" s="124"/>
      <c r="O76" s="124"/>
      <c r="P76" s="124"/>
      <c r="Q76" s="126"/>
      <c r="R76" s="71"/>
      <c r="S76" s="71"/>
      <c r="T76" s="71"/>
      <c r="U76" s="71"/>
      <c r="V76" s="71"/>
      <c r="W76" s="126"/>
      <c r="X76" s="124"/>
      <c r="Y76" s="124"/>
      <c r="Z76" s="124"/>
    </row>
    <row r="77" spans="2:26" s="69" customFormat="1" x14ac:dyDescent="0.25">
      <c r="B77" s="464"/>
      <c r="C77" s="464"/>
      <c r="D77" s="464"/>
      <c r="E77" s="464"/>
      <c r="F77" s="464"/>
      <c r="G77" s="464"/>
      <c r="H77" s="464"/>
      <c r="I77" s="464"/>
      <c r="J77" s="464"/>
      <c r="K77" s="464"/>
      <c r="L77" s="464"/>
      <c r="M77" s="464"/>
      <c r="N77" s="464"/>
      <c r="O77" s="464"/>
      <c r="P77" s="464"/>
      <c r="Q77" s="464"/>
      <c r="R77" s="464"/>
      <c r="S77" s="464"/>
      <c r="T77" s="464"/>
      <c r="U77" s="464"/>
      <c r="V77" s="464"/>
      <c r="W77" s="464"/>
      <c r="X77" s="464"/>
      <c r="Y77" s="464"/>
      <c r="Z77" s="464"/>
    </row>
    <row r="78" spans="2:26" s="69" customFormat="1" x14ac:dyDescent="0.25">
      <c r="B78" s="462"/>
      <c r="C78" s="462"/>
      <c r="D78" s="462"/>
      <c r="E78" s="67"/>
      <c r="F78" s="67"/>
      <c r="G78" s="124"/>
      <c r="H78" s="124"/>
      <c r="I78" s="124"/>
      <c r="J78" s="124"/>
      <c r="K78" s="125"/>
      <c r="L78" s="124"/>
      <c r="M78" s="125"/>
      <c r="N78" s="124"/>
      <c r="O78" s="124"/>
      <c r="P78" s="124"/>
      <c r="Q78" s="126"/>
      <c r="R78" s="71"/>
      <c r="S78" s="71"/>
      <c r="T78" s="71"/>
      <c r="U78" s="71"/>
      <c r="V78" s="71"/>
      <c r="W78" s="126"/>
      <c r="X78" s="124"/>
      <c r="Y78" s="124"/>
      <c r="Z78" s="124"/>
    </row>
    <row r="79" spans="2:26" s="69" customFormat="1" x14ac:dyDescent="0.25">
      <c r="B79" s="463"/>
      <c r="C79" s="463"/>
      <c r="D79" s="463"/>
      <c r="E79" s="463"/>
      <c r="F79" s="463"/>
      <c r="G79" s="463"/>
      <c r="H79" s="463"/>
      <c r="I79" s="463"/>
      <c r="J79" s="463"/>
      <c r="K79" s="463"/>
      <c r="L79" s="463"/>
      <c r="M79" s="463"/>
      <c r="N79" s="463"/>
      <c r="O79" s="463"/>
      <c r="P79" s="463"/>
      <c r="Q79" s="463"/>
      <c r="R79" s="463"/>
      <c r="S79" s="463"/>
      <c r="T79" s="463"/>
      <c r="U79" s="463"/>
      <c r="V79" s="463"/>
      <c r="W79" s="463"/>
      <c r="X79" s="463"/>
      <c r="Y79" s="463"/>
      <c r="Z79" s="463"/>
    </row>
    <row r="80" spans="2:26" s="69" customFormat="1" x14ac:dyDescent="0.25">
      <c r="B80" s="462"/>
      <c r="C80" s="462"/>
      <c r="D80" s="462"/>
      <c r="E80" s="67"/>
      <c r="F80" s="67"/>
      <c r="G80" s="124"/>
      <c r="H80" s="124"/>
      <c r="I80" s="124"/>
      <c r="J80" s="124"/>
      <c r="K80" s="125"/>
      <c r="L80" s="124"/>
      <c r="M80" s="125"/>
      <c r="N80" s="124"/>
      <c r="O80" s="124"/>
      <c r="P80" s="124"/>
      <c r="Q80" s="126"/>
      <c r="R80" s="71"/>
      <c r="S80" s="71"/>
      <c r="T80" s="71"/>
      <c r="U80" s="71"/>
      <c r="V80" s="71"/>
      <c r="W80" s="126"/>
      <c r="X80" s="124"/>
      <c r="Y80" s="124"/>
      <c r="Z80" s="124"/>
    </row>
    <row r="81" spans="2:26" s="69" customFormat="1" x14ac:dyDescent="0.25">
      <c r="B81" s="463"/>
      <c r="C81" s="463"/>
      <c r="D81" s="463"/>
      <c r="E81" s="463"/>
      <c r="F81" s="463"/>
      <c r="G81" s="463"/>
      <c r="H81" s="463"/>
      <c r="I81" s="463"/>
      <c r="J81" s="463"/>
      <c r="K81" s="463"/>
      <c r="L81" s="463"/>
      <c r="M81" s="463"/>
      <c r="N81" s="463"/>
      <c r="O81" s="463"/>
      <c r="P81" s="463"/>
      <c r="Q81" s="463"/>
      <c r="R81" s="463"/>
      <c r="S81" s="463"/>
      <c r="T81" s="463"/>
      <c r="U81" s="463"/>
      <c r="V81" s="463"/>
      <c r="W81" s="463"/>
      <c r="X81" s="463"/>
      <c r="Y81" s="463"/>
      <c r="Z81" s="463"/>
    </row>
    <row r="82" spans="2:26" s="69" customFormat="1" x14ac:dyDescent="0.25">
      <c r="B82" s="462"/>
      <c r="C82" s="462"/>
      <c r="D82" s="462"/>
      <c r="E82" s="67"/>
      <c r="F82" s="67"/>
      <c r="G82" s="124"/>
      <c r="H82" s="124"/>
      <c r="I82" s="124"/>
      <c r="J82" s="124"/>
      <c r="K82" s="125"/>
      <c r="L82" s="124"/>
      <c r="M82" s="125"/>
      <c r="N82" s="124"/>
      <c r="O82" s="124"/>
      <c r="P82" s="124"/>
      <c r="Q82" s="126"/>
      <c r="R82" s="71"/>
      <c r="S82" s="71"/>
      <c r="T82" s="71"/>
      <c r="U82" s="71"/>
      <c r="V82" s="71"/>
      <c r="W82" s="126"/>
      <c r="X82" s="124"/>
      <c r="Y82" s="124"/>
      <c r="Z82" s="124"/>
    </row>
    <row r="83" spans="2:26" s="69" customFormat="1" x14ac:dyDescent="0.25">
      <c r="B83" s="463"/>
      <c r="C83" s="463"/>
      <c r="D83" s="463"/>
      <c r="E83" s="463"/>
      <c r="F83" s="463"/>
      <c r="G83" s="463"/>
      <c r="H83" s="463"/>
      <c r="I83" s="463"/>
      <c r="J83" s="463"/>
      <c r="K83" s="463"/>
      <c r="L83" s="463"/>
      <c r="M83" s="463"/>
      <c r="N83" s="463"/>
      <c r="O83" s="463"/>
      <c r="P83" s="463"/>
      <c r="Q83" s="463"/>
      <c r="R83" s="463"/>
      <c r="S83" s="463"/>
      <c r="T83" s="463"/>
      <c r="U83" s="463"/>
      <c r="V83" s="463"/>
      <c r="W83" s="463"/>
      <c r="X83" s="463"/>
      <c r="Y83" s="463"/>
      <c r="Z83" s="463"/>
    </row>
    <row r="84" spans="2:26" s="69" customFormat="1" x14ac:dyDescent="0.25">
      <c r="B84" s="462"/>
      <c r="C84" s="462"/>
      <c r="D84" s="462"/>
      <c r="E84" s="67"/>
      <c r="F84" s="67"/>
      <c r="G84" s="124"/>
      <c r="H84" s="124"/>
      <c r="I84" s="124"/>
      <c r="J84" s="124"/>
      <c r="K84" s="125"/>
      <c r="L84" s="124"/>
      <c r="M84" s="125"/>
      <c r="N84" s="124"/>
      <c r="O84" s="124"/>
      <c r="P84" s="124"/>
      <c r="Q84" s="126"/>
      <c r="R84" s="71"/>
      <c r="S84" s="71"/>
      <c r="T84" s="71"/>
      <c r="U84" s="71"/>
      <c r="V84" s="71"/>
      <c r="W84" s="126"/>
      <c r="X84" s="124"/>
      <c r="Y84" s="124"/>
      <c r="Z84" s="124"/>
    </row>
    <row r="85" spans="2:26" s="69" customFormat="1" x14ac:dyDescent="0.25">
      <c r="B85" s="463"/>
      <c r="C85" s="463"/>
      <c r="D85" s="463"/>
      <c r="E85" s="463"/>
      <c r="F85" s="463"/>
      <c r="G85" s="463"/>
      <c r="H85" s="463"/>
      <c r="I85" s="463"/>
      <c r="J85" s="463"/>
      <c r="K85" s="463"/>
      <c r="L85" s="463"/>
      <c r="M85" s="463"/>
      <c r="N85" s="463"/>
      <c r="O85" s="463"/>
      <c r="P85" s="463"/>
      <c r="Q85" s="463"/>
      <c r="R85" s="463"/>
      <c r="S85" s="463"/>
      <c r="T85" s="463"/>
      <c r="U85" s="463"/>
      <c r="V85" s="463"/>
      <c r="W85" s="463"/>
      <c r="X85" s="463"/>
      <c r="Y85" s="463"/>
      <c r="Z85" s="463"/>
    </row>
    <row r="86" spans="2:26" s="69" customFormat="1" x14ac:dyDescent="0.25">
      <c r="B86" s="462"/>
      <c r="C86" s="462"/>
      <c r="D86" s="462"/>
      <c r="E86" s="67"/>
      <c r="F86" s="67"/>
      <c r="G86" s="124"/>
      <c r="H86" s="124"/>
      <c r="I86" s="124"/>
      <c r="J86" s="124"/>
      <c r="K86" s="125"/>
      <c r="L86" s="124"/>
      <c r="M86" s="125"/>
      <c r="N86" s="124"/>
      <c r="O86" s="124"/>
      <c r="P86" s="124"/>
      <c r="Q86" s="126"/>
      <c r="R86" s="71"/>
      <c r="S86" s="71"/>
      <c r="T86" s="71"/>
      <c r="U86" s="71"/>
      <c r="V86" s="71"/>
      <c r="W86" s="126"/>
      <c r="X86" s="124"/>
      <c r="Y86" s="124"/>
      <c r="Z86" s="124"/>
    </row>
    <row r="87" spans="2:26" s="69" customFormat="1" x14ac:dyDescent="0.25">
      <c r="B87" s="462"/>
      <c r="C87" s="462"/>
      <c r="D87" s="462"/>
      <c r="E87" s="67"/>
      <c r="F87" s="67"/>
      <c r="G87" s="124"/>
      <c r="H87" s="124"/>
      <c r="I87" s="124"/>
      <c r="J87" s="124"/>
      <c r="K87" s="125"/>
      <c r="L87" s="124"/>
      <c r="M87" s="125"/>
      <c r="N87" s="124"/>
      <c r="O87" s="124"/>
      <c r="P87" s="124"/>
      <c r="Q87" s="126"/>
      <c r="R87" s="71"/>
      <c r="S87" s="71"/>
      <c r="T87" s="71"/>
      <c r="U87" s="71"/>
      <c r="V87" s="71"/>
      <c r="W87" s="126"/>
      <c r="X87" s="124"/>
      <c r="Y87" s="124"/>
      <c r="Z87" s="124"/>
    </row>
    <row r="88" spans="2:26" s="69" customFormat="1" x14ac:dyDescent="0.25">
      <c r="B88" s="464"/>
      <c r="C88" s="464"/>
      <c r="D88" s="464"/>
      <c r="E88" s="464"/>
      <c r="F88" s="464"/>
      <c r="G88" s="464"/>
      <c r="H88" s="464"/>
      <c r="I88" s="464"/>
      <c r="J88" s="464"/>
      <c r="K88" s="464"/>
      <c r="L88" s="464"/>
      <c r="M88" s="464"/>
      <c r="N88" s="464"/>
      <c r="O88" s="464"/>
      <c r="P88" s="464"/>
      <c r="Q88" s="464"/>
      <c r="R88" s="464"/>
      <c r="S88" s="464"/>
      <c r="T88" s="464"/>
      <c r="U88" s="464"/>
      <c r="V88" s="464"/>
      <c r="W88" s="464"/>
      <c r="X88" s="464"/>
      <c r="Y88" s="464"/>
      <c r="Z88" s="464"/>
    </row>
    <row r="89" spans="2:26" s="69" customFormat="1" x14ac:dyDescent="0.25">
      <c r="B89" s="462"/>
      <c r="C89" s="462"/>
      <c r="D89" s="462"/>
      <c r="E89" s="67"/>
      <c r="F89" s="67"/>
      <c r="G89" s="124"/>
      <c r="H89" s="124"/>
      <c r="I89" s="124"/>
      <c r="J89" s="124"/>
      <c r="K89" s="125"/>
      <c r="L89" s="124"/>
      <c r="M89" s="125"/>
      <c r="N89" s="124"/>
      <c r="O89" s="124"/>
      <c r="P89" s="124"/>
      <c r="Q89" s="126"/>
      <c r="R89" s="71"/>
      <c r="S89" s="71"/>
      <c r="T89" s="71"/>
      <c r="U89" s="71"/>
      <c r="V89" s="71"/>
      <c r="W89" s="126"/>
      <c r="X89" s="124"/>
      <c r="Y89" s="124"/>
      <c r="Z89" s="124"/>
    </row>
    <row r="90" spans="2:26" s="69" customFormat="1" x14ac:dyDescent="0.25">
      <c r="B90" s="462"/>
      <c r="C90" s="462"/>
      <c r="D90" s="462"/>
      <c r="E90" s="67"/>
      <c r="F90" s="67"/>
      <c r="G90" s="124"/>
      <c r="H90" s="124"/>
      <c r="I90" s="124"/>
      <c r="J90" s="124"/>
      <c r="K90" s="125"/>
      <c r="L90" s="124"/>
      <c r="M90" s="125"/>
      <c r="N90" s="124"/>
      <c r="O90" s="124"/>
      <c r="P90" s="124"/>
      <c r="Q90" s="126"/>
      <c r="R90" s="71"/>
      <c r="S90" s="71"/>
      <c r="T90" s="71"/>
      <c r="U90" s="71"/>
      <c r="V90" s="71"/>
      <c r="W90" s="126"/>
      <c r="X90" s="124"/>
      <c r="Y90" s="124"/>
      <c r="Z90" s="124"/>
    </row>
    <row r="91" spans="2:26" s="69" customFormat="1" x14ac:dyDescent="0.25">
      <c r="B91" s="462"/>
      <c r="C91" s="462"/>
      <c r="D91" s="462"/>
      <c r="E91" s="67"/>
      <c r="F91" s="67"/>
      <c r="G91" s="124"/>
      <c r="H91" s="124"/>
      <c r="I91" s="124"/>
      <c r="J91" s="124"/>
      <c r="K91" s="125"/>
      <c r="L91" s="124"/>
      <c r="M91" s="125"/>
      <c r="N91" s="124"/>
      <c r="O91" s="124"/>
      <c r="P91" s="124"/>
      <c r="Q91" s="126"/>
      <c r="R91" s="71"/>
      <c r="S91" s="71"/>
      <c r="T91" s="71"/>
      <c r="U91" s="71"/>
      <c r="V91" s="71"/>
      <c r="W91" s="126"/>
      <c r="X91" s="124"/>
      <c r="Y91" s="124"/>
      <c r="Z91" s="124"/>
    </row>
    <row r="92" spans="2:26" s="69" customFormat="1" x14ac:dyDescent="0.25">
      <c r="Q92" s="67"/>
    </row>
  </sheetData>
  <mergeCells count="105">
    <mergeCell ref="Y6:Z6"/>
    <mergeCell ref="A1:F1"/>
    <mergeCell ref="R1:Z1"/>
    <mergeCell ref="B2:G2"/>
    <mergeCell ref="P2:W2"/>
    <mergeCell ref="B3:G3"/>
    <mergeCell ref="P3:W3"/>
    <mergeCell ref="S14:X14"/>
    <mergeCell ref="H14:H15"/>
    <mergeCell ref="G14:G15"/>
    <mergeCell ref="I15:J15"/>
    <mergeCell ref="S15:T15"/>
    <mergeCell ref="B4:G4"/>
    <mergeCell ref="P4:W6"/>
    <mergeCell ref="E6:G6"/>
    <mergeCell ref="R8:Z8"/>
    <mergeCell ref="Z14:Z15"/>
    <mergeCell ref="B10:Z10"/>
    <mergeCell ref="B11:Z11"/>
    <mergeCell ref="B12:Z12"/>
    <mergeCell ref="K15:L15"/>
    <mergeCell ref="M15:N15"/>
    <mergeCell ref="F14:F15"/>
    <mergeCell ref="B8:G8"/>
    <mergeCell ref="B20:D20"/>
    <mergeCell ref="B18:D18"/>
    <mergeCell ref="B19:D19"/>
    <mergeCell ref="B43:D43"/>
    <mergeCell ref="B45:D45"/>
    <mergeCell ref="B44:D44"/>
    <mergeCell ref="I14:R14"/>
    <mergeCell ref="B14:D15"/>
    <mergeCell ref="A17:Z17"/>
    <mergeCell ref="Q15:R15"/>
    <mergeCell ref="A16:Z16"/>
    <mergeCell ref="U15:V15"/>
    <mergeCell ref="W15:X15"/>
    <mergeCell ref="E14:E15"/>
    <mergeCell ref="A14:A15"/>
    <mergeCell ref="O15:P15"/>
    <mergeCell ref="Y14:Y15"/>
    <mergeCell ref="B21:D21"/>
    <mergeCell ref="B23:D23"/>
    <mergeCell ref="B30:D30"/>
    <mergeCell ref="B31:D31"/>
    <mergeCell ref="B29:D29"/>
    <mergeCell ref="B28:D28"/>
    <mergeCell ref="B48:Z48"/>
    <mergeCell ref="B47:D47"/>
    <mergeCell ref="B24:D24"/>
    <mergeCell ref="B27:D27"/>
    <mergeCell ref="B22:D22"/>
    <mergeCell ref="B25:D25"/>
    <mergeCell ref="B49:D49"/>
    <mergeCell ref="B26:D26"/>
    <mergeCell ref="B42:Z42"/>
    <mergeCell ref="P37:Q37"/>
    <mergeCell ref="E39:G40"/>
    <mergeCell ref="P34:Q34"/>
    <mergeCell ref="B32:D32"/>
    <mergeCell ref="B46:D46"/>
    <mergeCell ref="H36:L37"/>
    <mergeCell ref="H34:L34"/>
    <mergeCell ref="B55:D55"/>
    <mergeCell ref="B50:D50"/>
    <mergeCell ref="B63:Z63"/>
    <mergeCell ref="B56:D56"/>
    <mergeCell ref="B57:D57"/>
    <mergeCell ref="B58:D58"/>
    <mergeCell ref="B59:D59"/>
    <mergeCell ref="B60:Z60"/>
    <mergeCell ref="B52:Z52"/>
    <mergeCell ref="B54:D54"/>
    <mergeCell ref="B51:D51"/>
    <mergeCell ref="B53:D53"/>
    <mergeCell ref="B70:D70"/>
    <mergeCell ref="B61:Z61"/>
    <mergeCell ref="B62:D62"/>
    <mergeCell ref="B64:D64"/>
    <mergeCell ref="B66:D66"/>
    <mergeCell ref="B65:Z65"/>
    <mergeCell ref="B67:Z67"/>
    <mergeCell ref="B69:Z69"/>
    <mergeCell ref="B68:D68"/>
    <mergeCell ref="B91:D91"/>
    <mergeCell ref="B85:Z85"/>
    <mergeCell ref="B86:D86"/>
    <mergeCell ref="B87:D87"/>
    <mergeCell ref="B88:Z88"/>
    <mergeCell ref="B89:D89"/>
    <mergeCell ref="B71:Z71"/>
    <mergeCell ref="B75:Z75"/>
    <mergeCell ref="B72:D72"/>
    <mergeCell ref="B73:Z73"/>
    <mergeCell ref="B74:D74"/>
    <mergeCell ref="B90:D90"/>
    <mergeCell ref="B84:D84"/>
    <mergeCell ref="B79:Z79"/>
    <mergeCell ref="B80:D80"/>
    <mergeCell ref="B83:Z83"/>
    <mergeCell ref="B81:Z81"/>
    <mergeCell ref="B78:D78"/>
    <mergeCell ref="B77:Z77"/>
    <mergeCell ref="B82:D82"/>
    <mergeCell ref="B76:D76"/>
  </mergeCells>
  <phoneticPr fontId="7" type="noConversion"/>
  <pageMargins left="0.23622047244094491" right="0.23622047244094491" top="0.74803149606299213" bottom="0.74803149606299213" header="0.31496062992125984" footer="0.31496062992125984"/>
  <pageSetup scale="66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Z91"/>
  <sheetViews>
    <sheetView zoomScale="80" zoomScaleNormal="80" workbookViewId="0">
      <selection activeCell="B10" sqref="B10:Z10"/>
    </sheetView>
  </sheetViews>
  <sheetFormatPr defaultColWidth="9.109375" defaultRowHeight="13.2" x14ac:dyDescent="0.25"/>
  <cols>
    <col min="1" max="1" width="4.109375" style="61" customWidth="1"/>
    <col min="2" max="3" width="6.6640625" style="61" customWidth="1"/>
    <col min="4" max="4" width="8.5546875" style="61" customWidth="1"/>
    <col min="5" max="5" width="9.109375" style="61"/>
    <col min="6" max="6" width="10.33203125" style="61" customWidth="1"/>
    <col min="7" max="8" width="9.109375" style="61"/>
    <col min="9" max="9" width="6.6640625" style="61" customWidth="1"/>
    <col min="10" max="10" width="7.88671875" style="61" customWidth="1"/>
    <col min="11" max="11" width="6.109375" style="61" customWidth="1"/>
    <col min="12" max="12" width="7.5546875" style="61" customWidth="1"/>
    <col min="13" max="13" width="5" style="61" customWidth="1"/>
    <col min="14" max="14" width="4.88671875" style="61" customWidth="1"/>
    <col min="15" max="15" width="5.88671875" style="61" customWidth="1"/>
    <col min="16" max="16" width="8.109375" style="61" customWidth="1"/>
    <col min="17" max="17" width="5.6640625" style="73" customWidth="1"/>
    <col min="18" max="18" width="8.5546875" style="61" customWidth="1"/>
    <col min="19" max="19" width="5.109375" style="61" customWidth="1"/>
    <col min="20" max="20" width="7.109375" style="61" customWidth="1"/>
    <col min="21" max="21" width="4.44140625" style="61" customWidth="1"/>
    <col min="22" max="22" width="5.44140625" style="61" customWidth="1"/>
    <col min="23" max="23" width="5.5546875" style="61" customWidth="1"/>
    <col min="24" max="24" width="11.33203125" style="61" customWidth="1"/>
    <col min="25" max="25" width="10.109375" style="61" customWidth="1"/>
    <col min="26" max="26" width="11" style="61" customWidth="1"/>
    <col min="27" max="16384" width="9.109375" style="61"/>
  </cols>
  <sheetData>
    <row r="1" spans="1:26" x14ac:dyDescent="0.25">
      <c r="A1" s="509"/>
      <c r="B1" s="509"/>
      <c r="C1" s="509"/>
      <c r="D1" s="509"/>
      <c r="E1" s="509"/>
      <c r="F1" s="509"/>
      <c r="G1" s="56"/>
      <c r="H1" s="57"/>
      <c r="I1" s="57"/>
      <c r="J1" s="57"/>
      <c r="K1" s="58"/>
      <c r="L1" s="59"/>
      <c r="M1" s="60"/>
      <c r="N1" s="59"/>
      <c r="O1" s="59"/>
      <c r="P1" s="59"/>
      <c r="Q1" s="58"/>
      <c r="R1" s="510" t="s">
        <v>0</v>
      </c>
      <c r="S1" s="510"/>
      <c r="T1" s="510"/>
      <c r="U1" s="510"/>
      <c r="V1" s="510"/>
      <c r="W1" s="510"/>
      <c r="X1" s="510"/>
      <c r="Y1" s="510"/>
      <c r="Z1" s="510"/>
    </row>
    <row r="2" spans="1:26" x14ac:dyDescent="0.25">
      <c r="B2" s="459"/>
      <c r="C2" s="459"/>
      <c r="D2" s="459"/>
      <c r="E2" s="459"/>
      <c r="F2" s="459"/>
      <c r="G2" s="459"/>
      <c r="H2" s="62"/>
      <c r="I2" s="62"/>
      <c r="J2" s="62"/>
      <c r="K2" s="63"/>
      <c r="L2" s="59"/>
      <c r="M2" s="60"/>
      <c r="N2" s="59"/>
      <c r="O2" s="59"/>
      <c r="P2" s="511" t="s">
        <v>78</v>
      </c>
      <c r="Q2" s="511"/>
      <c r="R2" s="511"/>
      <c r="S2" s="511"/>
      <c r="T2" s="511"/>
      <c r="U2" s="511"/>
      <c r="V2" s="511"/>
      <c r="W2" s="511"/>
      <c r="X2" s="64"/>
      <c r="Y2" s="64"/>
      <c r="Z2" s="64"/>
    </row>
    <row r="3" spans="1:26" ht="27" customHeight="1" x14ac:dyDescent="0.25">
      <c r="B3" s="459"/>
      <c r="C3" s="459"/>
      <c r="D3" s="459"/>
      <c r="E3" s="459"/>
      <c r="F3" s="459"/>
      <c r="G3" s="459"/>
      <c r="H3" s="62"/>
      <c r="I3" s="62"/>
      <c r="J3" s="62"/>
      <c r="K3" s="63"/>
      <c r="L3" s="59"/>
      <c r="M3" s="60"/>
      <c r="N3" s="59"/>
      <c r="O3" s="59"/>
      <c r="P3" s="512" t="s">
        <v>157</v>
      </c>
      <c r="Q3" s="512"/>
      <c r="R3" s="512"/>
      <c r="S3" s="512"/>
      <c r="T3" s="512"/>
      <c r="U3" s="512"/>
      <c r="V3" s="512"/>
      <c r="W3" s="512"/>
      <c r="X3" s="64"/>
      <c r="Y3" s="64"/>
      <c r="Z3" s="64"/>
    </row>
    <row r="4" spans="1:26" ht="12.75" customHeight="1" x14ac:dyDescent="0.25">
      <c r="B4" s="459"/>
      <c r="C4" s="459"/>
      <c r="D4" s="459"/>
      <c r="E4" s="459"/>
      <c r="F4" s="459"/>
      <c r="G4" s="459"/>
      <c r="H4" s="62"/>
      <c r="I4" s="62"/>
      <c r="J4" s="62"/>
      <c r="K4" s="63"/>
      <c r="L4" s="59"/>
      <c r="M4" s="60"/>
      <c r="N4" s="59"/>
      <c r="O4" s="59"/>
      <c r="P4" s="512" t="s">
        <v>1</v>
      </c>
      <c r="Q4" s="512"/>
      <c r="R4" s="512"/>
      <c r="S4" s="512"/>
      <c r="T4" s="512"/>
      <c r="U4" s="512"/>
      <c r="V4" s="512"/>
      <c r="W4" s="512"/>
      <c r="X4" s="65"/>
      <c r="Y4" s="64"/>
      <c r="Z4" s="64"/>
    </row>
    <row r="5" spans="1:26" x14ac:dyDescent="0.25">
      <c r="B5" s="66"/>
      <c r="C5" s="66"/>
      <c r="D5" s="66"/>
      <c r="E5" s="67"/>
      <c r="F5" s="67"/>
      <c r="G5" s="68"/>
      <c r="H5" s="62"/>
      <c r="I5" s="62"/>
      <c r="J5" s="62"/>
      <c r="K5" s="63"/>
      <c r="L5" s="59"/>
      <c r="M5" s="60"/>
      <c r="N5" s="59"/>
      <c r="O5" s="59"/>
      <c r="P5" s="512"/>
      <c r="Q5" s="512"/>
      <c r="R5" s="512"/>
      <c r="S5" s="512"/>
      <c r="T5" s="512"/>
      <c r="U5" s="512"/>
      <c r="V5" s="512"/>
      <c r="W5" s="512"/>
      <c r="X5" s="65"/>
      <c r="Y5" s="57"/>
      <c r="Z5" s="57"/>
    </row>
    <row r="6" spans="1:26" x14ac:dyDescent="0.25">
      <c r="B6" s="69"/>
      <c r="C6" s="69"/>
      <c r="D6" s="69"/>
      <c r="E6" s="509"/>
      <c r="F6" s="509"/>
      <c r="G6" s="509"/>
      <c r="H6" s="57"/>
      <c r="I6" s="57"/>
      <c r="J6" s="57"/>
      <c r="K6" s="58"/>
      <c r="L6" s="59"/>
      <c r="M6" s="60"/>
      <c r="N6" s="59"/>
      <c r="O6" s="59"/>
      <c r="P6" s="512"/>
      <c r="Q6" s="512"/>
      <c r="R6" s="512"/>
      <c r="S6" s="512"/>
      <c r="T6" s="512"/>
      <c r="U6" s="512"/>
      <c r="V6" s="512"/>
      <c r="W6" s="512"/>
      <c r="X6" s="70"/>
      <c r="Y6" s="508" t="s">
        <v>138</v>
      </c>
      <c r="Z6" s="508"/>
    </row>
    <row r="7" spans="1:26" ht="12.75" x14ac:dyDescent="0.2">
      <c r="B7" s="69"/>
      <c r="C7" s="69"/>
      <c r="D7" s="69"/>
      <c r="E7" s="67"/>
      <c r="F7" s="67"/>
      <c r="G7" s="71"/>
      <c r="H7" s="57"/>
      <c r="I7" s="57"/>
      <c r="J7" s="57"/>
      <c r="K7" s="58"/>
      <c r="L7" s="59"/>
      <c r="M7" s="60"/>
      <c r="N7" s="59"/>
      <c r="O7" s="59"/>
      <c r="P7" s="59"/>
      <c r="Q7" s="58"/>
      <c r="R7" s="57"/>
      <c r="S7" s="57"/>
      <c r="T7" s="57"/>
      <c r="U7" s="57"/>
      <c r="V7" s="57"/>
      <c r="W7" s="58"/>
      <c r="X7" s="59"/>
      <c r="Y7" s="57"/>
      <c r="Z7" s="57"/>
    </row>
    <row r="8" spans="1:26" x14ac:dyDescent="0.25">
      <c r="B8" s="459"/>
      <c r="C8" s="459"/>
      <c r="D8" s="459"/>
      <c r="E8" s="459"/>
      <c r="F8" s="459"/>
      <c r="G8" s="459"/>
      <c r="H8" s="68"/>
      <c r="I8" s="68"/>
      <c r="J8" s="68"/>
      <c r="K8" s="72"/>
      <c r="L8" s="59"/>
      <c r="M8" s="60"/>
      <c r="N8" s="59"/>
      <c r="O8" s="59"/>
      <c r="P8" s="59"/>
      <c r="Q8" s="58"/>
      <c r="R8" s="455" t="s">
        <v>149</v>
      </c>
      <c r="S8" s="455"/>
      <c r="T8" s="455"/>
      <c r="U8" s="455"/>
      <c r="V8" s="455"/>
      <c r="W8" s="455"/>
      <c r="X8" s="455"/>
      <c r="Y8" s="455"/>
      <c r="Z8" s="455"/>
    </row>
    <row r="9" spans="1:26" ht="12.75" x14ac:dyDescent="0.2">
      <c r="B9" s="69"/>
      <c r="C9" s="69"/>
      <c r="D9" s="69"/>
      <c r="E9" s="73"/>
      <c r="F9" s="73"/>
      <c r="G9" s="57"/>
      <c r="H9" s="57"/>
      <c r="I9" s="57"/>
      <c r="J9" s="57"/>
      <c r="K9" s="58"/>
      <c r="L9" s="59"/>
      <c r="M9" s="60"/>
      <c r="N9" s="59"/>
      <c r="O9" s="59"/>
      <c r="P9" s="59"/>
      <c r="Q9" s="58"/>
      <c r="R9" s="57"/>
      <c r="S9" s="57"/>
      <c r="T9" s="57"/>
      <c r="U9" s="57"/>
      <c r="V9" s="57"/>
      <c r="W9" s="58"/>
      <c r="X9" s="59"/>
      <c r="Y9" s="59"/>
      <c r="Z9" s="59"/>
    </row>
    <row r="10" spans="1:26" x14ac:dyDescent="0.25">
      <c r="B10" s="520" t="s">
        <v>2</v>
      </c>
      <c r="C10" s="520"/>
      <c r="D10" s="520"/>
      <c r="E10" s="520"/>
      <c r="F10" s="520"/>
      <c r="G10" s="520"/>
      <c r="H10" s="520"/>
      <c r="I10" s="520"/>
      <c r="J10" s="520"/>
      <c r="K10" s="520"/>
      <c r="L10" s="520"/>
      <c r="M10" s="520"/>
      <c r="N10" s="520"/>
      <c r="O10" s="520"/>
      <c r="P10" s="520"/>
      <c r="Q10" s="520"/>
      <c r="R10" s="520"/>
      <c r="S10" s="520"/>
      <c r="T10" s="520"/>
      <c r="U10" s="520"/>
      <c r="V10" s="520"/>
      <c r="W10" s="520"/>
      <c r="X10" s="520"/>
      <c r="Y10" s="520"/>
      <c r="Z10" s="520"/>
    </row>
    <row r="11" spans="1:26" x14ac:dyDescent="0.25">
      <c r="B11" s="520" t="s">
        <v>79</v>
      </c>
      <c r="C11" s="520"/>
      <c r="D11" s="520"/>
      <c r="E11" s="520"/>
      <c r="F11" s="520"/>
      <c r="G11" s="520"/>
      <c r="H11" s="520"/>
      <c r="I11" s="520"/>
      <c r="J11" s="520"/>
      <c r="K11" s="520"/>
      <c r="L11" s="520"/>
      <c r="M11" s="520"/>
      <c r="N11" s="520"/>
      <c r="O11" s="520"/>
      <c r="P11" s="520"/>
      <c r="Q11" s="520"/>
      <c r="R11" s="520"/>
      <c r="S11" s="520"/>
      <c r="T11" s="520"/>
      <c r="U11" s="520"/>
      <c r="V11" s="520"/>
      <c r="W11" s="520"/>
      <c r="X11" s="520"/>
      <c r="Y11" s="520"/>
      <c r="Z11" s="520"/>
    </row>
    <row r="12" spans="1:26" x14ac:dyDescent="0.25">
      <c r="B12" s="520" t="s">
        <v>152</v>
      </c>
      <c r="C12" s="520"/>
      <c r="D12" s="520"/>
      <c r="E12" s="520"/>
      <c r="F12" s="520"/>
      <c r="G12" s="520"/>
      <c r="H12" s="520"/>
      <c r="I12" s="520"/>
      <c r="J12" s="520"/>
      <c r="K12" s="520"/>
      <c r="L12" s="520"/>
      <c r="M12" s="520"/>
      <c r="N12" s="520"/>
      <c r="O12" s="520"/>
      <c r="P12" s="520"/>
      <c r="Q12" s="520"/>
      <c r="R12" s="520"/>
      <c r="S12" s="520"/>
      <c r="T12" s="520"/>
      <c r="U12" s="520"/>
      <c r="V12" s="520"/>
      <c r="W12" s="520"/>
      <c r="X12" s="520"/>
      <c r="Y12" s="520"/>
      <c r="Z12" s="520"/>
    </row>
    <row r="13" spans="1:26" ht="13.5" thickBot="1" x14ac:dyDescent="0.25">
      <c r="E13" s="73"/>
      <c r="F13" s="73"/>
      <c r="G13" s="59"/>
      <c r="H13" s="59"/>
      <c r="I13" s="59"/>
      <c r="J13" s="59"/>
      <c r="K13" s="60"/>
      <c r="L13" s="59"/>
      <c r="M13" s="60"/>
      <c r="N13" s="59"/>
      <c r="O13" s="59"/>
      <c r="P13" s="59"/>
      <c r="Q13" s="58"/>
      <c r="R13" s="57"/>
      <c r="S13" s="57"/>
      <c r="T13" s="57"/>
      <c r="U13" s="57"/>
      <c r="V13" s="57"/>
      <c r="W13" s="58"/>
      <c r="X13" s="59"/>
      <c r="Y13" s="59"/>
      <c r="Z13" s="59"/>
    </row>
    <row r="14" spans="1:26" s="8" customFormat="1" ht="14.25" customHeight="1" thickBot="1" x14ac:dyDescent="0.3">
      <c r="A14" s="499" t="s">
        <v>49</v>
      </c>
      <c r="B14" s="483" t="s">
        <v>4</v>
      </c>
      <c r="C14" s="484"/>
      <c r="D14" s="485"/>
      <c r="E14" s="497" t="s">
        <v>5</v>
      </c>
      <c r="F14" s="499" t="s">
        <v>50</v>
      </c>
      <c r="G14" s="518" t="s">
        <v>7</v>
      </c>
      <c r="H14" s="516" t="s">
        <v>8</v>
      </c>
      <c r="I14" s="480" t="s">
        <v>9</v>
      </c>
      <c r="J14" s="481"/>
      <c r="K14" s="481"/>
      <c r="L14" s="481"/>
      <c r="M14" s="481"/>
      <c r="N14" s="481"/>
      <c r="O14" s="481"/>
      <c r="P14" s="481"/>
      <c r="Q14" s="481"/>
      <c r="R14" s="482"/>
      <c r="S14" s="513" t="s">
        <v>10</v>
      </c>
      <c r="T14" s="521"/>
      <c r="U14" s="521"/>
      <c r="V14" s="521"/>
      <c r="W14" s="521"/>
      <c r="X14" s="522"/>
      <c r="Y14" s="501" t="s">
        <v>11</v>
      </c>
      <c r="Z14" s="501" t="s">
        <v>12</v>
      </c>
    </row>
    <row r="15" spans="1:26" s="8" customFormat="1" ht="69" customHeight="1" thickBot="1" x14ac:dyDescent="0.35">
      <c r="A15" s="500"/>
      <c r="B15" s="486"/>
      <c r="C15" s="487"/>
      <c r="D15" s="488"/>
      <c r="E15" s="498"/>
      <c r="F15" s="500"/>
      <c r="G15" s="519"/>
      <c r="H15" s="517"/>
      <c r="I15" s="492" t="s">
        <v>63</v>
      </c>
      <c r="J15" s="493"/>
      <c r="K15" s="492" t="s">
        <v>64</v>
      </c>
      <c r="L15" s="493"/>
      <c r="M15" s="492" t="s">
        <v>65</v>
      </c>
      <c r="N15" s="493"/>
      <c r="O15" s="492" t="s">
        <v>13</v>
      </c>
      <c r="P15" s="493"/>
      <c r="Q15" s="492" t="s">
        <v>14</v>
      </c>
      <c r="R15" s="493"/>
      <c r="S15" s="492" t="s">
        <v>66</v>
      </c>
      <c r="T15" s="493"/>
      <c r="U15" s="492" t="s">
        <v>67</v>
      </c>
      <c r="V15" s="493"/>
      <c r="W15" s="492" t="s">
        <v>16</v>
      </c>
      <c r="X15" s="493"/>
      <c r="Y15" s="502"/>
      <c r="Z15" s="502"/>
    </row>
    <row r="16" spans="1:26" ht="13.5" customHeight="1" x14ac:dyDescent="0.25">
      <c r="A16" s="489" t="s">
        <v>17</v>
      </c>
      <c r="B16" s="490"/>
      <c r="C16" s="490"/>
      <c r="D16" s="490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490"/>
      <c r="S16" s="490"/>
      <c r="T16" s="490"/>
      <c r="U16" s="490"/>
      <c r="V16" s="490"/>
      <c r="W16" s="490"/>
      <c r="X16" s="490"/>
      <c r="Y16" s="490"/>
      <c r="Z16" s="491"/>
    </row>
    <row r="17" spans="1:26" ht="12.75" customHeight="1" thickBot="1" x14ac:dyDescent="0.3">
      <c r="A17" s="489" t="s">
        <v>68</v>
      </c>
      <c r="B17" s="490"/>
      <c r="C17" s="490"/>
      <c r="D17" s="490"/>
      <c r="E17" s="490"/>
      <c r="F17" s="490"/>
      <c r="G17" s="490"/>
      <c r="H17" s="490"/>
      <c r="I17" s="490"/>
      <c r="J17" s="490"/>
      <c r="K17" s="490"/>
      <c r="L17" s="490"/>
      <c r="M17" s="490"/>
      <c r="N17" s="490"/>
      <c r="O17" s="490"/>
      <c r="P17" s="490"/>
      <c r="Q17" s="490"/>
      <c r="R17" s="490"/>
      <c r="S17" s="490"/>
      <c r="T17" s="490"/>
      <c r="U17" s="490"/>
      <c r="V17" s="490"/>
      <c r="W17" s="490"/>
      <c r="X17" s="490"/>
      <c r="Y17" s="490"/>
      <c r="Z17" s="491"/>
    </row>
    <row r="18" spans="1:26" ht="12.75" customHeight="1" x14ac:dyDescent="0.25">
      <c r="A18" s="74">
        <v>1</v>
      </c>
      <c r="B18" s="477" t="s">
        <v>18</v>
      </c>
      <c r="C18" s="478"/>
      <c r="D18" s="479"/>
      <c r="E18" s="75">
        <v>1</v>
      </c>
      <c r="F18" s="76">
        <v>13</v>
      </c>
      <c r="G18" s="77">
        <v>3632</v>
      </c>
      <c r="H18" s="81">
        <f t="shared" ref="H18:H23" si="0">E18*G18</f>
        <v>3632</v>
      </c>
      <c r="I18" s="137">
        <v>0.3</v>
      </c>
      <c r="J18" s="81">
        <f>H18*I18</f>
        <v>1089.5999999999999</v>
      </c>
      <c r="K18" s="79">
        <v>0.2</v>
      </c>
      <c r="L18" s="80">
        <f>H18*K18</f>
        <v>726.40000000000009</v>
      </c>
      <c r="M18" s="80"/>
      <c r="N18" s="79"/>
      <c r="O18" s="79"/>
      <c r="P18" s="79"/>
      <c r="Q18" s="82"/>
      <c r="R18" s="138"/>
      <c r="S18" s="138"/>
      <c r="T18" s="138"/>
      <c r="U18" s="139"/>
      <c r="V18" s="138"/>
      <c r="W18" s="85"/>
      <c r="X18" s="86"/>
      <c r="Y18" s="87">
        <f t="shared" ref="Y18:Y23" si="1">J18+L18+N18+P18+R18+T18+V18+X18</f>
        <v>1816</v>
      </c>
      <c r="Z18" s="140">
        <f t="shared" ref="Z18:Z23" si="2">H18+Y18</f>
        <v>5448</v>
      </c>
    </row>
    <row r="19" spans="1:26" ht="26.25" customHeight="1" x14ac:dyDescent="0.25">
      <c r="A19" s="89">
        <v>2</v>
      </c>
      <c r="B19" s="473" t="s">
        <v>20</v>
      </c>
      <c r="C19" s="474"/>
      <c r="D19" s="475"/>
      <c r="E19" s="90">
        <v>1</v>
      </c>
      <c r="F19" s="91">
        <v>8</v>
      </c>
      <c r="G19" s="92">
        <v>2624</v>
      </c>
      <c r="H19" s="78">
        <f t="shared" si="0"/>
        <v>2624</v>
      </c>
      <c r="I19" s="93"/>
      <c r="J19" s="78"/>
      <c r="K19" s="104"/>
      <c r="L19" s="78"/>
      <c r="M19" s="78"/>
      <c r="N19" s="93"/>
      <c r="O19" s="93"/>
      <c r="P19" s="93"/>
      <c r="Q19" s="105"/>
      <c r="R19" s="106"/>
      <c r="S19" s="106"/>
      <c r="T19" s="106"/>
      <c r="U19" s="107"/>
      <c r="V19" s="106"/>
      <c r="W19" s="104"/>
      <c r="X19" s="108"/>
      <c r="Y19" s="102">
        <f t="shared" si="1"/>
        <v>0</v>
      </c>
      <c r="Z19" s="103">
        <f t="shared" si="2"/>
        <v>2624</v>
      </c>
    </row>
    <row r="20" spans="1:26" ht="12.75" customHeight="1" x14ac:dyDescent="0.25">
      <c r="A20" s="89">
        <v>3</v>
      </c>
      <c r="B20" s="473" t="s">
        <v>80</v>
      </c>
      <c r="C20" s="474"/>
      <c r="D20" s="475"/>
      <c r="E20" s="90">
        <v>0.5</v>
      </c>
      <c r="F20" s="91">
        <v>5</v>
      </c>
      <c r="G20" s="92">
        <v>2176</v>
      </c>
      <c r="H20" s="78">
        <f t="shared" si="0"/>
        <v>1088</v>
      </c>
      <c r="I20" s="93"/>
      <c r="J20" s="78"/>
      <c r="K20" s="104"/>
      <c r="L20" s="78"/>
      <c r="M20" s="78"/>
      <c r="N20" s="93"/>
      <c r="O20" s="93"/>
      <c r="P20" s="93"/>
      <c r="Q20" s="105"/>
      <c r="R20" s="106"/>
      <c r="S20" s="106"/>
      <c r="T20" s="106"/>
      <c r="U20" s="107"/>
      <c r="V20" s="106"/>
      <c r="W20" s="104"/>
      <c r="X20" s="108"/>
      <c r="Y20" s="102">
        <f t="shared" si="1"/>
        <v>0</v>
      </c>
      <c r="Z20" s="103">
        <f t="shared" si="2"/>
        <v>1088</v>
      </c>
    </row>
    <row r="21" spans="1:26" ht="42" customHeight="1" x14ac:dyDescent="0.25">
      <c r="A21" s="89">
        <v>4</v>
      </c>
      <c r="B21" s="470" t="s">
        <v>101</v>
      </c>
      <c r="C21" s="471"/>
      <c r="D21" s="472"/>
      <c r="E21" s="90">
        <v>0.5</v>
      </c>
      <c r="F21" s="91">
        <v>1</v>
      </c>
      <c r="G21" s="92">
        <v>1600</v>
      </c>
      <c r="H21" s="78">
        <f t="shared" si="0"/>
        <v>800</v>
      </c>
      <c r="I21" s="93"/>
      <c r="J21" s="78"/>
      <c r="K21" s="109"/>
      <c r="L21" s="110"/>
      <c r="M21" s="110"/>
      <c r="N21" s="111"/>
      <c r="O21" s="111"/>
      <c r="P21" s="111"/>
      <c r="Q21" s="105"/>
      <c r="R21" s="106"/>
      <c r="S21" s="106"/>
      <c r="T21" s="106"/>
      <c r="U21" s="107"/>
      <c r="V21" s="106"/>
      <c r="W21" s="109"/>
      <c r="X21" s="108"/>
      <c r="Y21" s="102">
        <f t="shared" si="1"/>
        <v>0</v>
      </c>
      <c r="Z21" s="103">
        <f t="shared" si="2"/>
        <v>800</v>
      </c>
    </row>
    <row r="22" spans="1:26" ht="30.75" customHeight="1" x14ac:dyDescent="0.25">
      <c r="A22" s="89">
        <v>5</v>
      </c>
      <c r="B22" s="473" t="s">
        <v>33</v>
      </c>
      <c r="C22" s="474"/>
      <c r="D22" s="475"/>
      <c r="E22" s="90">
        <v>1</v>
      </c>
      <c r="F22" s="91">
        <v>2</v>
      </c>
      <c r="G22" s="92">
        <v>1744</v>
      </c>
      <c r="H22" s="78">
        <f t="shared" si="0"/>
        <v>1744</v>
      </c>
      <c r="I22" s="93"/>
      <c r="J22" s="78"/>
      <c r="K22" s="104"/>
      <c r="L22" s="78"/>
      <c r="M22" s="78"/>
      <c r="N22" s="93"/>
      <c r="O22" s="93"/>
      <c r="P22" s="93"/>
      <c r="Q22" s="105"/>
      <c r="R22" s="106"/>
      <c r="S22" s="106"/>
      <c r="T22" s="106"/>
      <c r="U22" s="107"/>
      <c r="V22" s="106"/>
      <c r="W22" s="93">
        <v>0.1</v>
      </c>
      <c r="X22" s="108">
        <f>H22*W22</f>
        <v>174.4</v>
      </c>
      <c r="Y22" s="102">
        <f t="shared" si="1"/>
        <v>174.4</v>
      </c>
      <c r="Z22" s="103">
        <f t="shared" si="2"/>
        <v>1918.4</v>
      </c>
    </row>
    <row r="23" spans="1:26" ht="13.5" customHeight="1" thickBot="1" x14ac:dyDescent="0.3">
      <c r="A23" s="89">
        <v>6</v>
      </c>
      <c r="B23" s="468" t="s">
        <v>81</v>
      </c>
      <c r="C23" s="469"/>
      <c r="D23" s="469"/>
      <c r="E23" s="90">
        <v>2</v>
      </c>
      <c r="F23" s="91">
        <v>1</v>
      </c>
      <c r="G23" s="92">
        <v>1600</v>
      </c>
      <c r="H23" s="78">
        <f t="shared" si="0"/>
        <v>3200</v>
      </c>
      <c r="I23" s="93"/>
      <c r="J23" s="78"/>
      <c r="K23" s="104"/>
      <c r="L23" s="78"/>
      <c r="M23" s="78"/>
      <c r="N23" s="93"/>
      <c r="O23" s="93"/>
      <c r="P23" s="93"/>
      <c r="Q23" s="105"/>
      <c r="R23" s="106"/>
      <c r="S23" s="106"/>
      <c r="T23" s="106"/>
      <c r="U23" s="107"/>
      <c r="V23" s="106"/>
      <c r="W23" s="104"/>
      <c r="X23" s="108"/>
      <c r="Y23" s="113">
        <f t="shared" si="1"/>
        <v>0</v>
      </c>
      <c r="Z23" s="103">
        <f t="shared" si="2"/>
        <v>3200</v>
      </c>
    </row>
    <row r="24" spans="1:26" s="69" customFormat="1" ht="13.8" thickBot="1" x14ac:dyDescent="0.3">
      <c r="A24" s="141"/>
      <c r="B24" s="505" t="s">
        <v>22</v>
      </c>
      <c r="C24" s="506"/>
      <c r="D24" s="506"/>
      <c r="E24" s="194">
        <f>SUM(E18:E23)</f>
        <v>6</v>
      </c>
      <c r="F24" s="196"/>
      <c r="G24" s="195"/>
      <c r="H24" s="195">
        <f>SUM(H18:H23)</f>
        <v>13088</v>
      </c>
      <c r="I24" s="219"/>
      <c r="J24" s="195">
        <f>SUM(J18:J23)</f>
        <v>1089.5999999999999</v>
      </c>
      <c r="K24" s="195"/>
      <c r="L24" s="195">
        <f>SUM(L18:L23)</f>
        <v>726.40000000000009</v>
      </c>
      <c r="M24" s="195"/>
      <c r="N24" s="219"/>
      <c r="O24" s="219"/>
      <c r="P24" s="219"/>
      <c r="Q24" s="196"/>
      <c r="R24" s="196"/>
      <c r="S24" s="220"/>
      <c r="T24" s="220"/>
      <c r="U24" s="220"/>
      <c r="V24" s="220"/>
      <c r="W24" s="195"/>
      <c r="X24" s="197">
        <f>SUM(X18:X23)</f>
        <v>174.4</v>
      </c>
      <c r="Y24" s="185">
        <f>SUM(Y18:Y23)</f>
        <v>1990.4</v>
      </c>
      <c r="Z24" s="119">
        <f>SUM(Z18:Z23)</f>
        <v>15078.4</v>
      </c>
    </row>
    <row r="25" spans="1:26" s="69" customFormat="1" ht="12.75" x14ac:dyDescent="0.2">
      <c r="B25" s="147"/>
      <c r="C25" s="147"/>
      <c r="D25" s="147"/>
      <c r="E25" s="67"/>
      <c r="F25" s="71"/>
      <c r="G25" s="124"/>
      <c r="H25" s="124"/>
      <c r="I25" s="125"/>
      <c r="J25" s="125"/>
      <c r="K25" s="124"/>
      <c r="L25" s="125"/>
      <c r="M25" s="124"/>
      <c r="N25" s="125"/>
      <c r="O25" s="125"/>
      <c r="P25" s="125"/>
      <c r="Q25" s="71"/>
      <c r="R25" s="71"/>
      <c r="S25" s="126"/>
      <c r="T25" s="126"/>
      <c r="U25" s="126"/>
      <c r="V25" s="126"/>
      <c r="W25" s="124"/>
      <c r="X25" s="124"/>
      <c r="Y25" s="124"/>
      <c r="Z25" s="124"/>
    </row>
    <row r="26" spans="1:26" s="69" customFormat="1" ht="12.75" x14ac:dyDescent="0.2">
      <c r="B26" s="147"/>
      <c r="C26" s="147"/>
      <c r="D26" s="147"/>
      <c r="E26" s="67"/>
      <c r="F26" s="71"/>
      <c r="G26" s="124"/>
      <c r="H26" s="124"/>
      <c r="I26" s="125"/>
      <c r="J26" s="125"/>
      <c r="K26" s="124"/>
      <c r="L26" s="125"/>
      <c r="M26" s="124"/>
      <c r="N26" s="125"/>
      <c r="O26" s="125"/>
      <c r="P26" s="125"/>
      <c r="Q26" s="71"/>
      <c r="R26" s="71"/>
      <c r="S26" s="126"/>
      <c r="T26" s="126"/>
      <c r="U26" s="126"/>
      <c r="V26" s="126"/>
      <c r="W26" s="124"/>
      <c r="X26" s="124"/>
      <c r="Y26" s="124"/>
      <c r="Z26" s="124"/>
    </row>
    <row r="27" spans="1:26" s="69" customFormat="1" ht="12.75" x14ac:dyDescent="0.2">
      <c r="B27" s="147"/>
      <c r="C27" s="147"/>
      <c r="D27" s="147"/>
      <c r="E27" s="67"/>
      <c r="F27" s="71"/>
      <c r="G27" s="124"/>
      <c r="H27" s="124"/>
      <c r="I27" s="125"/>
      <c r="J27" s="125"/>
      <c r="K27" s="124"/>
      <c r="L27" s="125"/>
      <c r="M27" s="124"/>
      <c r="N27" s="125"/>
      <c r="O27" s="125"/>
      <c r="P27" s="125"/>
      <c r="Q27" s="71"/>
      <c r="R27" s="71"/>
      <c r="S27" s="126"/>
      <c r="T27" s="126"/>
      <c r="U27" s="126"/>
      <c r="V27" s="126"/>
      <c r="W27" s="124"/>
      <c r="X27" s="124"/>
      <c r="Y27" s="124"/>
      <c r="Z27" s="124"/>
    </row>
    <row r="28" spans="1:26" s="69" customFormat="1" ht="12.75" x14ac:dyDescent="0.2">
      <c r="B28" s="147"/>
      <c r="C28" s="147"/>
      <c r="D28" s="147"/>
      <c r="E28" s="67"/>
      <c r="F28" s="71"/>
      <c r="G28" s="124"/>
      <c r="H28" s="124"/>
      <c r="I28" s="125"/>
      <c r="J28" s="125"/>
      <c r="K28" s="124"/>
      <c r="L28" s="125"/>
      <c r="M28" s="124"/>
      <c r="N28" s="125"/>
      <c r="O28" s="125"/>
      <c r="P28" s="125"/>
      <c r="Q28" s="71"/>
      <c r="R28" s="71"/>
      <c r="S28" s="126"/>
      <c r="T28" s="126"/>
      <c r="U28" s="126"/>
      <c r="V28" s="126"/>
      <c r="W28" s="124"/>
      <c r="X28" s="124"/>
      <c r="Y28" s="124"/>
      <c r="Z28" s="124"/>
    </row>
    <row r="29" spans="1:26" s="69" customFormat="1" ht="12.75" x14ac:dyDescent="0.2">
      <c r="B29" s="147"/>
      <c r="C29" s="147"/>
      <c r="D29" s="147"/>
      <c r="E29" s="67"/>
      <c r="F29" s="71"/>
      <c r="G29" s="124"/>
      <c r="H29" s="124"/>
      <c r="I29" s="125"/>
      <c r="J29" s="125"/>
      <c r="K29" s="124"/>
      <c r="L29" s="125"/>
      <c r="M29" s="124"/>
      <c r="N29" s="125"/>
      <c r="O29" s="125"/>
      <c r="P29" s="125"/>
      <c r="Q29" s="71"/>
      <c r="R29" s="71"/>
      <c r="S29" s="126"/>
      <c r="T29" s="126"/>
      <c r="U29" s="126"/>
      <c r="V29" s="126"/>
      <c r="W29" s="124"/>
      <c r="X29" s="124"/>
      <c r="Y29" s="124"/>
      <c r="Z29" s="124"/>
    </row>
    <row r="30" spans="1:26" s="69" customFormat="1" ht="12.75" x14ac:dyDescent="0.2">
      <c r="B30" s="147"/>
      <c r="C30" s="147"/>
      <c r="D30" s="147"/>
      <c r="E30" s="67"/>
      <c r="F30" s="71"/>
      <c r="G30" s="124"/>
      <c r="H30" s="124"/>
      <c r="I30" s="125"/>
      <c r="J30" s="125"/>
      <c r="K30" s="124"/>
      <c r="L30" s="125"/>
      <c r="M30" s="124"/>
      <c r="N30" s="125"/>
      <c r="O30" s="125"/>
      <c r="P30" s="125"/>
      <c r="Q30" s="71"/>
      <c r="R30" s="71"/>
      <c r="S30" s="126"/>
      <c r="T30" s="126"/>
      <c r="U30" s="126"/>
      <c r="V30" s="126"/>
      <c r="W30" s="124"/>
      <c r="X30" s="124"/>
      <c r="Y30" s="124"/>
      <c r="Z30" s="124"/>
    </row>
    <row r="31" spans="1:26" s="69" customFormat="1" ht="12.75" x14ac:dyDescent="0.2">
      <c r="B31" s="462"/>
      <c r="C31" s="462"/>
      <c r="D31" s="462"/>
      <c r="E31" s="67"/>
      <c r="F31" s="67"/>
      <c r="G31" s="124"/>
      <c r="H31" s="124"/>
      <c r="I31" s="124"/>
      <c r="J31" s="124"/>
      <c r="K31" s="125"/>
      <c r="L31" s="124"/>
      <c r="M31" s="125"/>
      <c r="N31" s="124"/>
      <c r="O31" s="124"/>
      <c r="P31" s="124"/>
      <c r="Q31" s="126"/>
      <c r="R31" s="71"/>
      <c r="S31" s="71"/>
      <c r="T31" s="71"/>
      <c r="U31" s="71"/>
      <c r="V31" s="71"/>
      <c r="W31" s="126"/>
      <c r="X31" s="124"/>
      <c r="Y31" s="124"/>
      <c r="Z31" s="124"/>
    </row>
    <row r="32" spans="1:26" s="69" customFormat="1" ht="12.75" x14ac:dyDescent="0.2">
      <c r="B32" s="127"/>
      <c r="C32" s="127"/>
      <c r="D32" s="127"/>
      <c r="E32" s="67"/>
      <c r="F32" s="67"/>
      <c r="G32" s="124"/>
      <c r="H32" s="124"/>
      <c r="I32" s="124"/>
      <c r="J32" s="124"/>
      <c r="K32" s="125"/>
      <c r="L32" s="124"/>
      <c r="M32" s="125"/>
      <c r="N32" s="124"/>
      <c r="O32" s="124"/>
      <c r="P32" s="124"/>
      <c r="Q32" s="126"/>
      <c r="R32" s="71"/>
      <c r="S32" s="71"/>
      <c r="T32" s="71"/>
      <c r="U32" s="71"/>
      <c r="V32" s="71"/>
      <c r="W32" s="126"/>
      <c r="X32" s="124"/>
      <c r="Y32" s="124"/>
      <c r="Z32" s="124"/>
    </row>
    <row r="33" spans="1:26" s="1" customFormat="1" ht="12.75" customHeight="1" x14ac:dyDescent="0.25">
      <c r="A33" s="17"/>
      <c r="B33" s="128"/>
      <c r="C33" s="129"/>
      <c r="D33" s="129"/>
      <c r="E33" s="129"/>
      <c r="F33" s="129"/>
      <c r="H33" s="421" t="s">
        <v>82</v>
      </c>
      <c r="I33" s="421"/>
      <c r="J33" s="421"/>
      <c r="K33" s="421"/>
      <c r="L33" s="421"/>
      <c r="M33" s="3"/>
      <c r="N33" s="3"/>
      <c r="O33" s="3"/>
      <c r="P33" s="421" t="s">
        <v>83</v>
      </c>
      <c r="Q33" s="421"/>
      <c r="R33" s="128"/>
      <c r="S33" s="128"/>
      <c r="T33" s="128"/>
      <c r="U33" s="128"/>
      <c r="V33" s="128"/>
    </row>
    <row r="34" spans="1:26" s="1" customFormat="1" ht="12.75" customHeight="1" x14ac:dyDescent="0.25">
      <c r="A34" s="17"/>
      <c r="B34" s="129"/>
      <c r="C34" s="129"/>
      <c r="D34" s="129"/>
      <c r="E34" s="129"/>
      <c r="F34" s="129"/>
      <c r="G34" s="129"/>
      <c r="H34" s="129"/>
      <c r="I34" s="128"/>
      <c r="J34" s="4"/>
      <c r="K34" s="5"/>
      <c r="L34" s="4"/>
      <c r="M34" s="5"/>
      <c r="N34" s="6"/>
      <c r="O34" s="7"/>
      <c r="P34" s="6"/>
      <c r="Q34" s="6"/>
      <c r="R34" s="7"/>
      <c r="S34" s="4"/>
      <c r="T34" s="4"/>
      <c r="U34" s="4"/>
      <c r="V34" s="4"/>
    </row>
    <row r="35" spans="1:26" s="1" customFormat="1" ht="12.75" customHeight="1" x14ac:dyDescent="0.25">
      <c r="A35" s="17"/>
      <c r="B35" s="129"/>
      <c r="C35" s="129"/>
      <c r="D35" s="129"/>
      <c r="E35" s="129"/>
      <c r="F35" s="129"/>
      <c r="H35" s="421" t="s">
        <v>47</v>
      </c>
      <c r="I35" s="421"/>
      <c r="J35" s="421"/>
      <c r="K35" s="421"/>
      <c r="L35" s="421"/>
      <c r="M35" s="6"/>
      <c r="N35" s="6"/>
      <c r="O35" s="7"/>
      <c r="P35" s="4"/>
      <c r="Q35" s="4"/>
      <c r="R35" s="4"/>
      <c r="S35" s="4"/>
    </row>
    <row r="36" spans="1:26" s="1" customFormat="1" ht="12.75" customHeight="1" x14ac:dyDescent="0.25">
      <c r="A36" s="17"/>
      <c r="B36" s="128"/>
      <c r="C36" s="128"/>
      <c r="D36" s="128"/>
      <c r="E36" s="129"/>
      <c r="F36" s="129"/>
      <c r="H36" s="421"/>
      <c r="I36" s="421"/>
      <c r="J36" s="421"/>
      <c r="K36" s="421"/>
      <c r="L36" s="421"/>
      <c r="M36" s="3"/>
      <c r="N36" s="3"/>
      <c r="O36" s="3"/>
      <c r="P36" s="476" t="s">
        <v>137</v>
      </c>
      <c r="Q36" s="476"/>
      <c r="R36" s="128"/>
      <c r="S36" s="128"/>
      <c r="T36" s="128"/>
      <c r="U36" s="128"/>
      <c r="V36" s="128"/>
    </row>
    <row r="37" spans="1:26" s="1" customFormat="1" ht="12.75" customHeight="1" x14ac:dyDescent="0.25">
      <c r="A37" s="17"/>
      <c r="B37" s="128"/>
      <c r="C37" s="128"/>
      <c r="D37" s="128"/>
      <c r="E37" s="2"/>
      <c r="F37" s="2"/>
      <c r="G37" s="2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</row>
    <row r="38" spans="1:26" s="1" customFormat="1" ht="12.75" customHeight="1" x14ac:dyDescent="0.25">
      <c r="A38" s="17"/>
      <c r="B38" s="129"/>
      <c r="C38" s="129"/>
      <c r="D38" s="129"/>
      <c r="E38" s="421"/>
      <c r="F38" s="421"/>
      <c r="G38" s="421"/>
      <c r="H38" s="128"/>
      <c r="I38" s="128"/>
      <c r="J38" s="4"/>
      <c r="K38" s="5"/>
      <c r="L38" s="4"/>
      <c r="M38" s="5"/>
      <c r="N38" s="6"/>
      <c r="O38" s="7"/>
      <c r="P38" s="6"/>
      <c r="Q38" s="6"/>
      <c r="R38" s="7"/>
      <c r="S38" s="4"/>
      <c r="T38" s="4"/>
      <c r="U38" s="4"/>
      <c r="V38" s="4"/>
    </row>
    <row r="39" spans="1:26" s="1" customFormat="1" ht="12.75" customHeight="1" x14ac:dyDescent="0.25">
      <c r="A39" s="17"/>
      <c r="B39" s="129"/>
      <c r="C39" s="129"/>
      <c r="D39" s="129"/>
      <c r="E39" s="421"/>
      <c r="F39" s="421"/>
      <c r="G39" s="421"/>
      <c r="H39" s="5"/>
      <c r="J39" s="5"/>
      <c r="K39" s="6"/>
      <c r="L39" s="7"/>
      <c r="M39" s="6"/>
      <c r="N39" s="6"/>
      <c r="O39" s="7"/>
      <c r="P39" s="4"/>
      <c r="Q39" s="4"/>
      <c r="R39" s="4"/>
      <c r="S39" s="4"/>
    </row>
    <row r="40" spans="1:26" s="1" customFormat="1" ht="12.75" customHeight="1" x14ac:dyDescent="0.25">
      <c r="A40" s="17"/>
      <c r="B40" s="129"/>
      <c r="C40" s="129"/>
      <c r="D40" s="129"/>
      <c r="E40" s="12"/>
      <c r="F40" s="12"/>
      <c r="G40" s="4"/>
      <c r="H40" s="2"/>
      <c r="I40" s="4"/>
      <c r="J40" s="4"/>
      <c r="K40" s="5"/>
      <c r="L40" s="4"/>
      <c r="M40" s="5"/>
      <c r="N40" s="6"/>
      <c r="O40" s="7"/>
      <c r="P40" s="6"/>
      <c r="Q40" s="6"/>
      <c r="R40" s="7"/>
      <c r="S40" s="4"/>
      <c r="T40" s="4"/>
      <c r="U40" s="4"/>
      <c r="V40" s="4"/>
    </row>
    <row r="41" spans="1:26" s="69" customFormat="1" x14ac:dyDescent="0.25">
      <c r="B41" s="463"/>
      <c r="C41" s="463"/>
      <c r="D41" s="463"/>
      <c r="E41" s="463"/>
      <c r="F41" s="463"/>
      <c r="G41" s="463"/>
      <c r="H41" s="463"/>
      <c r="I41" s="463"/>
      <c r="J41" s="463"/>
      <c r="K41" s="463"/>
      <c r="L41" s="463"/>
      <c r="M41" s="463"/>
      <c r="N41" s="463"/>
      <c r="O41" s="463"/>
      <c r="P41" s="463"/>
      <c r="Q41" s="463"/>
      <c r="R41" s="463"/>
      <c r="S41" s="463"/>
      <c r="T41" s="463"/>
      <c r="U41" s="463"/>
      <c r="V41" s="463"/>
      <c r="W41" s="463"/>
      <c r="X41" s="463"/>
      <c r="Y41" s="463"/>
      <c r="Z41" s="463"/>
    </row>
    <row r="42" spans="1:26" s="69" customFormat="1" x14ac:dyDescent="0.25">
      <c r="B42" s="462"/>
      <c r="C42" s="462"/>
      <c r="D42" s="462"/>
      <c r="E42" s="67"/>
      <c r="F42" s="67"/>
      <c r="G42" s="124"/>
      <c r="H42" s="124"/>
      <c r="I42" s="124"/>
      <c r="J42" s="124"/>
      <c r="K42" s="125"/>
      <c r="L42" s="124"/>
      <c r="M42" s="125"/>
      <c r="N42" s="124"/>
      <c r="O42" s="124"/>
      <c r="P42" s="124"/>
      <c r="Q42" s="126"/>
      <c r="R42" s="71"/>
      <c r="S42" s="71"/>
      <c r="T42" s="71"/>
      <c r="U42" s="71"/>
      <c r="V42" s="71"/>
      <c r="W42" s="126"/>
      <c r="X42" s="124"/>
      <c r="Y42" s="124"/>
      <c r="Z42" s="124"/>
    </row>
    <row r="43" spans="1:26" s="69" customFormat="1" x14ac:dyDescent="0.25">
      <c r="B43" s="462"/>
      <c r="C43" s="462"/>
      <c r="D43" s="462"/>
      <c r="E43" s="67"/>
      <c r="F43" s="67"/>
      <c r="G43" s="124"/>
      <c r="H43" s="124"/>
      <c r="I43" s="124"/>
      <c r="J43" s="124"/>
      <c r="K43" s="125"/>
      <c r="L43" s="124"/>
      <c r="M43" s="125"/>
      <c r="N43" s="124"/>
      <c r="O43" s="124"/>
      <c r="P43" s="124"/>
      <c r="Q43" s="126"/>
      <c r="R43" s="71"/>
      <c r="S43" s="71"/>
      <c r="T43" s="71"/>
      <c r="U43" s="71"/>
      <c r="V43" s="71"/>
      <c r="W43" s="126"/>
      <c r="X43" s="124"/>
      <c r="Y43" s="124"/>
      <c r="Z43" s="124"/>
    </row>
    <row r="44" spans="1:26" s="69" customFormat="1" x14ac:dyDescent="0.25">
      <c r="B44" s="462"/>
      <c r="C44" s="462"/>
      <c r="D44" s="462"/>
      <c r="E44" s="67"/>
      <c r="F44" s="67"/>
      <c r="G44" s="124"/>
      <c r="H44" s="124"/>
      <c r="I44" s="124"/>
      <c r="J44" s="124"/>
      <c r="K44" s="125"/>
      <c r="L44" s="124"/>
      <c r="M44" s="125"/>
      <c r="N44" s="124"/>
      <c r="O44" s="124"/>
      <c r="P44" s="124"/>
      <c r="Q44" s="126"/>
      <c r="R44" s="71"/>
      <c r="S44" s="71"/>
      <c r="T44" s="71"/>
      <c r="U44" s="71"/>
      <c r="V44" s="71"/>
      <c r="W44" s="126"/>
      <c r="X44" s="124"/>
      <c r="Y44" s="124"/>
      <c r="Z44" s="124"/>
    </row>
    <row r="45" spans="1:26" s="69" customFormat="1" x14ac:dyDescent="0.25">
      <c r="B45" s="462"/>
      <c r="C45" s="462"/>
      <c r="D45" s="462"/>
      <c r="E45" s="67"/>
      <c r="F45" s="67"/>
      <c r="G45" s="124"/>
      <c r="H45" s="124"/>
      <c r="I45" s="124"/>
      <c r="J45" s="124"/>
      <c r="K45" s="125"/>
      <c r="L45" s="124"/>
      <c r="M45" s="125"/>
      <c r="N45" s="124"/>
      <c r="O45" s="124"/>
      <c r="P45" s="124"/>
      <c r="Q45" s="126"/>
      <c r="R45" s="71"/>
      <c r="S45" s="71"/>
      <c r="T45" s="71"/>
      <c r="U45" s="71"/>
      <c r="V45" s="71"/>
      <c r="W45" s="126"/>
      <c r="X45" s="124"/>
      <c r="Y45" s="124"/>
      <c r="Z45" s="124"/>
    </row>
    <row r="46" spans="1:26" s="69" customFormat="1" x14ac:dyDescent="0.25">
      <c r="B46" s="462"/>
      <c r="C46" s="462"/>
      <c r="D46" s="462"/>
      <c r="E46" s="67"/>
      <c r="F46" s="67"/>
      <c r="G46" s="124"/>
      <c r="H46" s="124"/>
      <c r="I46" s="124"/>
      <c r="J46" s="124"/>
      <c r="K46" s="125"/>
      <c r="L46" s="124"/>
      <c r="M46" s="125"/>
      <c r="N46" s="124"/>
      <c r="O46" s="124"/>
      <c r="P46" s="124"/>
      <c r="Q46" s="126"/>
      <c r="R46" s="71"/>
      <c r="S46" s="71"/>
      <c r="T46" s="71"/>
      <c r="U46" s="71"/>
      <c r="V46" s="71"/>
      <c r="W46" s="126"/>
      <c r="X46" s="124"/>
      <c r="Y46" s="124"/>
      <c r="Z46" s="124"/>
    </row>
    <row r="47" spans="1:26" s="69" customFormat="1" x14ac:dyDescent="0.25">
      <c r="B47" s="463"/>
      <c r="C47" s="463"/>
      <c r="D47" s="463"/>
      <c r="E47" s="463"/>
      <c r="F47" s="463"/>
      <c r="G47" s="463"/>
      <c r="H47" s="463"/>
      <c r="I47" s="463"/>
      <c r="J47" s="463"/>
      <c r="K47" s="463"/>
      <c r="L47" s="463"/>
      <c r="M47" s="463"/>
      <c r="N47" s="463"/>
      <c r="O47" s="463"/>
      <c r="P47" s="463"/>
      <c r="Q47" s="463"/>
      <c r="R47" s="463"/>
      <c r="S47" s="463"/>
      <c r="T47" s="463"/>
      <c r="U47" s="463"/>
      <c r="V47" s="463"/>
      <c r="W47" s="463"/>
      <c r="X47" s="463"/>
      <c r="Y47" s="463"/>
      <c r="Z47" s="463"/>
    </row>
    <row r="48" spans="1:26" s="69" customFormat="1" x14ac:dyDescent="0.25">
      <c r="B48" s="462"/>
      <c r="C48" s="462"/>
      <c r="D48" s="462"/>
      <c r="E48" s="67"/>
      <c r="F48" s="67"/>
      <c r="G48" s="124"/>
      <c r="H48" s="124"/>
      <c r="I48" s="124"/>
      <c r="J48" s="124"/>
      <c r="K48" s="125"/>
      <c r="L48" s="124"/>
      <c r="M48" s="125"/>
      <c r="N48" s="124"/>
      <c r="O48" s="124"/>
      <c r="P48" s="124"/>
      <c r="Q48" s="126"/>
      <c r="R48" s="71"/>
      <c r="S48" s="71"/>
      <c r="T48" s="71"/>
      <c r="U48" s="71"/>
      <c r="V48" s="71"/>
      <c r="W48" s="126"/>
      <c r="X48" s="124"/>
      <c r="Y48" s="124"/>
      <c r="Z48" s="124"/>
    </row>
    <row r="49" spans="2:26" s="69" customFormat="1" x14ac:dyDescent="0.25">
      <c r="B49" s="462"/>
      <c r="C49" s="462"/>
      <c r="D49" s="462"/>
      <c r="E49" s="67"/>
      <c r="F49" s="67"/>
      <c r="G49" s="124"/>
      <c r="H49" s="124"/>
      <c r="I49" s="124"/>
      <c r="J49" s="124"/>
      <c r="K49" s="125"/>
      <c r="L49" s="124"/>
      <c r="M49" s="125"/>
      <c r="N49" s="124"/>
      <c r="O49" s="124"/>
      <c r="P49" s="124"/>
      <c r="Q49" s="126"/>
      <c r="R49" s="71"/>
      <c r="S49" s="71"/>
      <c r="T49" s="71"/>
      <c r="U49" s="71"/>
      <c r="V49" s="71"/>
      <c r="W49" s="126"/>
      <c r="X49" s="124"/>
      <c r="Y49" s="124"/>
      <c r="Z49" s="124"/>
    </row>
    <row r="50" spans="2:26" s="69" customFormat="1" x14ac:dyDescent="0.25">
      <c r="B50" s="467"/>
      <c r="C50" s="467"/>
      <c r="D50" s="467"/>
      <c r="E50" s="130"/>
      <c r="F50" s="130"/>
      <c r="G50" s="131"/>
      <c r="H50" s="131"/>
      <c r="I50" s="131"/>
      <c r="J50" s="131"/>
      <c r="K50" s="132"/>
      <c r="L50" s="131"/>
      <c r="M50" s="132"/>
      <c r="N50" s="131"/>
      <c r="O50" s="131"/>
      <c r="P50" s="131"/>
      <c r="Q50" s="133"/>
      <c r="R50" s="131"/>
      <c r="S50" s="131"/>
      <c r="T50" s="131"/>
      <c r="U50" s="131"/>
      <c r="V50" s="131"/>
      <c r="W50" s="132"/>
      <c r="X50" s="131"/>
      <c r="Y50" s="131"/>
      <c r="Z50" s="131"/>
    </row>
    <row r="51" spans="2:26" s="69" customFormat="1" x14ac:dyDescent="0.25">
      <c r="B51" s="466"/>
      <c r="C51" s="466"/>
      <c r="D51" s="466"/>
      <c r="E51" s="466"/>
      <c r="F51" s="466"/>
      <c r="G51" s="466"/>
      <c r="H51" s="466"/>
      <c r="I51" s="466"/>
      <c r="J51" s="466"/>
      <c r="K51" s="466"/>
      <c r="L51" s="466"/>
      <c r="M51" s="466"/>
      <c r="N51" s="466"/>
      <c r="O51" s="466"/>
      <c r="P51" s="466"/>
      <c r="Q51" s="466"/>
      <c r="R51" s="466"/>
      <c r="S51" s="466"/>
      <c r="T51" s="466"/>
      <c r="U51" s="466"/>
      <c r="V51" s="466"/>
      <c r="W51" s="466"/>
      <c r="X51" s="466"/>
      <c r="Y51" s="466"/>
      <c r="Z51" s="466"/>
    </row>
    <row r="52" spans="2:26" s="69" customFormat="1" x14ac:dyDescent="0.25">
      <c r="B52" s="462"/>
      <c r="C52" s="462"/>
      <c r="D52" s="462"/>
      <c r="E52" s="67"/>
      <c r="F52" s="67"/>
      <c r="G52" s="124"/>
      <c r="H52" s="124"/>
      <c r="I52" s="124"/>
      <c r="J52" s="124"/>
      <c r="K52" s="125"/>
      <c r="L52" s="124"/>
      <c r="M52" s="125"/>
      <c r="N52" s="124"/>
      <c r="O52" s="124"/>
      <c r="P52" s="124"/>
      <c r="Q52" s="126"/>
      <c r="R52" s="71"/>
      <c r="S52" s="71"/>
      <c r="T52" s="71"/>
      <c r="U52" s="71"/>
      <c r="V52" s="71"/>
      <c r="W52" s="126"/>
      <c r="X52" s="124"/>
      <c r="Y52" s="124"/>
      <c r="Z52" s="124"/>
    </row>
    <row r="53" spans="2:26" s="69" customFormat="1" x14ac:dyDescent="0.25">
      <c r="B53" s="462"/>
      <c r="C53" s="462"/>
      <c r="D53" s="462"/>
      <c r="E53" s="67"/>
      <c r="F53" s="67"/>
      <c r="G53" s="124"/>
      <c r="H53" s="124"/>
      <c r="I53" s="124"/>
      <c r="J53" s="124"/>
      <c r="K53" s="125"/>
      <c r="L53" s="124"/>
      <c r="M53" s="125"/>
      <c r="N53" s="124"/>
      <c r="O53" s="124"/>
      <c r="P53" s="124"/>
      <c r="Q53" s="126"/>
      <c r="R53" s="71"/>
      <c r="S53" s="71"/>
      <c r="T53" s="71"/>
      <c r="U53" s="71"/>
      <c r="V53" s="71"/>
      <c r="W53" s="126"/>
      <c r="X53" s="124"/>
      <c r="Y53" s="124"/>
      <c r="Z53" s="124"/>
    </row>
    <row r="54" spans="2:26" s="69" customFormat="1" x14ac:dyDescent="0.25">
      <c r="B54" s="462"/>
      <c r="C54" s="462"/>
      <c r="D54" s="462"/>
      <c r="E54" s="67"/>
      <c r="F54" s="67"/>
      <c r="G54" s="124"/>
      <c r="H54" s="124"/>
      <c r="I54" s="124"/>
      <c r="J54" s="124"/>
      <c r="K54" s="125"/>
      <c r="L54" s="124"/>
      <c r="M54" s="125"/>
      <c r="N54" s="124"/>
      <c r="O54" s="124"/>
      <c r="P54" s="124"/>
      <c r="Q54" s="126"/>
      <c r="R54" s="71"/>
      <c r="S54" s="71"/>
      <c r="T54" s="71"/>
      <c r="U54" s="71"/>
      <c r="V54" s="71"/>
      <c r="W54" s="126"/>
      <c r="X54" s="124"/>
      <c r="Y54" s="124"/>
      <c r="Z54" s="124"/>
    </row>
    <row r="55" spans="2:26" s="69" customFormat="1" x14ac:dyDescent="0.25">
      <c r="B55" s="462"/>
      <c r="C55" s="462"/>
      <c r="D55" s="462"/>
      <c r="E55" s="67"/>
      <c r="F55" s="67"/>
      <c r="G55" s="124"/>
      <c r="H55" s="124"/>
      <c r="I55" s="124"/>
      <c r="J55" s="124"/>
      <c r="K55" s="125"/>
      <c r="L55" s="124"/>
      <c r="M55" s="125"/>
      <c r="N55" s="124"/>
      <c r="O55" s="124"/>
      <c r="P55" s="124"/>
      <c r="Q55" s="126"/>
      <c r="R55" s="71"/>
      <c r="S55" s="71"/>
      <c r="T55" s="71"/>
      <c r="U55" s="71"/>
      <c r="V55" s="71"/>
      <c r="W55" s="126"/>
      <c r="X55" s="124"/>
      <c r="Y55" s="124"/>
      <c r="Z55" s="124"/>
    </row>
    <row r="56" spans="2:26" s="69" customFormat="1" x14ac:dyDescent="0.25">
      <c r="B56" s="462"/>
      <c r="C56" s="462"/>
      <c r="D56" s="462"/>
      <c r="E56" s="67"/>
      <c r="F56" s="67"/>
      <c r="G56" s="124"/>
      <c r="H56" s="124"/>
      <c r="I56" s="124"/>
      <c r="J56" s="124"/>
      <c r="K56" s="125"/>
      <c r="L56" s="124"/>
      <c r="M56" s="125"/>
      <c r="N56" s="124"/>
      <c r="O56" s="124"/>
      <c r="P56" s="124"/>
      <c r="Q56" s="126"/>
      <c r="R56" s="71"/>
      <c r="S56" s="71"/>
      <c r="T56" s="71"/>
      <c r="U56" s="71"/>
      <c r="V56" s="71"/>
      <c r="W56" s="126"/>
      <c r="X56" s="124"/>
      <c r="Y56" s="124"/>
      <c r="Z56" s="124"/>
    </row>
    <row r="57" spans="2:26" s="69" customFormat="1" x14ac:dyDescent="0.25">
      <c r="B57" s="462"/>
      <c r="C57" s="462"/>
      <c r="D57" s="462"/>
      <c r="E57" s="67"/>
      <c r="F57" s="67"/>
      <c r="G57" s="124"/>
      <c r="H57" s="124"/>
      <c r="I57" s="124"/>
      <c r="J57" s="124"/>
      <c r="K57" s="125"/>
      <c r="L57" s="124"/>
      <c r="M57" s="125"/>
      <c r="N57" s="124"/>
      <c r="O57" s="124"/>
      <c r="P57" s="124"/>
      <c r="Q57" s="126"/>
      <c r="R57" s="71"/>
      <c r="S57" s="71"/>
      <c r="T57" s="71"/>
      <c r="U57" s="71"/>
      <c r="V57" s="71"/>
      <c r="W57" s="126"/>
      <c r="X57" s="124"/>
      <c r="Y57" s="124"/>
      <c r="Z57" s="124"/>
    </row>
    <row r="58" spans="2:26" s="69" customFormat="1" x14ac:dyDescent="0.25">
      <c r="B58" s="463"/>
      <c r="C58" s="463"/>
      <c r="D58" s="463"/>
      <c r="E58" s="134"/>
      <c r="F58" s="134"/>
      <c r="G58" s="135"/>
      <c r="H58" s="135"/>
      <c r="I58" s="135"/>
      <c r="J58" s="135"/>
      <c r="K58" s="136"/>
      <c r="L58" s="135"/>
      <c r="M58" s="136"/>
      <c r="N58" s="135"/>
      <c r="O58" s="135"/>
      <c r="P58" s="135"/>
      <c r="Q58" s="133"/>
      <c r="R58" s="135"/>
      <c r="S58" s="135"/>
      <c r="T58" s="135"/>
      <c r="U58" s="135"/>
      <c r="V58" s="135"/>
      <c r="W58" s="136"/>
      <c r="X58" s="135"/>
      <c r="Y58" s="135"/>
      <c r="Z58" s="135"/>
    </row>
    <row r="59" spans="2:26" s="69" customFormat="1" x14ac:dyDescent="0.25">
      <c r="B59" s="465"/>
      <c r="C59" s="465"/>
      <c r="D59" s="465"/>
      <c r="E59" s="465"/>
      <c r="F59" s="465"/>
      <c r="G59" s="465"/>
      <c r="H59" s="465"/>
      <c r="I59" s="465"/>
      <c r="J59" s="465"/>
      <c r="K59" s="465"/>
      <c r="L59" s="465"/>
      <c r="M59" s="465"/>
      <c r="N59" s="465"/>
      <c r="O59" s="465"/>
      <c r="P59" s="465"/>
      <c r="Q59" s="465"/>
      <c r="R59" s="465"/>
      <c r="S59" s="465"/>
      <c r="T59" s="465"/>
      <c r="U59" s="465"/>
      <c r="V59" s="465"/>
      <c r="W59" s="465"/>
      <c r="X59" s="465"/>
      <c r="Y59" s="465"/>
      <c r="Z59" s="465"/>
    </row>
    <row r="60" spans="2:26" s="69" customFormat="1" x14ac:dyDescent="0.25">
      <c r="B60" s="464"/>
      <c r="C60" s="464"/>
      <c r="D60" s="464"/>
      <c r="E60" s="464"/>
      <c r="F60" s="464"/>
      <c r="G60" s="464"/>
      <c r="H60" s="464"/>
      <c r="I60" s="464"/>
      <c r="J60" s="464"/>
      <c r="K60" s="464"/>
      <c r="L60" s="464"/>
      <c r="M60" s="464"/>
      <c r="N60" s="464"/>
      <c r="O60" s="464"/>
      <c r="P60" s="464"/>
      <c r="Q60" s="464"/>
      <c r="R60" s="464"/>
      <c r="S60" s="464"/>
      <c r="T60" s="464"/>
      <c r="U60" s="464"/>
      <c r="V60" s="464"/>
      <c r="W60" s="464"/>
      <c r="X60" s="464"/>
      <c r="Y60" s="464"/>
      <c r="Z60" s="464"/>
    </row>
    <row r="61" spans="2:26" s="69" customFormat="1" x14ac:dyDescent="0.25">
      <c r="B61" s="462"/>
      <c r="C61" s="462"/>
      <c r="D61" s="462"/>
      <c r="E61" s="67"/>
      <c r="F61" s="67"/>
      <c r="G61" s="124"/>
      <c r="H61" s="124"/>
      <c r="I61" s="124"/>
      <c r="J61" s="124"/>
      <c r="K61" s="125"/>
      <c r="L61" s="124"/>
      <c r="M61" s="125"/>
      <c r="N61" s="124"/>
      <c r="O61" s="124"/>
      <c r="P61" s="124"/>
      <c r="Q61" s="126"/>
      <c r="R61" s="71"/>
      <c r="S61" s="71"/>
      <c r="T61" s="71"/>
      <c r="U61" s="71"/>
      <c r="V61" s="71"/>
      <c r="W61" s="126"/>
      <c r="X61" s="124"/>
      <c r="Y61" s="124"/>
      <c r="Z61" s="124"/>
    </row>
    <row r="62" spans="2:26" s="69" customFormat="1" x14ac:dyDescent="0.25">
      <c r="B62" s="463"/>
      <c r="C62" s="463"/>
      <c r="D62" s="463"/>
      <c r="E62" s="463"/>
      <c r="F62" s="463"/>
      <c r="G62" s="463"/>
      <c r="H62" s="463"/>
      <c r="I62" s="463"/>
      <c r="J62" s="463"/>
      <c r="K62" s="463"/>
      <c r="L62" s="463"/>
      <c r="M62" s="463"/>
      <c r="N62" s="463"/>
      <c r="O62" s="463"/>
      <c r="P62" s="463"/>
      <c r="Q62" s="463"/>
      <c r="R62" s="463"/>
      <c r="S62" s="463"/>
      <c r="T62" s="463"/>
      <c r="U62" s="463"/>
      <c r="V62" s="463"/>
      <c r="W62" s="463"/>
      <c r="X62" s="463"/>
      <c r="Y62" s="463"/>
      <c r="Z62" s="463"/>
    </row>
    <row r="63" spans="2:26" s="69" customFormat="1" x14ac:dyDescent="0.25">
      <c r="B63" s="462"/>
      <c r="C63" s="462"/>
      <c r="D63" s="462"/>
      <c r="E63" s="67"/>
      <c r="F63" s="67"/>
      <c r="G63" s="124"/>
      <c r="H63" s="124"/>
      <c r="I63" s="124"/>
      <c r="J63" s="124"/>
      <c r="K63" s="125"/>
      <c r="L63" s="124"/>
      <c r="M63" s="125"/>
      <c r="N63" s="124"/>
      <c r="O63" s="124"/>
      <c r="P63" s="124"/>
      <c r="Q63" s="126"/>
      <c r="R63" s="71"/>
      <c r="S63" s="71"/>
      <c r="T63" s="71"/>
      <c r="U63" s="71"/>
      <c r="V63" s="71"/>
      <c r="W63" s="126"/>
      <c r="X63" s="124"/>
      <c r="Y63" s="124"/>
      <c r="Z63" s="124"/>
    </row>
    <row r="64" spans="2:26" s="69" customFormat="1" x14ac:dyDescent="0.25">
      <c r="B64" s="463"/>
      <c r="C64" s="463"/>
      <c r="D64" s="463"/>
      <c r="E64" s="463"/>
      <c r="F64" s="463"/>
      <c r="G64" s="463"/>
      <c r="H64" s="463"/>
      <c r="I64" s="463"/>
      <c r="J64" s="463"/>
      <c r="K64" s="463"/>
      <c r="L64" s="463"/>
      <c r="M64" s="463"/>
      <c r="N64" s="463"/>
      <c r="O64" s="463"/>
      <c r="P64" s="463"/>
      <c r="Q64" s="463"/>
      <c r="R64" s="463"/>
      <c r="S64" s="463"/>
      <c r="T64" s="463"/>
      <c r="U64" s="463"/>
      <c r="V64" s="463"/>
      <c r="W64" s="463"/>
      <c r="X64" s="463"/>
      <c r="Y64" s="463"/>
      <c r="Z64" s="463"/>
    </row>
    <row r="65" spans="2:26" s="69" customFormat="1" x14ac:dyDescent="0.25">
      <c r="B65" s="462"/>
      <c r="C65" s="462"/>
      <c r="D65" s="462"/>
      <c r="E65" s="67"/>
      <c r="F65" s="67"/>
      <c r="G65" s="124"/>
      <c r="H65" s="124"/>
      <c r="I65" s="124"/>
      <c r="J65" s="124"/>
      <c r="K65" s="125"/>
      <c r="L65" s="124"/>
      <c r="M65" s="125"/>
      <c r="N65" s="124"/>
      <c r="O65" s="124"/>
      <c r="P65" s="124"/>
      <c r="Q65" s="126"/>
      <c r="R65" s="71"/>
      <c r="S65" s="71"/>
      <c r="T65" s="71"/>
      <c r="U65" s="71"/>
      <c r="V65" s="71"/>
      <c r="W65" s="126"/>
      <c r="X65" s="124"/>
      <c r="Y65" s="124"/>
      <c r="Z65" s="124"/>
    </row>
    <row r="66" spans="2:26" s="69" customFormat="1" x14ac:dyDescent="0.25">
      <c r="B66" s="463"/>
      <c r="C66" s="463"/>
      <c r="D66" s="463"/>
      <c r="E66" s="463"/>
      <c r="F66" s="463"/>
      <c r="G66" s="463"/>
      <c r="H66" s="463"/>
      <c r="I66" s="463"/>
      <c r="J66" s="463"/>
      <c r="K66" s="463"/>
      <c r="L66" s="463"/>
      <c r="M66" s="463"/>
      <c r="N66" s="463"/>
      <c r="O66" s="463"/>
      <c r="P66" s="463"/>
      <c r="Q66" s="463"/>
      <c r="R66" s="463"/>
      <c r="S66" s="463"/>
      <c r="T66" s="463"/>
      <c r="U66" s="463"/>
      <c r="V66" s="463"/>
      <c r="W66" s="463"/>
      <c r="X66" s="463"/>
      <c r="Y66" s="463"/>
      <c r="Z66" s="463"/>
    </row>
    <row r="67" spans="2:26" s="69" customFormat="1" x14ac:dyDescent="0.25">
      <c r="B67" s="462"/>
      <c r="C67" s="462"/>
      <c r="D67" s="462"/>
      <c r="E67" s="67"/>
      <c r="F67" s="67"/>
      <c r="G67" s="124"/>
      <c r="H67" s="124"/>
      <c r="I67" s="124"/>
      <c r="J67" s="124"/>
      <c r="K67" s="125"/>
      <c r="L67" s="124"/>
      <c r="M67" s="125"/>
      <c r="N67" s="124"/>
      <c r="O67" s="124"/>
      <c r="P67" s="124"/>
      <c r="Q67" s="126"/>
      <c r="R67" s="71"/>
      <c r="S67" s="71"/>
      <c r="T67" s="71"/>
      <c r="U67" s="71"/>
      <c r="V67" s="71"/>
      <c r="W67" s="126"/>
      <c r="X67" s="124"/>
      <c r="Y67" s="124"/>
      <c r="Z67" s="124"/>
    </row>
    <row r="68" spans="2:26" s="69" customFormat="1" x14ac:dyDescent="0.25">
      <c r="B68" s="464"/>
      <c r="C68" s="464"/>
      <c r="D68" s="464"/>
      <c r="E68" s="464"/>
      <c r="F68" s="464"/>
      <c r="G68" s="464"/>
      <c r="H68" s="464"/>
      <c r="I68" s="464"/>
      <c r="J68" s="464"/>
      <c r="K68" s="464"/>
      <c r="L68" s="464"/>
      <c r="M68" s="464"/>
      <c r="N68" s="464"/>
      <c r="O68" s="464"/>
      <c r="P68" s="464"/>
      <c r="Q68" s="464"/>
      <c r="R68" s="464"/>
      <c r="S68" s="464"/>
      <c r="T68" s="464"/>
      <c r="U68" s="464"/>
      <c r="V68" s="464"/>
      <c r="W68" s="464"/>
      <c r="X68" s="464"/>
      <c r="Y68" s="464"/>
      <c r="Z68" s="464"/>
    </row>
    <row r="69" spans="2:26" s="69" customFormat="1" x14ac:dyDescent="0.25">
      <c r="B69" s="462"/>
      <c r="C69" s="462"/>
      <c r="D69" s="462"/>
      <c r="E69" s="67"/>
      <c r="F69" s="67"/>
      <c r="G69" s="124"/>
      <c r="H69" s="124"/>
      <c r="I69" s="124"/>
      <c r="J69" s="124"/>
      <c r="K69" s="125"/>
      <c r="L69" s="124"/>
      <c r="M69" s="125"/>
      <c r="N69" s="124"/>
      <c r="O69" s="124"/>
      <c r="P69" s="124"/>
      <c r="Q69" s="126"/>
      <c r="R69" s="71"/>
      <c r="S69" s="71"/>
      <c r="T69" s="71"/>
      <c r="U69" s="71"/>
      <c r="V69" s="71"/>
      <c r="W69" s="126"/>
      <c r="X69" s="124"/>
      <c r="Y69" s="124"/>
      <c r="Z69" s="124"/>
    </row>
    <row r="70" spans="2:26" s="69" customFormat="1" x14ac:dyDescent="0.25">
      <c r="B70" s="463"/>
      <c r="C70" s="463"/>
      <c r="D70" s="463"/>
      <c r="E70" s="463"/>
      <c r="F70" s="463"/>
      <c r="G70" s="463"/>
      <c r="H70" s="463"/>
      <c r="I70" s="463"/>
      <c r="J70" s="463"/>
      <c r="K70" s="463"/>
      <c r="L70" s="463"/>
      <c r="M70" s="463"/>
      <c r="N70" s="463"/>
      <c r="O70" s="463"/>
      <c r="P70" s="463"/>
      <c r="Q70" s="463"/>
      <c r="R70" s="463"/>
      <c r="S70" s="463"/>
      <c r="T70" s="463"/>
      <c r="U70" s="463"/>
      <c r="V70" s="463"/>
      <c r="W70" s="463"/>
      <c r="X70" s="463"/>
      <c r="Y70" s="463"/>
      <c r="Z70" s="463"/>
    </row>
    <row r="71" spans="2:26" s="69" customFormat="1" x14ac:dyDescent="0.25">
      <c r="B71" s="462"/>
      <c r="C71" s="462"/>
      <c r="D71" s="462"/>
      <c r="E71" s="67"/>
      <c r="F71" s="67"/>
      <c r="G71" s="124"/>
      <c r="H71" s="124"/>
      <c r="I71" s="124"/>
      <c r="J71" s="124"/>
      <c r="K71" s="125"/>
      <c r="L71" s="124"/>
      <c r="M71" s="125"/>
      <c r="N71" s="124"/>
      <c r="O71" s="124"/>
      <c r="P71" s="124"/>
      <c r="Q71" s="126"/>
      <c r="R71" s="71"/>
      <c r="S71" s="71"/>
      <c r="T71" s="71"/>
      <c r="U71" s="71"/>
      <c r="V71" s="71"/>
      <c r="W71" s="126"/>
      <c r="X71" s="124"/>
      <c r="Y71" s="124"/>
      <c r="Z71" s="124"/>
    </row>
    <row r="72" spans="2:26" s="69" customFormat="1" x14ac:dyDescent="0.25">
      <c r="B72" s="463"/>
      <c r="C72" s="463"/>
      <c r="D72" s="463"/>
      <c r="E72" s="463"/>
      <c r="F72" s="463"/>
      <c r="G72" s="463"/>
      <c r="H72" s="463"/>
      <c r="I72" s="463"/>
      <c r="J72" s="463"/>
      <c r="K72" s="463"/>
      <c r="L72" s="463"/>
      <c r="M72" s="463"/>
      <c r="N72" s="463"/>
      <c r="O72" s="463"/>
      <c r="P72" s="463"/>
      <c r="Q72" s="463"/>
      <c r="R72" s="463"/>
      <c r="S72" s="463"/>
      <c r="T72" s="463"/>
      <c r="U72" s="463"/>
      <c r="V72" s="463"/>
      <c r="W72" s="463"/>
      <c r="X72" s="463"/>
      <c r="Y72" s="463"/>
      <c r="Z72" s="463"/>
    </row>
    <row r="73" spans="2:26" s="69" customFormat="1" x14ac:dyDescent="0.25">
      <c r="B73" s="462"/>
      <c r="C73" s="462"/>
      <c r="D73" s="462"/>
      <c r="E73" s="67"/>
      <c r="F73" s="67"/>
      <c r="G73" s="124"/>
      <c r="H73" s="124"/>
      <c r="I73" s="124"/>
      <c r="J73" s="124"/>
      <c r="K73" s="125"/>
      <c r="L73" s="124"/>
      <c r="M73" s="125"/>
      <c r="N73" s="124"/>
      <c r="O73" s="124"/>
      <c r="P73" s="124"/>
      <c r="Q73" s="126"/>
      <c r="R73" s="71"/>
      <c r="S73" s="71"/>
      <c r="T73" s="71"/>
      <c r="U73" s="71"/>
      <c r="V73" s="71"/>
      <c r="W73" s="126"/>
      <c r="X73" s="124"/>
      <c r="Y73" s="124"/>
      <c r="Z73" s="124"/>
    </row>
    <row r="74" spans="2:26" s="69" customFormat="1" x14ac:dyDescent="0.25">
      <c r="B74" s="463"/>
      <c r="C74" s="463"/>
      <c r="D74" s="463"/>
      <c r="E74" s="463"/>
      <c r="F74" s="463"/>
      <c r="G74" s="463"/>
      <c r="H74" s="463"/>
      <c r="I74" s="463"/>
      <c r="J74" s="463"/>
      <c r="K74" s="463"/>
      <c r="L74" s="463"/>
      <c r="M74" s="463"/>
      <c r="N74" s="463"/>
      <c r="O74" s="463"/>
      <c r="P74" s="463"/>
      <c r="Q74" s="463"/>
      <c r="R74" s="463"/>
      <c r="S74" s="463"/>
      <c r="T74" s="463"/>
      <c r="U74" s="463"/>
      <c r="V74" s="463"/>
      <c r="W74" s="463"/>
      <c r="X74" s="463"/>
      <c r="Y74" s="463"/>
      <c r="Z74" s="463"/>
    </row>
    <row r="75" spans="2:26" s="69" customFormat="1" x14ac:dyDescent="0.25">
      <c r="B75" s="462"/>
      <c r="C75" s="462"/>
      <c r="D75" s="462"/>
      <c r="E75" s="67"/>
      <c r="F75" s="67"/>
      <c r="G75" s="124"/>
      <c r="H75" s="124"/>
      <c r="I75" s="124"/>
      <c r="J75" s="124"/>
      <c r="K75" s="125"/>
      <c r="L75" s="124"/>
      <c r="M75" s="125"/>
      <c r="N75" s="124"/>
      <c r="O75" s="124"/>
      <c r="P75" s="124"/>
      <c r="Q75" s="126"/>
      <c r="R75" s="71"/>
      <c r="S75" s="71"/>
      <c r="T75" s="71"/>
      <c r="U75" s="71"/>
      <c r="V75" s="71"/>
      <c r="W75" s="126"/>
      <c r="X75" s="124"/>
      <c r="Y75" s="124"/>
      <c r="Z75" s="124"/>
    </row>
    <row r="76" spans="2:26" s="69" customFormat="1" x14ac:dyDescent="0.25">
      <c r="B76" s="464"/>
      <c r="C76" s="464"/>
      <c r="D76" s="464"/>
      <c r="E76" s="464"/>
      <c r="F76" s="464"/>
      <c r="G76" s="464"/>
      <c r="H76" s="464"/>
      <c r="I76" s="464"/>
      <c r="J76" s="464"/>
      <c r="K76" s="464"/>
      <c r="L76" s="464"/>
      <c r="M76" s="464"/>
      <c r="N76" s="464"/>
      <c r="O76" s="464"/>
      <c r="P76" s="464"/>
      <c r="Q76" s="464"/>
      <c r="R76" s="464"/>
      <c r="S76" s="464"/>
      <c r="T76" s="464"/>
      <c r="U76" s="464"/>
      <c r="V76" s="464"/>
      <c r="W76" s="464"/>
      <c r="X76" s="464"/>
      <c r="Y76" s="464"/>
      <c r="Z76" s="464"/>
    </row>
    <row r="77" spans="2:26" s="69" customFormat="1" x14ac:dyDescent="0.25">
      <c r="B77" s="462"/>
      <c r="C77" s="462"/>
      <c r="D77" s="462"/>
      <c r="E77" s="67"/>
      <c r="F77" s="67"/>
      <c r="G77" s="124"/>
      <c r="H77" s="124"/>
      <c r="I77" s="124"/>
      <c r="J77" s="124"/>
      <c r="K77" s="125"/>
      <c r="L77" s="124"/>
      <c r="M77" s="125"/>
      <c r="N77" s="124"/>
      <c r="O77" s="124"/>
      <c r="P77" s="124"/>
      <c r="Q77" s="126"/>
      <c r="R77" s="71"/>
      <c r="S77" s="71"/>
      <c r="T77" s="71"/>
      <c r="U77" s="71"/>
      <c r="V77" s="71"/>
      <c r="W77" s="126"/>
      <c r="X77" s="124"/>
      <c r="Y77" s="124"/>
      <c r="Z77" s="124"/>
    </row>
    <row r="78" spans="2:26" s="69" customFormat="1" x14ac:dyDescent="0.25">
      <c r="B78" s="463"/>
      <c r="C78" s="463"/>
      <c r="D78" s="463"/>
      <c r="E78" s="463"/>
      <c r="F78" s="463"/>
      <c r="G78" s="463"/>
      <c r="H78" s="463"/>
      <c r="I78" s="463"/>
      <c r="J78" s="463"/>
      <c r="K78" s="463"/>
      <c r="L78" s="463"/>
      <c r="M78" s="463"/>
      <c r="N78" s="463"/>
      <c r="O78" s="463"/>
      <c r="P78" s="463"/>
      <c r="Q78" s="463"/>
      <c r="R78" s="463"/>
      <c r="S78" s="463"/>
      <c r="T78" s="463"/>
      <c r="U78" s="463"/>
      <c r="V78" s="463"/>
      <c r="W78" s="463"/>
      <c r="X78" s="463"/>
      <c r="Y78" s="463"/>
      <c r="Z78" s="463"/>
    </row>
    <row r="79" spans="2:26" s="69" customFormat="1" x14ac:dyDescent="0.25">
      <c r="B79" s="462"/>
      <c r="C79" s="462"/>
      <c r="D79" s="462"/>
      <c r="E79" s="67"/>
      <c r="F79" s="67"/>
      <c r="G79" s="124"/>
      <c r="H79" s="124"/>
      <c r="I79" s="124"/>
      <c r="J79" s="124"/>
      <c r="K79" s="125"/>
      <c r="L79" s="124"/>
      <c r="M79" s="125"/>
      <c r="N79" s="124"/>
      <c r="O79" s="124"/>
      <c r="P79" s="124"/>
      <c r="Q79" s="126"/>
      <c r="R79" s="71"/>
      <c r="S79" s="71"/>
      <c r="T79" s="71"/>
      <c r="U79" s="71"/>
      <c r="V79" s="71"/>
      <c r="W79" s="126"/>
      <c r="X79" s="124"/>
      <c r="Y79" s="124"/>
      <c r="Z79" s="124"/>
    </row>
    <row r="80" spans="2:26" s="69" customFormat="1" x14ac:dyDescent="0.25">
      <c r="B80" s="463"/>
      <c r="C80" s="463"/>
      <c r="D80" s="463"/>
      <c r="E80" s="463"/>
      <c r="F80" s="463"/>
      <c r="G80" s="463"/>
      <c r="H80" s="463"/>
      <c r="I80" s="463"/>
      <c r="J80" s="463"/>
      <c r="K80" s="463"/>
      <c r="L80" s="463"/>
      <c r="M80" s="463"/>
      <c r="N80" s="463"/>
      <c r="O80" s="463"/>
      <c r="P80" s="463"/>
      <c r="Q80" s="463"/>
      <c r="R80" s="463"/>
      <c r="S80" s="463"/>
      <c r="T80" s="463"/>
      <c r="U80" s="463"/>
      <c r="V80" s="463"/>
      <c r="W80" s="463"/>
      <c r="X80" s="463"/>
      <c r="Y80" s="463"/>
      <c r="Z80" s="463"/>
    </row>
    <row r="81" spans="2:26" s="69" customFormat="1" x14ac:dyDescent="0.25">
      <c r="B81" s="462"/>
      <c r="C81" s="462"/>
      <c r="D81" s="462"/>
      <c r="E81" s="67"/>
      <c r="F81" s="67"/>
      <c r="G81" s="124"/>
      <c r="H81" s="124"/>
      <c r="I81" s="124"/>
      <c r="J81" s="124"/>
      <c r="K81" s="125"/>
      <c r="L81" s="124"/>
      <c r="M81" s="125"/>
      <c r="N81" s="124"/>
      <c r="O81" s="124"/>
      <c r="P81" s="124"/>
      <c r="Q81" s="126"/>
      <c r="R81" s="71"/>
      <c r="S81" s="71"/>
      <c r="T81" s="71"/>
      <c r="U81" s="71"/>
      <c r="V81" s="71"/>
      <c r="W81" s="126"/>
      <c r="X81" s="124"/>
      <c r="Y81" s="124"/>
      <c r="Z81" s="124"/>
    </row>
    <row r="82" spans="2:26" s="69" customFormat="1" x14ac:dyDescent="0.25">
      <c r="B82" s="463"/>
      <c r="C82" s="463"/>
      <c r="D82" s="463"/>
      <c r="E82" s="463"/>
      <c r="F82" s="463"/>
      <c r="G82" s="463"/>
      <c r="H82" s="463"/>
      <c r="I82" s="463"/>
      <c r="J82" s="463"/>
      <c r="K82" s="463"/>
      <c r="L82" s="463"/>
      <c r="M82" s="463"/>
      <c r="N82" s="463"/>
      <c r="O82" s="463"/>
      <c r="P82" s="463"/>
      <c r="Q82" s="463"/>
      <c r="R82" s="463"/>
      <c r="S82" s="463"/>
      <c r="T82" s="463"/>
      <c r="U82" s="463"/>
      <c r="V82" s="463"/>
      <c r="W82" s="463"/>
      <c r="X82" s="463"/>
      <c r="Y82" s="463"/>
      <c r="Z82" s="463"/>
    </row>
    <row r="83" spans="2:26" s="69" customFormat="1" x14ac:dyDescent="0.25">
      <c r="B83" s="462"/>
      <c r="C83" s="462"/>
      <c r="D83" s="462"/>
      <c r="E83" s="67"/>
      <c r="F83" s="67"/>
      <c r="G83" s="124"/>
      <c r="H83" s="124"/>
      <c r="I83" s="124"/>
      <c r="J83" s="124"/>
      <c r="K83" s="125"/>
      <c r="L83" s="124"/>
      <c r="M83" s="125"/>
      <c r="N83" s="124"/>
      <c r="O83" s="124"/>
      <c r="P83" s="124"/>
      <c r="Q83" s="126"/>
      <c r="R83" s="71"/>
      <c r="S83" s="71"/>
      <c r="T83" s="71"/>
      <c r="U83" s="71"/>
      <c r="V83" s="71"/>
      <c r="W83" s="126"/>
      <c r="X83" s="124"/>
      <c r="Y83" s="124"/>
      <c r="Z83" s="124"/>
    </row>
    <row r="84" spans="2:26" s="69" customFormat="1" x14ac:dyDescent="0.25">
      <c r="B84" s="463"/>
      <c r="C84" s="463"/>
      <c r="D84" s="463"/>
      <c r="E84" s="463"/>
      <c r="F84" s="463"/>
      <c r="G84" s="463"/>
      <c r="H84" s="463"/>
      <c r="I84" s="463"/>
      <c r="J84" s="463"/>
      <c r="K84" s="463"/>
      <c r="L84" s="463"/>
      <c r="M84" s="463"/>
      <c r="N84" s="463"/>
      <c r="O84" s="463"/>
      <c r="P84" s="463"/>
      <c r="Q84" s="463"/>
      <c r="R84" s="463"/>
      <c r="S84" s="463"/>
      <c r="T84" s="463"/>
      <c r="U84" s="463"/>
      <c r="V84" s="463"/>
      <c r="W84" s="463"/>
      <c r="X84" s="463"/>
      <c r="Y84" s="463"/>
      <c r="Z84" s="463"/>
    </row>
    <row r="85" spans="2:26" s="69" customFormat="1" x14ac:dyDescent="0.25">
      <c r="B85" s="462"/>
      <c r="C85" s="462"/>
      <c r="D85" s="462"/>
      <c r="E85" s="67"/>
      <c r="F85" s="67"/>
      <c r="G85" s="124"/>
      <c r="H85" s="124"/>
      <c r="I85" s="124"/>
      <c r="J85" s="124"/>
      <c r="K85" s="125"/>
      <c r="L85" s="124"/>
      <c r="M85" s="125"/>
      <c r="N85" s="124"/>
      <c r="O85" s="124"/>
      <c r="P85" s="124"/>
      <c r="Q85" s="126"/>
      <c r="R85" s="71"/>
      <c r="S85" s="71"/>
      <c r="T85" s="71"/>
      <c r="U85" s="71"/>
      <c r="V85" s="71"/>
      <c r="W85" s="126"/>
      <c r="X85" s="124"/>
      <c r="Y85" s="124"/>
      <c r="Z85" s="124"/>
    </row>
    <row r="86" spans="2:26" s="69" customFormat="1" x14ac:dyDescent="0.25">
      <c r="B86" s="462"/>
      <c r="C86" s="462"/>
      <c r="D86" s="462"/>
      <c r="E86" s="67"/>
      <c r="F86" s="67"/>
      <c r="G86" s="124"/>
      <c r="H86" s="124"/>
      <c r="I86" s="124"/>
      <c r="J86" s="124"/>
      <c r="K86" s="125"/>
      <c r="L86" s="124"/>
      <c r="M86" s="125"/>
      <c r="N86" s="124"/>
      <c r="O86" s="124"/>
      <c r="P86" s="124"/>
      <c r="Q86" s="126"/>
      <c r="R86" s="71"/>
      <c r="S86" s="71"/>
      <c r="T86" s="71"/>
      <c r="U86" s="71"/>
      <c r="V86" s="71"/>
      <c r="W86" s="126"/>
      <c r="X86" s="124"/>
      <c r="Y86" s="124"/>
      <c r="Z86" s="124"/>
    </row>
    <row r="87" spans="2:26" s="69" customFormat="1" x14ac:dyDescent="0.25">
      <c r="B87" s="464"/>
      <c r="C87" s="464"/>
      <c r="D87" s="464"/>
      <c r="E87" s="464"/>
      <c r="F87" s="464"/>
      <c r="G87" s="464"/>
      <c r="H87" s="464"/>
      <c r="I87" s="464"/>
      <c r="J87" s="464"/>
      <c r="K87" s="464"/>
      <c r="L87" s="464"/>
      <c r="M87" s="464"/>
      <c r="N87" s="464"/>
      <c r="O87" s="464"/>
      <c r="P87" s="464"/>
      <c r="Q87" s="464"/>
      <c r="R87" s="464"/>
      <c r="S87" s="464"/>
      <c r="T87" s="464"/>
      <c r="U87" s="464"/>
      <c r="V87" s="464"/>
      <c r="W87" s="464"/>
      <c r="X87" s="464"/>
      <c r="Y87" s="464"/>
      <c r="Z87" s="464"/>
    </row>
    <row r="88" spans="2:26" s="69" customFormat="1" x14ac:dyDescent="0.25">
      <c r="B88" s="462"/>
      <c r="C88" s="462"/>
      <c r="D88" s="462"/>
      <c r="E88" s="67"/>
      <c r="F88" s="67"/>
      <c r="G88" s="124"/>
      <c r="H88" s="124"/>
      <c r="I88" s="124"/>
      <c r="J88" s="124"/>
      <c r="K88" s="125"/>
      <c r="L88" s="124"/>
      <c r="M88" s="125"/>
      <c r="N88" s="124"/>
      <c r="O88" s="124"/>
      <c r="P88" s="124"/>
      <c r="Q88" s="126"/>
      <c r="R88" s="71"/>
      <c r="S88" s="71"/>
      <c r="T88" s="71"/>
      <c r="U88" s="71"/>
      <c r="V88" s="71"/>
      <c r="W88" s="126"/>
      <c r="X88" s="124"/>
      <c r="Y88" s="124"/>
      <c r="Z88" s="124"/>
    </row>
    <row r="89" spans="2:26" s="69" customFormat="1" x14ac:dyDescent="0.25">
      <c r="B89" s="462"/>
      <c r="C89" s="462"/>
      <c r="D89" s="462"/>
      <c r="E89" s="67"/>
      <c r="F89" s="67"/>
      <c r="G89" s="124"/>
      <c r="H89" s="124"/>
      <c r="I89" s="124"/>
      <c r="J89" s="124"/>
      <c r="K89" s="125"/>
      <c r="L89" s="124"/>
      <c r="M89" s="125"/>
      <c r="N89" s="124"/>
      <c r="O89" s="124"/>
      <c r="P89" s="124"/>
      <c r="Q89" s="126"/>
      <c r="R89" s="71"/>
      <c r="S89" s="71"/>
      <c r="T89" s="71"/>
      <c r="U89" s="71"/>
      <c r="V89" s="71"/>
      <c r="W89" s="126"/>
      <c r="X89" s="124"/>
      <c r="Y89" s="124"/>
      <c r="Z89" s="124"/>
    </row>
    <row r="90" spans="2:26" s="69" customFormat="1" x14ac:dyDescent="0.25">
      <c r="B90" s="462"/>
      <c r="C90" s="462"/>
      <c r="D90" s="462"/>
      <c r="E90" s="67"/>
      <c r="F90" s="67"/>
      <c r="G90" s="124"/>
      <c r="H90" s="124"/>
      <c r="I90" s="124"/>
      <c r="J90" s="124"/>
      <c r="K90" s="125"/>
      <c r="L90" s="124"/>
      <c r="M90" s="125"/>
      <c r="N90" s="124"/>
      <c r="O90" s="124"/>
      <c r="P90" s="124"/>
      <c r="Q90" s="126"/>
      <c r="R90" s="71"/>
      <c r="S90" s="71"/>
      <c r="T90" s="71"/>
      <c r="U90" s="71"/>
      <c r="V90" s="71"/>
      <c r="W90" s="126"/>
      <c r="X90" s="124"/>
      <c r="Y90" s="124"/>
      <c r="Z90" s="124"/>
    </row>
    <row r="91" spans="2:26" s="69" customFormat="1" x14ac:dyDescent="0.25">
      <c r="Q91" s="67"/>
    </row>
  </sheetData>
  <mergeCells count="98">
    <mergeCell ref="H35:L36"/>
    <mergeCell ref="A1:F1"/>
    <mergeCell ref="R1:Z1"/>
    <mergeCell ref="B2:G2"/>
    <mergeCell ref="P2:W2"/>
    <mergeCell ref="B4:G4"/>
    <mergeCell ref="B3:G3"/>
    <mergeCell ref="P3:W3"/>
    <mergeCell ref="Y6:Z6"/>
    <mergeCell ref="P4:W6"/>
    <mergeCell ref="B10:Z10"/>
    <mergeCell ref="B8:G8"/>
    <mergeCell ref="Y14:Y15"/>
    <mergeCell ref="B14:D15"/>
    <mergeCell ref="E6:G6"/>
    <mergeCell ref="O15:P15"/>
    <mergeCell ref="W15:X15"/>
    <mergeCell ref="I15:J15"/>
    <mergeCell ref="R8:Z8"/>
    <mergeCell ref="G14:G15"/>
    <mergeCell ref="U15:V15"/>
    <mergeCell ref="B11:Z11"/>
    <mergeCell ref="B12:Z12"/>
    <mergeCell ref="S15:T15"/>
    <mergeCell ref="B42:D42"/>
    <mergeCell ref="A14:A15"/>
    <mergeCell ref="S14:X14"/>
    <mergeCell ref="I14:R14"/>
    <mergeCell ref="K15:L15"/>
    <mergeCell ref="M15:N15"/>
    <mergeCell ref="Q15:R15"/>
    <mergeCell ref="E14:E15"/>
    <mergeCell ref="H14:H15"/>
    <mergeCell ref="F14:F15"/>
    <mergeCell ref="E38:G39"/>
    <mergeCell ref="A16:Z16"/>
    <mergeCell ref="A17:Z17"/>
    <mergeCell ref="B41:Z41"/>
    <mergeCell ref="H33:L33"/>
    <mergeCell ref="Z14:Z15"/>
    <mergeCell ref="B44:D44"/>
    <mergeCell ref="B66:Z66"/>
    <mergeCell ref="B57:D57"/>
    <mergeCell ref="B18:D18"/>
    <mergeCell ref="B21:D21"/>
    <mergeCell ref="B20:D20"/>
    <mergeCell ref="B23:D23"/>
    <mergeCell ref="B19:D19"/>
    <mergeCell ref="B31:D31"/>
    <mergeCell ref="B43:D43"/>
    <mergeCell ref="P36:Q36"/>
    <mergeCell ref="P33:Q33"/>
    <mergeCell ref="B24:D24"/>
    <mergeCell ref="B22:D22"/>
    <mergeCell ref="B45:D45"/>
    <mergeCell ref="B47:Z47"/>
    <mergeCell ref="B64:Z64"/>
    <mergeCell ref="B55:D55"/>
    <mergeCell ref="B56:D56"/>
    <mergeCell ref="B60:Z60"/>
    <mergeCell ref="B54:D54"/>
    <mergeCell ref="B58:D58"/>
    <mergeCell ref="B63:D63"/>
    <mergeCell ref="B59:Z59"/>
    <mergeCell ref="B61:D61"/>
    <mergeCell ref="B62:Z62"/>
    <mergeCell ref="B46:D46"/>
    <mergeCell ref="B49:D49"/>
    <mergeCell ref="B53:D53"/>
    <mergeCell ref="B50:D50"/>
    <mergeCell ref="B51:Z51"/>
    <mergeCell ref="B48:D48"/>
    <mergeCell ref="B52:D52"/>
    <mergeCell ref="B75:D75"/>
    <mergeCell ref="B65:D65"/>
    <mergeCell ref="B68:Z68"/>
    <mergeCell ref="B69:D69"/>
    <mergeCell ref="B71:D71"/>
    <mergeCell ref="B67:D67"/>
    <mergeCell ref="B74:Z74"/>
    <mergeCell ref="B73:D73"/>
    <mergeCell ref="B70:Z70"/>
    <mergeCell ref="B72:Z72"/>
    <mergeCell ref="B76:Z76"/>
    <mergeCell ref="B77:D77"/>
    <mergeCell ref="B78:Z78"/>
    <mergeCell ref="B90:D90"/>
    <mergeCell ref="B79:D79"/>
    <mergeCell ref="B80:Z80"/>
    <mergeCell ref="B81:D81"/>
    <mergeCell ref="B82:Z82"/>
    <mergeCell ref="B83:D83"/>
    <mergeCell ref="B89:D89"/>
    <mergeCell ref="B87:Z87"/>
    <mergeCell ref="B86:D86"/>
    <mergeCell ref="B84:Z84"/>
    <mergeCell ref="B88:D88"/>
    <mergeCell ref="B85:D85"/>
  </mergeCells>
  <phoneticPr fontId="7" type="noConversion"/>
  <pageMargins left="0.23622047244094491" right="0.23622047244094491" top="0.74803149606299213" bottom="0.74803149606299213" header="0.31496062992125984" footer="0.31496062992125984"/>
  <pageSetup scale="7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Z97"/>
  <sheetViews>
    <sheetView view="pageBreakPreview" topLeftCell="B28" zoomScaleNormal="75" workbookViewId="0">
      <selection activeCell="U7" sqref="U7"/>
    </sheetView>
  </sheetViews>
  <sheetFormatPr defaultColWidth="9.109375" defaultRowHeight="13.2" x14ac:dyDescent="0.25"/>
  <cols>
    <col min="1" max="1" width="4.109375" style="61" customWidth="1"/>
    <col min="2" max="3" width="6.6640625" style="61" customWidth="1"/>
    <col min="4" max="4" width="8.5546875" style="61" customWidth="1"/>
    <col min="5" max="5" width="9.109375" style="61"/>
    <col min="6" max="6" width="10.33203125" style="61" customWidth="1"/>
    <col min="7" max="8" width="9.109375" style="61"/>
    <col min="9" max="9" width="6.109375" style="61" customWidth="1"/>
    <col min="10" max="10" width="8.44140625" style="61" customWidth="1"/>
    <col min="11" max="11" width="6.109375" style="61" customWidth="1"/>
    <col min="12" max="12" width="7.5546875" style="61" customWidth="1"/>
    <col min="13" max="13" width="5.44140625" style="61" customWidth="1"/>
    <col min="14" max="14" width="5.5546875" style="61" customWidth="1"/>
    <col min="15" max="15" width="5.88671875" style="61" customWidth="1"/>
    <col min="16" max="16" width="8.109375" style="61" customWidth="1"/>
    <col min="17" max="17" width="5.6640625" style="73" customWidth="1"/>
    <col min="18" max="18" width="6.5546875" style="61" customWidth="1"/>
    <col min="19" max="19" width="5.109375" style="61" customWidth="1"/>
    <col min="20" max="20" width="7.109375" style="61" customWidth="1"/>
    <col min="21" max="21" width="4.44140625" style="61" customWidth="1"/>
    <col min="22" max="22" width="6.33203125" style="61" customWidth="1"/>
    <col min="23" max="23" width="5.5546875" style="61" customWidth="1"/>
    <col min="24" max="24" width="7.6640625" style="61" customWidth="1"/>
    <col min="25" max="25" width="10.5546875" style="61" customWidth="1"/>
    <col min="26" max="26" width="11.88671875" style="61" customWidth="1"/>
    <col min="27" max="16384" width="9.109375" style="61"/>
  </cols>
  <sheetData>
    <row r="1" spans="1:26" x14ac:dyDescent="0.25">
      <c r="A1" s="509"/>
      <c r="B1" s="509"/>
      <c r="C1" s="509"/>
      <c r="D1" s="509"/>
      <c r="E1" s="509"/>
      <c r="F1" s="509"/>
      <c r="G1" s="56"/>
      <c r="H1" s="57"/>
      <c r="I1" s="57"/>
      <c r="J1" s="57"/>
      <c r="K1" s="58"/>
      <c r="L1" s="59"/>
      <c r="M1" s="60"/>
      <c r="N1" s="59"/>
      <c r="O1" s="59"/>
      <c r="P1" s="59"/>
      <c r="Q1" s="58"/>
      <c r="R1" s="510" t="s">
        <v>0</v>
      </c>
      <c r="S1" s="510"/>
      <c r="T1" s="510"/>
      <c r="U1" s="510"/>
      <c r="V1" s="510"/>
      <c r="W1" s="510"/>
      <c r="X1" s="510"/>
      <c r="Y1" s="510"/>
      <c r="Z1" s="510"/>
    </row>
    <row r="2" spans="1:26" x14ac:dyDescent="0.25">
      <c r="B2" s="459"/>
      <c r="C2" s="459"/>
      <c r="D2" s="459"/>
      <c r="E2" s="459"/>
      <c r="F2" s="459"/>
      <c r="G2" s="459"/>
      <c r="H2" s="62"/>
      <c r="I2" s="62"/>
      <c r="J2" s="62"/>
      <c r="K2" s="63"/>
      <c r="L2" s="59"/>
      <c r="M2" s="60"/>
      <c r="N2" s="59"/>
      <c r="O2" s="59"/>
      <c r="P2" s="511" t="s">
        <v>142</v>
      </c>
      <c r="Q2" s="511"/>
      <c r="R2" s="511"/>
      <c r="S2" s="511"/>
      <c r="T2" s="511"/>
      <c r="U2" s="511"/>
      <c r="V2" s="511"/>
      <c r="W2" s="511"/>
      <c r="X2" s="64"/>
      <c r="Y2" s="64"/>
      <c r="Z2" s="64"/>
    </row>
    <row r="3" spans="1:26" ht="26.25" customHeight="1" x14ac:dyDescent="0.25">
      <c r="B3" s="459"/>
      <c r="C3" s="459"/>
      <c r="D3" s="459"/>
      <c r="E3" s="459"/>
      <c r="F3" s="459"/>
      <c r="G3" s="459"/>
      <c r="H3" s="62"/>
      <c r="I3" s="62"/>
      <c r="J3" s="62"/>
      <c r="K3" s="63"/>
      <c r="L3" s="59"/>
      <c r="M3" s="60"/>
      <c r="N3" s="59"/>
      <c r="O3" s="59"/>
      <c r="P3" s="531" t="s">
        <v>158</v>
      </c>
      <c r="Q3" s="531"/>
      <c r="R3" s="531"/>
      <c r="S3" s="531"/>
      <c r="T3" s="531"/>
      <c r="U3" s="531"/>
      <c r="V3" s="531"/>
      <c r="W3" s="531"/>
      <c r="X3" s="292"/>
      <c r="Y3" s="64"/>
      <c r="Z3" s="64"/>
    </row>
    <row r="4" spans="1:26" ht="12.75" customHeight="1" x14ac:dyDescent="0.25">
      <c r="B4" s="459"/>
      <c r="C4" s="459"/>
      <c r="D4" s="459"/>
      <c r="E4" s="459"/>
      <c r="F4" s="459"/>
      <c r="G4" s="459"/>
      <c r="H4" s="62"/>
      <c r="I4" s="62"/>
      <c r="J4" s="62"/>
      <c r="K4" s="63"/>
      <c r="L4" s="59"/>
      <c r="M4" s="60"/>
      <c r="N4" s="59"/>
      <c r="O4" s="59"/>
      <c r="P4" s="512" t="s">
        <v>1</v>
      </c>
      <c r="Q4" s="512"/>
      <c r="R4" s="512"/>
      <c r="S4" s="512"/>
      <c r="T4" s="512"/>
      <c r="U4" s="512"/>
      <c r="V4" s="512"/>
      <c r="W4" s="512"/>
      <c r="X4" s="65"/>
      <c r="Y4" s="64"/>
      <c r="Z4" s="64"/>
    </row>
    <row r="5" spans="1:26" x14ac:dyDescent="0.25">
      <c r="B5" s="66"/>
      <c r="C5" s="66"/>
      <c r="D5" s="66"/>
      <c r="E5" s="67"/>
      <c r="F5" s="67"/>
      <c r="G5" s="68"/>
      <c r="H5" s="62"/>
      <c r="I5" s="62"/>
      <c r="J5" s="62"/>
      <c r="K5" s="63"/>
      <c r="L5" s="59"/>
      <c r="M5" s="60"/>
      <c r="N5" s="59"/>
      <c r="O5" s="59"/>
      <c r="P5" s="512"/>
      <c r="Q5" s="512"/>
      <c r="R5" s="512"/>
      <c r="S5" s="512"/>
      <c r="T5" s="512"/>
      <c r="U5" s="512"/>
      <c r="V5" s="512"/>
      <c r="W5" s="512"/>
      <c r="X5" s="65"/>
      <c r="Y5" s="57"/>
      <c r="Z5" s="57"/>
    </row>
    <row r="6" spans="1:26" x14ac:dyDescent="0.25">
      <c r="B6" s="69"/>
      <c r="C6" s="69"/>
      <c r="D6" s="69"/>
      <c r="E6" s="509"/>
      <c r="F6" s="509"/>
      <c r="G6" s="509"/>
      <c r="H6" s="57"/>
      <c r="I6" s="57"/>
      <c r="J6" s="57"/>
      <c r="K6" s="58"/>
      <c r="L6" s="59"/>
      <c r="M6" s="60"/>
      <c r="N6" s="59"/>
      <c r="O6" s="59"/>
      <c r="P6" s="512"/>
      <c r="Q6" s="512"/>
      <c r="R6" s="512"/>
      <c r="S6" s="512"/>
      <c r="T6" s="512"/>
      <c r="U6" s="512"/>
      <c r="V6" s="512"/>
      <c r="W6" s="512"/>
      <c r="X6" s="70"/>
      <c r="Y6" s="508" t="s">
        <v>138</v>
      </c>
      <c r="Z6" s="508"/>
    </row>
    <row r="7" spans="1:26" ht="12.75" x14ac:dyDescent="0.2">
      <c r="B7" s="69"/>
      <c r="C7" s="69"/>
      <c r="D7" s="69"/>
      <c r="E7" s="67"/>
      <c r="F7" s="67"/>
      <c r="G7" s="71"/>
      <c r="H7" s="57"/>
      <c r="I7" s="57"/>
      <c r="J7" s="57"/>
      <c r="K7" s="58"/>
      <c r="L7" s="59"/>
      <c r="M7" s="60"/>
      <c r="N7" s="59"/>
      <c r="O7" s="59"/>
      <c r="P7" s="59"/>
      <c r="Q7" s="58"/>
      <c r="R7" s="57"/>
      <c r="S7" s="57"/>
      <c r="T7" s="57"/>
      <c r="U7" s="57"/>
      <c r="V7" s="57"/>
      <c r="W7" s="58"/>
      <c r="X7" s="59"/>
      <c r="Y7" s="57"/>
      <c r="Z7" s="57"/>
    </row>
    <row r="8" spans="1:26" x14ac:dyDescent="0.25">
      <c r="B8" s="459"/>
      <c r="C8" s="459"/>
      <c r="D8" s="459"/>
      <c r="E8" s="459"/>
      <c r="F8" s="459"/>
      <c r="G8" s="459"/>
      <c r="H8" s="68"/>
      <c r="I8" s="68"/>
      <c r="J8" s="68"/>
      <c r="K8" s="72"/>
      <c r="L8" s="59"/>
      <c r="M8" s="60"/>
      <c r="N8" s="59"/>
      <c r="O8" s="59"/>
      <c r="P8" s="59"/>
      <c r="Q8" s="58"/>
      <c r="R8" s="455" t="s">
        <v>149</v>
      </c>
      <c r="S8" s="455"/>
      <c r="T8" s="455"/>
      <c r="U8" s="455"/>
      <c r="V8" s="455"/>
      <c r="W8" s="455"/>
      <c r="X8" s="455"/>
      <c r="Y8" s="455"/>
      <c r="Z8" s="455"/>
    </row>
    <row r="9" spans="1:26" ht="12.75" x14ac:dyDescent="0.2">
      <c r="B9" s="69"/>
      <c r="C9" s="69"/>
      <c r="D9" s="69"/>
      <c r="E9" s="73"/>
      <c r="F9" s="73"/>
      <c r="G9" s="57"/>
      <c r="H9" s="57"/>
      <c r="I9" s="57"/>
      <c r="J9" s="57"/>
      <c r="K9" s="58"/>
      <c r="L9" s="59"/>
      <c r="M9" s="60"/>
      <c r="N9" s="59"/>
      <c r="O9" s="59"/>
      <c r="P9" s="59"/>
      <c r="Q9" s="58"/>
      <c r="R9" s="57"/>
      <c r="S9" s="57"/>
      <c r="T9" s="57"/>
      <c r="U9" s="57"/>
      <c r="V9" s="57"/>
      <c r="W9" s="58"/>
      <c r="X9" s="59"/>
      <c r="Y9" s="59"/>
      <c r="Z9" s="59"/>
    </row>
    <row r="10" spans="1:26" x14ac:dyDescent="0.25">
      <c r="B10" s="520" t="s">
        <v>2</v>
      </c>
      <c r="C10" s="520"/>
      <c r="D10" s="520"/>
      <c r="E10" s="520"/>
      <c r="F10" s="520"/>
      <c r="G10" s="520"/>
      <c r="H10" s="520"/>
      <c r="I10" s="520"/>
      <c r="J10" s="520"/>
      <c r="K10" s="520"/>
      <c r="L10" s="520"/>
      <c r="M10" s="520"/>
      <c r="N10" s="520"/>
      <c r="O10" s="520"/>
      <c r="P10" s="520"/>
      <c r="Q10" s="520"/>
      <c r="R10" s="520"/>
      <c r="S10" s="520"/>
      <c r="T10" s="520"/>
      <c r="U10" s="520"/>
      <c r="V10" s="520"/>
      <c r="W10" s="520"/>
      <c r="X10" s="520"/>
      <c r="Y10" s="520"/>
      <c r="Z10" s="520"/>
    </row>
    <row r="11" spans="1:26" x14ac:dyDescent="0.25">
      <c r="B11" s="520" t="s">
        <v>84</v>
      </c>
      <c r="C11" s="520"/>
      <c r="D11" s="520"/>
      <c r="E11" s="520"/>
      <c r="F11" s="520"/>
      <c r="G11" s="520"/>
      <c r="H11" s="520"/>
      <c r="I11" s="520"/>
      <c r="J11" s="520"/>
      <c r="K11" s="520"/>
      <c r="L11" s="520"/>
      <c r="M11" s="520"/>
      <c r="N11" s="520"/>
      <c r="O11" s="520"/>
      <c r="P11" s="520"/>
      <c r="Q11" s="520"/>
      <c r="R11" s="520"/>
      <c r="S11" s="520"/>
      <c r="T11" s="520"/>
      <c r="U11" s="520"/>
      <c r="V11" s="520"/>
      <c r="W11" s="520"/>
      <c r="X11" s="520"/>
      <c r="Y11" s="520"/>
      <c r="Z11" s="520"/>
    </row>
    <row r="12" spans="1:26" x14ac:dyDescent="0.25">
      <c r="B12" s="520" t="s">
        <v>150</v>
      </c>
      <c r="C12" s="520"/>
      <c r="D12" s="520"/>
      <c r="E12" s="520"/>
      <c r="F12" s="520"/>
      <c r="G12" s="520"/>
      <c r="H12" s="520"/>
      <c r="I12" s="520"/>
      <c r="J12" s="520"/>
      <c r="K12" s="520"/>
      <c r="L12" s="520"/>
      <c r="M12" s="520"/>
      <c r="N12" s="520"/>
      <c r="O12" s="520"/>
      <c r="P12" s="520"/>
      <c r="Q12" s="520"/>
      <c r="R12" s="520"/>
      <c r="S12" s="520"/>
      <c r="T12" s="520"/>
      <c r="U12" s="520"/>
      <c r="V12" s="520"/>
      <c r="W12" s="520"/>
      <c r="X12" s="520"/>
      <c r="Y12" s="520"/>
      <c r="Z12" s="520"/>
    </row>
    <row r="13" spans="1:26" ht="13.5" thickBot="1" x14ac:dyDescent="0.25">
      <c r="E13" s="73"/>
      <c r="F13" s="73"/>
      <c r="G13" s="59"/>
      <c r="H13" s="59"/>
      <c r="I13" s="59"/>
      <c r="J13" s="59"/>
      <c r="K13" s="60"/>
      <c r="L13" s="59"/>
      <c r="M13" s="60"/>
      <c r="N13" s="59"/>
      <c r="O13" s="59"/>
      <c r="P13" s="59"/>
      <c r="Q13" s="58"/>
      <c r="R13" s="57"/>
      <c r="S13" s="57"/>
      <c r="T13" s="57"/>
      <c r="U13" s="57"/>
      <c r="V13" s="57"/>
      <c r="W13" s="58"/>
      <c r="X13" s="59"/>
      <c r="Y13" s="59"/>
      <c r="Z13" s="59"/>
    </row>
    <row r="14" spans="1:26" s="8" customFormat="1" ht="14.25" customHeight="1" thickBot="1" x14ac:dyDescent="0.3">
      <c r="A14" s="499" t="s">
        <v>49</v>
      </c>
      <c r="B14" s="483" t="s">
        <v>4</v>
      </c>
      <c r="C14" s="484"/>
      <c r="D14" s="485"/>
      <c r="E14" s="497" t="s">
        <v>5</v>
      </c>
      <c r="F14" s="499" t="s">
        <v>50</v>
      </c>
      <c r="G14" s="518" t="s">
        <v>7</v>
      </c>
      <c r="H14" s="516" t="s">
        <v>8</v>
      </c>
      <c r="I14" s="480" t="s">
        <v>9</v>
      </c>
      <c r="J14" s="481"/>
      <c r="K14" s="481"/>
      <c r="L14" s="481"/>
      <c r="M14" s="481"/>
      <c r="N14" s="481"/>
      <c r="O14" s="481"/>
      <c r="P14" s="481"/>
      <c r="Q14" s="481"/>
      <c r="R14" s="482"/>
      <c r="S14" s="513" t="s">
        <v>10</v>
      </c>
      <c r="T14" s="521"/>
      <c r="U14" s="521"/>
      <c r="V14" s="521"/>
      <c r="W14" s="521"/>
      <c r="X14" s="522"/>
      <c r="Y14" s="501" t="s">
        <v>11</v>
      </c>
      <c r="Z14" s="501" t="s">
        <v>12</v>
      </c>
    </row>
    <row r="15" spans="1:26" s="8" customFormat="1" ht="79.5" customHeight="1" thickBot="1" x14ac:dyDescent="0.35">
      <c r="A15" s="500"/>
      <c r="B15" s="486"/>
      <c r="C15" s="487"/>
      <c r="D15" s="488"/>
      <c r="E15" s="498"/>
      <c r="F15" s="500"/>
      <c r="G15" s="519"/>
      <c r="H15" s="517"/>
      <c r="I15" s="492" t="s">
        <v>63</v>
      </c>
      <c r="J15" s="493"/>
      <c r="K15" s="492" t="s">
        <v>64</v>
      </c>
      <c r="L15" s="493"/>
      <c r="M15" s="492" t="s">
        <v>65</v>
      </c>
      <c r="N15" s="493"/>
      <c r="O15" s="492" t="s">
        <v>13</v>
      </c>
      <c r="P15" s="493"/>
      <c r="Q15" s="492" t="s">
        <v>14</v>
      </c>
      <c r="R15" s="493"/>
      <c r="S15" s="492" t="s">
        <v>66</v>
      </c>
      <c r="T15" s="493"/>
      <c r="U15" s="492" t="s">
        <v>67</v>
      </c>
      <c r="V15" s="493"/>
      <c r="W15" s="492" t="s">
        <v>16</v>
      </c>
      <c r="X15" s="493"/>
      <c r="Y15" s="502"/>
      <c r="Z15" s="502"/>
    </row>
    <row r="16" spans="1:26" ht="13.5" customHeight="1" x14ac:dyDescent="0.25">
      <c r="A16" s="489" t="s">
        <v>17</v>
      </c>
      <c r="B16" s="490"/>
      <c r="C16" s="490"/>
      <c r="D16" s="490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490"/>
      <c r="S16" s="490"/>
      <c r="T16" s="490"/>
      <c r="U16" s="490"/>
      <c r="V16" s="490"/>
      <c r="W16" s="490"/>
      <c r="X16" s="490"/>
      <c r="Y16" s="490"/>
      <c r="Z16" s="491"/>
    </row>
    <row r="17" spans="1:26" ht="12.75" customHeight="1" thickBot="1" x14ac:dyDescent="0.3">
      <c r="A17" s="489" t="s">
        <v>68</v>
      </c>
      <c r="B17" s="490"/>
      <c r="C17" s="490"/>
      <c r="D17" s="490"/>
      <c r="E17" s="490"/>
      <c r="F17" s="490"/>
      <c r="G17" s="490"/>
      <c r="H17" s="490"/>
      <c r="I17" s="490"/>
      <c r="J17" s="490"/>
      <c r="K17" s="490"/>
      <c r="L17" s="490"/>
      <c r="M17" s="490"/>
      <c r="N17" s="490"/>
      <c r="O17" s="490"/>
      <c r="P17" s="490"/>
      <c r="Q17" s="490"/>
      <c r="R17" s="490"/>
      <c r="S17" s="490"/>
      <c r="T17" s="490"/>
      <c r="U17" s="490"/>
      <c r="V17" s="490"/>
      <c r="W17" s="490"/>
      <c r="X17" s="490"/>
      <c r="Y17" s="490"/>
      <c r="Z17" s="491"/>
    </row>
    <row r="18" spans="1:26" ht="12.75" customHeight="1" x14ac:dyDescent="0.25">
      <c r="A18" s="148">
        <v>1</v>
      </c>
      <c r="B18" s="530" t="s">
        <v>18</v>
      </c>
      <c r="C18" s="530"/>
      <c r="D18" s="530"/>
      <c r="E18" s="20">
        <v>1</v>
      </c>
      <c r="F18" s="21">
        <v>15</v>
      </c>
      <c r="G18" s="202">
        <v>4128</v>
      </c>
      <c r="H18" s="80">
        <f t="shared" ref="H18:H29" si="0">E18*G18</f>
        <v>4128</v>
      </c>
      <c r="I18" s="79">
        <v>0.3</v>
      </c>
      <c r="J18" s="80">
        <f>H18*I18</f>
        <v>1238.3999999999999</v>
      </c>
      <c r="K18" s="79">
        <v>0.2</v>
      </c>
      <c r="L18" s="80">
        <f>H18*K18</f>
        <v>825.6</v>
      </c>
      <c r="M18" s="80"/>
      <c r="N18" s="79"/>
      <c r="O18" s="79"/>
      <c r="P18" s="79"/>
      <c r="Q18" s="82"/>
      <c r="R18" s="83"/>
      <c r="S18" s="83"/>
      <c r="T18" s="83"/>
      <c r="U18" s="84"/>
      <c r="V18" s="83"/>
      <c r="W18" s="85"/>
      <c r="X18" s="86"/>
      <c r="Y18" s="80">
        <f>J18+L18+N18+P18+R18+T18+V18+X18</f>
        <v>2064</v>
      </c>
      <c r="Z18" s="88">
        <f t="shared" ref="Z18:Z29" si="1">H18+Y18</f>
        <v>6192</v>
      </c>
    </row>
    <row r="19" spans="1:26" ht="15" customHeight="1" x14ac:dyDescent="0.25">
      <c r="A19" s="149">
        <v>2</v>
      </c>
      <c r="B19" s="524" t="s">
        <v>19</v>
      </c>
      <c r="C19" s="524"/>
      <c r="D19" s="524"/>
      <c r="E19" s="30">
        <v>1</v>
      </c>
      <c r="F19" s="31" t="s">
        <v>145</v>
      </c>
      <c r="G19" s="92">
        <f>G18-G18*0.05</f>
        <v>3921.6</v>
      </c>
      <c r="H19" s="78">
        <f t="shared" si="0"/>
        <v>3921.6</v>
      </c>
      <c r="I19" s="93">
        <v>0.3</v>
      </c>
      <c r="J19" s="78">
        <f>H19*I19</f>
        <v>1176.48</v>
      </c>
      <c r="K19" s="93">
        <v>0.2</v>
      </c>
      <c r="L19" s="78">
        <f>H19*K19</f>
        <v>784.32</v>
      </c>
      <c r="M19" s="78"/>
      <c r="N19" s="93"/>
      <c r="O19" s="93"/>
      <c r="P19" s="93"/>
      <c r="Q19" s="105"/>
      <c r="R19" s="106"/>
      <c r="S19" s="106"/>
      <c r="T19" s="106"/>
      <c r="U19" s="107"/>
      <c r="V19" s="106"/>
      <c r="W19" s="104"/>
      <c r="X19" s="108"/>
      <c r="Y19" s="78">
        <f t="shared" ref="Y19:Y29" si="2">J19+L19+N19+P19+R19+T19+V19+X19</f>
        <v>1960.8000000000002</v>
      </c>
      <c r="Z19" s="103">
        <f t="shared" si="1"/>
        <v>5882.4</v>
      </c>
    </row>
    <row r="20" spans="1:26" ht="27.75" customHeight="1" x14ac:dyDescent="0.25">
      <c r="A20" s="150">
        <v>3</v>
      </c>
      <c r="B20" s="469" t="s">
        <v>20</v>
      </c>
      <c r="C20" s="469"/>
      <c r="D20" s="469"/>
      <c r="E20" s="30">
        <v>1</v>
      </c>
      <c r="F20" s="31">
        <v>8</v>
      </c>
      <c r="G20" s="32">
        <v>2624</v>
      </c>
      <c r="H20" s="78">
        <f t="shared" si="0"/>
        <v>2624</v>
      </c>
      <c r="I20" s="93"/>
      <c r="J20" s="78"/>
      <c r="K20" s="104"/>
      <c r="L20" s="78"/>
      <c r="M20" s="78"/>
      <c r="N20" s="93"/>
      <c r="O20" s="93"/>
      <c r="P20" s="93"/>
      <c r="Q20" s="105"/>
      <c r="R20" s="106"/>
      <c r="S20" s="106"/>
      <c r="T20" s="106"/>
      <c r="U20" s="107"/>
      <c r="V20" s="106"/>
      <c r="W20" s="104"/>
      <c r="X20" s="108"/>
      <c r="Y20" s="78">
        <f t="shared" si="2"/>
        <v>0</v>
      </c>
      <c r="Z20" s="103">
        <f t="shared" si="1"/>
        <v>2624</v>
      </c>
    </row>
    <row r="21" spans="1:26" ht="12.75" customHeight="1" x14ac:dyDescent="0.25">
      <c r="A21" s="149">
        <v>4</v>
      </c>
      <c r="B21" s="524" t="s">
        <v>69</v>
      </c>
      <c r="C21" s="524"/>
      <c r="D21" s="524"/>
      <c r="E21" s="30">
        <v>1</v>
      </c>
      <c r="F21" s="31">
        <v>5</v>
      </c>
      <c r="G21" s="32">
        <v>2176</v>
      </c>
      <c r="H21" s="78">
        <f t="shared" si="0"/>
        <v>2176</v>
      </c>
      <c r="I21" s="93"/>
      <c r="J21" s="78"/>
      <c r="K21" s="109"/>
      <c r="L21" s="110"/>
      <c r="M21" s="110"/>
      <c r="N21" s="111"/>
      <c r="O21" s="111"/>
      <c r="P21" s="111"/>
      <c r="Q21" s="105"/>
      <c r="R21" s="106"/>
      <c r="S21" s="106"/>
      <c r="T21" s="106"/>
      <c r="U21" s="107"/>
      <c r="V21" s="106"/>
      <c r="W21" s="109"/>
      <c r="X21" s="108"/>
      <c r="Y21" s="78">
        <f t="shared" si="2"/>
        <v>0</v>
      </c>
      <c r="Z21" s="103">
        <f t="shared" si="1"/>
        <v>2176</v>
      </c>
    </row>
    <row r="22" spans="1:26" ht="12.75" customHeight="1" x14ac:dyDescent="0.25">
      <c r="A22" s="149">
        <v>5</v>
      </c>
      <c r="B22" s="523" t="s">
        <v>85</v>
      </c>
      <c r="C22" s="523"/>
      <c r="D22" s="523"/>
      <c r="E22" s="30">
        <v>1</v>
      </c>
      <c r="F22" s="31">
        <v>8</v>
      </c>
      <c r="G22" s="32">
        <v>2624</v>
      </c>
      <c r="H22" s="78">
        <f t="shared" si="0"/>
        <v>2624</v>
      </c>
      <c r="I22" s="93"/>
      <c r="J22" s="78"/>
      <c r="K22" s="104"/>
      <c r="L22" s="78"/>
      <c r="M22" s="78"/>
      <c r="N22" s="93"/>
      <c r="O22" s="93">
        <v>0.5</v>
      </c>
      <c r="P22" s="78">
        <f>H22*O22</f>
        <v>1312</v>
      </c>
      <c r="Q22" s="105"/>
      <c r="R22" s="106"/>
      <c r="S22" s="105"/>
      <c r="T22" s="106"/>
      <c r="U22" s="107"/>
      <c r="V22" s="106"/>
      <c r="W22" s="93"/>
      <c r="X22" s="108"/>
      <c r="Y22" s="78">
        <f t="shared" si="2"/>
        <v>1312</v>
      </c>
      <c r="Z22" s="103">
        <f t="shared" si="1"/>
        <v>3936</v>
      </c>
    </row>
    <row r="23" spans="1:26" ht="27" customHeight="1" x14ac:dyDescent="0.25">
      <c r="A23" s="149">
        <v>6</v>
      </c>
      <c r="B23" s="524" t="s">
        <v>86</v>
      </c>
      <c r="C23" s="524"/>
      <c r="D23" s="524"/>
      <c r="E23" s="30">
        <v>2.25</v>
      </c>
      <c r="F23" s="31">
        <v>8</v>
      </c>
      <c r="G23" s="32">
        <v>2624</v>
      </c>
      <c r="H23" s="78">
        <f t="shared" si="0"/>
        <v>5904</v>
      </c>
      <c r="I23" s="93"/>
      <c r="J23" s="78"/>
      <c r="K23" s="104"/>
      <c r="L23" s="78"/>
      <c r="M23" s="78"/>
      <c r="N23" s="93"/>
      <c r="O23" s="93"/>
      <c r="P23" s="93"/>
      <c r="Q23" s="105"/>
      <c r="R23" s="106"/>
      <c r="S23" s="106"/>
      <c r="T23" s="106"/>
      <c r="U23" s="107"/>
      <c r="V23" s="106"/>
      <c r="W23" s="104"/>
      <c r="X23" s="108"/>
      <c r="Y23" s="78">
        <f t="shared" si="2"/>
        <v>0</v>
      </c>
      <c r="Z23" s="103">
        <f t="shared" si="1"/>
        <v>5904</v>
      </c>
    </row>
    <row r="24" spans="1:26" s="69" customFormat="1" ht="12.75" customHeight="1" x14ac:dyDescent="0.25">
      <c r="A24" s="149">
        <v>7</v>
      </c>
      <c r="B24" s="524" t="s">
        <v>87</v>
      </c>
      <c r="C24" s="524"/>
      <c r="D24" s="524"/>
      <c r="E24" s="30">
        <v>0.5</v>
      </c>
      <c r="F24" s="31">
        <v>5</v>
      </c>
      <c r="G24" s="32">
        <v>2176</v>
      </c>
      <c r="H24" s="78">
        <f t="shared" si="0"/>
        <v>1088</v>
      </c>
      <c r="I24" s="93"/>
      <c r="J24" s="93"/>
      <c r="K24" s="78"/>
      <c r="L24" s="93"/>
      <c r="M24" s="78"/>
      <c r="N24" s="93"/>
      <c r="O24" s="93"/>
      <c r="P24" s="93"/>
      <c r="Q24" s="106"/>
      <c r="R24" s="105"/>
      <c r="S24" s="105"/>
      <c r="T24" s="105"/>
      <c r="U24" s="105"/>
      <c r="V24" s="105"/>
      <c r="W24" s="78"/>
      <c r="X24" s="108"/>
      <c r="Y24" s="78">
        <f t="shared" si="2"/>
        <v>0</v>
      </c>
      <c r="Z24" s="103">
        <f t="shared" si="1"/>
        <v>1088</v>
      </c>
    </row>
    <row r="25" spans="1:26" s="69" customFormat="1" ht="12.75" customHeight="1" x14ac:dyDescent="0.25">
      <c r="A25" s="149">
        <v>8</v>
      </c>
      <c r="B25" s="525" t="s">
        <v>88</v>
      </c>
      <c r="C25" s="426"/>
      <c r="D25" s="427"/>
      <c r="E25" s="30">
        <v>1</v>
      </c>
      <c r="F25" s="31">
        <v>5</v>
      </c>
      <c r="G25" s="32">
        <v>2176</v>
      </c>
      <c r="H25" s="78">
        <f>E25*G25</f>
        <v>2176</v>
      </c>
      <c r="I25" s="93"/>
      <c r="J25" s="93"/>
      <c r="K25" s="78"/>
      <c r="L25" s="93"/>
      <c r="M25" s="78"/>
      <c r="N25" s="93"/>
      <c r="O25" s="93"/>
      <c r="P25" s="93"/>
      <c r="Q25" s="106"/>
      <c r="R25" s="105"/>
      <c r="S25" s="105"/>
      <c r="T25" s="105"/>
      <c r="U25" s="105"/>
      <c r="V25" s="105"/>
      <c r="W25" s="78"/>
      <c r="X25" s="108"/>
      <c r="Y25" s="78">
        <f t="shared" si="2"/>
        <v>0</v>
      </c>
      <c r="Z25" s="103">
        <f t="shared" si="1"/>
        <v>2176</v>
      </c>
    </row>
    <row r="26" spans="1:26" s="69" customFormat="1" ht="53.25" customHeight="1" x14ac:dyDescent="0.25">
      <c r="A26" s="149">
        <v>9</v>
      </c>
      <c r="B26" s="524" t="s">
        <v>89</v>
      </c>
      <c r="C26" s="524"/>
      <c r="D26" s="524"/>
      <c r="E26" s="30">
        <v>1</v>
      </c>
      <c r="F26" s="31">
        <v>5</v>
      </c>
      <c r="G26" s="32">
        <v>2176</v>
      </c>
      <c r="H26" s="78">
        <f t="shared" si="0"/>
        <v>2176</v>
      </c>
      <c r="I26" s="78"/>
      <c r="J26" s="93"/>
      <c r="K26" s="78"/>
      <c r="L26" s="93"/>
      <c r="M26" s="78"/>
      <c r="N26" s="93"/>
      <c r="O26" s="93"/>
      <c r="P26" s="93"/>
      <c r="Q26" s="106"/>
      <c r="R26" s="106"/>
      <c r="S26" s="106"/>
      <c r="T26" s="106"/>
      <c r="U26" s="106"/>
      <c r="V26" s="106"/>
      <c r="W26" s="105"/>
      <c r="X26" s="108"/>
      <c r="Y26" s="78">
        <f t="shared" si="2"/>
        <v>0</v>
      </c>
      <c r="Z26" s="103">
        <f t="shared" si="1"/>
        <v>2176</v>
      </c>
    </row>
    <row r="27" spans="1:26" s="69" customFormat="1" x14ac:dyDescent="0.25">
      <c r="A27" s="149">
        <v>10</v>
      </c>
      <c r="B27" s="524" t="s">
        <v>81</v>
      </c>
      <c r="C27" s="524"/>
      <c r="D27" s="524"/>
      <c r="E27" s="30">
        <v>2</v>
      </c>
      <c r="F27" s="31">
        <v>1</v>
      </c>
      <c r="G27" s="33">
        <v>1600</v>
      </c>
      <c r="H27" s="78">
        <f t="shared" si="0"/>
        <v>3200</v>
      </c>
      <c r="I27" s="78"/>
      <c r="J27" s="93"/>
      <c r="K27" s="78"/>
      <c r="L27" s="93"/>
      <c r="M27" s="78"/>
      <c r="N27" s="93"/>
      <c r="O27" s="93"/>
      <c r="P27" s="93"/>
      <c r="Q27" s="106"/>
      <c r="R27" s="106"/>
      <c r="S27" s="106"/>
      <c r="T27" s="106"/>
      <c r="U27" s="106"/>
      <c r="V27" s="106"/>
      <c r="W27" s="105"/>
      <c r="X27" s="108"/>
      <c r="Y27" s="78">
        <f t="shared" si="2"/>
        <v>0</v>
      </c>
      <c r="Z27" s="103">
        <f t="shared" si="1"/>
        <v>3200</v>
      </c>
    </row>
    <row r="28" spans="1:26" s="1" customFormat="1" ht="27" customHeight="1" x14ac:dyDescent="0.25">
      <c r="A28" s="149">
        <v>11</v>
      </c>
      <c r="B28" s="525" t="s">
        <v>33</v>
      </c>
      <c r="C28" s="426"/>
      <c r="D28" s="427"/>
      <c r="E28" s="30">
        <v>1.5</v>
      </c>
      <c r="F28" s="31">
        <v>2</v>
      </c>
      <c r="G28" s="33">
        <v>1744</v>
      </c>
      <c r="H28" s="78">
        <f t="shared" si="0"/>
        <v>2616</v>
      </c>
      <c r="I28" s="151"/>
      <c r="J28" s="93"/>
      <c r="K28" s="78"/>
      <c r="L28" s="93"/>
      <c r="M28" s="78"/>
      <c r="N28" s="93"/>
      <c r="O28" s="93"/>
      <c r="P28" s="93"/>
      <c r="Q28" s="106"/>
      <c r="R28" s="152"/>
      <c r="S28" s="152"/>
      <c r="T28" s="152"/>
      <c r="U28" s="152"/>
      <c r="V28" s="152"/>
      <c r="W28" s="34">
        <v>0.1</v>
      </c>
      <c r="X28" s="37">
        <f>H28*W28</f>
        <v>261.60000000000002</v>
      </c>
      <c r="Y28" s="78">
        <f t="shared" si="2"/>
        <v>261.60000000000002</v>
      </c>
      <c r="Z28" s="103">
        <f t="shared" si="1"/>
        <v>2877.6</v>
      </c>
    </row>
    <row r="29" spans="1:26" s="1" customFormat="1" ht="12.75" customHeight="1" thickBot="1" x14ac:dyDescent="0.3">
      <c r="A29" s="229">
        <v>12</v>
      </c>
      <c r="B29" s="529" t="s">
        <v>75</v>
      </c>
      <c r="C29" s="529"/>
      <c r="D29" s="529"/>
      <c r="E29" s="172">
        <v>3</v>
      </c>
      <c r="F29" s="173">
        <v>2</v>
      </c>
      <c r="G29" s="33">
        <v>1744</v>
      </c>
      <c r="H29" s="174">
        <f t="shared" si="0"/>
        <v>5232</v>
      </c>
      <c r="I29" s="231"/>
      <c r="J29" s="232"/>
      <c r="K29" s="174"/>
      <c r="L29" s="232"/>
      <c r="M29" s="174"/>
      <c r="N29" s="232"/>
      <c r="O29" s="232"/>
      <c r="P29" s="232"/>
      <c r="Q29" s="233"/>
      <c r="R29" s="234"/>
      <c r="S29" s="230"/>
      <c r="T29" s="230"/>
      <c r="U29" s="230"/>
      <c r="V29" s="230"/>
      <c r="W29" s="235"/>
      <c r="X29" s="236"/>
      <c r="Y29" s="174">
        <f t="shared" si="2"/>
        <v>0</v>
      </c>
      <c r="Z29" s="181">
        <f t="shared" si="1"/>
        <v>5232</v>
      </c>
    </row>
    <row r="30" spans="1:26" s="1" customFormat="1" ht="19.5" customHeight="1" thickBot="1" x14ac:dyDescent="0.3">
      <c r="A30" s="153"/>
      <c r="B30" s="526" t="s">
        <v>59</v>
      </c>
      <c r="C30" s="527"/>
      <c r="D30" s="528"/>
      <c r="E30" s="154">
        <f>SUM(E18:E29)</f>
        <v>16.25</v>
      </c>
      <c r="F30" s="155"/>
      <c r="G30" s="51"/>
      <c r="H30" s="156">
        <f>SUM(H18:H29)</f>
        <v>37865.599999999999</v>
      </c>
      <c r="I30" s="228"/>
      <c r="J30" s="119">
        <f>SUM(J18:J29)</f>
        <v>2414.88</v>
      </c>
      <c r="K30" s="157"/>
      <c r="L30" s="119">
        <f>SUM(L18:L29)</f>
        <v>1609.92</v>
      </c>
      <c r="M30" s="157"/>
      <c r="N30" s="118"/>
      <c r="O30" s="158"/>
      <c r="P30" s="119">
        <f>SUM(P22:P29)</f>
        <v>1312</v>
      </c>
      <c r="Q30" s="159"/>
      <c r="R30" s="160">
        <f>SUM(R18:R29)</f>
        <v>0</v>
      </c>
      <c r="S30" s="161"/>
      <c r="T30" s="160">
        <f>SUM(T22:T29)</f>
        <v>0</v>
      </c>
      <c r="U30" s="161"/>
      <c r="V30" s="162"/>
      <c r="W30" s="228"/>
      <c r="X30" s="163">
        <f>SUM(X28:X29)</f>
        <v>261.60000000000002</v>
      </c>
      <c r="Y30" s="156">
        <f>SUM(Y18:Y29)</f>
        <v>5598.4000000000005</v>
      </c>
      <c r="Z30" s="156">
        <f>SUM(Z18:Z29)</f>
        <v>43464</v>
      </c>
    </row>
    <row r="31" spans="1:26" s="1" customFormat="1" ht="12.75" customHeight="1" x14ac:dyDescent="0.2">
      <c r="A31" s="12"/>
      <c r="B31" s="164"/>
      <c r="C31" s="164"/>
      <c r="D31" s="164"/>
      <c r="E31" s="165"/>
      <c r="F31" s="129"/>
      <c r="G31" s="13"/>
      <c r="H31" s="166"/>
      <c r="I31" s="13"/>
      <c r="J31" s="135"/>
      <c r="K31" s="125"/>
      <c r="L31" s="135"/>
      <c r="M31" s="125"/>
      <c r="N31" s="124"/>
      <c r="O31" s="124"/>
      <c r="P31" s="135"/>
      <c r="Q31" s="126"/>
      <c r="R31" s="167"/>
      <c r="S31" s="128"/>
      <c r="T31" s="167"/>
      <c r="U31" s="128"/>
      <c r="V31" s="128"/>
      <c r="W31" s="13"/>
      <c r="X31" s="168"/>
      <c r="Y31" s="166"/>
      <c r="Z31" s="166"/>
    </row>
    <row r="32" spans="1:26" s="1" customFormat="1" ht="12.75" customHeight="1" x14ac:dyDescent="0.2">
      <c r="A32" s="12"/>
      <c r="B32" s="164"/>
      <c r="C32" s="164"/>
      <c r="D32" s="164"/>
      <c r="E32" s="165"/>
      <c r="F32" s="129"/>
      <c r="G32" s="13"/>
      <c r="H32" s="166"/>
      <c r="I32" s="13"/>
      <c r="J32" s="135"/>
      <c r="K32" s="125"/>
      <c r="L32" s="135"/>
      <c r="M32" s="125"/>
      <c r="N32" s="124"/>
      <c r="O32" s="124"/>
      <c r="P32" s="135"/>
      <c r="Q32" s="126"/>
      <c r="R32" s="167"/>
      <c r="S32" s="128"/>
      <c r="T32" s="167"/>
      <c r="U32" s="128"/>
      <c r="V32" s="128"/>
      <c r="W32" s="13"/>
      <c r="X32" s="168"/>
      <c r="Y32" s="166"/>
      <c r="Z32" s="166"/>
    </row>
    <row r="33" spans="1:26" s="1" customFormat="1" ht="12.75" customHeight="1" x14ac:dyDescent="0.2">
      <c r="A33" s="12"/>
      <c r="B33" s="164"/>
      <c r="C33" s="164"/>
      <c r="D33" s="164"/>
      <c r="E33" s="165"/>
      <c r="F33" s="129"/>
      <c r="G33" s="13"/>
      <c r="H33" s="166"/>
      <c r="I33" s="13"/>
      <c r="J33" s="135"/>
      <c r="K33" s="125"/>
      <c r="L33" s="135"/>
      <c r="M33" s="125"/>
      <c r="N33" s="124"/>
      <c r="O33" s="124"/>
      <c r="P33" s="135"/>
      <c r="Q33" s="126"/>
      <c r="R33" s="167"/>
      <c r="S33" s="128"/>
      <c r="T33" s="167"/>
      <c r="U33" s="128"/>
      <c r="V33" s="128"/>
      <c r="W33" s="13"/>
      <c r="X33" s="168"/>
      <c r="Y33" s="166"/>
      <c r="Z33" s="166"/>
    </row>
    <row r="34" spans="1:26" s="1" customFormat="1" ht="12.75" customHeight="1" x14ac:dyDescent="0.2">
      <c r="A34" s="12"/>
      <c r="B34" s="164"/>
      <c r="C34" s="164"/>
      <c r="D34" s="164"/>
      <c r="E34" s="165"/>
      <c r="F34" s="129"/>
      <c r="G34" s="13"/>
      <c r="H34" s="166"/>
      <c r="I34" s="13"/>
      <c r="J34" s="135"/>
      <c r="K34" s="125"/>
      <c r="L34" s="135"/>
      <c r="M34" s="125"/>
      <c r="N34" s="124"/>
      <c r="O34" s="124"/>
      <c r="P34" s="135"/>
      <c r="Q34" s="126"/>
      <c r="R34" s="167"/>
      <c r="S34" s="128"/>
      <c r="T34" s="167"/>
      <c r="U34" s="128"/>
      <c r="V34" s="128"/>
      <c r="W34" s="13"/>
      <c r="X34" s="168"/>
      <c r="Y34" s="166"/>
      <c r="Z34" s="166"/>
    </row>
    <row r="35" spans="1:26" s="1" customFormat="1" ht="12.75" customHeight="1" x14ac:dyDescent="0.2">
      <c r="A35" s="12"/>
      <c r="B35" s="164"/>
      <c r="C35" s="164"/>
      <c r="D35" s="164"/>
      <c r="E35" s="165"/>
      <c r="F35" s="129"/>
      <c r="G35" s="13"/>
      <c r="H35" s="166"/>
      <c r="I35" s="13"/>
      <c r="J35" s="135"/>
      <c r="K35" s="125"/>
      <c r="L35" s="135"/>
      <c r="M35" s="125"/>
      <c r="N35" s="124"/>
      <c r="O35" s="124"/>
      <c r="P35" s="135"/>
      <c r="Q35" s="126"/>
      <c r="R35" s="167"/>
      <c r="S35" s="128"/>
      <c r="T35" s="167"/>
      <c r="U35" s="128"/>
      <c r="V35" s="128"/>
      <c r="W35" s="13"/>
      <c r="X35" s="168"/>
      <c r="Y35" s="166"/>
      <c r="Z35" s="166"/>
    </row>
    <row r="36" spans="1:26" s="1" customFormat="1" ht="12.75" customHeight="1" x14ac:dyDescent="0.2">
      <c r="A36" s="12"/>
      <c r="B36" s="128"/>
      <c r="C36" s="128"/>
      <c r="D36" s="128"/>
      <c r="E36" s="129"/>
      <c r="F36" s="129"/>
      <c r="G36" s="13"/>
      <c r="H36" s="13"/>
      <c r="I36" s="13"/>
      <c r="J36" s="124"/>
      <c r="K36" s="125"/>
      <c r="L36" s="124"/>
      <c r="M36" s="125"/>
      <c r="N36" s="124"/>
      <c r="O36" s="124"/>
      <c r="P36" s="124"/>
      <c r="Q36" s="126"/>
      <c r="R36" s="128"/>
      <c r="S36" s="128"/>
      <c r="T36" s="128"/>
      <c r="U36" s="128"/>
      <c r="V36" s="128"/>
      <c r="W36" s="13"/>
      <c r="X36" s="13"/>
      <c r="Y36" s="4"/>
      <c r="Z36" s="4"/>
    </row>
    <row r="37" spans="1:26" s="1" customFormat="1" ht="12.75" customHeight="1" x14ac:dyDescent="0.2">
      <c r="A37" s="12"/>
      <c r="B37" s="128"/>
      <c r="C37" s="128"/>
      <c r="D37" s="128"/>
      <c r="E37" s="129"/>
      <c r="F37" s="129"/>
      <c r="G37" s="13"/>
      <c r="H37" s="13"/>
      <c r="I37" s="13"/>
      <c r="J37" s="124"/>
      <c r="K37" s="125"/>
      <c r="L37" s="124"/>
      <c r="M37" s="125"/>
      <c r="N37" s="124"/>
      <c r="O37" s="124"/>
      <c r="P37" s="124"/>
      <c r="Q37" s="126"/>
      <c r="R37" s="128"/>
      <c r="S37" s="128"/>
      <c r="T37" s="128"/>
      <c r="U37" s="128"/>
      <c r="V37" s="128"/>
      <c r="W37" s="13"/>
      <c r="X37" s="13"/>
      <c r="Y37" s="4"/>
      <c r="Z37" s="4"/>
    </row>
    <row r="38" spans="1:26" s="1" customFormat="1" ht="12.75" customHeight="1" x14ac:dyDescent="0.2">
      <c r="A38" s="12"/>
      <c r="B38" s="128"/>
      <c r="C38" s="128"/>
      <c r="D38" s="128"/>
      <c r="E38" s="129"/>
      <c r="F38" s="129"/>
      <c r="G38" s="13"/>
      <c r="H38" s="13"/>
      <c r="I38" s="13"/>
      <c r="J38" s="124"/>
      <c r="K38" s="125"/>
      <c r="L38" s="124"/>
      <c r="M38" s="125"/>
      <c r="N38" s="124"/>
      <c r="O38" s="124"/>
      <c r="P38" s="124"/>
      <c r="Q38" s="126"/>
      <c r="R38" s="128"/>
      <c r="S38" s="128"/>
      <c r="T38" s="128"/>
      <c r="U38" s="128"/>
      <c r="V38" s="128"/>
      <c r="W38" s="13"/>
      <c r="X38" s="13"/>
      <c r="Y38" s="4"/>
      <c r="Z38" s="4"/>
    </row>
    <row r="39" spans="1:26" s="1" customFormat="1" ht="12.75" customHeight="1" x14ac:dyDescent="0.25">
      <c r="A39" s="17"/>
      <c r="B39" s="128"/>
      <c r="C39" s="128"/>
      <c r="D39" s="128"/>
      <c r="E39" s="2"/>
      <c r="F39" s="2"/>
      <c r="G39" s="2"/>
      <c r="H39" s="421" t="s">
        <v>90</v>
      </c>
      <c r="I39" s="421"/>
      <c r="J39" s="421"/>
      <c r="K39" s="421"/>
      <c r="L39" s="421"/>
      <c r="M39" s="3"/>
      <c r="N39" s="3"/>
      <c r="O39" s="3"/>
      <c r="P39" s="421" t="s">
        <v>91</v>
      </c>
      <c r="Q39" s="421"/>
      <c r="R39" s="128"/>
      <c r="S39" s="128"/>
      <c r="T39" s="128"/>
      <c r="U39" s="128"/>
      <c r="V39" s="128"/>
    </row>
    <row r="40" spans="1:26" s="1" customFormat="1" ht="12.75" customHeight="1" x14ac:dyDescent="0.25">
      <c r="A40" s="17"/>
      <c r="B40" s="129"/>
      <c r="C40" s="129"/>
      <c r="D40" s="129"/>
      <c r="E40" s="421"/>
      <c r="F40" s="421"/>
      <c r="G40" s="421"/>
      <c r="H40" s="128"/>
      <c r="I40" s="128"/>
      <c r="J40" s="4"/>
      <c r="K40" s="5"/>
      <c r="L40" s="4"/>
      <c r="M40" s="5"/>
      <c r="N40" s="6"/>
      <c r="O40" s="7"/>
      <c r="P40" s="6"/>
      <c r="Q40" s="6"/>
      <c r="R40" s="7"/>
      <c r="S40" s="4"/>
      <c r="T40" s="4"/>
      <c r="U40" s="4"/>
      <c r="V40" s="4"/>
    </row>
    <row r="41" spans="1:26" s="1" customFormat="1" ht="12.75" customHeight="1" x14ac:dyDescent="0.25">
      <c r="A41" s="17"/>
      <c r="B41" s="129"/>
      <c r="C41" s="129"/>
      <c r="D41" s="129"/>
      <c r="E41" s="421"/>
      <c r="F41" s="421"/>
      <c r="G41" s="421"/>
      <c r="H41" s="421" t="s">
        <v>47</v>
      </c>
      <c r="I41" s="421"/>
      <c r="J41" s="421"/>
      <c r="K41" s="421"/>
      <c r="L41" s="421"/>
      <c r="M41" s="6"/>
      <c r="N41" s="6"/>
      <c r="O41" s="7"/>
      <c r="P41" s="4"/>
      <c r="Q41" s="4"/>
      <c r="R41" s="4"/>
      <c r="S41" s="4"/>
    </row>
    <row r="42" spans="1:26" s="1" customFormat="1" ht="12.75" customHeight="1" x14ac:dyDescent="0.25">
      <c r="A42" s="17"/>
      <c r="B42" s="129"/>
      <c r="C42" s="129"/>
      <c r="D42" s="129"/>
      <c r="E42" s="12"/>
      <c r="F42" s="12"/>
      <c r="G42" s="4"/>
      <c r="H42" s="421"/>
      <c r="I42" s="421"/>
      <c r="J42" s="421"/>
      <c r="K42" s="421"/>
      <c r="L42" s="421"/>
      <c r="M42" s="3"/>
      <c r="N42" s="3"/>
      <c r="O42" s="3"/>
      <c r="P42" s="476" t="s">
        <v>137</v>
      </c>
      <c r="Q42" s="476"/>
      <c r="R42" s="7"/>
      <c r="S42" s="4"/>
      <c r="T42" s="4"/>
      <c r="U42" s="4"/>
      <c r="V42" s="4"/>
    </row>
    <row r="43" spans="1:26" s="69" customFormat="1" ht="12.75" x14ac:dyDescent="0.2">
      <c r="B43" s="147"/>
      <c r="C43" s="147"/>
      <c r="D43" s="147"/>
      <c r="E43" s="147"/>
      <c r="F43" s="147"/>
      <c r="G43" s="147"/>
      <c r="H43" s="147"/>
      <c r="I43" s="147"/>
      <c r="J43" s="128"/>
      <c r="K43" s="128"/>
      <c r="L43" s="128"/>
      <c r="M43" s="128"/>
      <c r="N43" s="128"/>
      <c r="O43" s="128"/>
      <c r="P43" s="128"/>
      <c r="Q43" s="128"/>
      <c r="R43" s="147"/>
      <c r="S43" s="147"/>
      <c r="T43" s="147"/>
      <c r="U43" s="147"/>
      <c r="V43" s="147"/>
      <c r="W43" s="147"/>
      <c r="X43" s="147"/>
      <c r="Y43" s="147"/>
      <c r="Z43" s="147"/>
    </row>
    <row r="44" spans="1:26" s="69" customFormat="1" ht="12.75" x14ac:dyDescent="0.2">
      <c r="B44" s="462"/>
      <c r="C44" s="462"/>
      <c r="D44" s="462"/>
      <c r="E44" s="67"/>
      <c r="F44" s="67"/>
      <c r="G44" s="124"/>
      <c r="H44" s="124"/>
      <c r="I44" s="124"/>
      <c r="J44" s="4"/>
      <c r="K44" s="5"/>
      <c r="L44" s="4"/>
      <c r="M44" s="5"/>
      <c r="N44" s="6"/>
      <c r="O44" s="7"/>
      <c r="P44" s="6"/>
      <c r="Q44" s="6"/>
      <c r="R44" s="71"/>
      <c r="S44" s="71"/>
      <c r="T44" s="71"/>
      <c r="U44" s="71"/>
      <c r="V44" s="71"/>
      <c r="W44" s="126"/>
      <c r="X44" s="124"/>
      <c r="Y44" s="124"/>
      <c r="Z44" s="124"/>
    </row>
    <row r="45" spans="1:26" s="69" customFormat="1" ht="12.75" x14ac:dyDescent="0.2">
      <c r="B45" s="462"/>
      <c r="C45" s="462"/>
      <c r="D45" s="462"/>
      <c r="E45" s="67"/>
      <c r="F45" s="67"/>
      <c r="G45" s="124"/>
      <c r="H45" s="124"/>
      <c r="I45" s="124"/>
      <c r="J45" s="5"/>
      <c r="K45" s="6"/>
      <c r="L45" s="7"/>
      <c r="M45" s="6"/>
      <c r="N45" s="6"/>
      <c r="O45" s="7"/>
      <c r="P45" s="4"/>
      <c r="Q45" s="4"/>
      <c r="R45" s="71"/>
      <c r="S45" s="71"/>
      <c r="T45" s="71"/>
      <c r="U45" s="71"/>
      <c r="V45" s="71"/>
      <c r="W45" s="126"/>
      <c r="X45" s="124"/>
      <c r="Y45" s="124"/>
      <c r="Z45" s="124"/>
    </row>
    <row r="46" spans="1:26" s="69" customFormat="1" ht="12.75" x14ac:dyDescent="0.2">
      <c r="B46" s="462"/>
      <c r="C46" s="462"/>
      <c r="D46" s="462"/>
      <c r="E46" s="67"/>
      <c r="F46" s="67"/>
      <c r="G46" s="124"/>
      <c r="H46" s="124"/>
      <c r="I46" s="124"/>
      <c r="J46" s="4"/>
      <c r="K46" s="5"/>
      <c r="L46" s="4"/>
      <c r="M46" s="5"/>
      <c r="N46" s="6"/>
      <c r="O46" s="7"/>
      <c r="P46" s="6"/>
      <c r="Q46" s="6"/>
      <c r="R46" s="71"/>
      <c r="S46" s="71"/>
      <c r="T46" s="71"/>
      <c r="U46" s="71"/>
      <c r="V46" s="71"/>
      <c r="W46" s="126"/>
      <c r="X46" s="124"/>
      <c r="Y46" s="124"/>
      <c r="Z46" s="124"/>
    </row>
    <row r="47" spans="1:26" s="69" customFormat="1" ht="12.75" x14ac:dyDescent="0.2">
      <c r="B47" s="462"/>
      <c r="C47" s="462"/>
      <c r="D47" s="462"/>
      <c r="E47" s="67"/>
      <c r="F47" s="67"/>
      <c r="G47" s="124"/>
      <c r="H47" s="124"/>
      <c r="I47" s="124"/>
      <c r="J47" s="147"/>
      <c r="K47" s="147"/>
      <c r="L47" s="147"/>
      <c r="M47" s="147"/>
      <c r="N47" s="147"/>
      <c r="O47" s="147"/>
      <c r="P47" s="147"/>
      <c r="Q47" s="147"/>
      <c r="R47" s="71"/>
      <c r="S47" s="71"/>
      <c r="T47" s="71"/>
      <c r="U47" s="71"/>
      <c r="V47" s="71"/>
      <c r="W47" s="126"/>
      <c r="X47" s="124"/>
      <c r="Y47" s="124"/>
      <c r="Z47" s="124"/>
    </row>
    <row r="48" spans="1:26" s="69" customFormat="1" ht="12.75" x14ac:dyDescent="0.2">
      <c r="B48" s="462"/>
      <c r="C48" s="462"/>
      <c r="D48" s="462"/>
      <c r="E48" s="67"/>
      <c r="F48" s="67"/>
      <c r="G48" s="124"/>
      <c r="H48" s="124"/>
      <c r="I48" s="124"/>
      <c r="J48" s="124"/>
      <c r="K48" s="125"/>
      <c r="L48" s="124"/>
      <c r="M48" s="125"/>
      <c r="N48" s="124"/>
      <c r="O48" s="124"/>
      <c r="P48" s="124"/>
      <c r="Q48" s="126"/>
      <c r="R48" s="71"/>
      <c r="S48" s="71"/>
      <c r="T48" s="71"/>
      <c r="U48" s="71"/>
      <c r="V48" s="71"/>
      <c r="W48" s="126"/>
      <c r="X48" s="124"/>
      <c r="Y48" s="124"/>
      <c r="Z48" s="124"/>
    </row>
    <row r="49" spans="2:26" s="69" customFormat="1" ht="12.75" x14ac:dyDescent="0.2">
      <c r="B49" s="147"/>
      <c r="C49" s="147"/>
      <c r="D49" s="147"/>
      <c r="E49" s="147"/>
      <c r="F49" s="147"/>
      <c r="G49" s="147"/>
      <c r="H49" s="147"/>
      <c r="I49" s="147"/>
      <c r="J49" s="124"/>
      <c r="K49" s="125"/>
      <c r="L49" s="124"/>
      <c r="M49" s="125"/>
      <c r="N49" s="124"/>
      <c r="O49" s="124"/>
      <c r="P49" s="124"/>
      <c r="Q49" s="126"/>
      <c r="R49" s="147"/>
      <c r="S49" s="147"/>
      <c r="T49" s="147"/>
      <c r="U49" s="147"/>
      <c r="V49" s="147"/>
      <c r="W49" s="147"/>
      <c r="X49" s="147"/>
      <c r="Y49" s="147"/>
      <c r="Z49" s="147"/>
    </row>
    <row r="50" spans="2:26" s="69" customFormat="1" ht="12.75" x14ac:dyDescent="0.2">
      <c r="B50" s="462"/>
      <c r="C50" s="462"/>
      <c r="D50" s="462"/>
      <c r="E50" s="67"/>
      <c r="F50" s="67"/>
      <c r="G50" s="124"/>
      <c r="H50" s="124"/>
      <c r="I50" s="124"/>
      <c r="J50" s="124"/>
      <c r="K50" s="125"/>
      <c r="L50" s="124"/>
      <c r="M50" s="125"/>
      <c r="N50" s="124"/>
      <c r="O50" s="124"/>
      <c r="P50" s="124"/>
      <c r="Q50" s="126"/>
      <c r="R50" s="71"/>
      <c r="S50" s="71"/>
      <c r="T50" s="71"/>
      <c r="U50" s="71"/>
      <c r="V50" s="71"/>
      <c r="W50" s="126"/>
      <c r="X50" s="124"/>
      <c r="Y50" s="124"/>
      <c r="Z50" s="124"/>
    </row>
    <row r="51" spans="2:26" s="69" customFormat="1" ht="12.75" x14ac:dyDescent="0.2">
      <c r="B51" s="462"/>
      <c r="C51" s="462"/>
      <c r="D51" s="462"/>
      <c r="E51" s="67"/>
      <c r="F51" s="67"/>
      <c r="G51" s="124"/>
      <c r="H51" s="124"/>
      <c r="I51" s="124"/>
      <c r="J51" s="124"/>
      <c r="K51" s="125"/>
      <c r="L51" s="124"/>
      <c r="M51" s="125"/>
      <c r="N51" s="124"/>
      <c r="O51" s="124"/>
      <c r="P51" s="124"/>
      <c r="Q51" s="126"/>
      <c r="R51" s="71"/>
      <c r="S51" s="71"/>
      <c r="T51" s="71"/>
      <c r="U51" s="71"/>
      <c r="V51" s="71"/>
      <c r="W51" s="126"/>
      <c r="X51" s="124"/>
      <c r="Y51" s="124"/>
      <c r="Z51" s="124"/>
    </row>
    <row r="52" spans="2:26" s="69" customFormat="1" ht="12.75" x14ac:dyDescent="0.2">
      <c r="B52" s="467"/>
      <c r="C52" s="467"/>
      <c r="D52" s="467"/>
      <c r="E52" s="130"/>
      <c r="F52" s="130"/>
      <c r="G52" s="131"/>
      <c r="H52" s="131"/>
      <c r="I52" s="131"/>
      <c r="J52" s="124"/>
      <c r="K52" s="125"/>
      <c r="L52" s="124"/>
      <c r="M52" s="125"/>
      <c r="N52" s="124"/>
      <c r="O52" s="124"/>
      <c r="P52" s="124"/>
      <c r="Q52" s="126"/>
      <c r="R52" s="131"/>
      <c r="S52" s="131"/>
      <c r="T52" s="131"/>
      <c r="U52" s="131"/>
      <c r="V52" s="131"/>
      <c r="W52" s="132"/>
      <c r="X52" s="131"/>
      <c r="Y52" s="131"/>
      <c r="Z52" s="131"/>
    </row>
    <row r="53" spans="2:26" s="69" customFormat="1" ht="12.75" x14ac:dyDescent="0.2">
      <c r="B53" s="226"/>
      <c r="C53" s="226"/>
      <c r="D53" s="226"/>
      <c r="E53" s="226"/>
      <c r="F53" s="226"/>
      <c r="G53" s="226"/>
      <c r="H53" s="226"/>
      <c r="I53" s="226"/>
      <c r="J53" s="147"/>
      <c r="K53" s="147"/>
      <c r="L53" s="147"/>
      <c r="M53" s="147"/>
      <c r="N53" s="147"/>
      <c r="O53" s="147"/>
      <c r="P53" s="147"/>
      <c r="Q53" s="147"/>
      <c r="R53" s="226"/>
      <c r="S53" s="226"/>
      <c r="T53" s="226"/>
      <c r="U53" s="226"/>
      <c r="V53" s="226"/>
      <c r="W53" s="226"/>
      <c r="X53" s="226"/>
      <c r="Y53" s="226"/>
      <c r="Z53" s="226"/>
    </row>
    <row r="54" spans="2:26" s="69" customFormat="1" ht="12.75" x14ac:dyDescent="0.2">
      <c r="B54" s="462"/>
      <c r="C54" s="462"/>
      <c r="D54" s="462"/>
      <c r="E54" s="67"/>
      <c r="F54" s="67"/>
      <c r="G54" s="124"/>
      <c r="H54" s="124"/>
      <c r="I54" s="124"/>
      <c r="J54" s="124"/>
      <c r="K54" s="125"/>
      <c r="L54" s="124"/>
      <c r="M54" s="125"/>
      <c r="N54" s="124"/>
      <c r="O54" s="124"/>
      <c r="P54" s="124"/>
      <c r="Q54" s="126"/>
      <c r="R54" s="71"/>
      <c r="S54" s="71"/>
      <c r="T54" s="71"/>
      <c r="U54" s="71"/>
      <c r="V54" s="71"/>
      <c r="W54" s="126"/>
      <c r="X54" s="124"/>
      <c r="Y54" s="124"/>
      <c r="Z54" s="124"/>
    </row>
    <row r="55" spans="2:26" s="69" customFormat="1" ht="12.75" x14ac:dyDescent="0.2">
      <c r="B55" s="462"/>
      <c r="C55" s="462"/>
      <c r="D55" s="462"/>
      <c r="E55" s="67"/>
      <c r="F55" s="67"/>
      <c r="G55" s="124"/>
      <c r="H55" s="124"/>
      <c r="I55" s="124"/>
      <c r="J55" s="124"/>
      <c r="K55" s="125"/>
      <c r="L55" s="124"/>
      <c r="M55" s="125"/>
      <c r="N55" s="124"/>
      <c r="O55" s="124"/>
      <c r="P55" s="124"/>
      <c r="Q55" s="126"/>
      <c r="R55" s="71"/>
      <c r="S55" s="71"/>
      <c r="T55" s="71"/>
      <c r="U55" s="71"/>
      <c r="V55" s="71"/>
      <c r="W55" s="126"/>
      <c r="X55" s="124"/>
      <c r="Y55" s="124"/>
      <c r="Z55" s="124"/>
    </row>
    <row r="56" spans="2:26" s="69" customFormat="1" ht="12.75" x14ac:dyDescent="0.2">
      <c r="B56" s="462"/>
      <c r="C56" s="462"/>
      <c r="D56" s="462"/>
      <c r="E56" s="67"/>
      <c r="F56" s="67"/>
      <c r="G56" s="124"/>
      <c r="H56" s="124"/>
      <c r="I56" s="124"/>
      <c r="J56" s="131"/>
      <c r="K56" s="132"/>
      <c r="L56" s="131"/>
      <c r="M56" s="132"/>
      <c r="N56" s="131"/>
      <c r="O56" s="131"/>
      <c r="P56" s="131"/>
      <c r="Q56" s="133"/>
      <c r="R56" s="71"/>
      <c r="S56" s="71"/>
      <c r="T56" s="71"/>
      <c r="U56" s="71"/>
      <c r="V56" s="71"/>
      <c r="W56" s="126"/>
      <c r="X56" s="124"/>
      <c r="Y56" s="124"/>
      <c r="Z56" s="124"/>
    </row>
    <row r="57" spans="2:26" s="69" customFormat="1" ht="12.75" x14ac:dyDescent="0.2">
      <c r="B57" s="462"/>
      <c r="C57" s="462"/>
      <c r="D57" s="462"/>
      <c r="E57" s="67"/>
      <c r="F57" s="67"/>
      <c r="G57" s="124"/>
      <c r="H57" s="124"/>
      <c r="I57" s="124"/>
      <c r="J57" s="226"/>
      <c r="K57" s="226"/>
      <c r="L57" s="226"/>
      <c r="M57" s="226"/>
      <c r="N57" s="226"/>
      <c r="O57" s="226"/>
      <c r="P57" s="226"/>
      <c r="Q57" s="226"/>
      <c r="R57" s="71"/>
      <c r="S57" s="71"/>
      <c r="T57" s="71"/>
      <c r="U57" s="71"/>
      <c r="V57" s="71"/>
      <c r="W57" s="126"/>
      <c r="X57" s="124"/>
      <c r="Y57" s="124"/>
      <c r="Z57" s="124"/>
    </row>
    <row r="58" spans="2:26" s="69" customFormat="1" ht="12.75" x14ac:dyDescent="0.2">
      <c r="B58" s="462"/>
      <c r="C58" s="462"/>
      <c r="D58" s="462"/>
      <c r="E58" s="67"/>
      <c r="F58" s="67"/>
      <c r="G58" s="124"/>
      <c r="H58" s="124"/>
      <c r="I58" s="124"/>
      <c r="J58" s="124"/>
      <c r="K58" s="125"/>
      <c r="L58" s="124"/>
      <c r="M58" s="125"/>
      <c r="N58" s="124"/>
      <c r="O58" s="124"/>
      <c r="P58" s="124"/>
      <c r="Q58" s="126"/>
      <c r="R58" s="71"/>
      <c r="S58" s="71"/>
      <c r="T58" s="71"/>
      <c r="U58" s="71"/>
      <c r="V58" s="71"/>
      <c r="W58" s="126"/>
      <c r="X58" s="124"/>
      <c r="Y58" s="124"/>
      <c r="Z58" s="124"/>
    </row>
    <row r="59" spans="2:26" s="69" customFormat="1" ht="12.75" x14ac:dyDescent="0.2">
      <c r="B59" s="462"/>
      <c r="C59" s="462"/>
      <c r="D59" s="462"/>
      <c r="E59" s="67"/>
      <c r="F59" s="67"/>
      <c r="G59" s="124"/>
      <c r="H59" s="124"/>
      <c r="I59" s="124"/>
      <c r="J59" s="124"/>
      <c r="K59" s="125"/>
      <c r="L59" s="124"/>
      <c r="M59" s="125"/>
      <c r="N59" s="124"/>
      <c r="O59" s="124"/>
      <c r="P59" s="124"/>
      <c r="Q59" s="126"/>
      <c r="R59" s="71"/>
      <c r="S59" s="71"/>
      <c r="T59" s="71"/>
      <c r="U59" s="71"/>
      <c r="V59" s="71"/>
      <c r="W59" s="126"/>
      <c r="X59" s="124"/>
      <c r="Y59" s="124"/>
      <c r="Z59" s="124"/>
    </row>
    <row r="60" spans="2:26" s="69" customFormat="1" ht="12.75" x14ac:dyDescent="0.2">
      <c r="B60" s="463"/>
      <c r="C60" s="463"/>
      <c r="D60" s="463"/>
      <c r="E60" s="134"/>
      <c r="F60" s="134"/>
      <c r="G60" s="135"/>
      <c r="H60" s="135"/>
      <c r="I60" s="135"/>
      <c r="J60" s="124"/>
      <c r="K60" s="125"/>
      <c r="L60" s="124"/>
      <c r="M60" s="125"/>
      <c r="N60" s="124"/>
      <c r="O60" s="124"/>
      <c r="P60" s="124"/>
      <c r="Q60" s="126"/>
      <c r="R60" s="135"/>
      <c r="S60" s="135"/>
      <c r="T60" s="135"/>
      <c r="U60" s="135"/>
      <c r="V60" s="135"/>
      <c r="W60" s="136"/>
      <c r="X60" s="135"/>
      <c r="Y60" s="135"/>
      <c r="Z60" s="135"/>
    </row>
    <row r="61" spans="2:26" s="69" customFormat="1" ht="12.75" x14ac:dyDescent="0.2">
      <c r="B61" s="134"/>
      <c r="C61" s="134"/>
      <c r="D61" s="134"/>
      <c r="E61" s="134"/>
      <c r="F61" s="134"/>
      <c r="G61" s="134"/>
      <c r="H61" s="134"/>
      <c r="I61" s="134"/>
      <c r="J61" s="124"/>
      <c r="K61" s="125"/>
      <c r="L61" s="124"/>
      <c r="M61" s="125"/>
      <c r="N61" s="124"/>
      <c r="O61" s="124"/>
      <c r="P61" s="124"/>
      <c r="Q61" s="126"/>
      <c r="R61" s="134"/>
      <c r="S61" s="134"/>
      <c r="T61" s="134"/>
      <c r="U61" s="134"/>
      <c r="V61" s="134"/>
      <c r="W61" s="134"/>
      <c r="X61" s="134"/>
      <c r="Y61" s="134"/>
      <c r="Z61" s="134"/>
    </row>
    <row r="62" spans="2:26" s="69" customFormat="1" x14ac:dyDescent="0.25">
      <c r="B62" s="227"/>
      <c r="C62" s="227"/>
      <c r="D62" s="227"/>
      <c r="E62" s="227"/>
      <c r="F62" s="227"/>
      <c r="G62" s="227"/>
      <c r="H62" s="227"/>
      <c r="I62" s="227"/>
      <c r="J62" s="124"/>
      <c r="K62" s="125"/>
      <c r="L62" s="124"/>
      <c r="M62" s="125"/>
      <c r="N62" s="124"/>
      <c r="O62" s="124"/>
      <c r="P62" s="124"/>
      <c r="Q62" s="126"/>
      <c r="R62" s="227"/>
      <c r="S62" s="227"/>
      <c r="T62" s="227"/>
      <c r="U62" s="227"/>
      <c r="V62" s="227"/>
      <c r="W62" s="227"/>
      <c r="X62" s="227"/>
      <c r="Y62" s="227"/>
      <c r="Z62" s="227"/>
    </row>
    <row r="63" spans="2:26" s="69" customFormat="1" x14ac:dyDescent="0.25">
      <c r="B63" s="462"/>
      <c r="C63" s="462"/>
      <c r="D63" s="462"/>
      <c r="E63" s="67"/>
      <c r="F63" s="67"/>
      <c r="G63" s="124"/>
      <c r="H63" s="124"/>
      <c r="I63" s="124"/>
      <c r="J63" s="124"/>
      <c r="K63" s="125"/>
      <c r="L63" s="124"/>
      <c r="M63" s="125"/>
      <c r="N63" s="124"/>
      <c r="O63" s="124"/>
      <c r="P63" s="124"/>
      <c r="Q63" s="126"/>
      <c r="R63" s="71"/>
      <c r="S63" s="71"/>
      <c r="T63" s="71"/>
      <c r="U63" s="71"/>
      <c r="V63" s="71"/>
      <c r="W63" s="126"/>
      <c r="X63" s="124"/>
      <c r="Y63" s="124"/>
      <c r="Z63" s="124"/>
    </row>
    <row r="64" spans="2:26" s="69" customFormat="1" x14ac:dyDescent="0.25">
      <c r="B64" s="147"/>
      <c r="C64" s="147"/>
      <c r="D64" s="147"/>
      <c r="E64" s="147"/>
      <c r="F64" s="147"/>
      <c r="G64" s="147"/>
      <c r="H64" s="147"/>
      <c r="I64" s="147"/>
      <c r="J64" s="135"/>
      <c r="K64" s="136"/>
      <c r="L64" s="135"/>
      <c r="M64" s="136"/>
      <c r="N64" s="135"/>
      <c r="O64" s="135"/>
      <c r="P64" s="135"/>
      <c r="Q64" s="133"/>
      <c r="R64" s="147"/>
      <c r="S64" s="147"/>
      <c r="T64" s="147"/>
      <c r="U64" s="147"/>
      <c r="V64" s="147"/>
      <c r="W64" s="147"/>
      <c r="X64" s="147"/>
      <c r="Y64" s="147"/>
      <c r="Z64" s="147"/>
    </row>
    <row r="65" spans="2:26" s="69" customFormat="1" x14ac:dyDescent="0.25">
      <c r="B65" s="462"/>
      <c r="C65" s="462"/>
      <c r="D65" s="462"/>
      <c r="E65" s="67"/>
      <c r="F65" s="67"/>
      <c r="G65" s="124"/>
      <c r="H65" s="124"/>
      <c r="I65" s="124"/>
      <c r="J65" s="134"/>
      <c r="K65" s="134"/>
      <c r="L65" s="134"/>
      <c r="M65" s="134"/>
      <c r="N65" s="134"/>
      <c r="O65" s="134"/>
      <c r="P65" s="134"/>
      <c r="Q65" s="134"/>
      <c r="R65" s="71"/>
      <c r="S65" s="71"/>
      <c r="T65" s="71"/>
      <c r="U65" s="71"/>
      <c r="V65" s="71"/>
      <c r="W65" s="126"/>
      <c r="X65" s="124"/>
      <c r="Y65" s="124"/>
      <c r="Z65" s="124"/>
    </row>
    <row r="66" spans="2:26" s="69" customFormat="1" x14ac:dyDescent="0.25">
      <c r="B66" s="147"/>
      <c r="C66" s="147"/>
      <c r="D66" s="147"/>
      <c r="E66" s="147"/>
      <c r="F66" s="147"/>
      <c r="G66" s="147"/>
      <c r="H66" s="147"/>
      <c r="I66" s="147"/>
      <c r="J66" s="227"/>
      <c r="K66" s="227"/>
      <c r="L66" s="227"/>
      <c r="M66" s="227"/>
      <c r="N66" s="227"/>
      <c r="O66" s="227"/>
      <c r="P66" s="227"/>
      <c r="Q66" s="227"/>
      <c r="R66" s="147"/>
      <c r="S66" s="147"/>
      <c r="T66" s="147"/>
      <c r="U66" s="147"/>
      <c r="V66" s="147"/>
      <c r="W66" s="147"/>
      <c r="X66" s="147"/>
      <c r="Y66" s="147"/>
      <c r="Z66" s="147"/>
    </row>
    <row r="67" spans="2:26" s="69" customFormat="1" x14ac:dyDescent="0.25">
      <c r="B67" s="462"/>
      <c r="C67" s="462"/>
      <c r="D67" s="462"/>
      <c r="E67" s="67"/>
      <c r="F67" s="67"/>
      <c r="G67" s="124"/>
      <c r="H67" s="124"/>
      <c r="I67" s="124"/>
      <c r="J67" s="124"/>
      <c r="K67" s="125"/>
      <c r="L67" s="124"/>
      <c r="M67" s="125"/>
      <c r="N67" s="124"/>
      <c r="O67" s="124"/>
      <c r="P67" s="124"/>
      <c r="Q67" s="126"/>
      <c r="R67" s="71"/>
      <c r="S67" s="71"/>
      <c r="T67" s="71"/>
      <c r="U67" s="71"/>
      <c r="V67" s="71"/>
      <c r="W67" s="126"/>
      <c r="X67" s="124"/>
      <c r="Y67" s="124"/>
      <c r="Z67" s="124"/>
    </row>
    <row r="68" spans="2:26" s="69" customFormat="1" x14ac:dyDescent="0.25">
      <c r="B68" s="147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</row>
    <row r="69" spans="2:26" s="69" customFormat="1" x14ac:dyDescent="0.25">
      <c r="B69" s="462"/>
      <c r="C69" s="462"/>
      <c r="D69" s="462"/>
      <c r="E69" s="67"/>
      <c r="F69" s="67"/>
      <c r="G69" s="124"/>
      <c r="H69" s="124"/>
      <c r="I69" s="124"/>
      <c r="J69" s="124"/>
      <c r="K69" s="125"/>
      <c r="L69" s="124"/>
      <c r="M69" s="125"/>
      <c r="N69" s="124"/>
      <c r="O69" s="124"/>
      <c r="P69" s="124"/>
      <c r="Q69" s="126"/>
      <c r="R69" s="71"/>
      <c r="S69" s="71"/>
      <c r="T69" s="71"/>
      <c r="U69" s="71"/>
      <c r="V69" s="71"/>
      <c r="W69" s="126"/>
      <c r="X69" s="124"/>
      <c r="Y69" s="124"/>
      <c r="Z69" s="124"/>
    </row>
    <row r="70" spans="2:26" s="69" customFormat="1" x14ac:dyDescent="0.25">
      <c r="B70" s="227"/>
      <c r="C70" s="227"/>
      <c r="D70" s="227"/>
      <c r="E70" s="227"/>
      <c r="F70" s="227"/>
      <c r="G70" s="227"/>
      <c r="H70" s="227"/>
      <c r="I70" s="227"/>
      <c r="J70" s="147"/>
      <c r="K70" s="147"/>
      <c r="L70" s="147"/>
      <c r="M70" s="147"/>
      <c r="N70" s="147"/>
      <c r="O70" s="147"/>
      <c r="P70" s="147"/>
      <c r="Q70" s="147"/>
      <c r="R70" s="227"/>
      <c r="S70" s="227"/>
      <c r="T70" s="227"/>
      <c r="U70" s="227"/>
      <c r="V70" s="227"/>
      <c r="W70" s="227"/>
      <c r="X70" s="227"/>
      <c r="Y70" s="227"/>
      <c r="Z70" s="227"/>
    </row>
    <row r="71" spans="2:26" s="69" customFormat="1" x14ac:dyDescent="0.25">
      <c r="B71" s="462"/>
      <c r="C71" s="462"/>
      <c r="D71" s="462"/>
      <c r="E71" s="67"/>
      <c r="F71" s="67"/>
      <c r="G71" s="124"/>
      <c r="H71" s="124"/>
      <c r="I71" s="124"/>
      <c r="J71" s="124"/>
      <c r="K71" s="125"/>
      <c r="L71" s="124"/>
      <c r="M71" s="125"/>
      <c r="N71" s="124"/>
      <c r="O71" s="124"/>
      <c r="P71" s="124"/>
      <c r="Q71" s="126"/>
      <c r="R71" s="71"/>
      <c r="S71" s="71"/>
      <c r="T71" s="71"/>
      <c r="U71" s="71"/>
      <c r="V71" s="71"/>
      <c r="W71" s="126"/>
      <c r="X71" s="124"/>
      <c r="Y71" s="124"/>
      <c r="Z71" s="124"/>
    </row>
    <row r="72" spans="2:26" s="69" customFormat="1" x14ac:dyDescent="0.25"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</row>
    <row r="73" spans="2:26" s="69" customFormat="1" x14ac:dyDescent="0.25">
      <c r="B73" s="462"/>
      <c r="C73" s="462"/>
      <c r="D73" s="462"/>
      <c r="E73" s="67"/>
      <c r="F73" s="67"/>
      <c r="G73" s="124"/>
      <c r="H73" s="124"/>
      <c r="I73" s="124"/>
      <c r="J73" s="124"/>
      <c r="K73" s="125"/>
      <c r="L73" s="124"/>
      <c r="M73" s="125"/>
      <c r="N73" s="124"/>
      <c r="O73" s="124"/>
      <c r="P73" s="124"/>
      <c r="Q73" s="126"/>
      <c r="R73" s="71"/>
      <c r="S73" s="71"/>
      <c r="T73" s="71"/>
      <c r="U73" s="71"/>
      <c r="V73" s="71"/>
      <c r="W73" s="126"/>
      <c r="X73" s="124"/>
      <c r="Y73" s="124"/>
      <c r="Z73" s="124"/>
    </row>
    <row r="74" spans="2:26" s="69" customFormat="1" x14ac:dyDescent="0.25">
      <c r="B74" s="147"/>
      <c r="C74" s="147"/>
      <c r="D74" s="147"/>
      <c r="E74" s="147"/>
      <c r="F74" s="147"/>
      <c r="G74" s="147"/>
      <c r="H74" s="147"/>
      <c r="I74" s="147"/>
      <c r="J74" s="227"/>
      <c r="K74" s="227"/>
      <c r="L74" s="227"/>
      <c r="M74" s="227"/>
      <c r="N74" s="227"/>
      <c r="O74" s="227"/>
      <c r="P74" s="227"/>
      <c r="Q74" s="227"/>
      <c r="R74" s="147"/>
      <c r="S74" s="147"/>
      <c r="T74" s="147"/>
      <c r="U74" s="147"/>
      <c r="V74" s="147"/>
      <c r="W74" s="147"/>
      <c r="X74" s="147"/>
      <c r="Y74" s="147"/>
      <c r="Z74" s="147"/>
    </row>
    <row r="75" spans="2:26" s="69" customFormat="1" x14ac:dyDescent="0.25">
      <c r="B75" s="462"/>
      <c r="C75" s="462"/>
      <c r="D75" s="462"/>
      <c r="E75" s="67"/>
      <c r="F75" s="67"/>
      <c r="G75" s="124"/>
      <c r="H75" s="124"/>
      <c r="I75" s="124"/>
      <c r="J75" s="124"/>
      <c r="K75" s="125"/>
      <c r="L75" s="124"/>
      <c r="M75" s="125"/>
      <c r="N75" s="124"/>
      <c r="O75" s="124"/>
      <c r="P75" s="124"/>
      <c r="Q75" s="126"/>
      <c r="R75" s="71"/>
      <c r="S75" s="71"/>
      <c r="T75" s="71"/>
      <c r="U75" s="71"/>
      <c r="V75" s="71"/>
      <c r="W75" s="126"/>
      <c r="X75" s="124"/>
      <c r="Y75" s="124"/>
      <c r="Z75" s="124"/>
    </row>
    <row r="76" spans="2:26" s="69" customFormat="1" x14ac:dyDescent="0.25"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</row>
    <row r="77" spans="2:26" s="69" customFormat="1" x14ac:dyDescent="0.25">
      <c r="B77" s="462"/>
      <c r="C77" s="462"/>
      <c r="D77" s="462"/>
      <c r="E77" s="67"/>
      <c r="F77" s="67"/>
      <c r="G77" s="124"/>
      <c r="H77" s="124"/>
      <c r="I77" s="124"/>
      <c r="J77" s="124"/>
      <c r="K77" s="125"/>
      <c r="L77" s="124"/>
      <c r="M77" s="125"/>
      <c r="N77" s="124"/>
      <c r="O77" s="124"/>
      <c r="P77" s="124"/>
      <c r="Q77" s="126"/>
      <c r="R77" s="71"/>
      <c r="S77" s="71"/>
      <c r="T77" s="71"/>
      <c r="U77" s="71"/>
      <c r="V77" s="71"/>
      <c r="W77" s="126"/>
      <c r="X77" s="124"/>
      <c r="Y77" s="124"/>
      <c r="Z77" s="124"/>
    </row>
    <row r="78" spans="2:26" s="69" customFormat="1" x14ac:dyDescent="0.25">
      <c r="B78" s="227"/>
      <c r="C78" s="227"/>
      <c r="D78" s="227"/>
      <c r="E78" s="227"/>
      <c r="F78" s="227"/>
      <c r="G78" s="227"/>
      <c r="H78" s="227"/>
      <c r="I78" s="227"/>
      <c r="J78" s="147"/>
      <c r="K78" s="147"/>
      <c r="L78" s="147"/>
      <c r="M78" s="147"/>
      <c r="N78" s="147"/>
      <c r="O78" s="147"/>
      <c r="P78" s="147"/>
      <c r="Q78" s="147"/>
      <c r="R78" s="227"/>
      <c r="S78" s="227"/>
      <c r="T78" s="227"/>
      <c r="U78" s="227"/>
      <c r="V78" s="227"/>
      <c r="W78" s="227"/>
      <c r="X78" s="227"/>
      <c r="Y78" s="227"/>
      <c r="Z78" s="227"/>
    </row>
    <row r="79" spans="2:26" s="69" customFormat="1" x14ac:dyDescent="0.25">
      <c r="B79" s="462"/>
      <c r="C79" s="462"/>
      <c r="D79" s="462"/>
      <c r="E79" s="67"/>
      <c r="F79" s="67"/>
      <c r="G79" s="124"/>
      <c r="H79" s="124"/>
      <c r="I79" s="124"/>
      <c r="J79" s="124"/>
      <c r="K79" s="125"/>
      <c r="L79" s="124"/>
      <c r="M79" s="125"/>
      <c r="N79" s="124"/>
      <c r="O79" s="124"/>
      <c r="P79" s="124"/>
      <c r="Q79" s="126"/>
      <c r="R79" s="71"/>
      <c r="S79" s="71"/>
      <c r="T79" s="71"/>
      <c r="U79" s="71"/>
      <c r="V79" s="71"/>
      <c r="W79" s="126"/>
      <c r="X79" s="124"/>
      <c r="Y79" s="124"/>
      <c r="Z79" s="124"/>
    </row>
    <row r="80" spans="2:26" s="69" customFormat="1" x14ac:dyDescent="0.25"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</row>
    <row r="81" spans="2:26" s="69" customFormat="1" x14ac:dyDescent="0.25">
      <c r="B81" s="462"/>
      <c r="C81" s="462"/>
      <c r="D81" s="462"/>
      <c r="E81" s="67"/>
      <c r="F81" s="67"/>
      <c r="G81" s="124"/>
      <c r="H81" s="124"/>
      <c r="I81" s="124"/>
      <c r="J81" s="124"/>
      <c r="K81" s="125"/>
      <c r="L81" s="124"/>
      <c r="M81" s="125"/>
      <c r="N81" s="124"/>
      <c r="O81" s="124"/>
      <c r="P81" s="124"/>
      <c r="Q81" s="126"/>
      <c r="R81" s="71"/>
      <c r="S81" s="71"/>
      <c r="T81" s="71"/>
      <c r="U81" s="71"/>
      <c r="V81" s="71"/>
      <c r="W81" s="126"/>
      <c r="X81" s="124"/>
      <c r="Y81" s="124"/>
      <c r="Z81" s="124"/>
    </row>
    <row r="82" spans="2:26" s="69" customFormat="1" x14ac:dyDescent="0.25">
      <c r="B82" s="147"/>
      <c r="C82" s="147"/>
      <c r="D82" s="147"/>
      <c r="E82" s="147"/>
      <c r="F82" s="147"/>
      <c r="G82" s="147"/>
      <c r="H82" s="147"/>
      <c r="I82" s="147"/>
      <c r="J82" s="227"/>
      <c r="K82" s="227"/>
      <c r="L82" s="227"/>
      <c r="M82" s="227"/>
      <c r="N82" s="227"/>
      <c r="O82" s="227"/>
      <c r="P82" s="227"/>
      <c r="Q82" s="227"/>
      <c r="R82" s="147"/>
      <c r="S82" s="147"/>
      <c r="T82" s="147"/>
      <c r="U82" s="147"/>
      <c r="V82" s="147"/>
      <c r="W82" s="147"/>
      <c r="X82" s="147"/>
      <c r="Y82" s="147"/>
      <c r="Z82" s="147"/>
    </row>
    <row r="83" spans="2:26" s="69" customFormat="1" x14ac:dyDescent="0.25">
      <c r="B83" s="462"/>
      <c r="C83" s="462"/>
      <c r="D83" s="462"/>
      <c r="E83" s="67"/>
      <c r="F83" s="67"/>
      <c r="G83" s="124"/>
      <c r="H83" s="124"/>
      <c r="I83" s="124"/>
      <c r="J83" s="124"/>
      <c r="K83" s="125"/>
      <c r="L83" s="124"/>
      <c r="M83" s="125"/>
      <c r="N83" s="124"/>
      <c r="O83" s="124"/>
      <c r="P83" s="124"/>
      <c r="Q83" s="126"/>
      <c r="R83" s="71"/>
      <c r="S83" s="71"/>
      <c r="T83" s="71"/>
      <c r="U83" s="71"/>
      <c r="V83" s="71"/>
      <c r="W83" s="126"/>
      <c r="X83" s="124"/>
      <c r="Y83" s="124"/>
      <c r="Z83" s="124"/>
    </row>
    <row r="84" spans="2:26" s="69" customFormat="1" x14ac:dyDescent="0.25"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47"/>
    </row>
    <row r="85" spans="2:26" s="69" customFormat="1" x14ac:dyDescent="0.25">
      <c r="B85" s="462"/>
      <c r="C85" s="462"/>
      <c r="D85" s="462"/>
      <c r="E85" s="67"/>
      <c r="F85" s="67"/>
      <c r="G85" s="124"/>
      <c r="H85" s="124"/>
      <c r="I85" s="124"/>
      <c r="J85" s="124"/>
      <c r="K85" s="125"/>
      <c r="L85" s="124"/>
      <c r="M85" s="125"/>
      <c r="N85" s="124"/>
      <c r="O85" s="124"/>
      <c r="P85" s="124"/>
      <c r="Q85" s="126"/>
      <c r="R85" s="71"/>
      <c r="S85" s="71"/>
      <c r="T85" s="71"/>
      <c r="U85" s="71"/>
      <c r="V85" s="71"/>
      <c r="W85" s="126"/>
      <c r="X85" s="124"/>
      <c r="Y85" s="124"/>
      <c r="Z85" s="124"/>
    </row>
    <row r="86" spans="2:26" s="69" customFormat="1" x14ac:dyDescent="0.25"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</row>
    <row r="87" spans="2:26" s="69" customFormat="1" x14ac:dyDescent="0.25">
      <c r="B87" s="462"/>
      <c r="C87" s="462"/>
      <c r="D87" s="462"/>
      <c r="E87" s="67"/>
      <c r="F87" s="67"/>
      <c r="G87" s="124"/>
      <c r="H87" s="124"/>
      <c r="I87" s="124"/>
      <c r="J87" s="124"/>
      <c r="K87" s="125"/>
      <c r="L87" s="124"/>
      <c r="M87" s="125"/>
      <c r="N87" s="124"/>
      <c r="O87" s="124"/>
      <c r="P87" s="124"/>
      <c r="Q87" s="126"/>
      <c r="R87" s="71"/>
      <c r="S87" s="71"/>
      <c r="T87" s="71"/>
      <c r="U87" s="71"/>
      <c r="V87" s="71"/>
      <c r="W87" s="126"/>
      <c r="X87" s="124"/>
      <c r="Y87" s="124"/>
      <c r="Z87" s="124"/>
    </row>
    <row r="88" spans="2:26" s="69" customFormat="1" x14ac:dyDescent="0.25">
      <c r="B88" s="462"/>
      <c r="C88" s="462"/>
      <c r="D88" s="462"/>
      <c r="E88" s="67"/>
      <c r="F88" s="67"/>
      <c r="G88" s="124"/>
      <c r="H88" s="124"/>
      <c r="I88" s="124"/>
      <c r="J88" s="147"/>
      <c r="K88" s="147"/>
      <c r="L88" s="147"/>
      <c r="M88" s="147"/>
      <c r="N88" s="147"/>
      <c r="O88" s="147"/>
      <c r="P88" s="147"/>
      <c r="Q88" s="147"/>
      <c r="R88" s="71"/>
      <c r="S88" s="71"/>
      <c r="T88" s="71"/>
      <c r="U88" s="71"/>
      <c r="V88" s="71"/>
      <c r="W88" s="126"/>
      <c r="X88" s="124"/>
      <c r="Y88" s="124"/>
      <c r="Z88" s="124"/>
    </row>
    <row r="89" spans="2:26" s="69" customFormat="1" x14ac:dyDescent="0.25">
      <c r="B89" s="227"/>
      <c r="C89" s="227"/>
      <c r="D89" s="227"/>
      <c r="E89" s="227"/>
      <c r="F89" s="227"/>
      <c r="G89" s="227"/>
      <c r="H89" s="227"/>
      <c r="I89" s="227"/>
      <c r="J89" s="124"/>
      <c r="K89" s="125"/>
      <c r="L89" s="124"/>
      <c r="M89" s="125"/>
      <c r="N89" s="124"/>
      <c r="O89" s="124"/>
      <c r="P89" s="124"/>
      <c r="Q89" s="126"/>
      <c r="R89" s="227"/>
      <c r="S89" s="227"/>
      <c r="T89" s="227"/>
      <c r="U89" s="227"/>
      <c r="V89" s="227"/>
      <c r="W89" s="227"/>
      <c r="X89" s="227"/>
      <c r="Y89" s="227"/>
      <c r="Z89" s="227"/>
    </row>
    <row r="90" spans="2:26" s="69" customFormat="1" x14ac:dyDescent="0.25">
      <c r="B90" s="462"/>
      <c r="C90" s="462"/>
      <c r="D90" s="462"/>
      <c r="E90" s="67"/>
      <c r="F90" s="67"/>
      <c r="G90" s="124"/>
      <c r="H90" s="124"/>
      <c r="I90" s="124"/>
      <c r="J90" s="147"/>
      <c r="K90" s="147"/>
      <c r="L90" s="147"/>
      <c r="M90" s="147"/>
      <c r="N90" s="147"/>
      <c r="O90" s="147"/>
      <c r="P90" s="147"/>
      <c r="Q90" s="147"/>
      <c r="R90" s="71"/>
      <c r="S90" s="71"/>
      <c r="T90" s="71"/>
      <c r="U90" s="71"/>
      <c r="V90" s="71"/>
      <c r="W90" s="126"/>
      <c r="X90" s="124"/>
      <c r="Y90" s="124"/>
      <c r="Z90" s="124"/>
    </row>
    <row r="91" spans="2:26" s="69" customFormat="1" x14ac:dyDescent="0.25">
      <c r="B91" s="462"/>
      <c r="C91" s="462"/>
      <c r="D91" s="462"/>
      <c r="E91" s="67"/>
      <c r="F91" s="67"/>
      <c r="G91" s="124"/>
      <c r="H91" s="124"/>
      <c r="I91" s="124"/>
      <c r="J91" s="124"/>
      <c r="K91" s="125"/>
      <c r="L91" s="124"/>
      <c r="M91" s="125"/>
      <c r="N91" s="124"/>
      <c r="O91" s="124"/>
      <c r="P91" s="124"/>
      <c r="Q91" s="126"/>
      <c r="R91" s="71"/>
      <c r="S91" s="71"/>
      <c r="T91" s="71"/>
      <c r="U91" s="71"/>
      <c r="V91" s="71"/>
      <c r="W91" s="126"/>
      <c r="X91" s="124"/>
      <c r="Y91" s="124"/>
      <c r="Z91" s="124"/>
    </row>
    <row r="92" spans="2:26" s="69" customFormat="1" x14ac:dyDescent="0.25">
      <c r="B92" s="462"/>
      <c r="C92" s="462"/>
      <c r="D92" s="462"/>
      <c r="E92" s="67"/>
      <c r="F92" s="67"/>
      <c r="G92" s="124"/>
      <c r="H92" s="124"/>
      <c r="I92" s="124"/>
      <c r="J92" s="124"/>
      <c r="K92" s="125"/>
      <c r="L92" s="124"/>
      <c r="M92" s="125"/>
      <c r="N92" s="124"/>
      <c r="O92" s="124"/>
      <c r="P92" s="124"/>
      <c r="Q92" s="126"/>
      <c r="R92" s="71"/>
      <c r="S92" s="71"/>
      <c r="T92" s="71"/>
      <c r="U92" s="71"/>
      <c r="V92" s="71"/>
      <c r="W92" s="126"/>
      <c r="X92" s="124"/>
      <c r="Y92" s="124"/>
      <c r="Z92" s="124"/>
    </row>
    <row r="93" spans="2:26" s="69" customFormat="1" x14ac:dyDescent="0.25">
      <c r="J93" s="227"/>
      <c r="K93" s="227"/>
      <c r="L93" s="227"/>
      <c r="M93" s="227"/>
      <c r="N93" s="227"/>
      <c r="O93" s="227"/>
      <c r="P93" s="227"/>
      <c r="Q93" s="227"/>
    </row>
    <row r="94" spans="2:26" x14ac:dyDescent="0.25">
      <c r="J94" s="124"/>
      <c r="K94" s="125"/>
      <c r="L94" s="124"/>
      <c r="M94" s="125"/>
      <c r="N94" s="124"/>
      <c r="O94" s="124"/>
      <c r="P94" s="124"/>
      <c r="Q94" s="126"/>
    </row>
    <row r="95" spans="2:26" x14ac:dyDescent="0.25">
      <c r="J95" s="124"/>
      <c r="K95" s="125"/>
      <c r="L95" s="124"/>
      <c r="M95" s="125"/>
      <c r="N95" s="124"/>
      <c r="O95" s="124"/>
      <c r="P95" s="124"/>
      <c r="Q95" s="126"/>
    </row>
    <row r="96" spans="2:26" x14ac:dyDescent="0.25">
      <c r="J96" s="124"/>
      <c r="K96" s="125"/>
      <c r="L96" s="124"/>
      <c r="M96" s="125"/>
      <c r="N96" s="124"/>
      <c r="O96" s="124"/>
      <c r="P96" s="124"/>
      <c r="Q96" s="126"/>
    </row>
    <row r="97" spans="10:17" x14ac:dyDescent="0.25">
      <c r="J97" s="69"/>
      <c r="K97" s="69"/>
      <c r="L97" s="69"/>
      <c r="M97" s="69"/>
      <c r="N97" s="69"/>
      <c r="O97" s="69"/>
      <c r="P97" s="69"/>
      <c r="Q97" s="67"/>
    </row>
  </sheetData>
  <mergeCells count="85">
    <mergeCell ref="B4:G4"/>
    <mergeCell ref="B11:Z11"/>
    <mergeCell ref="Y6:Z6"/>
    <mergeCell ref="A1:F1"/>
    <mergeCell ref="R1:Z1"/>
    <mergeCell ref="B2:G2"/>
    <mergeCell ref="P2:W2"/>
    <mergeCell ref="B3:G3"/>
    <mergeCell ref="P3:W3"/>
    <mergeCell ref="P4:W6"/>
    <mergeCell ref="E6:G6"/>
    <mergeCell ref="R8:Z8"/>
    <mergeCell ref="B10:Z10"/>
    <mergeCell ref="I14:R14"/>
    <mergeCell ref="W15:X15"/>
    <mergeCell ref="G14:G15"/>
    <mergeCell ref="B8:G8"/>
    <mergeCell ref="E14:E15"/>
    <mergeCell ref="F14:F15"/>
    <mergeCell ref="H14:H15"/>
    <mergeCell ref="B12:Z12"/>
    <mergeCell ref="A14:A15"/>
    <mergeCell ref="B19:D19"/>
    <mergeCell ref="A17:Z17"/>
    <mergeCell ref="S14:X14"/>
    <mergeCell ref="B18:D18"/>
    <mergeCell ref="U15:V15"/>
    <mergeCell ref="I15:J15"/>
    <mergeCell ref="S15:T15"/>
    <mergeCell ref="B14:D15"/>
    <mergeCell ref="K15:L15"/>
    <mergeCell ref="A16:Z16"/>
    <mergeCell ref="Y14:Y15"/>
    <mergeCell ref="M15:N15"/>
    <mergeCell ref="Q15:R15"/>
    <mergeCell ref="Z14:Z15"/>
    <mergeCell ref="O15:P15"/>
    <mergeCell ref="P42:Q42"/>
    <mergeCell ref="E40:G41"/>
    <mergeCell ref="P39:Q39"/>
    <mergeCell ref="H41:L42"/>
    <mergeCell ref="H39:L39"/>
    <mergeCell ref="B20:D20"/>
    <mergeCell ref="B22:D22"/>
    <mergeCell ref="B21:D21"/>
    <mergeCell ref="B25:D25"/>
    <mergeCell ref="B50:D50"/>
    <mergeCell ref="B26:D26"/>
    <mergeCell ref="B24:D24"/>
    <mergeCell ref="B23:D23"/>
    <mergeCell ref="B27:D27"/>
    <mergeCell ref="B28:D28"/>
    <mergeCell ref="B30:D30"/>
    <mergeCell ref="B29:D29"/>
    <mergeCell ref="B44:D44"/>
    <mergeCell ref="B48:D48"/>
    <mergeCell ref="B47:D47"/>
    <mergeCell ref="B54:D54"/>
    <mergeCell ref="B46:D46"/>
    <mergeCell ref="B45:D45"/>
    <mergeCell ref="B57:D57"/>
    <mergeCell ref="B71:D71"/>
    <mergeCell ref="B51:D51"/>
    <mergeCell ref="B69:D69"/>
    <mergeCell ref="B67:D67"/>
    <mergeCell ref="B59:D59"/>
    <mergeCell ref="B60:D60"/>
    <mergeCell ref="B56:D56"/>
    <mergeCell ref="B52:D52"/>
    <mergeCell ref="B58:D58"/>
    <mergeCell ref="B55:D55"/>
    <mergeCell ref="B92:D92"/>
    <mergeCell ref="B83:D83"/>
    <mergeCell ref="B87:D87"/>
    <mergeCell ref="B88:D88"/>
    <mergeCell ref="B90:D90"/>
    <mergeCell ref="B85:D85"/>
    <mergeCell ref="B91:D91"/>
    <mergeCell ref="B81:D81"/>
    <mergeCell ref="B75:D75"/>
    <mergeCell ref="B63:D63"/>
    <mergeCell ref="B65:D65"/>
    <mergeCell ref="B79:D79"/>
    <mergeCell ref="B73:D73"/>
    <mergeCell ref="B77:D77"/>
  </mergeCells>
  <phoneticPr fontId="7" type="noConversion"/>
  <pageMargins left="0.5" right="0.35" top="0.32" bottom="0.23" header="0.3" footer="0.3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Z99"/>
  <sheetViews>
    <sheetView zoomScale="70" zoomScaleNormal="70" workbookViewId="0">
      <selection activeCell="P3" sqref="P3:W3"/>
    </sheetView>
  </sheetViews>
  <sheetFormatPr defaultColWidth="9.109375" defaultRowHeight="13.2" x14ac:dyDescent="0.25"/>
  <cols>
    <col min="1" max="1" width="4.109375" style="61" customWidth="1"/>
    <col min="2" max="3" width="6.6640625" style="61" customWidth="1"/>
    <col min="4" max="4" width="9" style="61" customWidth="1"/>
    <col min="5" max="5" width="9.109375" style="61"/>
    <col min="6" max="6" width="10.33203125" style="61" customWidth="1"/>
    <col min="7" max="7" width="9.109375" style="61"/>
    <col min="8" max="8" width="9.33203125" style="61" bestFit="1" customWidth="1"/>
    <col min="9" max="9" width="6.6640625" style="61" customWidth="1"/>
    <col min="10" max="10" width="7.88671875" style="61" customWidth="1"/>
    <col min="11" max="11" width="6.109375" style="61" customWidth="1"/>
    <col min="12" max="12" width="9.109375" style="61"/>
    <col min="13" max="13" width="6.88671875" style="61" customWidth="1"/>
    <col min="14" max="14" width="8.109375" style="61" customWidth="1"/>
    <col min="15" max="15" width="5.88671875" style="61" customWidth="1"/>
    <col min="16" max="16" width="8.109375" style="61" customWidth="1"/>
    <col min="17" max="17" width="5.6640625" style="73" customWidth="1"/>
    <col min="18" max="18" width="8.5546875" style="61" customWidth="1"/>
    <col min="19" max="19" width="5.109375" style="61" customWidth="1"/>
    <col min="20" max="20" width="7.109375" style="61" customWidth="1"/>
    <col min="21" max="21" width="5.6640625" style="61" customWidth="1"/>
    <col min="22" max="22" width="6.33203125" style="61" customWidth="1"/>
    <col min="23" max="23" width="5.5546875" style="61" customWidth="1"/>
    <col min="24" max="24" width="9" style="61" customWidth="1"/>
    <col min="25" max="25" width="10" style="61" customWidth="1"/>
    <col min="26" max="26" width="11" style="61" customWidth="1"/>
    <col min="27" max="16384" width="9.109375" style="61"/>
  </cols>
  <sheetData>
    <row r="1" spans="1:26" x14ac:dyDescent="0.25">
      <c r="A1" s="509"/>
      <c r="B1" s="509"/>
      <c r="C1" s="509"/>
      <c r="D1" s="509"/>
      <c r="E1" s="509"/>
      <c r="F1" s="509"/>
      <c r="G1" s="56"/>
      <c r="H1" s="57"/>
      <c r="I1" s="57"/>
      <c r="J1" s="57"/>
      <c r="K1" s="58"/>
      <c r="L1" s="59"/>
      <c r="M1" s="60"/>
      <c r="N1" s="59"/>
      <c r="O1" s="59"/>
      <c r="P1" s="59"/>
      <c r="Q1" s="58"/>
      <c r="R1" s="510" t="s">
        <v>0</v>
      </c>
      <c r="S1" s="510"/>
      <c r="T1" s="510"/>
      <c r="U1" s="510"/>
      <c r="V1" s="510"/>
      <c r="W1" s="510"/>
      <c r="X1" s="510"/>
      <c r="Y1" s="510"/>
      <c r="Z1" s="510"/>
    </row>
    <row r="2" spans="1:26" x14ac:dyDescent="0.25">
      <c r="B2" s="459"/>
      <c r="C2" s="459"/>
      <c r="D2" s="459"/>
      <c r="E2" s="459"/>
      <c r="F2" s="459"/>
      <c r="G2" s="459"/>
      <c r="H2" s="62"/>
      <c r="I2" s="62"/>
      <c r="J2" s="62"/>
      <c r="K2" s="63"/>
      <c r="L2" s="59"/>
      <c r="M2" s="60"/>
      <c r="N2" s="59"/>
      <c r="O2" s="59"/>
      <c r="P2" s="511" t="s">
        <v>141</v>
      </c>
      <c r="Q2" s="511"/>
      <c r="R2" s="511"/>
      <c r="S2" s="511"/>
      <c r="T2" s="511"/>
      <c r="U2" s="511"/>
      <c r="V2" s="511"/>
      <c r="W2" s="511"/>
      <c r="X2" s="64"/>
      <c r="Y2" s="64"/>
      <c r="Z2" s="64"/>
    </row>
    <row r="3" spans="1:26" ht="26.25" customHeight="1" x14ac:dyDescent="0.25">
      <c r="B3" s="459"/>
      <c r="C3" s="459"/>
      <c r="D3" s="459"/>
      <c r="E3" s="459"/>
      <c r="F3" s="459"/>
      <c r="G3" s="459"/>
      <c r="H3" s="62"/>
      <c r="I3" s="62"/>
      <c r="J3" s="62"/>
      <c r="K3" s="63"/>
      <c r="L3" s="59"/>
      <c r="M3" s="60"/>
      <c r="N3" s="59"/>
      <c r="O3" s="59"/>
      <c r="P3" s="512" t="s">
        <v>159</v>
      </c>
      <c r="Q3" s="512"/>
      <c r="R3" s="512"/>
      <c r="S3" s="512"/>
      <c r="T3" s="512"/>
      <c r="U3" s="512"/>
      <c r="V3" s="512"/>
      <c r="W3" s="512"/>
      <c r="X3" s="64"/>
      <c r="Y3" s="64"/>
      <c r="Z3" s="64"/>
    </row>
    <row r="4" spans="1:26" ht="12.75" customHeight="1" x14ac:dyDescent="0.25">
      <c r="B4" s="459"/>
      <c r="C4" s="459"/>
      <c r="D4" s="459"/>
      <c r="E4" s="459"/>
      <c r="F4" s="459"/>
      <c r="G4" s="459"/>
      <c r="H4" s="62"/>
      <c r="I4" s="62"/>
      <c r="J4" s="62"/>
      <c r="K4" s="63"/>
      <c r="L4" s="59"/>
      <c r="M4" s="60"/>
      <c r="N4" s="59"/>
      <c r="O4" s="59"/>
      <c r="P4" s="512" t="s">
        <v>1</v>
      </c>
      <c r="Q4" s="512"/>
      <c r="R4" s="512"/>
      <c r="S4" s="512"/>
      <c r="T4" s="512"/>
      <c r="U4" s="512"/>
      <c r="V4" s="512"/>
      <c r="W4" s="512"/>
      <c r="X4" s="65"/>
      <c r="Y4" s="64"/>
      <c r="Z4" s="64"/>
    </row>
    <row r="5" spans="1:26" x14ac:dyDescent="0.25">
      <c r="B5" s="66"/>
      <c r="C5" s="66"/>
      <c r="D5" s="66"/>
      <c r="E5" s="67"/>
      <c r="F5" s="67"/>
      <c r="G5" s="68"/>
      <c r="H5" s="62"/>
      <c r="I5" s="62"/>
      <c r="J5" s="62"/>
      <c r="K5" s="63"/>
      <c r="L5" s="59"/>
      <c r="M5" s="60"/>
      <c r="N5" s="59"/>
      <c r="O5" s="59"/>
      <c r="P5" s="512"/>
      <c r="Q5" s="512"/>
      <c r="R5" s="512"/>
      <c r="S5" s="512"/>
      <c r="T5" s="512"/>
      <c r="U5" s="512"/>
      <c r="V5" s="512"/>
      <c r="W5" s="512"/>
      <c r="X5" s="65"/>
      <c r="Y5" s="57"/>
      <c r="Z5" s="57"/>
    </row>
    <row r="6" spans="1:26" x14ac:dyDescent="0.25">
      <c r="B6" s="69"/>
      <c r="C6" s="69"/>
      <c r="D6" s="69"/>
      <c r="E6" s="509"/>
      <c r="F6" s="509"/>
      <c r="G6" s="509"/>
      <c r="H6" s="57"/>
      <c r="I6" s="57"/>
      <c r="J6" s="57"/>
      <c r="K6" s="58"/>
      <c r="L6" s="59"/>
      <c r="M6" s="60"/>
      <c r="N6" s="59"/>
      <c r="O6" s="59"/>
      <c r="P6" s="512"/>
      <c r="Q6" s="512"/>
      <c r="R6" s="512"/>
      <c r="S6" s="512"/>
      <c r="T6" s="512"/>
      <c r="U6" s="512"/>
      <c r="V6" s="512"/>
      <c r="W6" s="512"/>
      <c r="X6" s="70"/>
      <c r="Y6" s="508" t="s">
        <v>138</v>
      </c>
      <c r="Z6" s="508"/>
    </row>
    <row r="7" spans="1:26" ht="12.75" x14ac:dyDescent="0.2">
      <c r="B7" s="69"/>
      <c r="C7" s="69"/>
      <c r="D7" s="69"/>
      <c r="E7" s="67"/>
      <c r="F7" s="67"/>
      <c r="G7" s="71"/>
      <c r="H7" s="57"/>
      <c r="I7" s="57"/>
      <c r="J7" s="57"/>
      <c r="K7" s="58"/>
      <c r="L7" s="59"/>
      <c r="M7" s="60"/>
      <c r="N7" s="59"/>
      <c r="O7" s="59"/>
      <c r="P7" s="59"/>
      <c r="Q7" s="58"/>
      <c r="R7" s="57"/>
      <c r="S7" s="57"/>
      <c r="T7" s="57"/>
      <c r="U7" s="57"/>
      <c r="V7" s="57"/>
      <c r="W7" s="58"/>
      <c r="X7" s="59"/>
      <c r="Y7" s="57"/>
      <c r="Z7" s="57"/>
    </row>
    <row r="8" spans="1:26" x14ac:dyDescent="0.25">
      <c r="B8" s="459"/>
      <c r="C8" s="459"/>
      <c r="D8" s="459"/>
      <c r="E8" s="459"/>
      <c r="F8" s="459"/>
      <c r="G8" s="459"/>
      <c r="H8" s="68"/>
      <c r="I8" s="68"/>
      <c r="J8" s="68"/>
      <c r="K8" s="72"/>
      <c r="L8" s="59"/>
      <c r="M8" s="60"/>
      <c r="N8" s="59"/>
      <c r="O8" s="59"/>
      <c r="P8" s="59"/>
      <c r="Q8" s="58"/>
      <c r="R8" s="455" t="s">
        <v>149</v>
      </c>
      <c r="S8" s="455"/>
      <c r="T8" s="455"/>
      <c r="U8" s="455"/>
      <c r="V8" s="455"/>
      <c r="W8" s="455"/>
      <c r="X8" s="455"/>
      <c r="Y8" s="455"/>
      <c r="Z8" s="455"/>
    </row>
    <row r="9" spans="1:26" ht="12.75" x14ac:dyDescent="0.2">
      <c r="B9" s="69"/>
      <c r="C9" s="69"/>
      <c r="D9" s="69"/>
      <c r="E9" s="73"/>
      <c r="F9" s="73"/>
      <c r="G9" s="57"/>
      <c r="H9" s="57"/>
      <c r="I9" s="57"/>
      <c r="J9" s="57"/>
      <c r="K9" s="58"/>
      <c r="L9" s="59"/>
      <c r="M9" s="60"/>
      <c r="N9" s="59"/>
      <c r="O9" s="59"/>
      <c r="P9" s="59"/>
      <c r="Q9" s="58"/>
      <c r="R9" s="57"/>
      <c r="S9" s="57"/>
      <c r="T9" s="57"/>
      <c r="U9" s="57"/>
      <c r="V9" s="57"/>
      <c r="W9" s="58"/>
      <c r="X9" s="59"/>
      <c r="Y9" s="59"/>
      <c r="Z9" s="59"/>
    </row>
    <row r="10" spans="1:26" x14ac:dyDescent="0.25">
      <c r="B10" s="520" t="s">
        <v>2</v>
      </c>
      <c r="C10" s="520"/>
      <c r="D10" s="520"/>
      <c r="E10" s="520"/>
      <c r="F10" s="520"/>
      <c r="G10" s="520"/>
      <c r="H10" s="520"/>
      <c r="I10" s="520"/>
      <c r="J10" s="520"/>
      <c r="K10" s="520"/>
      <c r="L10" s="520"/>
      <c r="M10" s="520"/>
      <c r="N10" s="520"/>
      <c r="O10" s="520"/>
      <c r="P10" s="520"/>
      <c r="Q10" s="520"/>
      <c r="R10" s="520"/>
      <c r="S10" s="520"/>
      <c r="T10" s="520"/>
      <c r="U10" s="520"/>
      <c r="V10" s="520"/>
      <c r="W10" s="520"/>
      <c r="X10" s="520"/>
      <c r="Y10" s="520"/>
      <c r="Z10" s="520"/>
    </row>
    <row r="11" spans="1:26" x14ac:dyDescent="0.25">
      <c r="B11" s="520" t="s">
        <v>92</v>
      </c>
      <c r="C11" s="520"/>
      <c r="D11" s="520"/>
      <c r="E11" s="520"/>
      <c r="F11" s="520"/>
      <c r="G11" s="520"/>
      <c r="H11" s="520"/>
      <c r="I11" s="520"/>
      <c r="J11" s="520"/>
      <c r="K11" s="520"/>
      <c r="L11" s="520"/>
      <c r="M11" s="520"/>
      <c r="N11" s="520"/>
      <c r="O11" s="520"/>
      <c r="P11" s="520"/>
      <c r="Q11" s="520"/>
      <c r="R11" s="520"/>
      <c r="S11" s="520"/>
      <c r="T11" s="520"/>
      <c r="U11" s="520"/>
      <c r="V11" s="520"/>
      <c r="W11" s="520"/>
      <c r="X11" s="520"/>
      <c r="Y11" s="520"/>
      <c r="Z11" s="520"/>
    </row>
    <row r="12" spans="1:26" x14ac:dyDescent="0.25">
      <c r="B12" s="520" t="s">
        <v>150</v>
      </c>
      <c r="C12" s="520"/>
      <c r="D12" s="520"/>
      <c r="E12" s="520"/>
      <c r="F12" s="520"/>
      <c r="G12" s="520"/>
      <c r="H12" s="520"/>
      <c r="I12" s="520"/>
      <c r="J12" s="520"/>
      <c r="K12" s="520"/>
      <c r="L12" s="520"/>
      <c r="M12" s="520"/>
      <c r="N12" s="520"/>
      <c r="O12" s="520"/>
      <c r="P12" s="520"/>
      <c r="Q12" s="520"/>
      <c r="R12" s="520"/>
      <c r="S12" s="520"/>
      <c r="T12" s="520"/>
      <c r="U12" s="520"/>
      <c r="V12" s="520"/>
      <c r="W12" s="520"/>
      <c r="X12" s="520"/>
      <c r="Y12" s="520"/>
      <c r="Z12" s="520"/>
    </row>
    <row r="13" spans="1:26" ht="13.5" thickBot="1" x14ac:dyDescent="0.25">
      <c r="E13" s="73"/>
      <c r="F13" s="73"/>
      <c r="G13" s="59"/>
      <c r="H13" s="59"/>
      <c r="I13" s="59"/>
      <c r="J13" s="59"/>
      <c r="K13" s="60"/>
      <c r="L13" s="59"/>
      <c r="M13" s="60"/>
      <c r="N13" s="59"/>
      <c r="O13" s="59"/>
      <c r="P13" s="59"/>
      <c r="Q13" s="58"/>
      <c r="R13" s="57"/>
      <c r="S13" s="57"/>
      <c r="T13" s="57"/>
      <c r="U13" s="57"/>
      <c r="V13" s="57"/>
      <c r="W13" s="58"/>
      <c r="X13" s="59"/>
      <c r="Y13" s="59"/>
      <c r="Z13" s="59"/>
    </row>
    <row r="14" spans="1:26" s="8" customFormat="1" ht="14.25" customHeight="1" thickBot="1" x14ac:dyDescent="0.3">
      <c r="A14" s="499" t="s">
        <v>49</v>
      </c>
      <c r="B14" s="483" t="s">
        <v>4</v>
      </c>
      <c r="C14" s="484"/>
      <c r="D14" s="485"/>
      <c r="E14" s="497" t="s">
        <v>5</v>
      </c>
      <c r="F14" s="499" t="s">
        <v>50</v>
      </c>
      <c r="G14" s="518" t="s">
        <v>7</v>
      </c>
      <c r="H14" s="516" t="s">
        <v>8</v>
      </c>
      <c r="I14" s="480" t="s">
        <v>9</v>
      </c>
      <c r="J14" s="481"/>
      <c r="K14" s="481"/>
      <c r="L14" s="481"/>
      <c r="M14" s="481"/>
      <c r="N14" s="481"/>
      <c r="O14" s="481"/>
      <c r="P14" s="481"/>
      <c r="Q14" s="481"/>
      <c r="R14" s="482"/>
      <c r="S14" s="513" t="s">
        <v>10</v>
      </c>
      <c r="T14" s="521"/>
      <c r="U14" s="521"/>
      <c r="V14" s="521"/>
      <c r="W14" s="521"/>
      <c r="X14" s="522"/>
      <c r="Y14" s="501" t="s">
        <v>11</v>
      </c>
      <c r="Z14" s="501" t="s">
        <v>12</v>
      </c>
    </row>
    <row r="15" spans="1:26" s="8" customFormat="1" ht="76.5" customHeight="1" thickBot="1" x14ac:dyDescent="0.35">
      <c r="A15" s="500"/>
      <c r="B15" s="486"/>
      <c r="C15" s="487"/>
      <c r="D15" s="488"/>
      <c r="E15" s="498"/>
      <c r="F15" s="500"/>
      <c r="G15" s="519"/>
      <c r="H15" s="517"/>
      <c r="I15" s="492" t="s">
        <v>63</v>
      </c>
      <c r="J15" s="493"/>
      <c r="K15" s="492" t="s">
        <v>64</v>
      </c>
      <c r="L15" s="493"/>
      <c r="M15" s="492" t="s">
        <v>65</v>
      </c>
      <c r="N15" s="493"/>
      <c r="O15" s="492" t="s">
        <v>13</v>
      </c>
      <c r="P15" s="493"/>
      <c r="Q15" s="492" t="s">
        <v>14</v>
      </c>
      <c r="R15" s="493"/>
      <c r="S15" s="492" t="s">
        <v>66</v>
      </c>
      <c r="T15" s="493"/>
      <c r="U15" s="492" t="s">
        <v>67</v>
      </c>
      <c r="V15" s="493"/>
      <c r="W15" s="492" t="s">
        <v>16</v>
      </c>
      <c r="X15" s="493"/>
      <c r="Y15" s="502"/>
      <c r="Z15" s="502"/>
    </row>
    <row r="16" spans="1:26" ht="13.5" customHeight="1" x14ac:dyDescent="0.25">
      <c r="A16" s="489" t="s">
        <v>17</v>
      </c>
      <c r="B16" s="490"/>
      <c r="C16" s="490"/>
      <c r="D16" s="490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490"/>
      <c r="S16" s="490"/>
      <c r="T16" s="490"/>
      <c r="U16" s="490"/>
      <c r="V16" s="490"/>
      <c r="W16" s="490"/>
      <c r="X16" s="490"/>
      <c r="Y16" s="490"/>
      <c r="Z16" s="490"/>
    </row>
    <row r="17" spans="1:26" ht="12.75" customHeight="1" thickBot="1" x14ac:dyDescent="0.3">
      <c r="A17" s="489" t="s">
        <v>68</v>
      </c>
      <c r="B17" s="490"/>
      <c r="C17" s="490"/>
      <c r="D17" s="490"/>
      <c r="E17" s="490"/>
      <c r="F17" s="490"/>
      <c r="G17" s="490"/>
      <c r="H17" s="490"/>
      <c r="I17" s="490"/>
      <c r="J17" s="490"/>
      <c r="K17" s="490"/>
      <c r="L17" s="490"/>
      <c r="M17" s="490"/>
      <c r="N17" s="490"/>
      <c r="O17" s="490"/>
      <c r="P17" s="490"/>
      <c r="Q17" s="490"/>
      <c r="R17" s="490"/>
      <c r="S17" s="490"/>
      <c r="T17" s="490"/>
      <c r="U17" s="490"/>
      <c r="V17" s="490"/>
      <c r="W17" s="490"/>
      <c r="X17" s="490"/>
      <c r="Y17" s="490"/>
      <c r="Z17" s="490"/>
    </row>
    <row r="18" spans="1:26" ht="12.75" customHeight="1" x14ac:dyDescent="0.25">
      <c r="A18" s="148">
        <v>1</v>
      </c>
      <c r="B18" s="431" t="s">
        <v>18</v>
      </c>
      <c r="C18" s="431"/>
      <c r="D18" s="432"/>
      <c r="E18" s="20">
        <v>1</v>
      </c>
      <c r="F18" s="21">
        <v>15</v>
      </c>
      <c r="G18" s="22">
        <v>4128</v>
      </c>
      <c r="H18" s="80">
        <f>G18*E18</f>
        <v>4128</v>
      </c>
      <c r="I18" s="137">
        <v>0.3</v>
      </c>
      <c r="J18" s="81">
        <f>H18*I18</f>
        <v>1238.3999999999999</v>
      </c>
      <c r="K18" s="79">
        <v>0.2</v>
      </c>
      <c r="L18" s="81">
        <f>H18*K18</f>
        <v>825.6</v>
      </c>
      <c r="M18" s="79">
        <v>0.2</v>
      </c>
      <c r="N18" s="80">
        <f>M18*H18</f>
        <v>825.6</v>
      </c>
      <c r="O18" s="79"/>
      <c r="P18" s="79"/>
      <c r="Q18" s="82"/>
      <c r="R18" s="138"/>
      <c r="S18" s="138"/>
      <c r="T18" s="138"/>
      <c r="U18" s="139"/>
      <c r="V18" s="138"/>
      <c r="W18" s="85"/>
      <c r="X18" s="86"/>
      <c r="Y18" s="87">
        <f>J18+L18+N18+P18+R18+T18+V18+X18</f>
        <v>2889.6</v>
      </c>
      <c r="Z18" s="88">
        <f t="shared" ref="Z18:Z32" si="0">H18+Y18</f>
        <v>7017.6</v>
      </c>
    </row>
    <row r="19" spans="1:26" ht="15" customHeight="1" x14ac:dyDescent="0.25">
      <c r="A19" s="149">
        <v>2</v>
      </c>
      <c r="B19" s="426" t="s">
        <v>19</v>
      </c>
      <c r="C19" s="426"/>
      <c r="D19" s="427"/>
      <c r="E19" s="30">
        <v>1</v>
      </c>
      <c r="F19" s="31" t="s">
        <v>145</v>
      </c>
      <c r="G19" s="92">
        <f>G18-G18*0.05</f>
        <v>3921.6</v>
      </c>
      <c r="H19" s="78">
        <f t="shared" ref="H19:H32" si="1">G19*E19</f>
        <v>3921.6</v>
      </c>
      <c r="I19" s="93">
        <v>0.3</v>
      </c>
      <c r="J19" s="78">
        <f>H19*I19</f>
        <v>1176.48</v>
      </c>
      <c r="K19" s="93">
        <v>0.2</v>
      </c>
      <c r="L19" s="78">
        <f>H19*K19</f>
        <v>784.32</v>
      </c>
      <c r="M19" s="93"/>
      <c r="N19" s="169"/>
      <c r="O19" s="93"/>
      <c r="P19" s="93"/>
      <c r="Q19" s="105"/>
      <c r="R19" s="106"/>
      <c r="S19" s="106"/>
      <c r="T19" s="106"/>
      <c r="U19" s="107"/>
      <c r="V19" s="106"/>
      <c r="W19" s="104"/>
      <c r="X19" s="108"/>
      <c r="Y19" s="102">
        <f t="shared" ref="Y19:Y33" si="2">J19+L19+N19+P19+R19+T19+V19+X19</f>
        <v>1960.8000000000002</v>
      </c>
      <c r="Z19" s="103">
        <f t="shared" si="0"/>
        <v>5882.4</v>
      </c>
    </row>
    <row r="20" spans="1:26" ht="15.75" customHeight="1" x14ac:dyDescent="0.25">
      <c r="A20" s="150">
        <v>3</v>
      </c>
      <c r="B20" s="469" t="s">
        <v>20</v>
      </c>
      <c r="C20" s="469"/>
      <c r="D20" s="469"/>
      <c r="E20" s="30">
        <v>1</v>
      </c>
      <c r="F20" s="31">
        <v>8</v>
      </c>
      <c r="G20" s="32">
        <v>2624</v>
      </c>
      <c r="H20" s="78">
        <f t="shared" si="1"/>
        <v>2624</v>
      </c>
      <c r="I20" s="93"/>
      <c r="J20" s="78"/>
      <c r="K20" s="104"/>
      <c r="L20" s="78"/>
      <c r="M20" s="93"/>
      <c r="N20" s="169"/>
      <c r="O20" s="93"/>
      <c r="P20" s="93"/>
      <c r="Q20" s="105"/>
      <c r="R20" s="97"/>
      <c r="S20" s="106"/>
      <c r="T20" s="106"/>
      <c r="U20" s="107"/>
      <c r="V20" s="106"/>
      <c r="W20" s="104"/>
      <c r="X20" s="108"/>
      <c r="Y20" s="102">
        <f t="shared" si="2"/>
        <v>0</v>
      </c>
      <c r="Z20" s="103">
        <f t="shared" si="0"/>
        <v>2624</v>
      </c>
    </row>
    <row r="21" spans="1:26" ht="12.75" customHeight="1" x14ac:dyDescent="0.25">
      <c r="A21" s="149">
        <v>4</v>
      </c>
      <c r="B21" s="426" t="s">
        <v>69</v>
      </c>
      <c r="C21" s="426"/>
      <c r="D21" s="427"/>
      <c r="E21" s="30">
        <v>1</v>
      </c>
      <c r="F21" s="31">
        <v>5</v>
      </c>
      <c r="G21" s="32">
        <v>2176</v>
      </c>
      <c r="H21" s="78">
        <f t="shared" si="1"/>
        <v>2176</v>
      </c>
      <c r="I21" s="93"/>
      <c r="J21" s="78"/>
      <c r="K21" s="109"/>
      <c r="L21" s="110"/>
      <c r="M21" s="111"/>
      <c r="N21" s="170"/>
      <c r="O21" s="111"/>
      <c r="P21" s="111"/>
      <c r="Q21" s="105"/>
      <c r="R21" s="106"/>
      <c r="S21" s="106"/>
      <c r="T21" s="106"/>
      <c r="U21" s="107"/>
      <c r="V21" s="106"/>
      <c r="W21" s="109"/>
      <c r="X21" s="108"/>
      <c r="Y21" s="102">
        <f t="shared" si="2"/>
        <v>0</v>
      </c>
      <c r="Z21" s="103">
        <f t="shared" si="0"/>
        <v>2176</v>
      </c>
    </row>
    <row r="22" spans="1:26" ht="12.75" customHeight="1" x14ac:dyDescent="0.25">
      <c r="A22" s="149">
        <v>5</v>
      </c>
      <c r="B22" s="424" t="s">
        <v>85</v>
      </c>
      <c r="C22" s="424"/>
      <c r="D22" s="425"/>
      <c r="E22" s="30">
        <v>1</v>
      </c>
      <c r="F22" s="31">
        <v>8</v>
      </c>
      <c r="G22" s="32">
        <v>2624</v>
      </c>
      <c r="H22" s="78">
        <f t="shared" si="1"/>
        <v>2624</v>
      </c>
      <c r="I22" s="93"/>
      <c r="J22" s="78"/>
      <c r="K22" s="104"/>
      <c r="L22" s="78"/>
      <c r="M22" s="93"/>
      <c r="N22" s="169"/>
      <c r="O22" s="93">
        <v>0.5</v>
      </c>
      <c r="P22" s="78">
        <f>H22*O22</f>
        <v>1312</v>
      </c>
      <c r="Q22" s="105"/>
      <c r="R22" s="106"/>
      <c r="S22" s="105">
        <v>0.1</v>
      </c>
      <c r="T22" s="106">
        <f>H22*S22</f>
        <v>262.40000000000003</v>
      </c>
      <c r="U22" s="107"/>
      <c r="V22" s="106"/>
      <c r="W22" s="93"/>
      <c r="X22" s="108"/>
      <c r="Y22" s="102">
        <f t="shared" si="2"/>
        <v>1574.4</v>
      </c>
      <c r="Z22" s="103">
        <f t="shared" si="0"/>
        <v>4198.3999999999996</v>
      </c>
    </row>
    <row r="23" spans="1:26" ht="13.5" customHeight="1" x14ac:dyDescent="0.25">
      <c r="A23" s="149">
        <v>6</v>
      </c>
      <c r="B23" s="427" t="s">
        <v>93</v>
      </c>
      <c r="C23" s="524"/>
      <c r="D23" s="524"/>
      <c r="E23" s="30">
        <v>1</v>
      </c>
      <c r="F23" s="31">
        <v>9</v>
      </c>
      <c r="G23" s="33">
        <v>2768</v>
      </c>
      <c r="H23" s="78">
        <f>G23*E23</f>
        <v>2768</v>
      </c>
      <c r="I23" s="93"/>
      <c r="J23" s="78"/>
      <c r="K23" s="104"/>
      <c r="L23" s="78"/>
      <c r="M23" s="93"/>
      <c r="N23" s="169"/>
      <c r="O23" s="93"/>
      <c r="P23" s="93"/>
      <c r="Q23" s="105"/>
      <c r="R23" s="106"/>
      <c r="S23" s="106"/>
      <c r="T23" s="106"/>
      <c r="U23" s="107"/>
      <c r="V23" s="106"/>
      <c r="W23" s="104"/>
      <c r="X23" s="108"/>
      <c r="Y23" s="102">
        <f t="shared" si="2"/>
        <v>0</v>
      </c>
      <c r="Z23" s="103">
        <f>H23+Y23</f>
        <v>2768</v>
      </c>
    </row>
    <row r="24" spans="1:26" ht="13.5" customHeight="1" x14ac:dyDescent="0.25">
      <c r="A24" s="149">
        <v>7</v>
      </c>
      <c r="B24" s="427" t="s">
        <v>94</v>
      </c>
      <c r="C24" s="524"/>
      <c r="D24" s="524"/>
      <c r="E24" s="30">
        <v>1</v>
      </c>
      <c r="F24" s="31">
        <v>9</v>
      </c>
      <c r="G24" s="33">
        <v>2768</v>
      </c>
      <c r="H24" s="78">
        <f>G24*E24</f>
        <v>2768</v>
      </c>
      <c r="I24" s="93"/>
      <c r="J24" s="78"/>
      <c r="K24" s="104"/>
      <c r="L24" s="78"/>
      <c r="M24" s="93"/>
      <c r="N24" s="169"/>
      <c r="O24" s="93"/>
      <c r="P24" s="93"/>
      <c r="Q24" s="105"/>
      <c r="R24" s="106"/>
      <c r="S24" s="106"/>
      <c r="T24" s="106"/>
      <c r="U24" s="107"/>
      <c r="V24" s="106"/>
      <c r="W24" s="104"/>
      <c r="X24" s="108"/>
      <c r="Y24" s="102">
        <f t="shared" si="2"/>
        <v>0</v>
      </c>
      <c r="Z24" s="103">
        <f>H24+Y24</f>
        <v>2768</v>
      </c>
    </row>
    <row r="25" spans="1:26" ht="27" customHeight="1" x14ac:dyDescent="0.25">
      <c r="A25" s="149">
        <v>8</v>
      </c>
      <c r="B25" s="426" t="s">
        <v>86</v>
      </c>
      <c r="C25" s="426"/>
      <c r="D25" s="427"/>
      <c r="E25" s="30">
        <v>2.25</v>
      </c>
      <c r="F25" s="31">
        <v>8</v>
      </c>
      <c r="G25" s="32">
        <v>2624</v>
      </c>
      <c r="H25" s="78">
        <f t="shared" si="1"/>
        <v>5904</v>
      </c>
      <c r="I25" s="93"/>
      <c r="J25" s="78"/>
      <c r="K25" s="104"/>
      <c r="L25" s="78"/>
      <c r="M25" s="93"/>
      <c r="N25" s="169"/>
      <c r="O25" s="93"/>
      <c r="P25" s="93"/>
      <c r="Q25" s="105"/>
      <c r="R25" s="106"/>
      <c r="S25" s="106"/>
      <c r="T25" s="106"/>
      <c r="U25" s="107"/>
      <c r="V25" s="106"/>
      <c r="W25" s="93"/>
      <c r="X25" s="108"/>
      <c r="Y25" s="102">
        <f t="shared" si="2"/>
        <v>0</v>
      </c>
      <c r="Z25" s="103">
        <f t="shared" si="0"/>
        <v>5904</v>
      </c>
    </row>
    <row r="26" spans="1:26" ht="41.25" hidden="1" customHeight="1" x14ac:dyDescent="0.2">
      <c r="A26" s="149">
        <v>9</v>
      </c>
      <c r="B26" s="426" t="s">
        <v>95</v>
      </c>
      <c r="C26" s="426"/>
      <c r="D26" s="427"/>
      <c r="E26" s="30">
        <v>0</v>
      </c>
      <c r="F26" s="31">
        <v>6</v>
      </c>
      <c r="G26" s="33">
        <v>1467</v>
      </c>
      <c r="H26" s="78">
        <f>G26*E26</f>
        <v>0</v>
      </c>
      <c r="I26" s="93"/>
      <c r="J26" s="78"/>
      <c r="K26" s="104"/>
      <c r="L26" s="78"/>
      <c r="M26" s="93"/>
      <c r="N26" s="169"/>
      <c r="O26" s="93"/>
      <c r="P26" s="93"/>
      <c r="Q26" s="105"/>
      <c r="R26" s="106"/>
      <c r="S26" s="106"/>
      <c r="T26" s="106"/>
      <c r="U26" s="107"/>
      <c r="V26" s="106"/>
      <c r="W26" s="104"/>
      <c r="X26" s="108"/>
      <c r="Y26" s="102">
        <f t="shared" si="2"/>
        <v>0</v>
      </c>
      <c r="Z26" s="103">
        <f>H26+Y26</f>
        <v>0</v>
      </c>
    </row>
    <row r="27" spans="1:26" ht="39" customHeight="1" x14ac:dyDescent="0.25">
      <c r="A27" s="149">
        <v>10</v>
      </c>
      <c r="B27" s="427" t="s">
        <v>89</v>
      </c>
      <c r="C27" s="524"/>
      <c r="D27" s="524"/>
      <c r="E27" s="30">
        <v>1</v>
      </c>
      <c r="F27" s="31">
        <v>5</v>
      </c>
      <c r="G27" s="32">
        <v>2176</v>
      </c>
      <c r="H27" s="78">
        <f t="shared" si="1"/>
        <v>2176</v>
      </c>
      <c r="I27" s="93"/>
      <c r="J27" s="78"/>
      <c r="K27" s="104"/>
      <c r="L27" s="78"/>
      <c r="M27" s="93"/>
      <c r="N27" s="169"/>
      <c r="O27" s="93"/>
      <c r="P27" s="93"/>
      <c r="Q27" s="105"/>
      <c r="R27" s="106"/>
      <c r="S27" s="106"/>
      <c r="T27" s="106"/>
      <c r="U27" s="107"/>
      <c r="V27" s="106"/>
      <c r="W27" s="104"/>
      <c r="X27" s="108"/>
      <c r="Y27" s="102">
        <f t="shared" si="2"/>
        <v>0</v>
      </c>
      <c r="Z27" s="103">
        <f t="shared" si="0"/>
        <v>2176</v>
      </c>
    </row>
    <row r="28" spans="1:26" ht="13.5" customHeight="1" x14ac:dyDescent="0.25">
      <c r="A28" s="149">
        <v>11</v>
      </c>
      <c r="B28" s="474" t="s">
        <v>96</v>
      </c>
      <c r="C28" s="474"/>
      <c r="D28" s="475"/>
      <c r="E28" s="30">
        <v>0.5</v>
      </c>
      <c r="F28" s="31">
        <v>5</v>
      </c>
      <c r="G28" s="32">
        <v>2176</v>
      </c>
      <c r="H28" s="78">
        <f t="shared" si="1"/>
        <v>1088</v>
      </c>
      <c r="I28" s="93"/>
      <c r="J28" s="78"/>
      <c r="K28" s="104"/>
      <c r="L28" s="78"/>
      <c r="M28" s="93"/>
      <c r="N28" s="169"/>
      <c r="O28" s="93"/>
      <c r="P28" s="93"/>
      <c r="Q28" s="105"/>
      <c r="R28" s="106"/>
      <c r="S28" s="106"/>
      <c r="T28" s="106"/>
      <c r="U28" s="107"/>
      <c r="V28" s="106"/>
      <c r="W28" s="104"/>
      <c r="X28" s="108"/>
      <c r="Y28" s="102">
        <f t="shared" si="2"/>
        <v>0</v>
      </c>
      <c r="Z28" s="103">
        <f t="shared" si="0"/>
        <v>1088</v>
      </c>
    </row>
    <row r="29" spans="1:26" ht="13.5" customHeight="1" x14ac:dyDescent="0.25">
      <c r="A29" s="149">
        <v>12</v>
      </c>
      <c r="B29" s="427" t="s">
        <v>73</v>
      </c>
      <c r="C29" s="524"/>
      <c r="D29" s="524"/>
      <c r="E29" s="30">
        <v>1</v>
      </c>
      <c r="F29" s="31">
        <v>5</v>
      </c>
      <c r="G29" s="32">
        <v>2176</v>
      </c>
      <c r="H29" s="78">
        <f>G29*E29</f>
        <v>2176</v>
      </c>
      <c r="I29" s="93"/>
      <c r="J29" s="78"/>
      <c r="K29" s="104"/>
      <c r="L29" s="78"/>
      <c r="M29" s="93"/>
      <c r="N29" s="169"/>
      <c r="O29" s="93"/>
      <c r="P29" s="93"/>
      <c r="Q29" s="105"/>
      <c r="R29" s="106"/>
      <c r="S29" s="106"/>
      <c r="T29" s="106"/>
      <c r="U29" s="107"/>
      <c r="V29" s="106"/>
      <c r="W29" s="104"/>
      <c r="X29" s="108"/>
      <c r="Y29" s="102">
        <f t="shared" si="2"/>
        <v>0</v>
      </c>
      <c r="Z29" s="103">
        <f>H29+Y29</f>
        <v>2176</v>
      </c>
    </row>
    <row r="30" spans="1:26" ht="27.75" customHeight="1" x14ac:dyDescent="0.25">
      <c r="A30" s="149">
        <v>13</v>
      </c>
      <c r="B30" s="427" t="s">
        <v>33</v>
      </c>
      <c r="C30" s="524"/>
      <c r="D30" s="524"/>
      <c r="E30" s="30">
        <v>5.5</v>
      </c>
      <c r="F30" s="31">
        <v>2</v>
      </c>
      <c r="G30" s="33">
        <v>1744</v>
      </c>
      <c r="H30" s="78">
        <f t="shared" si="1"/>
        <v>9592</v>
      </c>
      <c r="I30" s="93"/>
      <c r="J30" s="78"/>
      <c r="K30" s="104"/>
      <c r="L30" s="78"/>
      <c r="M30" s="93"/>
      <c r="N30" s="169"/>
      <c r="O30" s="93"/>
      <c r="P30" s="93"/>
      <c r="Q30" s="105"/>
      <c r="R30" s="106"/>
      <c r="S30" s="106"/>
      <c r="T30" s="106"/>
      <c r="U30" s="107"/>
      <c r="V30" s="106"/>
      <c r="W30" s="93">
        <v>0.1</v>
      </c>
      <c r="X30" s="108">
        <f>H30*W30</f>
        <v>959.2</v>
      </c>
      <c r="Y30" s="102">
        <f t="shared" si="2"/>
        <v>959.2</v>
      </c>
      <c r="Z30" s="103">
        <f t="shared" si="0"/>
        <v>10551.2</v>
      </c>
    </row>
    <row r="31" spans="1:26" ht="13.5" customHeight="1" x14ac:dyDescent="0.25">
      <c r="A31" s="149">
        <v>14</v>
      </c>
      <c r="B31" s="427" t="s">
        <v>75</v>
      </c>
      <c r="C31" s="524"/>
      <c r="D31" s="524"/>
      <c r="E31" s="30">
        <v>4</v>
      </c>
      <c r="F31" s="31">
        <v>2</v>
      </c>
      <c r="G31" s="33">
        <v>1744</v>
      </c>
      <c r="H31" s="78">
        <f t="shared" si="1"/>
        <v>6976</v>
      </c>
      <c r="I31" s="93"/>
      <c r="J31" s="78"/>
      <c r="K31" s="104"/>
      <c r="L31" s="78"/>
      <c r="M31" s="93"/>
      <c r="N31" s="169"/>
      <c r="O31" s="93"/>
      <c r="P31" s="93"/>
      <c r="Q31" s="105"/>
      <c r="R31" s="106"/>
      <c r="S31" s="106"/>
      <c r="T31" s="106"/>
      <c r="U31" s="107"/>
      <c r="V31" s="106"/>
      <c r="W31" s="104"/>
      <c r="X31" s="108"/>
      <c r="Y31" s="102">
        <f t="shared" si="2"/>
        <v>0</v>
      </c>
      <c r="Z31" s="103">
        <f t="shared" si="0"/>
        <v>6976</v>
      </c>
    </row>
    <row r="32" spans="1:26" ht="13.5" customHeight="1" x14ac:dyDescent="0.25">
      <c r="A32" s="149">
        <v>15</v>
      </c>
      <c r="B32" s="426" t="s">
        <v>57</v>
      </c>
      <c r="C32" s="426"/>
      <c r="D32" s="427"/>
      <c r="E32" s="30">
        <v>1</v>
      </c>
      <c r="F32" s="31">
        <v>1</v>
      </c>
      <c r="G32" s="33">
        <v>1600</v>
      </c>
      <c r="H32" s="78">
        <f t="shared" si="1"/>
        <v>1600</v>
      </c>
      <c r="I32" s="93"/>
      <c r="J32" s="78"/>
      <c r="K32" s="104"/>
      <c r="L32" s="78"/>
      <c r="M32" s="93"/>
      <c r="N32" s="169"/>
      <c r="O32" s="93"/>
      <c r="P32" s="93"/>
      <c r="Q32" s="105"/>
      <c r="R32" s="106"/>
      <c r="S32" s="106"/>
      <c r="T32" s="106"/>
      <c r="U32" s="107"/>
      <c r="V32" s="106"/>
      <c r="W32" s="104"/>
      <c r="X32" s="108"/>
      <c r="Y32" s="102">
        <f t="shared" si="2"/>
        <v>0</v>
      </c>
      <c r="Z32" s="103">
        <f t="shared" si="0"/>
        <v>1600</v>
      </c>
    </row>
    <row r="33" spans="1:26" s="69" customFormat="1" ht="17.25" customHeight="1" thickBot="1" x14ac:dyDescent="0.3">
      <c r="A33" s="171">
        <v>16</v>
      </c>
      <c r="B33" s="532" t="s">
        <v>108</v>
      </c>
      <c r="C33" s="529"/>
      <c r="D33" s="529"/>
      <c r="E33" s="172">
        <v>1</v>
      </c>
      <c r="F33" s="173">
        <v>1</v>
      </c>
      <c r="G33" s="33">
        <v>1600</v>
      </c>
      <c r="H33" s="174">
        <f>G33*E33</f>
        <v>1600</v>
      </c>
      <c r="I33" s="175"/>
      <c r="J33" s="175"/>
      <c r="K33" s="176"/>
      <c r="L33" s="176"/>
      <c r="M33" s="175"/>
      <c r="N33" s="177"/>
      <c r="O33" s="175"/>
      <c r="P33" s="175"/>
      <c r="Q33" s="178"/>
      <c r="R33" s="179"/>
      <c r="S33" s="179"/>
      <c r="T33" s="179"/>
      <c r="U33" s="179"/>
      <c r="V33" s="179"/>
      <c r="W33" s="176"/>
      <c r="X33" s="180"/>
      <c r="Y33" s="113">
        <f t="shared" si="2"/>
        <v>0</v>
      </c>
      <c r="Z33" s="181">
        <f>H33+Y33</f>
        <v>1600</v>
      </c>
    </row>
    <row r="34" spans="1:26" s="69" customFormat="1" ht="13.5" customHeight="1" thickBot="1" x14ac:dyDescent="0.3">
      <c r="A34" s="182"/>
      <c r="B34" s="527" t="s">
        <v>97</v>
      </c>
      <c r="C34" s="527"/>
      <c r="D34" s="527"/>
      <c r="E34" s="183">
        <f>SUM(E18:E33)</f>
        <v>23.25</v>
      </c>
      <c r="F34" s="117"/>
      <c r="G34" s="118"/>
      <c r="H34" s="119">
        <f>SUM(H18:H33)</f>
        <v>52121.599999999999</v>
      </c>
      <c r="I34" s="120"/>
      <c r="J34" s="119">
        <f>SUM(J18:J33)</f>
        <v>2414.88</v>
      </c>
      <c r="K34" s="118"/>
      <c r="L34" s="119">
        <f>SUM(L18:L33)</f>
        <v>1609.92</v>
      </c>
      <c r="M34" s="118"/>
      <c r="N34" s="119">
        <f>SUM(N18:N33)</f>
        <v>825.6</v>
      </c>
      <c r="O34" s="120"/>
      <c r="P34" s="119">
        <f>SUM(P18:P33)</f>
        <v>1312</v>
      </c>
      <c r="Q34" s="117"/>
      <c r="R34" s="122">
        <f>SUM(R18:R33)</f>
        <v>0</v>
      </c>
      <c r="S34" s="123"/>
      <c r="T34" s="122">
        <f>SUM(T22:T33)</f>
        <v>262.40000000000003</v>
      </c>
      <c r="U34" s="123"/>
      <c r="V34" s="123"/>
      <c r="W34" s="118"/>
      <c r="X34" s="184">
        <f>SUM(X30:X33)</f>
        <v>959.2</v>
      </c>
      <c r="Y34" s="185">
        <f>SUM(Y18:Y33)</f>
        <v>7383.9999999999991</v>
      </c>
      <c r="Z34" s="185">
        <f>SUM(Z18:Z33)</f>
        <v>59505.600000000006</v>
      </c>
    </row>
    <row r="35" spans="1:26" s="69" customFormat="1" ht="13.5" customHeight="1" x14ac:dyDescent="0.2">
      <c r="A35" s="186"/>
      <c r="B35" s="164"/>
      <c r="C35" s="164"/>
      <c r="D35" s="164"/>
      <c r="E35" s="134"/>
      <c r="F35" s="71"/>
      <c r="G35" s="124"/>
      <c r="H35" s="135"/>
      <c r="I35" s="125"/>
      <c r="J35" s="135"/>
      <c r="K35" s="124"/>
      <c r="L35" s="135"/>
      <c r="M35" s="124"/>
      <c r="N35" s="125"/>
      <c r="O35" s="125"/>
      <c r="P35" s="135"/>
      <c r="Q35" s="71"/>
      <c r="R35" s="187"/>
      <c r="S35" s="126"/>
      <c r="T35" s="187"/>
      <c r="U35" s="126"/>
      <c r="V35" s="126"/>
      <c r="W35" s="124"/>
      <c r="X35" s="135"/>
      <c r="Y35" s="135"/>
      <c r="Z35" s="135"/>
    </row>
    <row r="36" spans="1:26" s="69" customFormat="1" ht="13.5" customHeight="1" x14ac:dyDescent="0.2">
      <c r="A36" s="186"/>
      <c r="B36" s="164"/>
      <c r="C36" s="164"/>
      <c r="D36" s="164"/>
      <c r="E36" s="134"/>
      <c r="F36" s="71"/>
      <c r="G36" s="124"/>
      <c r="H36" s="135"/>
      <c r="I36" s="125"/>
      <c r="J36" s="135"/>
      <c r="K36" s="124"/>
      <c r="L36" s="135"/>
      <c r="M36" s="124"/>
      <c r="N36" s="125"/>
      <c r="O36" s="125"/>
      <c r="P36" s="135"/>
      <c r="Q36" s="71"/>
      <c r="R36" s="187"/>
      <c r="S36" s="126"/>
      <c r="T36" s="187"/>
      <c r="U36" s="126"/>
      <c r="V36" s="126"/>
      <c r="W36" s="124"/>
      <c r="X36" s="135"/>
      <c r="Y36" s="135"/>
      <c r="Z36" s="135"/>
    </row>
    <row r="37" spans="1:26" s="69" customFormat="1" ht="13.5" customHeight="1" x14ac:dyDescent="0.2">
      <c r="A37" s="186"/>
      <c r="B37" s="164"/>
      <c r="C37" s="164"/>
      <c r="D37" s="164"/>
      <c r="E37" s="134"/>
      <c r="F37" s="71"/>
      <c r="G37" s="124"/>
      <c r="H37" s="135"/>
      <c r="I37" s="125"/>
      <c r="J37" s="135"/>
      <c r="K37" s="124"/>
      <c r="L37" s="135"/>
      <c r="M37" s="124"/>
      <c r="N37" s="125"/>
      <c r="O37" s="125"/>
      <c r="P37" s="135"/>
      <c r="Q37" s="71"/>
      <c r="R37" s="187"/>
      <c r="S37" s="126"/>
      <c r="T37" s="187"/>
      <c r="U37" s="126"/>
      <c r="V37" s="126"/>
      <c r="W37" s="124"/>
      <c r="X37" s="135"/>
      <c r="Y37" s="135"/>
      <c r="Z37" s="135"/>
    </row>
    <row r="38" spans="1:26" s="69" customFormat="1" ht="13.5" customHeight="1" x14ac:dyDescent="0.2">
      <c r="A38" s="186"/>
      <c r="B38" s="164"/>
      <c r="C38" s="164"/>
      <c r="D38" s="164"/>
      <c r="E38" s="134"/>
      <c r="F38" s="71"/>
      <c r="G38" s="124"/>
      <c r="H38" s="135"/>
      <c r="I38" s="125"/>
      <c r="J38" s="135"/>
      <c r="K38" s="124"/>
      <c r="L38" s="135"/>
      <c r="M38" s="124"/>
      <c r="N38" s="125"/>
      <c r="O38" s="125"/>
      <c r="P38" s="135"/>
      <c r="Q38" s="71"/>
      <c r="R38" s="187"/>
      <c r="S38" s="126"/>
      <c r="T38" s="187"/>
      <c r="U38" s="126"/>
      <c r="V38" s="126"/>
      <c r="W38" s="124"/>
      <c r="X38" s="135"/>
      <c r="Y38" s="135"/>
      <c r="Z38" s="135"/>
    </row>
    <row r="39" spans="1:26" s="69" customFormat="1" ht="12.75" x14ac:dyDescent="0.2">
      <c r="B39" s="462"/>
      <c r="C39" s="462"/>
      <c r="D39" s="462"/>
      <c r="E39" s="67"/>
      <c r="F39" s="67"/>
      <c r="G39" s="124"/>
      <c r="H39" s="124"/>
      <c r="I39" s="124"/>
      <c r="J39" s="124"/>
      <c r="K39" s="125"/>
      <c r="L39" s="124"/>
      <c r="M39" s="125"/>
      <c r="N39" s="124"/>
      <c r="O39" s="124"/>
      <c r="P39" s="124"/>
      <c r="Q39" s="126"/>
      <c r="R39" s="71"/>
      <c r="S39" s="71"/>
      <c r="T39" s="71"/>
      <c r="U39" s="71"/>
      <c r="V39" s="71"/>
      <c r="W39" s="126"/>
      <c r="X39" s="124"/>
      <c r="Y39" s="124"/>
      <c r="Z39" s="124"/>
    </row>
    <row r="40" spans="1:26" s="69" customFormat="1" ht="12.75" x14ac:dyDescent="0.2">
      <c r="B40" s="127"/>
      <c r="C40" s="127"/>
      <c r="D40" s="127"/>
      <c r="E40" s="67"/>
      <c r="F40" s="67"/>
      <c r="G40" s="124"/>
      <c r="H40" s="124"/>
      <c r="I40" s="124"/>
      <c r="J40" s="124"/>
      <c r="K40" s="125"/>
      <c r="L40" s="124"/>
      <c r="M40" s="125"/>
      <c r="N40" s="124"/>
      <c r="O40" s="124"/>
      <c r="P40" s="124"/>
      <c r="Q40" s="126"/>
      <c r="R40" s="71"/>
      <c r="S40" s="71"/>
      <c r="T40" s="71"/>
      <c r="U40" s="71"/>
      <c r="V40" s="71"/>
      <c r="W40" s="126"/>
      <c r="X40" s="124"/>
      <c r="Y40" s="124"/>
      <c r="Z40" s="124"/>
    </row>
    <row r="41" spans="1:26" s="1" customFormat="1" ht="12.75" customHeight="1" x14ac:dyDescent="0.25">
      <c r="A41" s="17"/>
      <c r="B41" s="128"/>
      <c r="C41" s="129"/>
      <c r="D41" s="129"/>
      <c r="E41" s="129"/>
      <c r="F41" s="129"/>
      <c r="H41" s="421" t="s">
        <v>98</v>
      </c>
      <c r="I41" s="421"/>
      <c r="J41" s="421"/>
      <c r="K41" s="421"/>
      <c r="L41" s="421"/>
      <c r="M41" s="3"/>
      <c r="N41" s="3"/>
      <c r="O41" s="3"/>
      <c r="P41" s="421" t="s">
        <v>99</v>
      </c>
      <c r="Q41" s="421"/>
      <c r="R41" s="421"/>
      <c r="S41" s="128"/>
      <c r="T41" s="128"/>
      <c r="U41" s="128"/>
      <c r="V41" s="128"/>
    </row>
    <row r="42" spans="1:26" s="1" customFormat="1" ht="12.75" customHeight="1" x14ac:dyDescent="0.25">
      <c r="A42" s="17"/>
      <c r="B42" s="129"/>
      <c r="C42" s="129"/>
      <c r="D42" s="129"/>
      <c r="E42" s="129"/>
      <c r="F42" s="129"/>
      <c r="G42" s="129"/>
      <c r="H42" s="129"/>
      <c r="I42" s="128"/>
      <c r="J42" s="4"/>
      <c r="K42" s="5"/>
      <c r="L42" s="4"/>
      <c r="M42" s="5"/>
      <c r="N42" s="6"/>
      <c r="O42" s="7"/>
      <c r="P42" s="6"/>
      <c r="Q42" s="6"/>
      <c r="R42" s="7"/>
      <c r="S42" s="4"/>
      <c r="T42" s="4"/>
      <c r="U42" s="4"/>
      <c r="V42" s="4"/>
    </row>
    <row r="43" spans="1:26" s="1" customFormat="1" ht="12.75" customHeight="1" x14ac:dyDescent="0.25">
      <c r="A43" s="17"/>
      <c r="B43" s="129"/>
      <c r="C43" s="129"/>
      <c r="D43" s="129"/>
      <c r="E43" s="129"/>
      <c r="F43" s="129"/>
      <c r="H43" s="421" t="s">
        <v>47</v>
      </c>
      <c r="I43" s="421"/>
      <c r="J43" s="421"/>
      <c r="K43" s="421"/>
      <c r="L43" s="421"/>
      <c r="M43" s="6"/>
      <c r="N43" s="6"/>
      <c r="O43" s="7"/>
      <c r="P43" s="4"/>
      <c r="Q43" s="4"/>
      <c r="R43" s="4"/>
      <c r="S43" s="4"/>
    </row>
    <row r="44" spans="1:26" s="1" customFormat="1" ht="12.75" customHeight="1" x14ac:dyDescent="0.25">
      <c r="A44" s="17"/>
      <c r="B44" s="128"/>
      <c r="C44" s="128"/>
      <c r="D44" s="128"/>
      <c r="E44" s="129"/>
      <c r="F44" s="129"/>
      <c r="H44" s="421"/>
      <c r="I44" s="421"/>
      <c r="J44" s="421"/>
      <c r="K44" s="421"/>
      <c r="L44" s="421"/>
      <c r="M44" s="3"/>
      <c r="N44" s="3"/>
      <c r="O44" s="3"/>
      <c r="P44" s="476" t="s">
        <v>137</v>
      </c>
      <c r="Q44" s="476"/>
      <c r="R44" s="128"/>
      <c r="S44" s="128"/>
      <c r="T44" s="128"/>
      <c r="U44" s="128"/>
      <c r="V44" s="128"/>
    </row>
    <row r="45" spans="1:26" s="1" customFormat="1" ht="12.75" customHeight="1" x14ac:dyDescent="0.25">
      <c r="A45" s="17"/>
      <c r="B45" s="128"/>
      <c r="C45" s="128"/>
      <c r="D45" s="128"/>
      <c r="E45" s="2"/>
      <c r="F45" s="2"/>
      <c r="G45" s="2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</row>
    <row r="46" spans="1:26" s="1" customFormat="1" ht="12.75" customHeight="1" x14ac:dyDescent="0.25">
      <c r="A46" s="17"/>
      <c r="B46" s="129"/>
      <c r="C46" s="129"/>
      <c r="D46" s="129"/>
      <c r="E46" s="421"/>
      <c r="F46" s="421"/>
      <c r="G46" s="421"/>
      <c r="H46" s="128"/>
      <c r="I46" s="128"/>
      <c r="J46" s="4"/>
      <c r="K46" s="5"/>
      <c r="L46" s="4"/>
      <c r="M46" s="5"/>
      <c r="N46" s="6"/>
      <c r="O46" s="7"/>
      <c r="P46" s="6"/>
      <c r="Q46" s="6"/>
      <c r="R46" s="7"/>
      <c r="S46" s="4"/>
      <c r="T46" s="4"/>
      <c r="U46" s="4"/>
      <c r="V46" s="4"/>
    </row>
    <row r="47" spans="1:26" s="1" customFormat="1" ht="12.75" customHeight="1" x14ac:dyDescent="0.25">
      <c r="A47" s="17"/>
      <c r="B47" s="129"/>
      <c r="C47" s="129"/>
      <c r="D47" s="129"/>
      <c r="E47" s="421"/>
      <c r="F47" s="421"/>
      <c r="G47" s="421"/>
      <c r="H47" s="5"/>
      <c r="J47" s="5"/>
      <c r="K47" s="6"/>
      <c r="L47" s="7"/>
      <c r="M47" s="6"/>
      <c r="N47" s="6"/>
      <c r="O47" s="7"/>
      <c r="P47" s="4"/>
      <c r="Q47" s="4"/>
      <c r="R47" s="4"/>
      <c r="S47" s="4"/>
    </row>
    <row r="48" spans="1:26" s="1" customFormat="1" ht="12.75" customHeight="1" x14ac:dyDescent="0.25">
      <c r="A48" s="17"/>
      <c r="B48" s="129"/>
      <c r="C48" s="129"/>
      <c r="D48" s="129"/>
      <c r="E48" s="12"/>
      <c r="F48" s="12"/>
      <c r="G48" s="4"/>
      <c r="H48" s="2"/>
      <c r="I48" s="4"/>
      <c r="J48" s="4"/>
      <c r="K48" s="5"/>
      <c r="L48" s="4"/>
      <c r="M48" s="5"/>
      <c r="N48" s="6"/>
      <c r="O48" s="7"/>
      <c r="P48" s="6"/>
      <c r="Q48" s="6"/>
      <c r="R48" s="7"/>
      <c r="S48" s="4"/>
      <c r="T48" s="4"/>
      <c r="U48" s="4"/>
      <c r="V48" s="4"/>
    </row>
    <row r="49" spans="2:26" s="69" customFormat="1" x14ac:dyDescent="0.25">
      <c r="B49" s="463"/>
      <c r="C49" s="463"/>
      <c r="D49" s="463"/>
      <c r="E49" s="463"/>
      <c r="F49" s="463"/>
      <c r="G49" s="463"/>
      <c r="H49" s="463"/>
      <c r="I49" s="463"/>
      <c r="J49" s="463"/>
      <c r="K49" s="463"/>
      <c r="L49" s="463"/>
      <c r="M49" s="463"/>
      <c r="N49" s="463"/>
      <c r="O49" s="463"/>
      <c r="P49" s="463"/>
      <c r="Q49" s="463"/>
      <c r="R49" s="463"/>
      <c r="S49" s="463"/>
      <c r="T49" s="463"/>
      <c r="U49" s="463"/>
      <c r="V49" s="463"/>
      <c r="W49" s="463"/>
      <c r="X49" s="463"/>
      <c r="Y49" s="463"/>
      <c r="Z49" s="463"/>
    </row>
    <row r="50" spans="2:26" s="69" customFormat="1" x14ac:dyDescent="0.25">
      <c r="B50" s="462"/>
      <c r="C50" s="462"/>
      <c r="D50" s="462"/>
      <c r="E50" s="67"/>
      <c r="F50" s="67"/>
      <c r="G50" s="124"/>
      <c r="H50" s="124"/>
      <c r="I50" s="124"/>
      <c r="J50" s="124"/>
      <c r="K50" s="125"/>
      <c r="L50" s="124"/>
      <c r="M50" s="125"/>
      <c r="N50" s="124"/>
      <c r="O50" s="124"/>
      <c r="P50" s="124"/>
      <c r="Q50" s="126"/>
      <c r="R50" s="71"/>
      <c r="S50" s="71"/>
      <c r="T50" s="71"/>
      <c r="U50" s="71"/>
      <c r="V50" s="71"/>
      <c r="W50" s="126"/>
      <c r="X50" s="124"/>
      <c r="Y50" s="124"/>
      <c r="Z50" s="124"/>
    </row>
    <row r="51" spans="2:26" s="69" customFormat="1" x14ac:dyDescent="0.25">
      <c r="B51" s="462"/>
      <c r="C51" s="462"/>
      <c r="D51" s="462"/>
      <c r="E51" s="67"/>
      <c r="F51" s="67"/>
      <c r="G51" s="124"/>
      <c r="H51" s="124"/>
      <c r="I51" s="124"/>
      <c r="J51" s="124"/>
      <c r="K51" s="125"/>
      <c r="L51" s="124"/>
      <c r="M51" s="125"/>
      <c r="N51" s="124"/>
      <c r="O51" s="124"/>
      <c r="P51" s="124"/>
      <c r="Q51" s="126"/>
      <c r="R51" s="71"/>
      <c r="S51" s="71"/>
      <c r="T51" s="71"/>
      <c r="U51" s="71"/>
      <c r="V51" s="71"/>
      <c r="W51" s="126"/>
      <c r="X51" s="124"/>
      <c r="Y51" s="124"/>
      <c r="Z51" s="124"/>
    </row>
    <row r="52" spans="2:26" s="69" customFormat="1" x14ac:dyDescent="0.25">
      <c r="B52" s="462"/>
      <c r="C52" s="462"/>
      <c r="D52" s="462"/>
      <c r="E52" s="67"/>
      <c r="F52" s="67"/>
      <c r="G52" s="124"/>
      <c r="H52" s="124"/>
      <c r="I52" s="124"/>
      <c r="J52" s="124"/>
      <c r="K52" s="125"/>
      <c r="L52" s="124"/>
      <c r="M52" s="125"/>
      <c r="N52" s="124"/>
      <c r="O52" s="124"/>
      <c r="P52" s="124"/>
      <c r="Q52" s="126"/>
      <c r="R52" s="71"/>
      <c r="S52" s="71"/>
      <c r="T52" s="71"/>
      <c r="U52" s="71"/>
      <c r="V52" s="71"/>
      <c r="W52" s="126"/>
      <c r="X52" s="124"/>
      <c r="Y52" s="124"/>
      <c r="Z52" s="124"/>
    </row>
    <row r="53" spans="2:26" s="69" customFormat="1" x14ac:dyDescent="0.25">
      <c r="B53" s="462"/>
      <c r="C53" s="462"/>
      <c r="D53" s="462"/>
      <c r="E53" s="67"/>
      <c r="F53" s="67"/>
      <c r="G53" s="124"/>
      <c r="H53" s="124"/>
      <c r="I53" s="124"/>
      <c r="J53" s="124"/>
      <c r="K53" s="125"/>
      <c r="L53" s="124"/>
      <c r="M53" s="125"/>
      <c r="N53" s="124"/>
      <c r="O53" s="124"/>
      <c r="P53" s="124"/>
      <c r="Q53" s="126"/>
      <c r="R53" s="71"/>
      <c r="S53" s="71"/>
      <c r="T53" s="71"/>
      <c r="U53" s="71"/>
      <c r="V53" s="71"/>
      <c r="W53" s="126"/>
      <c r="X53" s="124"/>
      <c r="Y53" s="124"/>
      <c r="Z53" s="124"/>
    </row>
    <row r="54" spans="2:26" s="69" customFormat="1" x14ac:dyDescent="0.25">
      <c r="B54" s="462"/>
      <c r="C54" s="462"/>
      <c r="D54" s="462"/>
      <c r="E54" s="67"/>
      <c r="F54" s="67"/>
      <c r="G54" s="124"/>
      <c r="H54" s="124"/>
      <c r="I54" s="124"/>
      <c r="J54" s="124"/>
      <c r="K54" s="125"/>
      <c r="L54" s="124"/>
      <c r="M54" s="125"/>
      <c r="N54" s="124"/>
      <c r="O54" s="124"/>
      <c r="P54" s="124"/>
      <c r="Q54" s="126"/>
      <c r="R54" s="71"/>
      <c r="S54" s="71"/>
      <c r="T54" s="71"/>
      <c r="U54" s="71"/>
      <c r="V54" s="71"/>
      <c r="W54" s="126"/>
      <c r="X54" s="124"/>
      <c r="Y54" s="124"/>
      <c r="Z54" s="124"/>
    </row>
    <row r="55" spans="2:26" s="69" customFormat="1" x14ac:dyDescent="0.25">
      <c r="B55" s="463"/>
      <c r="C55" s="463"/>
      <c r="D55" s="463"/>
      <c r="E55" s="463"/>
      <c r="F55" s="463"/>
      <c r="G55" s="463"/>
      <c r="H55" s="463"/>
      <c r="I55" s="463"/>
      <c r="J55" s="463"/>
      <c r="K55" s="463"/>
      <c r="L55" s="463"/>
      <c r="M55" s="463"/>
      <c r="N55" s="463"/>
      <c r="O55" s="463"/>
      <c r="P55" s="463"/>
      <c r="Q55" s="463"/>
      <c r="R55" s="463"/>
      <c r="S55" s="463"/>
      <c r="T55" s="463"/>
      <c r="U55" s="463"/>
      <c r="V55" s="463"/>
      <c r="W55" s="463"/>
      <c r="X55" s="463"/>
      <c r="Y55" s="463"/>
      <c r="Z55" s="463"/>
    </row>
    <row r="56" spans="2:26" s="69" customFormat="1" x14ac:dyDescent="0.25">
      <c r="B56" s="462"/>
      <c r="C56" s="462"/>
      <c r="D56" s="462"/>
      <c r="E56" s="67"/>
      <c r="F56" s="67"/>
      <c r="G56" s="124"/>
      <c r="H56" s="124"/>
      <c r="I56" s="124"/>
      <c r="J56" s="124"/>
      <c r="K56" s="125"/>
      <c r="L56" s="124"/>
      <c r="M56" s="125"/>
      <c r="N56" s="124"/>
      <c r="O56" s="124"/>
      <c r="P56" s="124"/>
      <c r="Q56" s="126"/>
      <c r="R56" s="71"/>
      <c r="S56" s="71"/>
      <c r="T56" s="71"/>
      <c r="U56" s="71"/>
      <c r="V56" s="71"/>
      <c r="W56" s="126"/>
      <c r="X56" s="124"/>
      <c r="Y56" s="124"/>
      <c r="Z56" s="124"/>
    </row>
    <row r="57" spans="2:26" s="69" customFormat="1" x14ac:dyDescent="0.25">
      <c r="B57" s="462"/>
      <c r="C57" s="462"/>
      <c r="D57" s="462"/>
      <c r="E57" s="67"/>
      <c r="F57" s="67"/>
      <c r="G57" s="124"/>
      <c r="H57" s="124"/>
      <c r="I57" s="124"/>
      <c r="J57" s="124"/>
      <c r="K57" s="125"/>
      <c r="L57" s="124"/>
      <c r="M57" s="125"/>
      <c r="N57" s="124"/>
      <c r="O57" s="124"/>
      <c r="P57" s="124"/>
      <c r="Q57" s="126"/>
      <c r="R57" s="71"/>
      <c r="S57" s="71"/>
      <c r="T57" s="71"/>
      <c r="U57" s="71"/>
      <c r="V57" s="71"/>
      <c r="W57" s="126"/>
      <c r="X57" s="124"/>
      <c r="Y57" s="124"/>
      <c r="Z57" s="124"/>
    </row>
    <row r="58" spans="2:26" s="69" customFormat="1" x14ac:dyDescent="0.25">
      <c r="B58" s="467"/>
      <c r="C58" s="467"/>
      <c r="D58" s="467"/>
      <c r="E58" s="130"/>
      <c r="F58" s="130"/>
      <c r="G58" s="131"/>
      <c r="H58" s="131"/>
      <c r="I58" s="131"/>
      <c r="J58" s="131"/>
      <c r="K58" s="132"/>
      <c r="L58" s="131"/>
      <c r="M58" s="132"/>
      <c r="N58" s="131"/>
      <c r="O58" s="131"/>
      <c r="P58" s="131"/>
      <c r="Q58" s="133"/>
      <c r="R58" s="131"/>
      <c r="S58" s="131"/>
      <c r="T58" s="131"/>
      <c r="U58" s="131"/>
      <c r="V58" s="131"/>
      <c r="W58" s="132"/>
      <c r="X58" s="131"/>
      <c r="Y58" s="131"/>
      <c r="Z58" s="131"/>
    </row>
    <row r="59" spans="2:26" s="69" customFormat="1" x14ac:dyDescent="0.25">
      <c r="B59" s="466"/>
      <c r="C59" s="466"/>
      <c r="D59" s="466"/>
      <c r="E59" s="466"/>
      <c r="F59" s="466"/>
      <c r="G59" s="466"/>
      <c r="H59" s="466"/>
      <c r="I59" s="466"/>
      <c r="J59" s="466"/>
      <c r="K59" s="466"/>
      <c r="L59" s="466"/>
      <c r="M59" s="466"/>
      <c r="N59" s="466"/>
      <c r="O59" s="466"/>
      <c r="P59" s="466"/>
      <c r="Q59" s="466"/>
      <c r="R59" s="466"/>
      <c r="S59" s="466"/>
      <c r="T59" s="466"/>
      <c r="U59" s="466"/>
      <c r="V59" s="466"/>
      <c r="W59" s="466"/>
      <c r="X59" s="466"/>
      <c r="Y59" s="466"/>
      <c r="Z59" s="466"/>
    </row>
    <row r="60" spans="2:26" s="69" customFormat="1" x14ac:dyDescent="0.25">
      <c r="B60" s="462"/>
      <c r="C60" s="462"/>
      <c r="D60" s="462"/>
      <c r="E60" s="67"/>
      <c r="F60" s="67"/>
      <c r="G60" s="124"/>
      <c r="H60" s="124"/>
      <c r="I60" s="124"/>
      <c r="J60" s="124"/>
      <c r="K60" s="125"/>
      <c r="L60" s="124"/>
      <c r="M60" s="125"/>
      <c r="N60" s="124"/>
      <c r="O60" s="124"/>
      <c r="P60" s="124"/>
      <c r="Q60" s="126"/>
      <c r="R60" s="71"/>
      <c r="S60" s="71"/>
      <c r="T60" s="71"/>
      <c r="U60" s="71"/>
      <c r="V60" s="71"/>
      <c r="W60" s="126"/>
      <c r="X60" s="124"/>
      <c r="Y60" s="124"/>
      <c r="Z60" s="124"/>
    </row>
    <row r="61" spans="2:26" s="69" customFormat="1" x14ac:dyDescent="0.25">
      <c r="B61" s="462"/>
      <c r="C61" s="462"/>
      <c r="D61" s="462"/>
      <c r="E61" s="67"/>
      <c r="F61" s="67"/>
      <c r="G61" s="124"/>
      <c r="H61" s="124"/>
      <c r="I61" s="124"/>
      <c r="J61" s="124"/>
      <c r="K61" s="125"/>
      <c r="L61" s="124"/>
      <c r="M61" s="125"/>
      <c r="N61" s="124"/>
      <c r="O61" s="124"/>
      <c r="P61" s="124"/>
      <c r="Q61" s="126"/>
      <c r="R61" s="71"/>
      <c r="S61" s="71"/>
      <c r="T61" s="71"/>
      <c r="U61" s="71"/>
      <c r="V61" s="71"/>
      <c r="W61" s="126"/>
      <c r="X61" s="124"/>
      <c r="Y61" s="124"/>
      <c r="Z61" s="124"/>
    </row>
    <row r="62" spans="2:26" s="69" customFormat="1" x14ac:dyDescent="0.25">
      <c r="B62" s="462"/>
      <c r="C62" s="462"/>
      <c r="D62" s="462"/>
      <c r="E62" s="67"/>
      <c r="F62" s="67"/>
      <c r="G62" s="124"/>
      <c r="H62" s="124"/>
      <c r="I62" s="124"/>
      <c r="J62" s="124"/>
      <c r="K62" s="125"/>
      <c r="L62" s="124"/>
      <c r="M62" s="125"/>
      <c r="N62" s="124"/>
      <c r="O62" s="124"/>
      <c r="P62" s="124"/>
      <c r="Q62" s="126"/>
      <c r="R62" s="71"/>
      <c r="S62" s="71"/>
      <c r="T62" s="71"/>
      <c r="U62" s="71"/>
      <c r="V62" s="71"/>
      <c r="W62" s="126"/>
      <c r="X62" s="124"/>
      <c r="Y62" s="124"/>
      <c r="Z62" s="124"/>
    </row>
    <row r="63" spans="2:26" s="69" customFormat="1" x14ac:dyDescent="0.25">
      <c r="B63" s="462"/>
      <c r="C63" s="462"/>
      <c r="D63" s="462"/>
      <c r="E63" s="67"/>
      <c r="F63" s="67"/>
      <c r="G63" s="124"/>
      <c r="H63" s="124"/>
      <c r="I63" s="124"/>
      <c r="J63" s="124"/>
      <c r="K63" s="125"/>
      <c r="L63" s="124"/>
      <c r="M63" s="125"/>
      <c r="N63" s="124"/>
      <c r="O63" s="124"/>
      <c r="P63" s="124"/>
      <c r="Q63" s="126"/>
      <c r="R63" s="71"/>
      <c r="S63" s="71"/>
      <c r="T63" s="71"/>
      <c r="U63" s="71"/>
      <c r="V63" s="71"/>
      <c r="W63" s="126"/>
      <c r="X63" s="124"/>
      <c r="Y63" s="124"/>
      <c r="Z63" s="124"/>
    </row>
    <row r="64" spans="2:26" s="69" customFormat="1" x14ac:dyDescent="0.25">
      <c r="B64" s="462"/>
      <c r="C64" s="462"/>
      <c r="D64" s="462"/>
      <c r="E64" s="67"/>
      <c r="F64" s="67"/>
      <c r="G64" s="124"/>
      <c r="H64" s="124"/>
      <c r="I64" s="124"/>
      <c r="J64" s="124"/>
      <c r="K64" s="125"/>
      <c r="L64" s="124"/>
      <c r="M64" s="125"/>
      <c r="N64" s="124"/>
      <c r="O64" s="124"/>
      <c r="P64" s="124"/>
      <c r="Q64" s="126"/>
      <c r="R64" s="71"/>
      <c r="S64" s="71"/>
      <c r="T64" s="71"/>
      <c r="U64" s="71"/>
      <c r="V64" s="71"/>
      <c r="W64" s="126"/>
      <c r="X64" s="124"/>
      <c r="Y64" s="124"/>
      <c r="Z64" s="124"/>
    </row>
    <row r="65" spans="2:26" s="69" customFormat="1" x14ac:dyDescent="0.25">
      <c r="B65" s="462"/>
      <c r="C65" s="462"/>
      <c r="D65" s="462"/>
      <c r="E65" s="67"/>
      <c r="F65" s="67"/>
      <c r="G65" s="124"/>
      <c r="H65" s="124"/>
      <c r="I65" s="124"/>
      <c r="J65" s="124"/>
      <c r="K65" s="125"/>
      <c r="L65" s="124"/>
      <c r="M65" s="125"/>
      <c r="N65" s="124"/>
      <c r="O65" s="124"/>
      <c r="P65" s="124"/>
      <c r="Q65" s="126"/>
      <c r="R65" s="71"/>
      <c r="S65" s="71"/>
      <c r="T65" s="71"/>
      <c r="U65" s="71"/>
      <c r="V65" s="71"/>
      <c r="W65" s="126"/>
      <c r="X65" s="124"/>
      <c r="Y65" s="124"/>
      <c r="Z65" s="124"/>
    </row>
    <row r="66" spans="2:26" s="69" customFormat="1" x14ac:dyDescent="0.25">
      <c r="B66" s="463"/>
      <c r="C66" s="463"/>
      <c r="D66" s="463"/>
      <c r="E66" s="134"/>
      <c r="F66" s="134"/>
      <c r="G66" s="135"/>
      <c r="H66" s="135"/>
      <c r="I66" s="135"/>
      <c r="J66" s="135"/>
      <c r="K66" s="136"/>
      <c r="L66" s="135"/>
      <c r="M66" s="136"/>
      <c r="N66" s="135"/>
      <c r="O66" s="135"/>
      <c r="P66" s="135"/>
      <c r="Q66" s="133"/>
      <c r="R66" s="135"/>
      <c r="S66" s="135"/>
      <c r="T66" s="135"/>
      <c r="U66" s="135"/>
      <c r="V66" s="135"/>
      <c r="W66" s="136"/>
      <c r="X66" s="135"/>
      <c r="Y66" s="135"/>
      <c r="Z66" s="135"/>
    </row>
    <row r="67" spans="2:26" s="69" customFormat="1" x14ac:dyDescent="0.25">
      <c r="B67" s="465"/>
      <c r="C67" s="465"/>
      <c r="D67" s="465"/>
      <c r="E67" s="465"/>
      <c r="F67" s="465"/>
      <c r="G67" s="465"/>
      <c r="H67" s="465"/>
      <c r="I67" s="465"/>
      <c r="J67" s="465"/>
      <c r="K67" s="465"/>
      <c r="L67" s="465"/>
      <c r="M67" s="465"/>
      <c r="N67" s="465"/>
      <c r="O67" s="465"/>
      <c r="P67" s="465"/>
      <c r="Q67" s="465"/>
      <c r="R67" s="465"/>
      <c r="S67" s="465"/>
      <c r="T67" s="465"/>
      <c r="U67" s="465"/>
      <c r="V67" s="465"/>
      <c r="W67" s="465"/>
      <c r="X67" s="465"/>
      <c r="Y67" s="465"/>
      <c r="Z67" s="465"/>
    </row>
    <row r="68" spans="2:26" s="69" customFormat="1" x14ac:dyDescent="0.25">
      <c r="B68" s="464"/>
      <c r="C68" s="464"/>
      <c r="D68" s="464"/>
      <c r="E68" s="464"/>
      <c r="F68" s="464"/>
      <c r="G68" s="464"/>
      <c r="H68" s="464"/>
      <c r="I68" s="464"/>
      <c r="J68" s="464"/>
      <c r="K68" s="464"/>
      <c r="L68" s="464"/>
      <c r="M68" s="464"/>
      <c r="N68" s="464"/>
      <c r="O68" s="464"/>
      <c r="P68" s="464"/>
      <c r="Q68" s="464"/>
      <c r="R68" s="464"/>
      <c r="S68" s="464"/>
      <c r="T68" s="464"/>
      <c r="U68" s="464"/>
      <c r="V68" s="464"/>
      <c r="W68" s="464"/>
      <c r="X68" s="464"/>
      <c r="Y68" s="464"/>
      <c r="Z68" s="464"/>
    </row>
    <row r="69" spans="2:26" s="69" customFormat="1" x14ac:dyDescent="0.25">
      <c r="B69" s="462"/>
      <c r="C69" s="462"/>
      <c r="D69" s="462"/>
      <c r="E69" s="67"/>
      <c r="F69" s="67"/>
      <c r="G69" s="124"/>
      <c r="H69" s="124"/>
      <c r="I69" s="124"/>
      <c r="J69" s="124"/>
      <c r="K69" s="125"/>
      <c r="L69" s="124"/>
      <c r="M69" s="125"/>
      <c r="N69" s="124"/>
      <c r="O69" s="124"/>
      <c r="P69" s="124"/>
      <c r="Q69" s="126"/>
      <c r="R69" s="71"/>
      <c r="S69" s="71"/>
      <c r="T69" s="71"/>
      <c r="U69" s="71"/>
      <c r="V69" s="71"/>
      <c r="W69" s="126"/>
      <c r="X69" s="124"/>
      <c r="Y69" s="124"/>
      <c r="Z69" s="124"/>
    </row>
    <row r="70" spans="2:26" s="69" customFormat="1" x14ac:dyDescent="0.25">
      <c r="B70" s="463"/>
      <c r="C70" s="463"/>
      <c r="D70" s="463"/>
      <c r="E70" s="463"/>
      <c r="F70" s="463"/>
      <c r="G70" s="463"/>
      <c r="H70" s="463"/>
      <c r="I70" s="463"/>
      <c r="J70" s="463"/>
      <c r="K70" s="463"/>
      <c r="L70" s="463"/>
      <c r="M70" s="463"/>
      <c r="N70" s="463"/>
      <c r="O70" s="463"/>
      <c r="P70" s="463"/>
      <c r="Q70" s="463"/>
      <c r="R70" s="463"/>
      <c r="S70" s="463"/>
      <c r="T70" s="463"/>
      <c r="U70" s="463"/>
      <c r="V70" s="463"/>
      <c r="W70" s="463"/>
      <c r="X70" s="463"/>
      <c r="Y70" s="463"/>
      <c r="Z70" s="463"/>
    </row>
    <row r="71" spans="2:26" s="69" customFormat="1" x14ac:dyDescent="0.25">
      <c r="B71" s="462"/>
      <c r="C71" s="462"/>
      <c r="D71" s="462"/>
      <c r="E71" s="67"/>
      <c r="F71" s="67"/>
      <c r="G71" s="124"/>
      <c r="H71" s="124"/>
      <c r="I71" s="124"/>
      <c r="J71" s="124"/>
      <c r="K71" s="125"/>
      <c r="L71" s="124"/>
      <c r="M71" s="125"/>
      <c r="N71" s="124"/>
      <c r="O71" s="124"/>
      <c r="P71" s="124"/>
      <c r="Q71" s="126"/>
      <c r="R71" s="71"/>
      <c r="S71" s="71"/>
      <c r="T71" s="71"/>
      <c r="U71" s="71"/>
      <c r="V71" s="71"/>
      <c r="W71" s="126"/>
      <c r="X71" s="124"/>
      <c r="Y71" s="124"/>
      <c r="Z71" s="124"/>
    </row>
    <row r="72" spans="2:26" s="69" customFormat="1" x14ac:dyDescent="0.25">
      <c r="B72" s="463"/>
      <c r="C72" s="463"/>
      <c r="D72" s="463"/>
      <c r="E72" s="463"/>
      <c r="F72" s="463"/>
      <c r="G72" s="463"/>
      <c r="H72" s="463"/>
      <c r="I72" s="463"/>
      <c r="J72" s="463"/>
      <c r="K72" s="463"/>
      <c r="L72" s="463"/>
      <c r="M72" s="463"/>
      <c r="N72" s="463"/>
      <c r="O72" s="463"/>
      <c r="P72" s="463"/>
      <c r="Q72" s="463"/>
      <c r="R72" s="463"/>
      <c r="S72" s="463"/>
      <c r="T72" s="463"/>
      <c r="U72" s="463"/>
      <c r="V72" s="463"/>
      <c r="W72" s="463"/>
      <c r="X72" s="463"/>
      <c r="Y72" s="463"/>
      <c r="Z72" s="463"/>
    </row>
    <row r="73" spans="2:26" s="69" customFormat="1" x14ac:dyDescent="0.25">
      <c r="B73" s="462"/>
      <c r="C73" s="462"/>
      <c r="D73" s="462"/>
      <c r="E73" s="67"/>
      <c r="F73" s="67"/>
      <c r="G73" s="124"/>
      <c r="H73" s="124"/>
      <c r="I73" s="124"/>
      <c r="J73" s="124"/>
      <c r="K73" s="125"/>
      <c r="L73" s="124"/>
      <c r="M73" s="125"/>
      <c r="N73" s="124"/>
      <c r="O73" s="124"/>
      <c r="P73" s="124"/>
      <c r="Q73" s="126"/>
      <c r="R73" s="71"/>
      <c r="S73" s="71"/>
      <c r="T73" s="71"/>
      <c r="U73" s="71"/>
      <c r="V73" s="71"/>
      <c r="W73" s="126"/>
      <c r="X73" s="124"/>
      <c r="Y73" s="124"/>
      <c r="Z73" s="124"/>
    </row>
    <row r="74" spans="2:26" s="69" customFormat="1" x14ac:dyDescent="0.25">
      <c r="B74" s="463"/>
      <c r="C74" s="463"/>
      <c r="D74" s="463"/>
      <c r="E74" s="463"/>
      <c r="F74" s="463"/>
      <c r="G74" s="463"/>
      <c r="H74" s="463"/>
      <c r="I74" s="463"/>
      <c r="J74" s="463"/>
      <c r="K74" s="463"/>
      <c r="L74" s="463"/>
      <c r="M74" s="463"/>
      <c r="N74" s="463"/>
      <c r="O74" s="463"/>
      <c r="P74" s="463"/>
      <c r="Q74" s="463"/>
      <c r="R74" s="463"/>
      <c r="S74" s="463"/>
      <c r="T74" s="463"/>
      <c r="U74" s="463"/>
      <c r="V74" s="463"/>
      <c r="W74" s="463"/>
      <c r="X74" s="463"/>
      <c r="Y74" s="463"/>
      <c r="Z74" s="463"/>
    </row>
    <row r="75" spans="2:26" s="69" customFormat="1" x14ac:dyDescent="0.25">
      <c r="B75" s="462"/>
      <c r="C75" s="462"/>
      <c r="D75" s="462"/>
      <c r="E75" s="67"/>
      <c r="F75" s="67"/>
      <c r="G75" s="124"/>
      <c r="H75" s="124"/>
      <c r="I75" s="124"/>
      <c r="J75" s="124"/>
      <c r="K75" s="125"/>
      <c r="L75" s="124"/>
      <c r="M75" s="125"/>
      <c r="N75" s="124"/>
      <c r="O75" s="124"/>
      <c r="P75" s="124"/>
      <c r="Q75" s="126"/>
      <c r="R75" s="71"/>
      <c r="S75" s="71"/>
      <c r="T75" s="71"/>
      <c r="U75" s="71"/>
      <c r="V75" s="71"/>
      <c r="W75" s="126"/>
      <c r="X75" s="124"/>
      <c r="Y75" s="124"/>
      <c r="Z75" s="124"/>
    </row>
    <row r="76" spans="2:26" s="69" customFormat="1" x14ac:dyDescent="0.25">
      <c r="B76" s="464"/>
      <c r="C76" s="464"/>
      <c r="D76" s="464"/>
      <c r="E76" s="464"/>
      <c r="F76" s="464"/>
      <c r="G76" s="464"/>
      <c r="H76" s="464"/>
      <c r="I76" s="464"/>
      <c r="J76" s="464"/>
      <c r="K76" s="464"/>
      <c r="L76" s="464"/>
      <c r="M76" s="464"/>
      <c r="N76" s="464"/>
      <c r="O76" s="464"/>
      <c r="P76" s="464"/>
      <c r="Q76" s="464"/>
      <c r="R76" s="464"/>
      <c r="S76" s="464"/>
      <c r="T76" s="464"/>
      <c r="U76" s="464"/>
      <c r="V76" s="464"/>
      <c r="W76" s="464"/>
      <c r="X76" s="464"/>
      <c r="Y76" s="464"/>
      <c r="Z76" s="464"/>
    </row>
    <row r="77" spans="2:26" s="69" customFormat="1" x14ac:dyDescent="0.25">
      <c r="B77" s="462"/>
      <c r="C77" s="462"/>
      <c r="D77" s="462"/>
      <c r="E77" s="67"/>
      <c r="F77" s="67"/>
      <c r="G77" s="124"/>
      <c r="H77" s="124"/>
      <c r="I77" s="124"/>
      <c r="J77" s="124"/>
      <c r="K77" s="125"/>
      <c r="L77" s="124"/>
      <c r="M77" s="125"/>
      <c r="N77" s="124"/>
      <c r="O77" s="124"/>
      <c r="P77" s="124"/>
      <c r="Q77" s="126"/>
      <c r="R77" s="71"/>
      <c r="S77" s="71"/>
      <c r="T77" s="71"/>
      <c r="U77" s="71"/>
      <c r="V77" s="71"/>
      <c r="W77" s="126"/>
      <c r="X77" s="124"/>
      <c r="Y77" s="124"/>
      <c r="Z77" s="124"/>
    </row>
    <row r="78" spans="2:26" s="69" customFormat="1" x14ac:dyDescent="0.25">
      <c r="B78" s="463"/>
      <c r="C78" s="463"/>
      <c r="D78" s="463"/>
      <c r="E78" s="463"/>
      <c r="F78" s="463"/>
      <c r="G78" s="463"/>
      <c r="H78" s="463"/>
      <c r="I78" s="463"/>
      <c r="J78" s="463"/>
      <c r="K78" s="463"/>
      <c r="L78" s="463"/>
      <c r="M78" s="463"/>
      <c r="N78" s="463"/>
      <c r="O78" s="463"/>
      <c r="P78" s="463"/>
      <c r="Q78" s="463"/>
      <c r="R78" s="463"/>
      <c r="S78" s="463"/>
      <c r="T78" s="463"/>
      <c r="U78" s="463"/>
      <c r="V78" s="463"/>
      <c r="W78" s="463"/>
      <c r="X78" s="463"/>
      <c r="Y78" s="463"/>
      <c r="Z78" s="463"/>
    </row>
    <row r="79" spans="2:26" s="69" customFormat="1" x14ac:dyDescent="0.25">
      <c r="B79" s="462"/>
      <c r="C79" s="462"/>
      <c r="D79" s="462"/>
      <c r="E79" s="67"/>
      <c r="F79" s="67"/>
      <c r="G79" s="124"/>
      <c r="H79" s="124"/>
      <c r="I79" s="124"/>
      <c r="J79" s="124"/>
      <c r="K79" s="125"/>
      <c r="L79" s="124"/>
      <c r="M79" s="125"/>
      <c r="N79" s="124"/>
      <c r="O79" s="124"/>
      <c r="P79" s="124"/>
      <c r="Q79" s="126"/>
      <c r="R79" s="71"/>
      <c r="S79" s="71"/>
      <c r="T79" s="71"/>
      <c r="U79" s="71"/>
      <c r="V79" s="71"/>
      <c r="W79" s="126"/>
      <c r="X79" s="124"/>
      <c r="Y79" s="124"/>
      <c r="Z79" s="124"/>
    </row>
    <row r="80" spans="2:26" s="69" customFormat="1" x14ac:dyDescent="0.25">
      <c r="B80" s="463"/>
      <c r="C80" s="463"/>
      <c r="D80" s="463"/>
      <c r="E80" s="463"/>
      <c r="F80" s="463"/>
      <c r="G80" s="463"/>
      <c r="H80" s="463"/>
      <c r="I80" s="463"/>
      <c r="J80" s="463"/>
      <c r="K80" s="463"/>
      <c r="L80" s="463"/>
      <c r="M80" s="463"/>
      <c r="N80" s="463"/>
      <c r="O80" s="463"/>
      <c r="P80" s="463"/>
      <c r="Q80" s="463"/>
      <c r="R80" s="463"/>
      <c r="S80" s="463"/>
      <c r="T80" s="463"/>
      <c r="U80" s="463"/>
      <c r="V80" s="463"/>
      <c r="W80" s="463"/>
      <c r="X80" s="463"/>
      <c r="Y80" s="463"/>
      <c r="Z80" s="463"/>
    </row>
    <row r="81" spans="2:26" s="69" customFormat="1" x14ac:dyDescent="0.25">
      <c r="B81" s="462"/>
      <c r="C81" s="462"/>
      <c r="D81" s="462"/>
      <c r="E81" s="67"/>
      <c r="F81" s="67"/>
      <c r="G81" s="124"/>
      <c r="H81" s="124"/>
      <c r="I81" s="124"/>
      <c r="J81" s="124"/>
      <c r="K81" s="125"/>
      <c r="L81" s="124"/>
      <c r="M81" s="125"/>
      <c r="N81" s="124"/>
      <c r="O81" s="124"/>
      <c r="P81" s="124"/>
      <c r="Q81" s="126"/>
      <c r="R81" s="71"/>
      <c r="S81" s="71"/>
      <c r="T81" s="71"/>
      <c r="U81" s="71"/>
      <c r="V81" s="71"/>
      <c r="W81" s="126"/>
      <c r="X81" s="124"/>
      <c r="Y81" s="124"/>
      <c r="Z81" s="124"/>
    </row>
    <row r="82" spans="2:26" s="69" customFormat="1" x14ac:dyDescent="0.25">
      <c r="B82" s="463"/>
      <c r="C82" s="463"/>
      <c r="D82" s="463"/>
      <c r="E82" s="463"/>
      <c r="F82" s="463"/>
      <c r="G82" s="463"/>
      <c r="H82" s="463"/>
      <c r="I82" s="463"/>
      <c r="J82" s="463"/>
      <c r="K82" s="463"/>
      <c r="L82" s="463"/>
      <c r="M82" s="463"/>
      <c r="N82" s="463"/>
      <c r="O82" s="463"/>
      <c r="P82" s="463"/>
      <c r="Q82" s="463"/>
      <c r="R82" s="463"/>
      <c r="S82" s="463"/>
      <c r="T82" s="463"/>
      <c r="U82" s="463"/>
      <c r="V82" s="463"/>
      <c r="W82" s="463"/>
      <c r="X82" s="463"/>
      <c r="Y82" s="463"/>
      <c r="Z82" s="463"/>
    </row>
    <row r="83" spans="2:26" s="69" customFormat="1" x14ac:dyDescent="0.25">
      <c r="B83" s="462"/>
      <c r="C83" s="462"/>
      <c r="D83" s="462"/>
      <c r="E83" s="67"/>
      <c r="F83" s="67"/>
      <c r="G83" s="124"/>
      <c r="H83" s="124"/>
      <c r="I83" s="124"/>
      <c r="J83" s="124"/>
      <c r="K83" s="125"/>
      <c r="L83" s="124"/>
      <c r="M83" s="125"/>
      <c r="N83" s="124"/>
      <c r="O83" s="124"/>
      <c r="P83" s="124"/>
      <c r="Q83" s="126"/>
      <c r="R83" s="71"/>
      <c r="S83" s="71"/>
      <c r="T83" s="71"/>
      <c r="U83" s="71"/>
      <c r="V83" s="71"/>
      <c r="W83" s="126"/>
      <c r="X83" s="124"/>
      <c r="Y83" s="124"/>
      <c r="Z83" s="124"/>
    </row>
    <row r="84" spans="2:26" s="69" customFormat="1" x14ac:dyDescent="0.25">
      <c r="B84" s="464"/>
      <c r="C84" s="464"/>
      <c r="D84" s="464"/>
      <c r="E84" s="464"/>
      <c r="F84" s="464"/>
      <c r="G84" s="464"/>
      <c r="H84" s="464"/>
      <c r="I84" s="464"/>
      <c r="J84" s="464"/>
      <c r="K84" s="464"/>
      <c r="L84" s="464"/>
      <c r="M84" s="464"/>
      <c r="N84" s="464"/>
      <c r="O84" s="464"/>
      <c r="P84" s="464"/>
      <c r="Q84" s="464"/>
      <c r="R84" s="464"/>
      <c r="S84" s="464"/>
      <c r="T84" s="464"/>
      <c r="U84" s="464"/>
      <c r="V84" s="464"/>
      <c r="W84" s="464"/>
      <c r="X84" s="464"/>
      <c r="Y84" s="464"/>
      <c r="Z84" s="464"/>
    </row>
    <row r="85" spans="2:26" s="69" customFormat="1" x14ac:dyDescent="0.25">
      <c r="B85" s="462"/>
      <c r="C85" s="462"/>
      <c r="D85" s="462"/>
      <c r="E85" s="67"/>
      <c r="F85" s="67"/>
      <c r="G85" s="124"/>
      <c r="H85" s="124"/>
      <c r="I85" s="124"/>
      <c r="J85" s="124"/>
      <c r="K85" s="125"/>
      <c r="L85" s="124"/>
      <c r="M85" s="125"/>
      <c r="N85" s="124"/>
      <c r="O85" s="124"/>
      <c r="P85" s="124"/>
      <c r="Q85" s="126"/>
      <c r="R85" s="71"/>
      <c r="S85" s="71"/>
      <c r="T85" s="71"/>
      <c r="U85" s="71"/>
      <c r="V85" s="71"/>
      <c r="W85" s="126"/>
      <c r="X85" s="124"/>
      <c r="Y85" s="124"/>
      <c r="Z85" s="124"/>
    </row>
    <row r="86" spans="2:26" s="69" customFormat="1" x14ac:dyDescent="0.25">
      <c r="B86" s="463"/>
      <c r="C86" s="463"/>
      <c r="D86" s="463"/>
      <c r="E86" s="463"/>
      <c r="F86" s="463"/>
      <c r="G86" s="463"/>
      <c r="H86" s="463"/>
      <c r="I86" s="463"/>
      <c r="J86" s="463"/>
      <c r="K86" s="463"/>
      <c r="L86" s="463"/>
      <c r="M86" s="463"/>
      <c r="N86" s="463"/>
      <c r="O86" s="463"/>
      <c r="P86" s="463"/>
      <c r="Q86" s="463"/>
      <c r="R86" s="463"/>
      <c r="S86" s="463"/>
      <c r="T86" s="463"/>
      <c r="U86" s="463"/>
      <c r="V86" s="463"/>
      <c r="W86" s="463"/>
      <c r="X86" s="463"/>
      <c r="Y86" s="463"/>
      <c r="Z86" s="463"/>
    </row>
    <row r="87" spans="2:26" s="69" customFormat="1" x14ac:dyDescent="0.25">
      <c r="B87" s="462"/>
      <c r="C87" s="462"/>
      <c r="D87" s="462"/>
      <c r="E87" s="67"/>
      <c r="F87" s="67"/>
      <c r="G87" s="124"/>
      <c r="H87" s="124"/>
      <c r="I87" s="124"/>
      <c r="J87" s="124"/>
      <c r="K87" s="125"/>
      <c r="L87" s="124"/>
      <c r="M87" s="125"/>
      <c r="N87" s="124"/>
      <c r="O87" s="124"/>
      <c r="P87" s="124"/>
      <c r="Q87" s="126"/>
      <c r="R87" s="71"/>
      <c r="S87" s="71"/>
      <c r="T87" s="71"/>
      <c r="U87" s="71"/>
      <c r="V87" s="71"/>
      <c r="W87" s="126"/>
      <c r="X87" s="124"/>
      <c r="Y87" s="124"/>
      <c r="Z87" s="124"/>
    </row>
    <row r="88" spans="2:26" s="69" customFormat="1" x14ac:dyDescent="0.25">
      <c r="B88" s="463"/>
      <c r="C88" s="463"/>
      <c r="D88" s="463"/>
      <c r="E88" s="463"/>
      <c r="F88" s="463"/>
      <c r="G88" s="463"/>
      <c r="H88" s="463"/>
      <c r="I88" s="463"/>
      <c r="J88" s="463"/>
      <c r="K88" s="463"/>
      <c r="L88" s="463"/>
      <c r="M88" s="463"/>
      <c r="N88" s="463"/>
      <c r="O88" s="463"/>
      <c r="P88" s="463"/>
      <c r="Q88" s="463"/>
      <c r="R88" s="463"/>
      <c r="S88" s="463"/>
      <c r="T88" s="463"/>
      <c r="U88" s="463"/>
      <c r="V88" s="463"/>
      <c r="W88" s="463"/>
      <c r="X88" s="463"/>
      <c r="Y88" s="463"/>
      <c r="Z88" s="463"/>
    </row>
    <row r="89" spans="2:26" s="69" customFormat="1" x14ac:dyDescent="0.25">
      <c r="B89" s="462"/>
      <c r="C89" s="462"/>
      <c r="D89" s="462"/>
      <c r="E89" s="67"/>
      <c r="F89" s="67"/>
      <c r="G89" s="124"/>
      <c r="H89" s="124"/>
      <c r="I89" s="124"/>
      <c r="J89" s="124"/>
      <c r="K89" s="125"/>
      <c r="L89" s="124"/>
      <c r="M89" s="125"/>
      <c r="N89" s="124"/>
      <c r="O89" s="124"/>
      <c r="P89" s="124"/>
      <c r="Q89" s="126"/>
      <c r="R89" s="71"/>
      <c r="S89" s="71"/>
      <c r="T89" s="71"/>
      <c r="U89" s="71"/>
      <c r="V89" s="71"/>
      <c r="W89" s="126"/>
      <c r="X89" s="124"/>
      <c r="Y89" s="124"/>
      <c r="Z89" s="124"/>
    </row>
    <row r="90" spans="2:26" s="69" customFormat="1" x14ac:dyDescent="0.25">
      <c r="B90" s="463"/>
      <c r="C90" s="463"/>
      <c r="D90" s="463"/>
      <c r="E90" s="463"/>
      <c r="F90" s="463"/>
      <c r="G90" s="463"/>
      <c r="H90" s="463"/>
      <c r="I90" s="463"/>
      <c r="J90" s="463"/>
      <c r="K90" s="463"/>
      <c r="L90" s="463"/>
      <c r="M90" s="463"/>
      <c r="N90" s="463"/>
      <c r="O90" s="463"/>
      <c r="P90" s="463"/>
      <c r="Q90" s="463"/>
      <c r="R90" s="463"/>
      <c r="S90" s="463"/>
      <c r="T90" s="463"/>
      <c r="U90" s="463"/>
      <c r="V90" s="463"/>
      <c r="W90" s="463"/>
      <c r="X90" s="463"/>
      <c r="Y90" s="463"/>
      <c r="Z90" s="463"/>
    </row>
    <row r="91" spans="2:26" s="69" customFormat="1" x14ac:dyDescent="0.25">
      <c r="B91" s="462"/>
      <c r="C91" s="462"/>
      <c r="D91" s="462"/>
      <c r="E91" s="67"/>
      <c r="F91" s="67"/>
      <c r="G91" s="124"/>
      <c r="H91" s="124"/>
      <c r="I91" s="124"/>
      <c r="J91" s="124"/>
      <c r="K91" s="125"/>
      <c r="L91" s="124"/>
      <c r="M91" s="125"/>
      <c r="N91" s="124"/>
      <c r="O91" s="124"/>
      <c r="P91" s="124"/>
      <c r="Q91" s="126"/>
      <c r="R91" s="71"/>
      <c r="S91" s="71"/>
      <c r="T91" s="71"/>
      <c r="U91" s="71"/>
      <c r="V91" s="71"/>
      <c r="W91" s="126"/>
      <c r="X91" s="124"/>
      <c r="Y91" s="124"/>
      <c r="Z91" s="124"/>
    </row>
    <row r="92" spans="2:26" s="69" customFormat="1" x14ac:dyDescent="0.25">
      <c r="B92" s="463"/>
      <c r="C92" s="463"/>
      <c r="D92" s="463"/>
      <c r="E92" s="463"/>
      <c r="F92" s="463"/>
      <c r="G92" s="463"/>
      <c r="H92" s="463"/>
      <c r="I92" s="463"/>
      <c r="J92" s="463"/>
      <c r="K92" s="463"/>
      <c r="L92" s="463"/>
      <c r="M92" s="463"/>
      <c r="N92" s="463"/>
      <c r="O92" s="463"/>
      <c r="P92" s="463"/>
      <c r="Q92" s="463"/>
      <c r="R92" s="463"/>
      <c r="S92" s="463"/>
      <c r="T92" s="463"/>
      <c r="U92" s="463"/>
      <c r="V92" s="463"/>
      <c r="W92" s="463"/>
      <c r="X92" s="463"/>
      <c r="Y92" s="463"/>
      <c r="Z92" s="463"/>
    </row>
    <row r="93" spans="2:26" s="69" customFormat="1" x14ac:dyDescent="0.25">
      <c r="B93" s="462"/>
      <c r="C93" s="462"/>
      <c r="D93" s="462"/>
      <c r="E93" s="67"/>
      <c r="F93" s="67"/>
      <c r="G93" s="124"/>
      <c r="H93" s="124"/>
      <c r="I93" s="124"/>
      <c r="J93" s="124"/>
      <c r="K93" s="125"/>
      <c r="L93" s="124"/>
      <c r="M93" s="125"/>
      <c r="N93" s="124"/>
      <c r="O93" s="124"/>
      <c r="P93" s="124"/>
      <c r="Q93" s="126"/>
      <c r="R93" s="71"/>
      <c r="S93" s="71"/>
      <c r="T93" s="71"/>
      <c r="U93" s="71"/>
      <c r="V93" s="71"/>
      <c r="W93" s="126"/>
      <c r="X93" s="124"/>
      <c r="Y93" s="124"/>
      <c r="Z93" s="124"/>
    </row>
    <row r="94" spans="2:26" s="69" customFormat="1" x14ac:dyDescent="0.25">
      <c r="B94" s="462"/>
      <c r="C94" s="462"/>
      <c r="D94" s="462"/>
      <c r="E94" s="67"/>
      <c r="F94" s="67"/>
      <c r="G94" s="124"/>
      <c r="H94" s="124"/>
      <c r="I94" s="124"/>
      <c r="J94" s="124"/>
      <c r="K94" s="125"/>
      <c r="L94" s="124"/>
      <c r="M94" s="125"/>
      <c r="N94" s="124"/>
      <c r="O94" s="124"/>
      <c r="P94" s="124"/>
      <c r="Q94" s="126"/>
      <c r="R94" s="71"/>
      <c r="S94" s="71"/>
      <c r="T94" s="71"/>
      <c r="U94" s="71"/>
      <c r="V94" s="71"/>
      <c r="W94" s="126"/>
      <c r="X94" s="124"/>
      <c r="Y94" s="124"/>
      <c r="Z94" s="124"/>
    </row>
    <row r="95" spans="2:26" s="69" customFormat="1" x14ac:dyDescent="0.25">
      <c r="B95" s="464"/>
      <c r="C95" s="464"/>
      <c r="D95" s="464"/>
      <c r="E95" s="464"/>
      <c r="F95" s="464"/>
      <c r="G95" s="464"/>
      <c r="H95" s="464"/>
      <c r="I95" s="464"/>
      <c r="J95" s="464"/>
      <c r="K95" s="464"/>
      <c r="L95" s="464"/>
      <c r="M95" s="464"/>
      <c r="N95" s="464"/>
      <c r="O95" s="464"/>
      <c r="P95" s="464"/>
      <c r="Q95" s="464"/>
      <c r="R95" s="464"/>
      <c r="S95" s="464"/>
      <c r="T95" s="464"/>
      <c r="U95" s="464"/>
      <c r="V95" s="464"/>
      <c r="W95" s="464"/>
      <c r="X95" s="464"/>
      <c r="Y95" s="464"/>
      <c r="Z95" s="464"/>
    </row>
    <row r="96" spans="2:26" s="69" customFormat="1" x14ac:dyDescent="0.25">
      <c r="B96" s="462"/>
      <c r="C96" s="462"/>
      <c r="D96" s="462"/>
      <c r="E96" s="67"/>
      <c r="F96" s="67"/>
      <c r="G96" s="124"/>
      <c r="H96" s="124"/>
      <c r="I96" s="124"/>
      <c r="J96" s="124"/>
      <c r="K96" s="125"/>
      <c r="L96" s="124"/>
      <c r="M96" s="125"/>
      <c r="N96" s="124"/>
      <c r="O96" s="124"/>
      <c r="P96" s="124"/>
      <c r="Q96" s="126"/>
      <c r="R96" s="71"/>
      <c r="S96" s="71"/>
      <c r="T96" s="71"/>
      <c r="U96" s="71"/>
      <c r="V96" s="71"/>
      <c r="W96" s="126"/>
      <c r="X96" s="124"/>
      <c r="Y96" s="124"/>
      <c r="Z96" s="124"/>
    </row>
    <row r="97" spans="2:26" s="69" customFormat="1" x14ac:dyDescent="0.25">
      <c r="B97" s="462"/>
      <c r="C97" s="462"/>
      <c r="D97" s="462"/>
      <c r="E97" s="67"/>
      <c r="F97" s="67"/>
      <c r="G97" s="124"/>
      <c r="H97" s="124"/>
      <c r="I97" s="124"/>
      <c r="J97" s="124"/>
      <c r="K97" s="125"/>
      <c r="L97" s="124"/>
      <c r="M97" s="125"/>
      <c r="N97" s="124"/>
      <c r="O97" s="124"/>
      <c r="P97" s="124"/>
      <c r="Q97" s="126"/>
      <c r="R97" s="71"/>
      <c r="S97" s="71"/>
      <c r="T97" s="71"/>
      <c r="U97" s="71"/>
      <c r="V97" s="71"/>
      <c r="W97" s="126"/>
      <c r="X97" s="124"/>
      <c r="Y97" s="124"/>
      <c r="Z97" s="124"/>
    </row>
    <row r="98" spans="2:26" s="69" customFormat="1" x14ac:dyDescent="0.25">
      <c r="B98" s="462"/>
      <c r="C98" s="462"/>
      <c r="D98" s="462"/>
      <c r="E98" s="67"/>
      <c r="F98" s="67"/>
      <c r="G98" s="124"/>
      <c r="H98" s="124"/>
      <c r="I98" s="124"/>
      <c r="J98" s="124"/>
      <c r="K98" s="125"/>
      <c r="L98" s="124"/>
      <c r="M98" s="125"/>
      <c r="N98" s="124"/>
      <c r="O98" s="124"/>
      <c r="P98" s="124"/>
      <c r="Q98" s="126"/>
      <c r="R98" s="71"/>
      <c r="S98" s="71"/>
      <c r="T98" s="71"/>
      <c r="U98" s="71"/>
      <c r="V98" s="71"/>
      <c r="W98" s="126"/>
      <c r="X98" s="124"/>
      <c r="Y98" s="124"/>
      <c r="Z98" s="124"/>
    </row>
    <row r="99" spans="2:26" s="69" customFormat="1" x14ac:dyDescent="0.25">
      <c r="Q99" s="67"/>
    </row>
  </sheetData>
  <mergeCells count="108">
    <mergeCell ref="B2:G2"/>
    <mergeCell ref="P41:R41"/>
    <mergeCell ref="B21:D21"/>
    <mergeCell ref="B29:D29"/>
    <mergeCell ref="B24:D24"/>
    <mergeCell ref="B28:D28"/>
    <mergeCell ref="B22:D22"/>
    <mergeCell ref="B23:D23"/>
    <mergeCell ref="B31:D31"/>
    <mergeCell ref="B25:D25"/>
    <mergeCell ref="B34:D34"/>
    <mergeCell ref="A17:Z17"/>
    <mergeCell ref="B19:D19"/>
    <mergeCell ref="B18:D18"/>
    <mergeCell ref="S15:T15"/>
    <mergeCell ref="U15:V15"/>
    <mergeCell ref="B39:D39"/>
    <mergeCell ref="B32:D32"/>
    <mergeCell ref="B30:D30"/>
    <mergeCell ref="B33:D33"/>
    <mergeCell ref="Z14:Z15"/>
    <mergeCell ref="G14:G15"/>
    <mergeCell ref="Q15:R15"/>
    <mergeCell ref="A14:A15"/>
    <mergeCell ref="R1:Z1"/>
    <mergeCell ref="O15:P15"/>
    <mergeCell ref="B12:Z12"/>
    <mergeCell ref="P3:W3"/>
    <mergeCell ref="W15:X15"/>
    <mergeCell ref="Y6:Z6"/>
    <mergeCell ref="K15:L15"/>
    <mergeCell ref="I15:J15"/>
    <mergeCell ref="B14:D15"/>
    <mergeCell ref="I14:R14"/>
    <mergeCell ref="S14:X14"/>
    <mergeCell ref="P2:W2"/>
    <mergeCell ref="P4:W6"/>
    <mergeCell ref="B3:G3"/>
    <mergeCell ref="M15:N15"/>
    <mergeCell ref="R8:Z8"/>
    <mergeCell ref="B8:G8"/>
    <mergeCell ref="B11:Z11"/>
    <mergeCell ref="B10:Z10"/>
    <mergeCell ref="A1:F1"/>
    <mergeCell ref="F14:F15"/>
    <mergeCell ref="B4:G4"/>
    <mergeCell ref="E6:G6"/>
    <mergeCell ref="H14:H15"/>
    <mergeCell ref="B54:D54"/>
    <mergeCell ref="B62:D62"/>
    <mergeCell ref="B55:Z55"/>
    <mergeCell ref="B60:D60"/>
    <mergeCell ref="B20:D20"/>
    <mergeCell ref="A16:Z16"/>
    <mergeCell ref="B56:D56"/>
    <mergeCell ref="B57:D57"/>
    <mergeCell ref="B59:Z59"/>
    <mergeCell ref="B58:D58"/>
    <mergeCell ref="B53:D53"/>
    <mergeCell ref="H43:L44"/>
    <mergeCell ref="H41:L41"/>
    <mergeCell ref="E14:E15"/>
    <mergeCell ref="Y14:Y15"/>
    <mergeCell ref="B27:D27"/>
    <mergeCell ref="B26:D26"/>
    <mergeCell ref="B52:D52"/>
    <mergeCell ref="B49:Z49"/>
    <mergeCell ref="B50:D50"/>
    <mergeCell ref="P44:Q44"/>
    <mergeCell ref="E46:G47"/>
    <mergeCell ref="B51:D51"/>
    <mergeCell ref="B67:Z67"/>
    <mergeCell ref="B64:D64"/>
    <mergeCell ref="B61:D61"/>
    <mergeCell ref="B68:Z68"/>
    <mergeCell ref="B81:D81"/>
    <mergeCell ref="B73:D73"/>
    <mergeCell ref="B72:Z72"/>
    <mergeCell ref="B80:Z80"/>
    <mergeCell ref="B76:Z76"/>
    <mergeCell ref="B77:D77"/>
    <mergeCell ref="B74:Z74"/>
    <mergeCell ref="B75:D75"/>
    <mergeCell ref="B71:D71"/>
    <mergeCell ref="B69:D69"/>
    <mergeCell ref="B70:Z70"/>
    <mergeCell ref="B63:D63"/>
    <mergeCell ref="B66:D66"/>
    <mergeCell ref="B65:D65"/>
    <mergeCell ref="B84:Z84"/>
    <mergeCell ref="B82:Z82"/>
    <mergeCell ref="B83:D83"/>
    <mergeCell ref="B79:D79"/>
    <mergeCell ref="B78:Z78"/>
    <mergeCell ref="B89:D89"/>
    <mergeCell ref="B85:D85"/>
    <mergeCell ref="B87:D87"/>
    <mergeCell ref="B86:Z86"/>
    <mergeCell ref="B88:Z88"/>
    <mergeCell ref="B98:D98"/>
    <mergeCell ref="B90:Z90"/>
    <mergeCell ref="B91:D91"/>
    <mergeCell ref="B92:Z92"/>
    <mergeCell ref="B93:D93"/>
    <mergeCell ref="B95:Z95"/>
    <mergeCell ref="B97:D97"/>
    <mergeCell ref="B96:D96"/>
    <mergeCell ref="B94:D94"/>
  </mergeCells>
  <phoneticPr fontId="7" type="noConversion"/>
  <pageMargins left="0.23622047244094491" right="0.23622047244094491" top="0.74803149606299213" bottom="0.74803149606299213" header="0.31496062992125984" footer="0.31496062992125984"/>
  <pageSetup scale="65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C97"/>
  <sheetViews>
    <sheetView topLeftCell="A13" zoomScale="80" zoomScaleNormal="80" workbookViewId="0">
      <selection activeCell="G9" sqref="G9"/>
    </sheetView>
  </sheetViews>
  <sheetFormatPr defaultColWidth="9.109375" defaultRowHeight="13.2" x14ac:dyDescent="0.25"/>
  <cols>
    <col min="1" max="1" width="4.109375" style="61" customWidth="1"/>
    <col min="2" max="4" width="6.6640625" style="61" customWidth="1"/>
    <col min="5" max="5" width="9.109375" style="61"/>
    <col min="6" max="6" width="10.33203125" style="61" customWidth="1"/>
    <col min="7" max="7" width="9.109375" style="61"/>
    <col min="8" max="8" width="9.33203125" style="61" bestFit="1" customWidth="1"/>
    <col min="9" max="9" width="6.6640625" style="61" customWidth="1"/>
    <col min="10" max="10" width="7.88671875" style="61" customWidth="1"/>
    <col min="11" max="11" width="6.109375" style="61" customWidth="1"/>
    <col min="12" max="12" width="8.109375" style="61" bestFit="1" customWidth="1"/>
    <col min="13" max="13" width="6.88671875" style="61" customWidth="1"/>
    <col min="14" max="14" width="8.109375" style="61" customWidth="1"/>
    <col min="15" max="15" width="5.88671875" style="61" customWidth="1"/>
    <col min="16" max="16" width="8.109375" style="61" customWidth="1"/>
    <col min="17" max="17" width="5.6640625" style="73" customWidth="1"/>
    <col min="18" max="18" width="8.5546875" style="61" customWidth="1"/>
    <col min="19" max="19" width="5.109375" style="61" customWidth="1"/>
    <col min="20" max="20" width="7.109375" style="61" customWidth="1"/>
    <col min="21" max="21" width="6.5546875" style="61" customWidth="1"/>
    <col min="22" max="22" width="7.88671875" style="61" customWidth="1"/>
    <col min="23" max="23" width="5.5546875" style="61" customWidth="1"/>
    <col min="24" max="24" width="11.33203125" style="61" customWidth="1"/>
    <col min="25" max="25" width="10.5546875" style="61" customWidth="1"/>
    <col min="26" max="26" width="11.88671875" style="61" customWidth="1"/>
    <col min="27" max="16384" width="9.109375" style="61"/>
  </cols>
  <sheetData>
    <row r="1" spans="1:29" x14ac:dyDescent="0.25">
      <c r="A1" s="509"/>
      <c r="B1" s="509"/>
      <c r="C1" s="509"/>
      <c r="D1" s="509"/>
      <c r="E1" s="509"/>
      <c r="F1" s="509"/>
      <c r="G1" s="56"/>
      <c r="H1" s="57"/>
      <c r="I1" s="57"/>
      <c r="J1" s="57"/>
      <c r="K1" s="58"/>
      <c r="L1" s="59"/>
      <c r="M1" s="60"/>
      <c r="N1" s="59"/>
      <c r="O1" s="59"/>
      <c r="P1" s="59"/>
      <c r="Q1" s="58"/>
      <c r="R1" s="510" t="s">
        <v>0</v>
      </c>
      <c r="S1" s="510"/>
      <c r="T1" s="510"/>
      <c r="U1" s="510"/>
      <c r="V1" s="510"/>
      <c r="W1" s="510"/>
      <c r="X1" s="510"/>
      <c r="Y1" s="510"/>
      <c r="Z1" s="510"/>
    </row>
    <row r="2" spans="1:29" x14ac:dyDescent="0.25">
      <c r="B2" s="459"/>
      <c r="C2" s="459"/>
      <c r="D2" s="459"/>
      <c r="E2" s="459"/>
      <c r="F2" s="459"/>
      <c r="G2" s="459"/>
      <c r="H2" s="62"/>
      <c r="I2" s="62"/>
      <c r="J2" s="62"/>
      <c r="K2" s="63"/>
      <c r="L2" s="59"/>
      <c r="M2" s="60"/>
      <c r="N2" s="59"/>
      <c r="O2" s="59"/>
      <c r="P2" s="511" t="s">
        <v>110</v>
      </c>
      <c r="Q2" s="511"/>
      <c r="R2" s="511"/>
      <c r="S2" s="511"/>
      <c r="T2" s="511"/>
      <c r="U2" s="511"/>
      <c r="V2" s="511"/>
      <c r="W2" s="511"/>
      <c r="X2" s="64"/>
      <c r="Y2" s="64"/>
      <c r="Z2" s="64"/>
    </row>
    <row r="3" spans="1:29" ht="26.25" customHeight="1" x14ac:dyDescent="0.25">
      <c r="B3" s="459"/>
      <c r="C3" s="459"/>
      <c r="D3" s="459"/>
      <c r="E3" s="459"/>
      <c r="F3" s="459"/>
      <c r="G3" s="459"/>
      <c r="H3" s="62"/>
      <c r="I3" s="62"/>
      <c r="J3" s="62"/>
      <c r="K3" s="63"/>
      <c r="L3" s="59"/>
      <c r="M3" s="60"/>
      <c r="N3" s="59"/>
      <c r="O3" s="59"/>
      <c r="P3" s="512" t="s">
        <v>160</v>
      </c>
      <c r="Q3" s="512"/>
      <c r="R3" s="512"/>
      <c r="S3" s="512"/>
      <c r="T3" s="512"/>
      <c r="U3" s="512"/>
      <c r="V3" s="512"/>
      <c r="W3" s="512"/>
      <c r="X3" s="64"/>
      <c r="Y3" s="64"/>
      <c r="Z3" s="64"/>
    </row>
    <row r="4" spans="1:29" ht="12.75" customHeight="1" x14ac:dyDescent="0.25">
      <c r="B4" s="56"/>
      <c r="C4" s="56"/>
      <c r="D4" s="56"/>
      <c r="E4" s="56"/>
      <c r="F4" s="56"/>
      <c r="G4" s="56"/>
      <c r="H4" s="62"/>
      <c r="I4" s="62"/>
      <c r="J4" s="62"/>
      <c r="K4" s="63"/>
      <c r="L4" s="59"/>
      <c r="M4" s="60"/>
      <c r="N4" s="59"/>
      <c r="O4" s="59"/>
      <c r="P4" s="512" t="s">
        <v>1</v>
      </c>
      <c r="Q4" s="512"/>
      <c r="R4" s="512"/>
      <c r="S4" s="512"/>
      <c r="T4" s="512"/>
      <c r="U4" s="512"/>
      <c r="V4" s="512"/>
      <c r="W4" s="512"/>
      <c r="X4" s="65"/>
      <c r="Y4" s="64"/>
      <c r="Z4" s="64"/>
    </row>
    <row r="5" spans="1:29" x14ac:dyDescent="0.25">
      <c r="B5" s="66"/>
      <c r="C5" s="66"/>
      <c r="D5" s="66"/>
      <c r="E5" s="67"/>
      <c r="F5" s="67"/>
      <c r="G5" s="68"/>
      <c r="H5" s="62"/>
      <c r="I5" s="62"/>
      <c r="J5" s="62"/>
      <c r="K5" s="63"/>
      <c r="L5" s="59"/>
      <c r="M5" s="60"/>
      <c r="N5" s="59"/>
      <c r="O5" s="59"/>
      <c r="P5" s="512"/>
      <c r="Q5" s="512"/>
      <c r="R5" s="512"/>
      <c r="S5" s="512"/>
      <c r="T5" s="512"/>
      <c r="U5" s="512"/>
      <c r="V5" s="512"/>
      <c r="W5" s="512"/>
      <c r="X5" s="65"/>
      <c r="Y5" s="57"/>
      <c r="Z5" s="57"/>
    </row>
    <row r="6" spans="1:29" x14ac:dyDescent="0.25">
      <c r="B6" s="69"/>
      <c r="C6" s="69"/>
      <c r="D6" s="69"/>
      <c r="E6" s="509"/>
      <c r="F6" s="509"/>
      <c r="G6" s="509"/>
      <c r="H6" s="57"/>
      <c r="I6" s="57"/>
      <c r="J6" s="57"/>
      <c r="K6" s="58"/>
      <c r="L6" s="59"/>
      <c r="M6" s="60"/>
      <c r="N6" s="59"/>
      <c r="O6" s="59"/>
      <c r="P6" s="512"/>
      <c r="Q6" s="512"/>
      <c r="R6" s="512"/>
      <c r="S6" s="512"/>
      <c r="T6" s="512"/>
      <c r="U6" s="512"/>
      <c r="V6" s="512"/>
      <c r="W6" s="512"/>
      <c r="X6" s="70"/>
      <c r="Y6" s="508" t="s">
        <v>138</v>
      </c>
      <c r="Z6" s="508"/>
    </row>
    <row r="7" spans="1:29" ht="12.75" x14ac:dyDescent="0.2">
      <c r="B7" s="69"/>
      <c r="C7" s="69"/>
      <c r="D7" s="69"/>
      <c r="E7" s="67"/>
      <c r="F7" s="67"/>
      <c r="G7" s="71"/>
      <c r="H7" s="57"/>
      <c r="I7" s="57"/>
      <c r="J7" s="57"/>
      <c r="K7" s="58"/>
      <c r="L7" s="59"/>
      <c r="M7" s="60"/>
      <c r="N7" s="59"/>
      <c r="O7" s="59"/>
      <c r="P7" s="59"/>
      <c r="Q7" s="58"/>
      <c r="R7" s="57"/>
      <c r="S7" s="57"/>
      <c r="T7" s="57"/>
      <c r="U7" s="57"/>
      <c r="V7" s="57"/>
      <c r="W7" s="58"/>
      <c r="X7" s="59"/>
      <c r="Y7" s="57"/>
      <c r="Z7" s="57"/>
    </row>
    <row r="8" spans="1:29" x14ac:dyDescent="0.25">
      <c r="B8" s="459"/>
      <c r="C8" s="459"/>
      <c r="D8" s="459"/>
      <c r="E8" s="459"/>
      <c r="F8" s="459"/>
      <c r="G8" s="459"/>
      <c r="H8" s="68"/>
      <c r="I8" s="68"/>
      <c r="J8" s="68"/>
      <c r="K8" s="72"/>
      <c r="L8" s="59"/>
      <c r="M8" s="60"/>
      <c r="N8" s="59"/>
      <c r="O8" s="59"/>
      <c r="P8" s="59"/>
      <c r="Q8" s="58"/>
      <c r="R8" s="455" t="s">
        <v>162</v>
      </c>
      <c r="S8" s="455"/>
      <c r="T8" s="455"/>
      <c r="U8" s="455"/>
      <c r="V8" s="455"/>
      <c r="W8" s="455"/>
      <c r="X8" s="455"/>
      <c r="Y8" s="455"/>
      <c r="Z8" s="455"/>
    </row>
    <row r="9" spans="1:29" ht="12.75" x14ac:dyDescent="0.2">
      <c r="B9" s="69"/>
      <c r="C9" s="69"/>
      <c r="D9" s="69"/>
      <c r="E9" s="73"/>
      <c r="F9" s="73"/>
      <c r="G9" s="57"/>
      <c r="H9" s="57"/>
      <c r="I9" s="57"/>
      <c r="J9" s="57"/>
      <c r="K9" s="58"/>
      <c r="L9" s="59"/>
      <c r="M9" s="60"/>
      <c r="N9" s="59"/>
      <c r="O9" s="59"/>
      <c r="P9" s="59"/>
      <c r="Q9" s="58"/>
      <c r="R9" s="57"/>
      <c r="S9" s="57"/>
      <c r="T9" s="57"/>
      <c r="U9" s="57"/>
      <c r="V9" s="57"/>
      <c r="W9" s="58"/>
      <c r="X9" s="59"/>
      <c r="Y9" s="59"/>
      <c r="Z9" s="59"/>
    </row>
    <row r="10" spans="1:29" x14ac:dyDescent="0.25">
      <c r="B10" s="520" t="s">
        <v>2</v>
      </c>
      <c r="C10" s="520"/>
      <c r="D10" s="520"/>
      <c r="E10" s="520"/>
      <c r="F10" s="520"/>
      <c r="G10" s="520"/>
      <c r="H10" s="520"/>
      <c r="I10" s="520"/>
      <c r="J10" s="520"/>
      <c r="K10" s="520"/>
      <c r="L10" s="520"/>
      <c r="M10" s="520"/>
      <c r="N10" s="520"/>
      <c r="O10" s="520"/>
      <c r="P10" s="520"/>
      <c r="Q10" s="520"/>
      <c r="R10" s="520"/>
      <c r="S10" s="520"/>
      <c r="T10" s="520"/>
      <c r="U10" s="520"/>
      <c r="V10" s="520"/>
      <c r="W10" s="520"/>
      <c r="X10" s="520"/>
      <c r="Y10" s="520"/>
      <c r="Z10" s="520"/>
    </row>
    <row r="11" spans="1:29" x14ac:dyDescent="0.25">
      <c r="B11" s="520" t="s">
        <v>100</v>
      </c>
      <c r="C11" s="520"/>
      <c r="D11" s="520"/>
      <c r="E11" s="520"/>
      <c r="F11" s="520"/>
      <c r="G11" s="520"/>
      <c r="H11" s="520"/>
      <c r="I11" s="520"/>
      <c r="J11" s="520"/>
      <c r="K11" s="520"/>
      <c r="L11" s="520"/>
      <c r="M11" s="520"/>
      <c r="N11" s="520"/>
      <c r="O11" s="520"/>
      <c r="P11" s="520"/>
      <c r="Q11" s="520"/>
      <c r="R11" s="520"/>
      <c r="S11" s="520"/>
      <c r="T11" s="520"/>
      <c r="U11" s="520"/>
      <c r="V11" s="520"/>
      <c r="W11" s="520"/>
      <c r="X11" s="520"/>
      <c r="Y11" s="520"/>
      <c r="Z11" s="520"/>
    </row>
    <row r="12" spans="1:29" x14ac:dyDescent="0.25">
      <c r="B12" s="520" t="s">
        <v>150</v>
      </c>
      <c r="C12" s="520"/>
      <c r="D12" s="520"/>
      <c r="E12" s="520"/>
      <c r="F12" s="520"/>
      <c r="G12" s="520"/>
      <c r="H12" s="520"/>
      <c r="I12" s="520"/>
      <c r="J12" s="520"/>
      <c r="K12" s="520"/>
      <c r="L12" s="520"/>
      <c r="M12" s="520"/>
      <c r="N12" s="520"/>
      <c r="O12" s="520"/>
      <c r="P12" s="520"/>
      <c r="Q12" s="520"/>
      <c r="R12" s="520"/>
      <c r="S12" s="520"/>
      <c r="T12" s="520"/>
      <c r="U12" s="520"/>
      <c r="V12" s="520"/>
      <c r="W12" s="520"/>
      <c r="X12" s="520"/>
      <c r="Y12" s="520"/>
      <c r="Z12" s="520"/>
    </row>
    <row r="13" spans="1:29" ht="13.5" thickBot="1" x14ac:dyDescent="0.25">
      <c r="E13" s="73"/>
      <c r="F13" s="73"/>
      <c r="G13" s="59"/>
      <c r="H13" s="59"/>
      <c r="I13" s="59"/>
      <c r="J13" s="59"/>
      <c r="K13" s="60"/>
      <c r="L13" s="59"/>
      <c r="M13" s="60"/>
      <c r="N13" s="59"/>
      <c r="O13" s="59"/>
      <c r="P13" s="59"/>
      <c r="Q13" s="58"/>
      <c r="R13" s="57"/>
      <c r="S13" s="57"/>
      <c r="T13" s="57"/>
      <c r="U13" s="57"/>
      <c r="V13" s="57"/>
      <c r="W13" s="58"/>
      <c r="X13" s="59"/>
      <c r="Y13" s="59"/>
      <c r="Z13" s="59"/>
    </row>
    <row r="14" spans="1:29" s="8" customFormat="1" ht="14.25" customHeight="1" thickBot="1" x14ac:dyDescent="0.3">
      <c r="A14" s="499" t="s">
        <v>49</v>
      </c>
      <c r="B14" s="483" t="s">
        <v>4</v>
      </c>
      <c r="C14" s="484"/>
      <c r="D14" s="485"/>
      <c r="E14" s="497" t="s">
        <v>5</v>
      </c>
      <c r="F14" s="499" t="s">
        <v>50</v>
      </c>
      <c r="G14" s="518" t="s">
        <v>7</v>
      </c>
      <c r="H14" s="516" t="s">
        <v>8</v>
      </c>
      <c r="I14" s="480" t="s">
        <v>9</v>
      </c>
      <c r="J14" s="481"/>
      <c r="K14" s="481"/>
      <c r="L14" s="481"/>
      <c r="M14" s="481"/>
      <c r="N14" s="481"/>
      <c r="O14" s="481"/>
      <c r="P14" s="481"/>
      <c r="Q14" s="481"/>
      <c r="R14" s="482"/>
      <c r="S14" s="513" t="s">
        <v>10</v>
      </c>
      <c r="T14" s="521"/>
      <c r="U14" s="521"/>
      <c r="V14" s="521"/>
      <c r="W14" s="521"/>
      <c r="X14" s="522"/>
      <c r="Y14" s="501" t="s">
        <v>11</v>
      </c>
      <c r="Z14" s="501" t="s">
        <v>12</v>
      </c>
    </row>
    <row r="15" spans="1:29" s="8" customFormat="1" ht="69" customHeight="1" thickBot="1" x14ac:dyDescent="0.35">
      <c r="A15" s="500"/>
      <c r="B15" s="486"/>
      <c r="C15" s="487"/>
      <c r="D15" s="488"/>
      <c r="E15" s="498"/>
      <c r="F15" s="500"/>
      <c r="G15" s="519"/>
      <c r="H15" s="517"/>
      <c r="I15" s="492" t="s">
        <v>63</v>
      </c>
      <c r="J15" s="493"/>
      <c r="K15" s="492" t="s">
        <v>64</v>
      </c>
      <c r="L15" s="493"/>
      <c r="M15" s="492" t="s">
        <v>65</v>
      </c>
      <c r="N15" s="493"/>
      <c r="O15" s="492" t="s">
        <v>13</v>
      </c>
      <c r="P15" s="493"/>
      <c r="Q15" s="492" t="s">
        <v>14</v>
      </c>
      <c r="R15" s="493"/>
      <c r="S15" s="492" t="s">
        <v>66</v>
      </c>
      <c r="T15" s="493"/>
      <c r="U15" s="492" t="s">
        <v>67</v>
      </c>
      <c r="V15" s="493"/>
      <c r="W15" s="492" t="s">
        <v>16</v>
      </c>
      <c r="X15" s="493"/>
      <c r="Y15" s="502"/>
      <c r="Z15" s="502"/>
      <c r="AC15" s="291"/>
    </row>
    <row r="16" spans="1:29" ht="13.5" customHeight="1" x14ac:dyDescent="0.25">
      <c r="A16" s="489" t="s">
        <v>17</v>
      </c>
      <c r="B16" s="490"/>
      <c r="C16" s="490"/>
      <c r="D16" s="490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490"/>
      <c r="S16" s="490"/>
      <c r="T16" s="490"/>
      <c r="U16" s="490"/>
      <c r="V16" s="490"/>
      <c r="W16" s="490"/>
      <c r="X16" s="490"/>
      <c r="Y16" s="490"/>
      <c r="Z16" s="491"/>
    </row>
    <row r="17" spans="1:26" ht="12.75" customHeight="1" thickBot="1" x14ac:dyDescent="0.3">
      <c r="A17" s="489" t="s">
        <v>68</v>
      </c>
      <c r="B17" s="490"/>
      <c r="C17" s="490"/>
      <c r="D17" s="490"/>
      <c r="E17" s="490"/>
      <c r="F17" s="490"/>
      <c r="G17" s="490"/>
      <c r="H17" s="490"/>
      <c r="I17" s="490"/>
      <c r="J17" s="490"/>
      <c r="K17" s="490"/>
      <c r="L17" s="490"/>
      <c r="M17" s="490"/>
      <c r="N17" s="490"/>
      <c r="O17" s="490"/>
      <c r="P17" s="490"/>
      <c r="Q17" s="490"/>
      <c r="R17" s="490"/>
      <c r="S17" s="490"/>
      <c r="T17" s="490"/>
      <c r="U17" s="490"/>
      <c r="V17" s="490"/>
      <c r="W17" s="490"/>
      <c r="X17" s="490"/>
      <c r="Y17" s="490"/>
      <c r="Z17" s="491"/>
    </row>
    <row r="18" spans="1:26" ht="12.75" customHeight="1" x14ac:dyDescent="0.25">
      <c r="A18" s="74">
        <v>1</v>
      </c>
      <c r="B18" s="431" t="s">
        <v>18</v>
      </c>
      <c r="C18" s="431"/>
      <c r="D18" s="432"/>
      <c r="E18" s="20">
        <v>1</v>
      </c>
      <c r="F18" s="21">
        <v>15</v>
      </c>
      <c r="G18" s="22">
        <v>4128</v>
      </c>
      <c r="H18" s="80">
        <f>G18*E18</f>
        <v>4128</v>
      </c>
      <c r="I18" s="137">
        <v>0.3</v>
      </c>
      <c r="J18" s="80">
        <f>H18*I18</f>
        <v>1238.3999999999999</v>
      </c>
      <c r="K18" s="79">
        <v>0.2</v>
      </c>
      <c r="L18" s="80">
        <f>H18*K18</f>
        <v>825.6</v>
      </c>
      <c r="M18" s="80"/>
      <c r="N18" s="79"/>
      <c r="O18" s="79"/>
      <c r="P18" s="79"/>
      <c r="Q18" s="82"/>
      <c r="R18" s="83"/>
      <c r="S18" s="138"/>
      <c r="T18" s="138"/>
      <c r="U18" s="139"/>
      <c r="V18" s="138"/>
      <c r="W18" s="85"/>
      <c r="X18" s="86"/>
      <c r="Y18" s="188">
        <f>J18+L18+N18+P18+R18+T18+V18+X18</f>
        <v>2064</v>
      </c>
      <c r="Z18" s="140">
        <f t="shared" ref="Z18:Z29" si="0">H18+Y18</f>
        <v>6192</v>
      </c>
    </row>
    <row r="19" spans="1:26" ht="13.5" customHeight="1" x14ac:dyDescent="0.25">
      <c r="A19" s="89">
        <v>2</v>
      </c>
      <c r="B19" s="426" t="s">
        <v>19</v>
      </c>
      <c r="C19" s="426"/>
      <c r="D19" s="427"/>
      <c r="E19" s="30">
        <v>1</v>
      </c>
      <c r="F19" s="31" t="s">
        <v>145</v>
      </c>
      <c r="G19" s="92">
        <f>G18-G18*0.05</f>
        <v>3921.6</v>
      </c>
      <c r="H19" s="78">
        <f t="shared" ref="H19:H29" si="1">G19*E19</f>
        <v>3921.6</v>
      </c>
      <c r="I19" s="93">
        <v>0.3</v>
      </c>
      <c r="J19" s="189">
        <f>H19*I19</f>
        <v>1176.48</v>
      </c>
      <c r="K19" s="95">
        <v>0.2</v>
      </c>
      <c r="L19" s="94">
        <f>H19*K19</f>
        <v>784.32</v>
      </c>
      <c r="M19" s="78"/>
      <c r="N19" s="93"/>
      <c r="O19" s="93"/>
      <c r="P19" s="93"/>
      <c r="Q19" s="105"/>
      <c r="R19" s="97"/>
      <c r="S19" s="106"/>
      <c r="T19" s="106"/>
      <c r="U19" s="107"/>
      <c r="V19" s="106"/>
      <c r="W19" s="104"/>
      <c r="X19" s="108"/>
      <c r="Y19" s="102">
        <f t="shared" ref="Y19:Y29" si="2">J19+L19+N19+P19+R19+T19+V19+X19</f>
        <v>1960.8000000000002</v>
      </c>
      <c r="Z19" s="103">
        <f t="shared" si="0"/>
        <v>5882.4</v>
      </c>
    </row>
    <row r="20" spans="1:26" ht="26.25" customHeight="1" x14ac:dyDescent="0.25">
      <c r="A20" s="89">
        <v>3</v>
      </c>
      <c r="B20" s="426" t="s">
        <v>20</v>
      </c>
      <c r="C20" s="426"/>
      <c r="D20" s="427"/>
      <c r="E20" s="30">
        <v>1</v>
      </c>
      <c r="F20" s="31">
        <v>8</v>
      </c>
      <c r="G20" s="32">
        <v>2624</v>
      </c>
      <c r="H20" s="78">
        <f t="shared" si="1"/>
        <v>2624</v>
      </c>
      <c r="I20" s="93"/>
      <c r="J20" s="78"/>
      <c r="K20" s="104"/>
      <c r="L20" s="78"/>
      <c r="M20" s="78"/>
      <c r="N20" s="93"/>
      <c r="O20" s="93"/>
      <c r="P20" s="93"/>
      <c r="Q20" s="105"/>
      <c r="R20" s="106"/>
      <c r="S20" s="106"/>
      <c r="T20" s="106"/>
      <c r="U20" s="107"/>
      <c r="V20" s="106"/>
      <c r="W20" s="104"/>
      <c r="X20" s="108"/>
      <c r="Y20" s="102">
        <f t="shared" si="2"/>
        <v>0</v>
      </c>
      <c r="Z20" s="103">
        <f t="shared" si="0"/>
        <v>2624</v>
      </c>
    </row>
    <row r="21" spans="1:26" ht="12.75" customHeight="1" x14ac:dyDescent="0.25">
      <c r="A21" s="89">
        <v>4</v>
      </c>
      <c r="B21" s="426" t="s">
        <v>69</v>
      </c>
      <c r="C21" s="426"/>
      <c r="D21" s="427"/>
      <c r="E21" s="30">
        <v>1</v>
      </c>
      <c r="F21" s="31">
        <v>5</v>
      </c>
      <c r="G21" s="32">
        <v>2176</v>
      </c>
      <c r="H21" s="78">
        <f t="shared" si="1"/>
        <v>2176</v>
      </c>
      <c r="I21" s="93"/>
      <c r="J21" s="78"/>
      <c r="K21" s="109"/>
      <c r="L21" s="110"/>
      <c r="M21" s="110"/>
      <c r="N21" s="111"/>
      <c r="O21" s="111"/>
      <c r="P21" s="111"/>
      <c r="Q21" s="105"/>
      <c r="R21" s="106"/>
      <c r="S21" s="106"/>
      <c r="T21" s="106"/>
      <c r="U21" s="107"/>
      <c r="V21" s="106"/>
      <c r="W21" s="109"/>
      <c r="X21" s="108"/>
      <c r="Y21" s="102">
        <f t="shared" si="2"/>
        <v>0</v>
      </c>
      <c r="Z21" s="103">
        <f t="shared" si="0"/>
        <v>2176</v>
      </c>
    </row>
    <row r="22" spans="1:26" ht="12.75" customHeight="1" x14ac:dyDescent="0.25">
      <c r="A22" s="89">
        <v>5</v>
      </c>
      <c r="B22" s="424" t="s">
        <v>70</v>
      </c>
      <c r="C22" s="424"/>
      <c r="D22" s="425"/>
      <c r="E22" s="30">
        <v>0.5</v>
      </c>
      <c r="F22" s="31">
        <v>8</v>
      </c>
      <c r="G22" s="32">
        <v>2624</v>
      </c>
      <c r="H22" s="78">
        <f t="shared" si="1"/>
        <v>1312</v>
      </c>
      <c r="I22" s="93"/>
      <c r="J22" s="78"/>
      <c r="K22" s="104"/>
      <c r="L22" s="78"/>
      <c r="M22" s="78"/>
      <c r="N22" s="93"/>
      <c r="O22" s="93">
        <v>0.5</v>
      </c>
      <c r="P22" s="78">
        <f>H22*O22</f>
        <v>656</v>
      </c>
      <c r="Q22" s="105"/>
      <c r="R22" s="106"/>
      <c r="S22" s="105"/>
      <c r="T22" s="106"/>
      <c r="U22" s="107"/>
      <c r="V22" s="106"/>
      <c r="W22" s="93"/>
      <c r="X22" s="108"/>
      <c r="Y22" s="102">
        <f t="shared" si="2"/>
        <v>656</v>
      </c>
      <c r="Z22" s="103">
        <f t="shared" si="0"/>
        <v>1968</v>
      </c>
    </row>
    <row r="23" spans="1:26" ht="27" customHeight="1" x14ac:dyDescent="0.25">
      <c r="A23" s="89">
        <v>6</v>
      </c>
      <c r="B23" s="426" t="s">
        <v>86</v>
      </c>
      <c r="C23" s="426"/>
      <c r="D23" s="427"/>
      <c r="E23" s="30">
        <v>3</v>
      </c>
      <c r="F23" s="31">
        <v>8</v>
      </c>
      <c r="G23" s="32">
        <v>2624</v>
      </c>
      <c r="H23" s="78">
        <f t="shared" si="1"/>
        <v>7872</v>
      </c>
      <c r="I23" s="93"/>
      <c r="J23" s="78"/>
      <c r="K23" s="104"/>
      <c r="L23" s="78"/>
      <c r="M23" s="78"/>
      <c r="N23" s="93"/>
      <c r="O23" s="93"/>
      <c r="P23" s="93"/>
      <c r="Q23" s="105"/>
      <c r="R23" s="106"/>
      <c r="S23" s="106"/>
      <c r="T23" s="106"/>
      <c r="U23" s="107"/>
      <c r="V23" s="106"/>
      <c r="W23" s="93"/>
      <c r="X23" s="108"/>
      <c r="Y23" s="102">
        <f t="shared" si="2"/>
        <v>0</v>
      </c>
      <c r="Z23" s="103">
        <f t="shared" si="0"/>
        <v>7872</v>
      </c>
    </row>
    <row r="24" spans="1:26" ht="12.75" customHeight="1" x14ac:dyDescent="0.25">
      <c r="A24" s="89">
        <v>7</v>
      </c>
      <c r="B24" s="474" t="s">
        <v>88</v>
      </c>
      <c r="C24" s="474"/>
      <c r="D24" s="475"/>
      <c r="E24" s="90">
        <v>1</v>
      </c>
      <c r="F24" s="91">
        <v>5</v>
      </c>
      <c r="G24" s="32">
        <v>2176</v>
      </c>
      <c r="H24" s="78">
        <f>G24*E24</f>
        <v>2176</v>
      </c>
      <c r="I24" s="93"/>
      <c r="J24" s="78"/>
      <c r="K24" s="104"/>
      <c r="L24" s="78"/>
      <c r="M24" s="78"/>
      <c r="N24" s="93"/>
      <c r="O24" s="93"/>
      <c r="P24" s="93"/>
      <c r="Q24" s="105"/>
      <c r="R24" s="106"/>
      <c r="S24" s="106"/>
      <c r="T24" s="106"/>
      <c r="U24" s="107"/>
      <c r="V24" s="106"/>
      <c r="W24" s="93"/>
      <c r="X24" s="108"/>
      <c r="Y24" s="102">
        <f t="shared" si="2"/>
        <v>0</v>
      </c>
      <c r="Z24" s="103">
        <f t="shared" si="0"/>
        <v>2176</v>
      </c>
    </row>
    <row r="25" spans="1:26" ht="52.5" customHeight="1" x14ac:dyDescent="0.25">
      <c r="A25" s="89">
        <v>8</v>
      </c>
      <c r="B25" s="427" t="s">
        <v>101</v>
      </c>
      <c r="C25" s="524"/>
      <c r="D25" s="524"/>
      <c r="E25" s="30">
        <v>1</v>
      </c>
      <c r="F25" s="31">
        <v>3</v>
      </c>
      <c r="G25" s="33">
        <v>1888</v>
      </c>
      <c r="H25" s="78">
        <f t="shared" si="1"/>
        <v>1888</v>
      </c>
      <c r="I25" s="93"/>
      <c r="J25" s="78"/>
      <c r="K25" s="104"/>
      <c r="L25" s="78"/>
      <c r="M25" s="78"/>
      <c r="N25" s="93"/>
      <c r="O25" s="93"/>
      <c r="P25" s="93"/>
      <c r="Q25" s="105"/>
      <c r="R25" s="106"/>
      <c r="S25" s="106"/>
      <c r="T25" s="106"/>
      <c r="U25" s="107"/>
      <c r="V25" s="106"/>
      <c r="W25" s="93"/>
      <c r="X25" s="108"/>
      <c r="Y25" s="102">
        <f t="shared" si="2"/>
        <v>0</v>
      </c>
      <c r="Z25" s="103">
        <f t="shared" si="0"/>
        <v>1888</v>
      </c>
    </row>
    <row r="26" spans="1:26" ht="37.5" customHeight="1" x14ac:dyDescent="0.25">
      <c r="A26" s="89">
        <v>9</v>
      </c>
      <c r="B26" s="427" t="s">
        <v>33</v>
      </c>
      <c r="C26" s="524"/>
      <c r="D26" s="524"/>
      <c r="E26" s="30">
        <v>1.5</v>
      </c>
      <c r="F26" s="31">
        <v>2</v>
      </c>
      <c r="G26" s="33">
        <v>1744</v>
      </c>
      <c r="H26" s="78">
        <f t="shared" si="1"/>
        <v>2616</v>
      </c>
      <c r="I26" s="93"/>
      <c r="J26" s="78"/>
      <c r="K26" s="104"/>
      <c r="L26" s="78"/>
      <c r="M26" s="78"/>
      <c r="N26" s="93"/>
      <c r="O26" s="93"/>
      <c r="P26" s="93"/>
      <c r="Q26" s="105"/>
      <c r="R26" s="106"/>
      <c r="S26" s="106"/>
      <c r="T26" s="106"/>
      <c r="U26" s="107"/>
      <c r="V26" s="106"/>
      <c r="W26" s="93">
        <v>0.1</v>
      </c>
      <c r="X26" s="108">
        <f>H26*W26</f>
        <v>261.60000000000002</v>
      </c>
      <c r="Y26" s="102">
        <f t="shared" si="2"/>
        <v>261.60000000000002</v>
      </c>
      <c r="Z26" s="103">
        <f t="shared" si="0"/>
        <v>2877.6</v>
      </c>
    </row>
    <row r="27" spans="1:26" ht="12.75" customHeight="1" x14ac:dyDescent="0.25">
      <c r="A27" s="89">
        <v>10</v>
      </c>
      <c r="B27" s="535" t="s">
        <v>75</v>
      </c>
      <c r="C27" s="524"/>
      <c r="D27" s="524"/>
      <c r="E27" s="30">
        <v>3</v>
      </c>
      <c r="F27" s="31">
        <v>2</v>
      </c>
      <c r="G27" s="33">
        <v>1744</v>
      </c>
      <c r="H27" s="78">
        <f t="shared" si="1"/>
        <v>5232</v>
      </c>
      <c r="I27" s="93"/>
      <c r="J27" s="78"/>
      <c r="K27" s="104"/>
      <c r="L27" s="78"/>
      <c r="M27" s="78"/>
      <c r="N27" s="93"/>
      <c r="O27" s="93"/>
      <c r="P27" s="93"/>
      <c r="Q27" s="105"/>
      <c r="R27" s="106"/>
      <c r="S27" s="106"/>
      <c r="T27" s="106"/>
      <c r="U27" s="107"/>
      <c r="V27" s="106"/>
      <c r="W27" s="93"/>
      <c r="X27" s="108"/>
      <c r="Y27" s="102">
        <f t="shared" si="2"/>
        <v>0</v>
      </c>
      <c r="Z27" s="103">
        <f t="shared" si="0"/>
        <v>5232</v>
      </c>
    </row>
    <row r="28" spans="1:26" ht="12.75" customHeight="1" x14ac:dyDescent="0.25">
      <c r="A28" s="89">
        <v>11</v>
      </c>
      <c r="B28" s="454" t="s">
        <v>102</v>
      </c>
      <c r="C28" s="426"/>
      <c r="D28" s="427"/>
      <c r="E28" s="30">
        <v>0.5</v>
      </c>
      <c r="F28" s="31">
        <v>2</v>
      </c>
      <c r="G28" s="33">
        <v>1744</v>
      </c>
      <c r="H28" s="78">
        <f>G28*E28</f>
        <v>872</v>
      </c>
      <c r="I28" s="93"/>
      <c r="J28" s="78"/>
      <c r="K28" s="104"/>
      <c r="L28" s="78"/>
      <c r="M28" s="78"/>
      <c r="N28" s="93"/>
      <c r="O28" s="93"/>
      <c r="P28" s="93"/>
      <c r="Q28" s="105"/>
      <c r="R28" s="106"/>
      <c r="S28" s="106"/>
      <c r="T28" s="106"/>
      <c r="U28" s="107"/>
      <c r="V28" s="106"/>
      <c r="W28" s="93"/>
      <c r="X28" s="108"/>
      <c r="Y28" s="102">
        <f t="shared" si="2"/>
        <v>0</v>
      </c>
      <c r="Z28" s="103">
        <f t="shared" si="0"/>
        <v>872</v>
      </c>
    </row>
    <row r="29" spans="1:26" ht="12.75" customHeight="1" thickBot="1" x14ac:dyDescent="0.3">
      <c r="A29" s="89">
        <v>12</v>
      </c>
      <c r="B29" s="533" t="s">
        <v>81</v>
      </c>
      <c r="C29" s="533"/>
      <c r="D29" s="534"/>
      <c r="E29" s="190">
        <v>2</v>
      </c>
      <c r="F29" s="191">
        <v>1</v>
      </c>
      <c r="G29" s="33">
        <v>1600</v>
      </c>
      <c r="H29" s="94">
        <f t="shared" si="1"/>
        <v>3200</v>
      </c>
      <c r="I29" s="95"/>
      <c r="J29" s="94"/>
      <c r="K29" s="100"/>
      <c r="L29" s="94"/>
      <c r="M29" s="94"/>
      <c r="N29" s="95"/>
      <c r="O29" s="95"/>
      <c r="P29" s="95"/>
      <c r="Q29" s="96"/>
      <c r="R29" s="192"/>
      <c r="S29" s="192"/>
      <c r="T29" s="192"/>
      <c r="U29" s="193"/>
      <c r="V29" s="192"/>
      <c r="W29" s="95"/>
      <c r="X29" s="101"/>
      <c r="Y29" s="146">
        <f t="shared" si="2"/>
        <v>0</v>
      </c>
      <c r="Z29" s="103">
        <f t="shared" si="0"/>
        <v>3200</v>
      </c>
    </row>
    <row r="30" spans="1:26" s="69" customFormat="1" ht="13.8" thickBot="1" x14ac:dyDescent="0.3">
      <c r="A30" s="141"/>
      <c r="B30" s="505" t="s">
        <v>22</v>
      </c>
      <c r="C30" s="506"/>
      <c r="D30" s="506"/>
      <c r="E30" s="194">
        <f>SUM(E18:E29)</f>
        <v>16.5</v>
      </c>
      <c r="F30" s="142"/>
      <c r="G30" s="143"/>
      <c r="H30" s="195">
        <f>SUM(H18:H29)</f>
        <v>38017.599999999999</v>
      </c>
      <c r="I30" s="144"/>
      <c r="J30" s="195">
        <f>SUM(J18:J29)</f>
        <v>2414.88</v>
      </c>
      <c r="K30" s="143"/>
      <c r="L30" s="195">
        <f>SUM(L18:L29)</f>
        <v>1609.92</v>
      </c>
      <c r="M30" s="143"/>
      <c r="N30" s="144"/>
      <c r="O30" s="144"/>
      <c r="P30" s="195">
        <f>SUM(P22:P29)</f>
        <v>656</v>
      </c>
      <c r="Q30" s="142"/>
      <c r="R30" s="196">
        <f>SUM(R18:R29)</f>
        <v>0</v>
      </c>
      <c r="S30" s="145"/>
      <c r="T30" s="196">
        <f>SUM(T22:T29)</f>
        <v>0</v>
      </c>
      <c r="U30" s="145"/>
      <c r="V30" s="145"/>
      <c r="W30" s="143"/>
      <c r="X30" s="197">
        <f>SUM(X26:X29)</f>
        <v>261.60000000000002</v>
      </c>
      <c r="Y30" s="119">
        <f>SUM(Y18:Y29)</f>
        <v>4942.4000000000005</v>
      </c>
      <c r="Z30" s="119">
        <f>SUM(Z18:Z29)</f>
        <v>42960</v>
      </c>
    </row>
    <row r="31" spans="1:26" s="69" customFormat="1" ht="12.75" x14ac:dyDescent="0.2">
      <c r="B31" s="147"/>
      <c r="C31" s="147"/>
      <c r="D31" s="147"/>
      <c r="E31" s="134"/>
      <c r="F31" s="71"/>
      <c r="G31" s="124"/>
      <c r="H31" s="135"/>
      <c r="I31" s="125"/>
      <c r="J31" s="135"/>
      <c r="K31" s="124"/>
      <c r="L31" s="135"/>
      <c r="M31" s="124"/>
      <c r="N31" s="125"/>
      <c r="O31" s="125"/>
      <c r="P31" s="135"/>
      <c r="Q31" s="71"/>
      <c r="R31" s="187"/>
      <c r="S31" s="126"/>
      <c r="T31" s="187"/>
      <c r="U31" s="126"/>
      <c r="V31" s="126"/>
      <c r="W31" s="124"/>
      <c r="X31" s="124"/>
      <c r="Y31" s="135"/>
      <c r="Z31" s="135"/>
    </row>
    <row r="32" spans="1:26" s="69" customFormat="1" ht="12.75" x14ac:dyDescent="0.2">
      <c r="B32" s="147"/>
      <c r="C32" s="147"/>
      <c r="D32" s="147"/>
      <c r="E32" s="134"/>
      <c r="F32" s="71"/>
      <c r="G32" s="124"/>
      <c r="H32" s="135"/>
      <c r="I32" s="125"/>
      <c r="J32" s="135"/>
      <c r="K32" s="124"/>
      <c r="L32" s="135"/>
      <c r="M32" s="124"/>
      <c r="N32" s="125"/>
      <c r="O32" s="125"/>
      <c r="P32" s="135"/>
      <c r="Q32" s="71"/>
      <c r="R32" s="187"/>
      <c r="S32" s="126"/>
      <c r="T32" s="187"/>
      <c r="U32" s="126"/>
      <c r="V32" s="126"/>
      <c r="W32" s="124"/>
      <c r="X32" s="124"/>
      <c r="Y32" s="135"/>
      <c r="Z32" s="135"/>
    </row>
    <row r="33" spans="1:26" s="69" customFormat="1" ht="12.75" x14ac:dyDescent="0.2">
      <c r="B33" s="147"/>
      <c r="C33" s="147"/>
      <c r="D33" s="147"/>
      <c r="E33" s="134"/>
      <c r="F33" s="71"/>
      <c r="G33" s="124"/>
      <c r="H33" s="135"/>
      <c r="I33" s="125"/>
      <c r="J33" s="135"/>
      <c r="K33" s="124"/>
      <c r="L33" s="135"/>
      <c r="M33" s="124"/>
      <c r="N33" s="125"/>
      <c r="O33" s="125"/>
      <c r="P33" s="135"/>
      <c r="Q33" s="71"/>
      <c r="R33" s="187"/>
      <c r="S33" s="126"/>
      <c r="T33" s="187"/>
      <c r="U33" s="126"/>
      <c r="V33" s="126"/>
      <c r="W33" s="124"/>
      <c r="X33" s="124"/>
      <c r="Y33" s="135"/>
      <c r="Z33" s="135"/>
    </row>
    <row r="34" spans="1:26" s="69" customFormat="1" ht="12.75" x14ac:dyDescent="0.2">
      <c r="B34" s="147"/>
      <c r="C34" s="147"/>
      <c r="D34" s="147"/>
      <c r="E34" s="134"/>
      <c r="F34" s="71"/>
      <c r="G34" s="124"/>
      <c r="H34" s="135"/>
      <c r="I34" s="125"/>
      <c r="J34" s="135"/>
      <c r="K34" s="124"/>
      <c r="L34" s="135"/>
      <c r="M34" s="124"/>
      <c r="N34" s="125"/>
      <c r="O34" s="125"/>
      <c r="P34" s="135"/>
      <c r="Q34" s="71"/>
      <c r="R34" s="187"/>
      <c r="S34" s="126"/>
      <c r="T34" s="187"/>
      <c r="U34" s="126"/>
      <c r="V34" s="126"/>
      <c r="W34" s="124"/>
      <c r="X34" s="124"/>
      <c r="Y34" s="135"/>
      <c r="Z34" s="135"/>
    </row>
    <row r="35" spans="1:26" s="69" customFormat="1" ht="12.75" x14ac:dyDescent="0.2">
      <c r="B35" s="147"/>
      <c r="C35" s="147"/>
      <c r="D35" s="147"/>
      <c r="E35" s="134"/>
      <c r="F35" s="71"/>
      <c r="G35" s="124"/>
      <c r="H35" s="135"/>
      <c r="I35" s="125"/>
      <c r="J35" s="135"/>
      <c r="K35" s="124"/>
      <c r="L35" s="135"/>
      <c r="M35" s="124"/>
      <c r="N35" s="125"/>
      <c r="O35" s="125"/>
      <c r="P35" s="135"/>
      <c r="Q35" s="71"/>
      <c r="R35" s="187"/>
      <c r="S35" s="126"/>
      <c r="T35" s="187"/>
      <c r="U35" s="126"/>
      <c r="V35" s="126"/>
      <c r="W35" s="124"/>
      <c r="X35" s="124"/>
      <c r="Y35" s="135"/>
      <c r="Z35" s="135"/>
    </row>
    <row r="36" spans="1:26" s="69" customFormat="1" ht="12.75" x14ac:dyDescent="0.2">
      <c r="B36" s="147"/>
      <c r="C36" s="147"/>
      <c r="D36" s="147"/>
      <c r="E36" s="134"/>
      <c r="F36" s="71"/>
      <c r="G36" s="124"/>
      <c r="H36" s="135"/>
      <c r="I36" s="125"/>
      <c r="J36" s="135"/>
      <c r="K36" s="124"/>
      <c r="L36" s="135"/>
      <c r="M36" s="124"/>
      <c r="N36" s="125"/>
      <c r="O36" s="125"/>
      <c r="P36" s="135"/>
      <c r="Q36" s="71"/>
      <c r="R36" s="187"/>
      <c r="S36" s="126"/>
      <c r="T36" s="187"/>
      <c r="U36" s="126"/>
      <c r="V36" s="126"/>
      <c r="W36" s="124"/>
      <c r="X36" s="124"/>
      <c r="Y36" s="135"/>
      <c r="Z36" s="135"/>
    </row>
    <row r="37" spans="1:26" s="69" customFormat="1" ht="12.75" x14ac:dyDescent="0.2">
      <c r="B37" s="462"/>
      <c r="C37" s="462"/>
      <c r="D37" s="462"/>
      <c r="E37" s="67"/>
      <c r="F37" s="67"/>
      <c r="G37" s="124"/>
      <c r="H37" s="124"/>
      <c r="I37" s="124"/>
      <c r="J37" s="124"/>
      <c r="K37" s="125"/>
      <c r="L37" s="124"/>
      <c r="M37" s="125"/>
      <c r="N37" s="124"/>
      <c r="O37" s="124"/>
      <c r="P37" s="124"/>
      <c r="Q37" s="126"/>
      <c r="R37" s="71"/>
      <c r="S37" s="71"/>
      <c r="T37" s="71"/>
      <c r="U37" s="71"/>
      <c r="V37" s="71"/>
      <c r="W37" s="126"/>
      <c r="X37" s="124"/>
      <c r="Y37" s="124"/>
      <c r="Z37" s="124"/>
    </row>
    <row r="38" spans="1:26" s="69" customFormat="1" ht="12.75" x14ac:dyDescent="0.2">
      <c r="B38" s="127"/>
      <c r="C38" s="127"/>
      <c r="D38" s="127"/>
      <c r="E38" s="67"/>
      <c r="F38" s="67"/>
      <c r="G38" s="124"/>
      <c r="H38" s="124"/>
      <c r="I38" s="124"/>
      <c r="J38" s="124"/>
      <c r="K38" s="125"/>
      <c r="L38" s="124"/>
      <c r="M38" s="125"/>
      <c r="N38" s="124"/>
      <c r="O38" s="124"/>
      <c r="P38" s="124"/>
      <c r="Q38" s="126"/>
      <c r="R38" s="71"/>
      <c r="S38" s="71"/>
      <c r="T38" s="71"/>
      <c r="U38" s="71"/>
      <c r="V38" s="71"/>
      <c r="W38" s="126"/>
      <c r="X38" s="124"/>
      <c r="Y38" s="124"/>
      <c r="Z38" s="124"/>
    </row>
    <row r="39" spans="1:26" s="1" customFormat="1" ht="12.75" customHeight="1" x14ac:dyDescent="0.25">
      <c r="A39" s="17"/>
      <c r="B39" s="128"/>
      <c r="C39" s="129"/>
      <c r="D39" s="129"/>
      <c r="E39" s="129"/>
      <c r="F39" s="129"/>
      <c r="H39" s="421" t="s">
        <v>103</v>
      </c>
      <c r="I39" s="421"/>
      <c r="J39" s="421"/>
      <c r="K39" s="421"/>
      <c r="L39" s="421"/>
      <c r="M39" s="3"/>
      <c r="N39" s="3"/>
      <c r="O39" s="3"/>
      <c r="P39" s="421" t="s">
        <v>109</v>
      </c>
      <c r="Q39" s="421"/>
      <c r="R39" s="128"/>
      <c r="S39" s="128"/>
      <c r="T39" s="128"/>
      <c r="U39" s="128"/>
      <c r="V39" s="128"/>
    </row>
    <row r="40" spans="1:26" s="1" customFormat="1" ht="12.75" customHeight="1" x14ac:dyDescent="0.2">
      <c r="A40" s="17"/>
      <c r="B40" s="129"/>
      <c r="C40" s="129"/>
      <c r="D40" s="129"/>
      <c r="E40" s="129"/>
      <c r="F40" s="129"/>
      <c r="G40" s="129"/>
      <c r="H40" s="129"/>
      <c r="I40" s="128"/>
      <c r="J40" s="4"/>
      <c r="K40" s="5"/>
      <c r="L40" s="4"/>
      <c r="M40" s="5"/>
      <c r="N40" s="6"/>
      <c r="O40" s="7"/>
      <c r="P40" s="6"/>
      <c r="Q40" s="6"/>
      <c r="R40" s="7"/>
      <c r="S40" s="4"/>
      <c r="T40" s="4"/>
      <c r="U40" s="4"/>
      <c r="V40" s="4"/>
    </row>
    <row r="41" spans="1:26" s="1" customFormat="1" ht="12.75" customHeight="1" x14ac:dyDescent="0.25">
      <c r="A41" s="17"/>
      <c r="B41" s="129"/>
      <c r="C41" s="129"/>
      <c r="D41" s="129"/>
      <c r="E41" s="129"/>
      <c r="F41" s="129"/>
      <c r="H41" s="421" t="s">
        <v>47</v>
      </c>
      <c r="I41" s="421"/>
      <c r="J41" s="421"/>
      <c r="K41" s="421"/>
      <c r="L41" s="421"/>
      <c r="M41" s="6"/>
      <c r="N41" s="6"/>
      <c r="O41" s="7"/>
      <c r="P41" s="4"/>
      <c r="Q41" s="4"/>
      <c r="R41" s="4"/>
      <c r="S41" s="4"/>
    </row>
    <row r="42" spans="1:26" s="1" customFormat="1" ht="12.75" customHeight="1" x14ac:dyDescent="0.25">
      <c r="A42" s="17"/>
      <c r="B42" s="128"/>
      <c r="C42" s="128"/>
      <c r="D42" s="128"/>
      <c r="E42" s="129"/>
      <c r="F42" s="129"/>
      <c r="H42" s="421"/>
      <c r="I42" s="421"/>
      <c r="J42" s="421"/>
      <c r="K42" s="421"/>
      <c r="L42" s="421"/>
      <c r="M42" s="3"/>
      <c r="N42" s="3"/>
      <c r="O42" s="3"/>
      <c r="P42" s="476" t="s">
        <v>137</v>
      </c>
      <c r="Q42" s="476"/>
      <c r="R42" s="128"/>
      <c r="S42" s="128"/>
      <c r="T42" s="128"/>
      <c r="U42" s="128"/>
      <c r="V42" s="128"/>
    </row>
    <row r="43" spans="1:26" s="1" customFormat="1" ht="12.75" customHeight="1" x14ac:dyDescent="0.2">
      <c r="A43" s="17"/>
      <c r="B43" s="128"/>
      <c r="C43" s="128"/>
      <c r="D43" s="128"/>
      <c r="E43" s="2"/>
      <c r="F43" s="2"/>
      <c r="G43" s="2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</row>
    <row r="44" spans="1:26" s="1" customFormat="1" ht="12.75" customHeight="1" x14ac:dyDescent="0.25">
      <c r="A44" s="17"/>
      <c r="B44" s="129"/>
      <c r="C44" s="129"/>
      <c r="D44" s="129"/>
      <c r="E44" s="421"/>
      <c r="F44" s="421"/>
      <c r="G44" s="421"/>
      <c r="H44" s="128"/>
      <c r="I44" s="128"/>
      <c r="J44" s="4"/>
      <c r="K44" s="5"/>
      <c r="L44" s="4"/>
      <c r="M44" s="5"/>
      <c r="N44" s="6"/>
      <c r="O44" s="7"/>
      <c r="P44" s="6"/>
      <c r="Q44" s="6"/>
      <c r="R44" s="7"/>
      <c r="S44" s="4"/>
      <c r="T44" s="4"/>
      <c r="U44" s="4"/>
      <c r="V44" s="4"/>
    </row>
    <row r="45" spans="1:26" s="1" customFormat="1" ht="12.75" customHeight="1" x14ac:dyDescent="0.25">
      <c r="A45" s="17"/>
      <c r="B45" s="129"/>
      <c r="C45" s="129"/>
      <c r="D45" s="129"/>
      <c r="E45" s="421"/>
      <c r="F45" s="421"/>
      <c r="G45" s="421"/>
      <c r="H45" s="5"/>
      <c r="I45" s="13"/>
      <c r="J45" s="5"/>
      <c r="K45" s="6"/>
      <c r="L45" s="7"/>
      <c r="M45" s="6"/>
      <c r="N45" s="6"/>
      <c r="O45" s="7"/>
      <c r="P45" s="4"/>
      <c r="Q45" s="4"/>
      <c r="R45" s="4"/>
      <c r="S45" s="4"/>
    </row>
    <row r="46" spans="1:26" s="1" customFormat="1" ht="12.75" customHeight="1" x14ac:dyDescent="0.25">
      <c r="A46" s="17"/>
      <c r="B46" s="129"/>
      <c r="C46" s="129"/>
      <c r="D46" s="129"/>
      <c r="E46" s="12"/>
      <c r="F46" s="12"/>
      <c r="G46" s="4"/>
      <c r="H46" s="2"/>
      <c r="I46" s="4"/>
      <c r="J46" s="4"/>
      <c r="K46" s="5"/>
      <c r="L46" s="4"/>
      <c r="M46" s="5"/>
      <c r="N46" s="6"/>
      <c r="O46" s="7"/>
      <c r="P46" s="6"/>
      <c r="Q46" s="6"/>
      <c r="R46" s="7"/>
      <c r="S46" s="4"/>
      <c r="T46" s="4"/>
      <c r="U46" s="4"/>
      <c r="V46" s="4"/>
    </row>
    <row r="47" spans="1:26" s="69" customFormat="1" x14ac:dyDescent="0.25">
      <c r="B47" s="463"/>
      <c r="C47" s="463"/>
      <c r="D47" s="463"/>
      <c r="E47" s="463"/>
      <c r="F47" s="463"/>
      <c r="G47" s="463"/>
      <c r="H47" s="463"/>
      <c r="I47" s="463"/>
      <c r="J47" s="463"/>
      <c r="K47" s="463"/>
      <c r="L47" s="463"/>
      <c r="M47" s="463"/>
      <c r="N47" s="463"/>
      <c r="O47" s="463"/>
      <c r="P47" s="463"/>
      <c r="Q47" s="463"/>
      <c r="R47" s="463"/>
      <c r="S47" s="463"/>
      <c r="T47" s="463"/>
      <c r="U47" s="463"/>
      <c r="V47" s="463"/>
      <c r="W47" s="463"/>
      <c r="X47" s="463"/>
      <c r="Y47" s="463"/>
      <c r="Z47" s="463"/>
    </row>
    <row r="48" spans="1:26" s="69" customFormat="1" x14ac:dyDescent="0.25">
      <c r="B48" s="462"/>
      <c r="C48" s="462"/>
      <c r="D48" s="462"/>
      <c r="E48" s="67"/>
      <c r="F48" s="67"/>
      <c r="G48" s="124"/>
      <c r="H48" s="124"/>
      <c r="I48" s="124"/>
      <c r="J48" s="124"/>
      <c r="K48" s="125"/>
      <c r="L48" s="124"/>
      <c r="M48" s="125"/>
      <c r="N48" s="124"/>
      <c r="O48" s="124"/>
      <c r="P48" s="124"/>
      <c r="Q48" s="126"/>
      <c r="R48" s="71"/>
      <c r="S48" s="71"/>
      <c r="T48" s="71"/>
      <c r="U48" s="71"/>
      <c r="V48" s="71"/>
      <c r="W48" s="126"/>
      <c r="X48" s="124"/>
      <c r="Y48" s="124"/>
      <c r="Z48" s="124"/>
    </row>
    <row r="49" spans="2:26" s="69" customFormat="1" x14ac:dyDescent="0.25">
      <c r="B49" s="462"/>
      <c r="C49" s="462"/>
      <c r="D49" s="462"/>
      <c r="E49" s="67"/>
      <c r="F49" s="67"/>
      <c r="G49" s="124"/>
      <c r="H49" s="124"/>
      <c r="I49" s="124"/>
      <c r="J49" s="124"/>
      <c r="K49" s="125"/>
      <c r="L49" s="124"/>
      <c r="M49" s="125"/>
      <c r="N49" s="124"/>
      <c r="O49" s="124"/>
      <c r="P49" s="124"/>
      <c r="Q49" s="126"/>
      <c r="R49" s="71"/>
      <c r="S49" s="71"/>
      <c r="T49" s="71"/>
      <c r="U49" s="71"/>
      <c r="V49" s="71"/>
      <c r="W49" s="126"/>
      <c r="X49" s="124"/>
      <c r="Y49" s="124"/>
      <c r="Z49" s="124"/>
    </row>
    <row r="50" spans="2:26" s="69" customFormat="1" x14ac:dyDescent="0.25">
      <c r="B50" s="462"/>
      <c r="C50" s="462"/>
      <c r="D50" s="462"/>
      <c r="E50" s="67"/>
      <c r="F50" s="67"/>
      <c r="G50" s="124"/>
      <c r="H50" s="124"/>
      <c r="I50" s="124"/>
      <c r="J50" s="124"/>
      <c r="K50" s="125"/>
      <c r="L50" s="124"/>
      <c r="M50" s="125"/>
      <c r="N50" s="124"/>
      <c r="O50" s="124"/>
      <c r="P50" s="124"/>
      <c r="Q50" s="126"/>
      <c r="R50" s="71"/>
      <c r="S50" s="71"/>
      <c r="T50" s="71"/>
      <c r="U50" s="71"/>
      <c r="V50" s="71"/>
      <c r="W50" s="126"/>
      <c r="X50" s="124"/>
      <c r="Y50" s="124"/>
      <c r="Z50" s="124"/>
    </row>
    <row r="51" spans="2:26" s="69" customFormat="1" x14ac:dyDescent="0.25">
      <c r="B51" s="462"/>
      <c r="C51" s="462"/>
      <c r="D51" s="462"/>
      <c r="E51" s="67"/>
      <c r="F51" s="67"/>
      <c r="G51" s="124"/>
      <c r="H51" s="124"/>
      <c r="I51" s="124"/>
      <c r="J51" s="124"/>
      <c r="K51" s="125"/>
      <c r="L51" s="124"/>
      <c r="M51" s="125"/>
      <c r="N51" s="124"/>
      <c r="O51" s="124"/>
      <c r="P51" s="124"/>
      <c r="Q51" s="126"/>
      <c r="R51" s="71"/>
      <c r="S51" s="71"/>
      <c r="T51" s="71"/>
      <c r="U51" s="71"/>
      <c r="V51" s="71"/>
      <c r="W51" s="126"/>
      <c r="X51" s="124"/>
      <c r="Y51" s="124"/>
      <c r="Z51" s="124"/>
    </row>
    <row r="52" spans="2:26" s="69" customFormat="1" x14ac:dyDescent="0.25">
      <c r="B52" s="462"/>
      <c r="C52" s="462"/>
      <c r="D52" s="462"/>
      <c r="E52" s="67"/>
      <c r="F52" s="67"/>
      <c r="G52" s="124"/>
      <c r="H52" s="124"/>
      <c r="I52" s="124"/>
      <c r="J52" s="124"/>
      <c r="K52" s="125"/>
      <c r="L52" s="124"/>
      <c r="M52" s="125"/>
      <c r="N52" s="124"/>
      <c r="O52" s="124"/>
      <c r="P52" s="124"/>
      <c r="Q52" s="126"/>
      <c r="R52" s="71"/>
      <c r="S52" s="71"/>
      <c r="T52" s="71"/>
      <c r="U52" s="71"/>
      <c r="V52" s="71"/>
      <c r="W52" s="126"/>
      <c r="X52" s="124"/>
      <c r="Y52" s="124"/>
      <c r="Z52" s="124"/>
    </row>
    <row r="53" spans="2:26" s="69" customFormat="1" x14ac:dyDescent="0.25">
      <c r="B53" s="463"/>
      <c r="C53" s="463"/>
      <c r="D53" s="463"/>
      <c r="E53" s="463"/>
      <c r="F53" s="463"/>
      <c r="G53" s="463"/>
      <c r="H53" s="463"/>
      <c r="I53" s="463"/>
      <c r="J53" s="463"/>
      <c r="K53" s="463"/>
      <c r="L53" s="463"/>
      <c r="M53" s="463"/>
      <c r="N53" s="463"/>
      <c r="O53" s="463"/>
      <c r="P53" s="463"/>
      <c r="Q53" s="463"/>
      <c r="R53" s="463"/>
      <c r="S53" s="463"/>
      <c r="T53" s="463"/>
      <c r="U53" s="463"/>
      <c r="V53" s="463"/>
      <c r="W53" s="463"/>
      <c r="X53" s="463"/>
      <c r="Y53" s="463"/>
      <c r="Z53" s="463"/>
    </row>
    <row r="54" spans="2:26" s="69" customFormat="1" x14ac:dyDescent="0.25">
      <c r="B54" s="462"/>
      <c r="C54" s="462"/>
      <c r="D54" s="462"/>
      <c r="E54" s="67"/>
      <c r="F54" s="67"/>
      <c r="G54" s="124"/>
      <c r="H54" s="124"/>
      <c r="I54" s="124"/>
      <c r="J54" s="124"/>
      <c r="K54" s="125"/>
      <c r="L54" s="124"/>
      <c r="M54" s="125"/>
      <c r="N54" s="124"/>
      <c r="O54" s="124"/>
      <c r="P54" s="124"/>
      <c r="Q54" s="126"/>
      <c r="R54" s="71"/>
      <c r="S54" s="71"/>
      <c r="T54" s="71"/>
      <c r="U54" s="71"/>
      <c r="V54" s="71"/>
      <c r="W54" s="126"/>
      <c r="X54" s="124"/>
      <c r="Y54" s="124"/>
      <c r="Z54" s="124"/>
    </row>
    <row r="55" spans="2:26" s="69" customFormat="1" x14ac:dyDescent="0.25">
      <c r="B55" s="462"/>
      <c r="C55" s="462"/>
      <c r="D55" s="462"/>
      <c r="E55" s="67"/>
      <c r="F55" s="67"/>
      <c r="G55" s="124"/>
      <c r="H55" s="124"/>
      <c r="I55" s="124"/>
      <c r="J55" s="124"/>
      <c r="K55" s="125"/>
      <c r="L55" s="124"/>
      <c r="M55" s="125"/>
      <c r="N55" s="124"/>
      <c r="O55" s="124"/>
      <c r="P55" s="124"/>
      <c r="Q55" s="126"/>
      <c r="R55" s="71"/>
      <c r="S55" s="71"/>
      <c r="T55" s="71"/>
      <c r="U55" s="71"/>
      <c r="V55" s="71"/>
      <c r="W55" s="126"/>
      <c r="X55" s="124"/>
      <c r="Y55" s="124"/>
      <c r="Z55" s="124"/>
    </row>
    <row r="56" spans="2:26" s="69" customFormat="1" x14ac:dyDescent="0.25">
      <c r="B56" s="467"/>
      <c r="C56" s="467"/>
      <c r="D56" s="467"/>
      <c r="E56" s="130"/>
      <c r="F56" s="130"/>
      <c r="G56" s="131"/>
      <c r="H56" s="131"/>
      <c r="I56" s="131"/>
      <c r="J56" s="131"/>
      <c r="K56" s="132"/>
      <c r="L56" s="131"/>
      <c r="M56" s="132"/>
      <c r="N56" s="131"/>
      <c r="O56" s="131"/>
      <c r="P56" s="131"/>
      <c r="Q56" s="133"/>
      <c r="R56" s="131"/>
      <c r="S56" s="131"/>
      <c r="T56" s="131"/>
      <c r="U56" s="131"/>
      <c r="V56" s="131"/>
      <c r="W56" s="132"/>
      <c r="X56" s="131"/>
      <c r="Y56" s="131"/>
      <c r="Z56" s="131"/>
    </row>
    <row r="57" spans="2:26" s="69" customFormat="1" x14ac:dyDescent="0.25">
      <c r="B57" s="466"/>
      <c r="C57" s="466"/>
      <c r="D57" s="466"/>
      <c r="E57" s="466"/>
      <c r="F57" s="466"/>
      <c r="G57" s="466"/>
      <c r="H57" s="466"/>
      <c r="I57" s="466"/>
      <c r="J57" s="466"/>
      <c r="K57" s="466"/>
      <c r="L57" s="466"/>
      <c r="M57" s="466"/>
      <c r="N57" s="466"/>
      <c r="O57" s="466"/>
      <c r="P57" s="466"/>
      <c r="Q57" s="466"/>
      <c r="R57" s="466"/>
      <c r="S57" s="466"/>
      <c r="T57" s="466"/>
      <c r="U57" s="466"/>
      <c r="V57" s="466"/>
      <c r="W57" s="466"/>
      <c r="X57" s="466"/>
      <c r="Y57" s="466"/>
      <c r="Z57" s="466"/>
    </row>
    <row r="58" spans="2:26" s="69" customFormat="1" x14ac:dyDescent="0.25">
      <c r="B58" s="462"/>
      <c r="C58" s="462"/>
      <c r="D58" s="462"/>
      <c r="E58" s="67"/>
      <c r="F58" s="67"/>
      <c r="G58" s="124"/>
      <c r="H58" s="124"/>
      <c r="I58" s="124"/>
      <c r="J58" s="124"/>
      <c r="K58" s="125"/>
      <c r="L58" s="124"/>
      <c r="M58" s="125"/>
      <c r="N58" s="124"/>
      <c r="O58" s="124"/>
      <c r="P58" s="124"/>
      <c r="Q58" s="126"/>
      <c r="R58" s="71"/>
      <c r="S58" s="71"/>
      <c r="T58" s="71"/>
      <c r="U58" s="71"/>
      <c r="V58" s="71"/>
      <c r="W58" s="126"/>
      <c r="X58" s="124"/>
      <c r="Y58" s="124"/>
      <c r="Z58" s="124"/>
    </row>
    <row r="59" spans="2:26" s="69" customFormat="1" x14ac:dyDescent="0.25">
      <c r="B59" s="462"/>
      <c r="C59" s="462"/>
      <c r="D59" s="462"/>
      <c r="E59" s="67"/>
      <c r="F59" s="67"/>
      <c r="G59" s="124"/>
      <c r="H59" s="124"/>
      <c r="I59" s="124"/>
      <c r="J59" s="124"/>
      <c r="K59" s="125"/>
      <c r="L59" s="124"/>
      <c r="M59" s="125"/>
      <c r="N59" s="124"/>
      <c r="O59" s="124"/>
      <c r="P59" s="124"/>
      <c r="Q59" s="126"/>
      <c r="R59" s="71"/>
      <c r="S59" s="71"/>
      <c r="T59" s="71"/>
      <c r="U59" s="71"/>
      <c r="V59" s="71"/>
      <c r="W59" s="126"/>
      <c r="X59" s="124"/>
      <c r="Y59" s="124"/>
      <c r="Z59" s="124"/>
    </row>
    <row r="60" spans="2:26" s="69" customFormat="1" x14ac:dyDescent="0.25">
      <c r="B60" s="462"/>
      <c r="C60" s="462"/>
      <c r="D60" s="462"/>
      <c r="E60" s="67"/>
      <c r="F60" s="67"/>
      <c r="G60" s="124"/>
      <c r="H60" s="124"/>
      <c r="I60" s="124"/>
      <c r="J60" s="124"/>
      <c r="K60" s="125"/>
      <c r="L60" s="124"/>
      <c r="M60" s="125"/>
      <c r="N60" s="124"/>
      <c r="O60" s="124"/>
      <c r="P60" s="124"/>
      <c r="Q60" s="126"/>
      <c r="R60" s="71"/>
      <c r="S60" s="71"/>
      <c r="T60" s="71"/>
      <c r="U60" s="71"/>
      <c r="V60" s="71"/>
      <c r="W60" s="126"/>
      <c r="X60" s="124"/>
      <c r="Y60" s="124"/>
      <c r="Z60" s="124"/>
    </row>
    <row r="61" spans="2:26" s="69" customFormat="1" x14ac:dyDescent="0.25">
      <c r="B61" s="462"/>
      <c r="C61" s="462"/>
      <c r="D61" s="462"/>
      <c r="E61" s="67"/>
      <c r="F61" s="67"/>
      <c r="G61" s="124"/>
      <c r="H61" s="124"/>
      <c r="I61" s="124"/>
      <c r="J61" s="124"/>
      <c r="K61" s="125"/>
      <c r="L61" s="124"/>
      <c r="M61" s="125"/>
      <c r="N61" s="124"/>
      <c r="O61" s="124"/>
      <c r="P61" s="124"/>
      <c r="Q61" s="126"/>
      <c r="R61" s="71"/>
      <c r="S61" s="71"/>
      <c r="T61" s="71"/>
      <c r="U61" s="71"/>
      <c r="V61" s="71"/>
      <c r="W61" s="126"/>
      <c r="X61" s="124"/>
      <c r="Y61" s="124"/>
      <c r="Z61" s="124"/>
    </row>
    <row r="62" spans="2:26" s="69" customFormat="1" x14ac:dyDescent="0.25">
      <c r="B62" s="462"/>
      <c r="C62" s="462"/>
      <c r="D62" s="462"/>
      <c r="E62" s="67"/>
      <c r="F62" s="67"/>
      <c r="G62" s="124"/>
      <c r="H62" s="124"/>
      <c r="I62" s="124"/>
      <c r="J62" s="124"/>
      <c r="K62" s="125"/>
      <c r="L62" s="124"/>
      <c r="M62" s="125"/>
      <c r="N62" s="124"/>
      <c r="O62" s="124"/>
      <c r="P62" s="124"/>
      <c r="Q62" s="126"/>
      <c r="R62" s="71"/>
      <c r="S62" s="71"/>
      <c r="T62" s="71"/>
      <c r="U62" s="71"/>
      <c r="V62" s="71"/>
      <c r="W62" s="126"/>
      <c r="X62" s="124"/>
      <c r="Y62" s="124"/>
      <c r="Z62" s="124"/>
    </row>
    <row r="63" spans="2:26" s="69" customFormat="1" x14ac:dyDescent="0.25">
      <c r="B63" s="462"/>
      <c r="C63" s="462"/>
      <c r="D63" s="462"/>
      <c r="E63" s="67"/>
      <c r="F63" s="67"/>
      <c r="G63" s="124"/>
      <c r="H63" s="124"/>
      <c r="I63" s="124"/>
      <c r="J63" s="124"/>
      <c r="K63" s="125"/>
      <c r="L63" s="124"/>
      <c r="M63" s="125"/>
      <c r="N63" s="124"/>
      <c r="O63" s="124"/>
      <c r="P63" s="124"/>
      <c r="Q63" s="126"/>
      <c r="R63" s="71"/>
      <c r="S63" s="71"/>
      <c r="T63" s="71"/>
      <c r="U63" s="71"/>
      <c r="V63" s="71"/>
      <c r="W63" s="126"/>
      <c r="X63" s="124"/>
      <c r="Y63" s="124"/>
      <c r="Z63" s="124"/>
    </row>
    <row r="64" spans="2:26" s="69" customFormat="1" x14ac:dyDescent="0.25">
      <c r="B64" s="463"/>
      <c r="C64" s="463"/>
      <c r="D64" s="463"/>
      <c r="E64" s="134"/>
      <c r="F64" s="134"/>
      <c r="G64" s="135"/>
      <c r="H64" s="135"/>
      <c r="I64" s="135"/>
      <c r="J64" s="135"/>
      <c r="K64" s="136"/>
      <c r="L64" s="135"/>
      <c r="M64" s="136"/>
      <c r="N64" s="135"/>
      <c r="O64" s="135"/>
      <c r="P64" s="135"/>
      <c r="Q64" s="133"/>
      <c r="R64" s="135"/>
      <c r="S64" s="135"/>
      <c r="T64" s="135"/>
      <c r="U64" s="135"/>
      <c r="V64" s="135"/>
      <c r="W64" s="136"/>
      <c r="X64" s="135"/>
      <c r="Y64" s="135"/>
      <c r="Z64" s="135"/>
    </row>
    <row r="65" spans="2:26" s="69" customFormat="1" x14ac:dyDescent="0.25">
      <c r="B65" s="465"/>
      <c r="C65" s="465"/>
      <c r="D65" s="465"/>
      <c r="E65" s="465"/>
      <c r="F65" s="465"/>
      <c r="G65" s="465"/>
      <c r="H65" s="465"/>
      <c r="I65" s="465"/>
      <c r="J65" s="465"/>
      <c r="K65" s="465"/>
      <c r="L65" s="465"/>
      <c r="M65" s="465"/>
      <c r="N65" s="465"/>
      <c r="O65" s="465"/>
      <c r="P65" s="465"/>
      <c r="Q65" s="465"/>
      <c r="R65" s="465"/>
      <c r="S65" s="465"/>
      <c r="T65" s="465"/>
      <c r="U65" s="465"/>
      <c r="V65" s="465"/>
      <c r="W65" s="465"/>
      <c r="X65" s="465"/>
      <c r="Y65" s="465"/>
      <c r="Z65" s="465"/>
    </row>
    <row r="66" spans="2:26" s="69" customFormat="1" x14ac:dyDescent="0.25">
      <c r="B66" s="464"/>
      <c r="C66" s="464"/>
      <c r="D66" s="464"/>
      <c r="E66" s="464"/>
      <c r="F66" s="464"/>
      <c r="G66" s="464"/>
      <c r="H66" s="464"/>
      <c r="I66" s="464"/>
      <c r="J66" s="464"/>
      <c r="K66" s="464"/>
      <c r="L66" s="464"/>
      <c r="M66" s="464"/>
      <c r="N66" s="464"/>
      <c r="O66" s="464"/>
      <c r="P66" s="464"/>
      <c r="Q66" s="464"/>
      <c r="R66" s="464"/>
      <c r="S66" s="464"/>
      <c r="T66" s="464"/>
      <c r="U66" s="464"/>
      <c r="V66" s="464"/>
      <c r="W66" s="464"/>
      <c r="X66" s="464"/>
      <c r="Y66" s="464"/>
      <c r="Z66" s="464"/>
    </row>
    <row r="67" spans="2:26" s="69" customFormat="1" x14ac:dyDescent="0.25">
      <c r="B67" s="462"/>
      <c r="C67" s="462"/>
      <c r="D67" s="462"/>
      <c r="E67" s="67"/>
      <c r="F67" s="67"/>
      <c r="G67" s="124"/>
      <c r="H67" s="124"/>
      <c r="I67" s="124"/>
      <c r="J67" s="124"/>
      <c r="K67" s="125"/>
      <c r="L67" s="124"/>
      <c r="M67" s="125"/>
      <c r="N67" s="124"/>
      <c r="O67" s="124"/>
      <c r="P67" s="124"/>
      <c r="Q67" s="126"/>
      <c r="R67" s="71"/>
      <c r="S67" s="71"/>
      <c r="T67" s="71"/>
      <c r="U67" s="71"/>
      <c r="V67" s="71"/>
      <c r="W67" s="126"/>
      <c r="X67" s="124"/>
      <c r="Y67" s="124"/>
      <c r="Z67" s="124"/>
    </row>
    <row r="68" spans="2:26" s="69" customFormat="1" x14ac:dyDescent="0.25">
      <c r="B68" s="463"/>
      <c r="C68" s="463"/>
      <c r="D68" s="463"/>
      <c r="E68" s="463"/>
      <c r="F68" s="463"/>
      <c r="G68" s="463"/>
      <c r="H68" s="463"/>
      <c r="I68" s="463"/>
      <c r="J68" s="463"/>
      <c r="K68" s="463"/>
      <c r="L68" s="463"/>
      <c r="M68" s="463"/>
      <c r="N68" s="463"/>
      <c r="O68" s="463"/>
      <c r="P68" s="463"/>
      <c r="Q68" s="463"/>
      <c r="R68" s="463"/>
      <c r="S68" s="463"/>
      <c r="T68" s="463"/>
      <c r="U68" s="463"/>
      <c r="V68" s="463"/>
      <c r="W68" s="463"/>
      <c r="X68" s="463"/>
      <c r="Y68" s="463"/>
      <c r="Z68" s="463"/>
    </row>
    <row r="69" spans="2:26" s="69" customFormat="1" x14ac:dyDescent="0.25">
      <c r="B69" s="462"/>
      <c r="C69" s="462"/>
      <c r="D69" s="462"/>
      <c r="E69" s="67"/>
      <c r="F69" s="67"/>
      <c r="G69" s="124"/>
      <c r="H69" s="124"/>
      <c r="I69" s="124"/>
      <c r="J69" s="124"/>
      <c r="K69" s="125"/>
      <c r="L69" s="124"/>
      <c r="M69" s="125"/>
      <c r="N69" s="124"/>
      <c r="O69" s="124"/>
      <c r="P69" s="124"/>
      <c r="Q69" s="126"/>
      <c r="R69" s="71"/>
      <c r="S69" s="71"/>
      <c r="T69" s="71"/>
      <c r="U69" s="71"/>
      <c r="V69" s="71"/>
      <c r="W69" s="126"/>
      <c r="X69" s="124"/>
      <c r="Y69" s="124"/>
      <c r="Z69" s="124"/>
    </row>
    <row r="70" spans="2:26" s="69" customFormat="1" x14ac:dyDescent="0.25">
      <c r="B70" s="463"/>
      <c r="C70" s="463"/>
      <c r="D70" s="463"/>
      <c r="E70" s="463"/>
      <c r="F70" s="463"/>
      <c r="G70" s="463"/>
      <c r="H70" s="463"/>
      <c r="I70" s="463"/>
      <c r="J70" s="463"/>
      <c r="K70" s="463"/>
      <c r="L70" s="463"/>
      <c r="M70" s="463"/>
      <c r="N70" s="463"/>
      <c r="O70" s="463"/>
      <c r="P70" s="463"/>
      <c r="Q70" s="463"/>
      <c r="R70" s="463"/>
      <c r="S70" s="463"/>
      <c r="T70" s="463"/>
      <c r="U70" s="463"/>
      <c r="V70" s="463"/>
      <c r="W70" s="463"/>
      <c r="X70" s="463"/>
      <c r="Y70" s="463"/>
      <c r="Z70" s="463"/>
    </row>
    <row r="71" spans="2:26" s="69" customFormat="1" x14ac:dyDescent="0.25">
      <c r="B71" s="462"/>
      <c r="C71" s="462"/>
      <c r="D71" s="462"/>
      <c r="E71" s="67"/>
      <c r="F71" s="67"/>
      <c r="G71" s="124"/>
      <c r="H71" s="124"/>
      <c r="I71" s="124"/>
      <c r="J71" s="124"/>
      <c r="K71" s="125"/>
      <c r="L71" s="124"/>
      <c r="M71" s="125"/>
      <c r="N71" s="124"/>
      <c r="O71" s="124"/>
      <c r="P71" s="124"/>
      <c r="Q71" s="126"/>
      <c r="R71" s="71"/>
      <c r="S71" s="71"/>
      <c r="T71" s="71"/>
      <c r="U71" s="71"/>
      <c r="V71" s="71"/>
      <c r="W71" s="126"/>
      <c r="X71" s="124"/>
      <c r="Y71" s="124"/>
      <c r="Z71" s="124"/>
    </row>
    <row r="72" spans="2:26" s="69" customFormat="1" x14ac:dyDescent="0.25">
      <c r="B72" s="463"/>
      <c r="C72" s="463"/>
      <c r="D72" s="463"/>
      <c r="E72" s="463"/>
      <c r="F72" s="463"/>
      <c r="G72" s="463"/>
      <c r="H72" s="463"/>
      <c r="I72" s="463"/>
      <c r="J72" s="463"/>
      <c r="K72" s="463"/>
      <c r="L72" s="463"/>
      <c r="M72" s="463"/>
      <c r="N72" s="463"/>
      <c r="O72" s="463"/>
      <c r="P72" s="463"/>
      <c r="Q72" s="463"/>
      <c r="R72" s="463"/>
      <c r="S72" s="463"/>
      <c r="T72" s="463"/>
      <c r="U72" s="463"/>
      <c r="V72" s="463"/>
      <c r="W72" s="463"/>
      <c r="X72" s="463"/>
      <c r="Y72" s="463"/>
      <c r="Z72" s="463"/>
    </row>
    <row r="73" spans="2:26" s="69" customFormat="1" x14ac:dyDescent="0.25">
      <c r="B73" s="462"/>
      <c r="C73" s="462"/>
      <c r="D73" s="462"/>
      <c r="E73" s="67"/>
      <c r="F73" s="67"/>
      <c r="G73" s="124"/>
      <c r="H73" s="124"/>
      <c r="I73" s="124"/>
      <c r="J73" s="124"/>
      <c r="K73" s="125"/>
      <c r="L73" s="124"/>
      <c r="M73" s="125"/>
      <c r="N73" s="124"/>
      <c r="O73" s="124"/>
      <c r="P73" s="124"/>
      <c r="Q73" s="126"/>
      <c r="R73" s="71"/>
      <c r="S73" s="71"/>
      <c r="T73" s="71"/>
      <c r="U73" s="71"/>
      <c r="V73" s="71"/>
      <c r="W73" s="126"/>
      <c r="X73" s="124"/>
      <c r="Y73" s="124"/>
      <c r="Z73" s="124"/>
    </row>
    <row r="74" spans="2:26" s="69" customFormat="1" x14ac:dyDescent="0.25">
      <c r="B74" s="464"/>
      <c r="C74" s="464"/>
      <c r="D74" s="464"/>
      <c r="E74" s="464"/>
      <c r="F74" s="464"/>
      <c r="G74" s="464"/>
      <c r="H74" s="464"/>
      <c r="I74" s="464"/>
      <c r="J74" s="464"/>
      <c r="K74" s="464"/>
      <c r="L74" s="464"/>
      <c r="M74" s="464"/>
      <c r="N74" s="464"/>
      <c r="O74" s="464"/>
      <c r="P74" s="464"/>
      <c r="Q74" s="464"/>
      <c r="R74" s="464"/>
      <c r="S74" s="464"/>
      <c r="T74" s="464"/>
      <c r="U74" s="464"/>
      <c r="V74" s="464"/>
      <c r="W74" s="464"/>
      <c r="X74" s="464"/>
      <c r="Y74" s="464"/>
      <c r="Z74" s="464"/>
    </row>
    <row r="75" spans="2:26" s="69" customFormat="1" x14ac:dyDescent="0.25">
      <c r="B75" s="462"/>
      <c r="C75" s="462"/>
      <c r="D75" s="462"/>
      <c r="E75" s="67"/>
      <c r="F75" s="67"/>
      <c r="G75" s="124"/>
      <c r="H75" s="124"/>
      <c r="I75" s="124"/>
      <c r="J75" s="124"/>
      <c r="K75" s="125"/>
      <c r="L75" s="124"/>
      <c r="M75" s="125"/>
      <c r="N75" s="124"/>
      <c r="O75" s="124"/>
      <c r="P75" s="124"/>
      <c r="Q75" s="126"/>
      <c r="R75" s="71"/>
      <c r="S75" s="71"/>
      <c r="T75" s="71"/>
      <c r="U75" s="71"/>
      <c r="V75" s="71"/>
      <c r="W75" s="126"/>
      <c r="X75" s="124"/>
      <c r="Y75" s="124"/>
      <c r="Z75" s="124"/>
    </row>
    <row r="76" spans="2:26" s="69" customFormat="1" x14ac:dyDescent="0.25">
      <c r="B76" s="463"/>
      <c r="C76" s="463"/>
      <c r="D76" s="463"/>
      <c r="E76" s="463"/>
      <c r="F76" s="463"/>
      <c r="G76" s="463"/>
      <c r="H76" s="463"/>
      <c r="I76" s="463"/>
      <c r="J76" s="463"/>
      <c r="K76" s="463"/>
      <c r="L76" s="463"/>
      <c r="M76" s="463"/>
      <c r="N76" s="463"/>
      <c r="O76" s="463"/>
      <c r="P76" s="463"/>
      <c r="Q76" s="463"/>
      <c r="R76" s="463"/>
      <c r="S76" s="463"/>
      <c r="T76" s="463"/>
      <c r="U76" s="463"/>
      <c r="V76" s="463"/>
      <c r="W76" s="463"/>
      <c r="X76" s="463"/>
      <c r="Y76" s="463"/>
      <c r="Z76" s="463"/>
    </row>
    <row r="77" spans="2:26" s="69" customFormat="1" x14ac:dyDescent="0.25">
      <c r="B77" s="462"/>
      <c r="C77" s="462"/>
      <c r="D77" s="462"/>
      <c r="E77" s="67"/>
      <c r="F77" s="67"/>
      <c r="G77" s="124"/>
      <c r="H77" s="124"/>
      <c r="I77" s="124"/>
      <c r="J77" s="124"/>
      <c r="K77" s="125"/>
      <c r="L77" s="124"/>
      <c r="M77" s="125"/>
      <c r="N77" s="124"/>
      <c r="O77" s="124"/>
      <c r="P77" s="124"/>
      <c r="Q77" s="126"/>
      <c r="R77" s="71"/>
      <c r="S77" s="71"/>
      <c r="T77" s="71"/>
      <c r="U77" s="71"/>
      <c r="V77" s="71"/>
      <c r="W77" s="126"/>
      <c r="X77" s="124"/>
      <c r="Y77" s="124"/>
      <c r="Z77" s="124"/>
    </row>
    <row r="78" spans="2:26" s="69" customFormat="1" x14ac:dyDescent="0.25">
      <c r="B78" s="463"/>
      <c r="C78" s="463"/>
      <c r="D78" s="463"/>
      <c r="E78" s="463"/>
      <c r="F78" s="463"/>
      <c r="G78" s="463"/>
      <c r="H78" s="463"/>
      <c r="I78" s="463"/>
      <c r="J78" s="463"/>
      <c r="K78" s="463"/>
      <c r="L78" s="463"/>
      <c r="M78" s="463"/>
      <c r="N78" s="463"/>
      <c r="O78" s="463"/>
      <c r="P78" s="463"/>
      <c r="Q78" s="463"/>
      <c r="R78" s="463"/>
      <c r="S78" s="463"/>
      <c r="T78" s="463"/>
      <c r="U78" s="463"/>
      <c r="V78" s="463"/>
      <c r="W78" s="463"/>
      <c r="X78" s="463"/>
      <c r="Y78" s="463"/>
      <c r="Z78" s="463"/>
    </row>
    <row r="79" spans="2:26" s="69" customFormat="1" x14ac:dyDescent="0.25">
      <c r="B79" s="462"/>
      <c r="C79" s="462"/>
      <c r="D79" s="462"/>
      <c r="E79" s="67"/>
      <c r="F79" s="67"/>
      <c r="G79" s="124"/>
      <c r="H79" s="124"/>
      <c r="I79" s="124"/>
      <c r="J79" s="124"/>
      <c r="K79" s="125"/>
      <c r="L79" s="124"/>
      <c r="M79" s="125"/>
      <c r="N79" s="124"/>
      <c r="O79" s="124"/>
      <c r="P79" s="124"/>
      <c r="Q79" s="126"/>
      <c r="R79" s="71"/>
      <c r="S79" s="71"/>
      <c r="T79" s="71"/>
      <c r="U79" s="71"/>
      <c r="V79" s="71"/>
      <c r="W79" s="126"/>
      <c r="X79" s="124"/>
      <c r="Y79" s="124"/>
      <c r="Z79" s="124"/>
    </row>
    <row r="80" spans="2:26" s="69" customFormat="1" x14ac:dyDescent="0.25">
      <c r="B80" s="463"/>
      <c r="C80" s="463"/>
      <c r="D80" s="463"/>
      <c r="E80" s="463"/>
      <c r="F80" s="463"/>
      <c r="G80" s="463"/>
      <c r="H80" s="463"/>
      <c r="I80" s="463"/>
      <c r="J80" s="463"/>
      <c r="K80" s="463"/>
      <c r="L80" s="463"/>
      <c r="M80" s="463"/>
      <c r="N80" s="463"/>
      <c r="O80" s="463"/>
      <c r="P80" s="463"/>
      <c r="Q80" s="463"/>
      <c r="R80" s="463"/>
      <c r="S80" s="463"/>
      <c r="T80" s="463"/>
      <c r="U80" s="463"/>
      <c r="V80" s="463"/>
      <c r="W80" s="463"/>
      <c r="X80" s="463"/>
      <c r="Y80" s="463"/>
      <c r="Z80" s="463"/>
    </row>
    <row r="81" spans="2:26" s="69" customFormat="1" x14ac:dyDescent="0.25">
      <c r="B81" s="462"/>
      <c r="C81" s="462"/>
      <c r="D81" s="462"/>
      <c r="E81" s="67"/>
      <c r="F81" s="67"/>
      <c r="G81" s="124"/>
      <c r="H81" s="124"/>
      <c r="I81" s="124"/>
      <c r="J81" s="124"/>
      <c r="K81" s="125"/>
      <c r="L81" s="124"/>
      <c r="M81" s="125"/>
      <c r="N81" s="124"/>
      <c r="O81" s="124"/>
      <c r="P81" s="124"/>
      <c r="Q81" s="126"/>
      <c r="R81" s="71"/>
      <c r="S81" s="71"/>
      <c r="T81" s="71"/>
      <c r="U81" s="71"/>
      <c r="V81" s="71"/>
      <c r="W81" s="126"/>
      <c r="X81" s="124"/>
      <c r="Y81" s="124"/>
      <c r="Z81" s="124"/>
    </row>
    <row r="82" spans="2:26" s="69" customFormat="1" x14ac:dyDescent="0.25">
      <c r="B82" s="464"/>
      <c r="C82" s="464"/>
      <c r="D82" s="464"/>
      <c r="E82" s="464"/>
      <c r="F82" s="464"/>
      <c r="G82" s="464"/>
      <c r="H82" s="464"/>
      <c r="I82" s="464"/>
      <c r="J82" s="464"/>
      <c r="K82" s="464"/>
      <c r="L82" s="464"/>
      <c r="M82" s="464"/>
      <c r="N82" s="464"/>
      <c r="O82" s="464"/>
      <c r="P82" s="464"/>
      <c r="Q82" s="464"/>
      <c r="R82" s="464"/>
      <c r="S82" s="464"/>
      <c r="T82" s="464"/>
      <c r="U82" s="464"/>
      <c r="V82" s="464"/>
      <c r="W82" s="464"/>
      <c r="X82" s="464"/>
      <c r="Y82" s="464"/>
      <c r="Z82" s="464"/>
    </row>
    <row r="83" spans="2:26" s="69" customFormat="1" x14ac:dyDescent="0.25">
      <c r="B83" s="462"/>
      <c r="C83" s="462"/>
      <c r="D83" s="462"/>
      <c r="E83" s="67"/>
      <c r="F83" s="67"/>
      <c r="G83" s="124"/>
      <c r="H83" s="124"/>
      <c r="I83" s="124"/>
      <c r="J83" s="124"/>
      <c r="K83" s="125"/>
      <c r="L83" s="124"/>
      <c r="M83" s="125"/>
      <c r="N83" s="124"/>
      <c r="O83" s="124"/>
      <c r="P83" s="124"/>
      <c r="Q83" s="126"/>
      <c r="R83" s="71"/>
      <c r="S83" s="71"/>
      <c r="T83" s="71"/>
      <c r="U83" s="71"/>
      <c r="V83" s="71"/>
      <c r="W83" s="126"/>
      <c r="X83" s="124"/>
      <c r="Y83" s="124"/>
      <c r="Z83" s="124"/>
    </row>
    <row r="84" spans="2:26" s="69" customFormat="1" x14ac:dyDescent="0.25">
      <c r="B84" s="463"/>
      <c r="C84" s="463"/>
      <c r="D84" s="463"/>
      <c r="E84" s="463"/>
      <c r="F84" s="463"/>
      <c r="G84" s="463"/>
      <c r="H84" s="463"/>
      <c r="I84" s="463"/>
      <c r="J84" s="463"/>
      <c r="K84" s="463"/>
      <c r="L84" s="463"/>
      <c r="M84" s="463"/>
      <c r="N84" s="463"/>
      <c r="O84" s="463"/>
      <c r="P84" s="463"/>
      <c r="Q84" s="463"/>
      <c r="R84" s="463"/>
      <c r="S84" s="463"/>
      <c r="T84" s="463"/>
      <c r="U84" s="463"/>
      <c r="V84" s="463"/>
      <c r="W84" s="463"/>
      <c r="X84" s="463"/>
      <c r="Y84" s="463"/>
      <c r="Z84" s="463"/>
    </row>
    <row r="85" spans="2:26" s="69" customFormat="1" x14ac:dyDescent="0.25">
      <c r="B85" s="462"/>
      <c r="C85" s="462"/>
      <c r="D85" s="462"/>
      <c r="E85" s="67"/>
      <c r="F85" s="67"/>
      <c r="G85" s="124"/>
      <c r="H85" s="124"/>
      <c r="I85" s="124"/>
      <c r="J85" s="124"/>
      <c r="K85" s="125"/>
      <c r="L85" s="124"/>
      <c r="M85" s="125"/>
      <c r="N85" s="124"/>
      <c r="O85" s="124"/>
      <c r="P85" s="124"/>
      <c r="Q85" s="126"/>
      <c r="R85" s="71"/>
      <c r="S85" s="71"/>
      <c r="T85" s="71"/>
      <c r="U85" s="71"/>
      <c r="V85" s="71"/>
      <c r="W85" s="126"/>
      <c r="X85" s="124"/>
      <c r="Y85" s="124"/>
      <c r="Z85" s="124"/>
    </row>
    <row r="86" spans="2:26" s="69" customFormat="1" x14ac:dyDescent="0.25">
      <c r="B86" s="463"/>
      <c r="C86" s="463"/>
      <c r="D86" s="463"/>
      <c r="E86" s="463"/>
      <c r="F86" s="463"/>
      <c r="G86" s="463"/>
      <c r="H86" s="463"/>
      <c r="I86" s="463"/>
      <c r="J86" s="463"/>
      <c r="K86" s="463"/>
      <c r="L86" s="463"/>
      <c r="M86" s="463"/>
      <c r="N86" s="463"/>
      <c r="O86" s="463"/>
      <c r="P86" s="463"/>
      <c r="Q86" s="463"/>
      <c r="R86" s="463"/>
      <c r="S86" s="463"/>
      <c r="T86" s="463"/>
      <c r="U86" s="463"/>
      <c r="V86" s="463"/>
      <c r="W86" s="463"/>
      <c r="X86" s="463"/>
      <c r="Y86" s="463"/>
      <c r="Z86" s="463"/>
    </row>
    <row r="87" spans="2:26" s="69" customFormat="1" x14ac:dyDescent="0.25">
      <c r="B87" s="462"/>
      <c r="C87" s="462"/>
      <c r="D87" s="462"/>
      <c r="E87" s="67"/>
      <c r="F87" s="67"/>
      <c r="G87" s="124"/>
      <c r="H87" s="124"/>
      <c r="I87" s="124"/>
      <c r="J87" s="124"/>
      <c r="K87" s="125"/>
      <c r="L87" s="124"/>
      <c r="M87" s="125"/>
      <c r="N87" s="124"/>
      <c r="O87" s="124"/>
      <c r="P87" s="124"/>
      <c r="Q87" s="126"/>
      <c r="R87" s="71"/>
      <c r="S87" s="71"/>
      <c r="T87" s="71"/>
      <c r="U87" s="71"/>
      <c r="V87" s="71"/>
      <c r="W87" s="126"/>
      <c r="X87" s="124"/>
      <c r="Y87" s="124"/>
      <c r="Z87" s="124"/>
    </row>
    <row r="88" spans="2:26" s="69" customFormat="1" x14ac:dyDescent="0.25">
      <c r="B88" s="463"/>
      <c r="C88" s="463"/>
      <c r="D88" s="463"/>
      <c r="E88" s="463"/>
      <c r="F88" s="463"/>
      <c r="G88" s="463"/>
      <c r="H88" s="463"/>
      <c r="I88" s="463"/>
      <c r="J88" s="463"/>
      <c r="K88" s="463"/>
      <c r="L88" s="463"/>
      <c r="M88" s="463"/>
      <c r="N88" s="463"/>
      <c r="O88" s="463"/>
      <c r="P88" s="463"/>
      <c r="Q88" s="463"/>
      <c r="R88" s="463"/>
      <c r="S88" s="463"/>
      <c r="T88" s="463"/>
      <c r="U88" s="463"/>
      <c r="V88" s="463"/>
      <c r="W88" s="463"/>
      <c r="X88" s="463"/>
      <c r="Y88" s="463"/>
      <c r="Z88" s="463"/>
    </row>
    <row r="89" spans="2:26" s="69" customFormat="1" x14ac:dyDescent="0.25">
      <c r="B89" s="462"/>
      <c r="C89" s="462"/>
      <c r="D89" s="462"/>
      <c r="E89" s="67"/>
      <c r="F89" s="67"/>
      <c r="G89" s="124"/>
      <c r="H89" s="124"/>
      <c r="I89" s="124"/>
      <c r="J89" s="124"/>
      <c r="K89" s="125"/>
      <c r="L89" s="124"/>
      <c r="M89" s="125"/>
      <c r="N89" s="124"/>
      <c r="O89" s="124"/>
      <c r="P89" s="124"/>
      <c r="Q89" s="126"/>
      <c r="R89" s="71"/>
      <c r="S89" s="71"/>
      <c r="T89" s="71"/>
      <c r="U89" s="71"/>
      <c r="V89" s="71"/>
      <c r="W89" s="126"/>
      <c r="X89" s="124"/>
      <c r="Y89" s="124"/>
      <c r="Z89" s="124"/>
    </row>
    <row r="90" spans="2:26" s="69" customFormat="1" x14ac:dyDescent="0.25">
      <c r="B90" s="463"/>
      <c r="C90" s="463"/>
      <c r="D90" s="463"/>
      <c r="E90" s="463"/>
      <c r="F90" s="463"/>
      <c r="G90" s="463"/>
      <c r="H90" s="463"/>
      <c r="I90" s="463"/>
      <c r="J90" s="463"/>
      <c r="K90" s="463"/>
      <c r="L90" s="463"/>
      <c r="M90" s="463"/>
      <c r="N90" s="463"/>
      <c r="O90" s="463"/>
      <c r="P90" s="463"/>
      <c r="Q90" s="463"/>
      <c r="R90" s="463"/>
      <c r="S90" s="463"/>
      <c r="T90" s="463"/>
      <c r="U90" s="463"/>
      <c r="V90" s="463"/>
      <c r="W90" s="463"/>
      <c r="X90" s="463"/>
      <c r="Y90" s="463"/>
      <c r="Z90" s="463"/>
    </row>
    <row r="91" spans="2:26" s="69" customFormat="1" x14ac:dyDescent="0.25">
      <c r="B91" s="462"/>
      <c r="C91" s="462"/>
      <c r="D91" s="462"/>
      <c r="E91" s="67"/>
      <c r="F91" s="67"/>
      <c r="G91" s="124"/>
      <c r="H91" s="124"/>
      <c r="I91" s="124"/>
      <c r="J91" s="124"/>
      <c r="K91" s="125"/>
      <c r="L91" s="124"/>
      <c r="M91" s="125"/>
      <c r="N91" s="124"/>
      <c r="O91" s="124"/>
      <c r="P91" s="124"/>
      <c r="Q91" s="126"/>
      <c r="R91" s="71"/>
      <c r="S91" s="71"/>
      <c r="T91" s="71"/>
      <c r="U91" s="71"/>
      <c r="V91" s="71"/>
      <c r="W91" s="126"/>
      <c r="X91" s="124"/>
      <c r="Y91" s="124"/>
      <c r="Z91" s="124"/>
    </row>
    <row r="92" spans="2:26" s="69" customFormat="1" x14ac:dyDescent="0.25">
      <c r="B92" s="462"/>
      <c r="C92" s="462"/>
      <c r="D92" s="462"/>
      <c r="E92" s="67"/>
      <c r="F92" s="67"/>
      <c r="G92" s="124"/>
      <c r="H92" s="124"/>
      <c r="I92" s="124"/>
      <c r="J92" s="124"/>
      <c r="K92" s="125"/>
      <c r="L92" s="124"/>
      <c r="M92" s="125"/>
      <c r="N92" s="124"/>
      <c r="O92" s="124"/>
      <c r="P92" s="124"/>
      <c r="Q92" s="126"/>
      <c r="R92" s="71"/>
      <c r="S92" s="71"/>
      <c r="T92" s="71"/>
      <c r="U92" s="71"/>
      <c r="V92" s="71"/>
      <c r="W92" s="126"/>
      <c r="X92" s="124"/>
      <c r="Y92" s="124"/>
      <c r="Z92" s="124"/>
    </row>
    <row r="93" spans="2:26" s="69" customFormat="1" x14ac:dyDescent="0.25">
      <c r="B93" s="464"/>
      <c r="C93" s="464"/>
      <c r="D93" s="464"/>
      <c r="E93" s="464"/>
      <c r="F93" s="464"/>
      <c r="G93" s="464"/>
      <c r="H93" s="464"/>
      <c r="I93" s="464"/>
      <c r="J93" s="464"/>
      <c r="K93" s="464"/>
      <c r="L93" s="464"/>
      <c r="M93" s="464"/>
      <c r="N93" s="464"/>
      <c r="O93" s="464"/>
      <c r="P93" s="464"/>
      <c r="Q93" s="464"/>
      <c r="R93" s="464"/>
      <c r="S93" s="464"/>
      <c r="T93" s="464"/>
      <c r="U93" s="464"/>
      <c r="V93" s="464"/>
      <c r="W93" s="464"/>
      <c r="X93" s="464"/>
      <c r="Y93" s="464"/>
      <c r="Z93" s="464"/>
    </row>
    <row r="94" spans="2:26" s="69" customFormat="1" x14ac:dyDescent="0.25">
      <c r="B94" s="462"/>
      <c r="C94" s="462"/>
      <c r="D94" s="462"/>
      <c r="E94" s="67"/>
      <c r="F94" s="67"/>
      <c r="G94" s="124"/>
      <c r="H94" s="124"/>
      <c r="I94" s="124"/>
      <c r="J94" s="124"/>
      <c r="K94" s="125"/>
      <c r="L94" s="124"/>
      <c r="M94" s="125"/>
      <c r="N94" s="124"/>
      <c r="O94" s="124"/>
      <c r="P94" s="124"/>
      <c r="Q94" s="126"/>
      <c r="R94" s="71"/>
      <c r="S94" s="71"/>
      <c r="T94" s="71"/>
      <c r="U94" s="71"/>
      <c r="V94" s="71"/>
      <c r="W94" s="126"/>
      <c r="X94" s="124"/>
      <c r="Y94" s="124"/>
      <c r="Z94" s="124"/>
    </row>
    <row r="95" spans="2:26" s="69" customFormat="1" x14ac:dyDescent="0.25">
      <c r="B95" s="462"/>
      <c r="C95" s="462"/>
      <c r="D95" s="462"/>
      <c r="E95" s="67"/>
      <c r="F95" s="67"/>
      <c r="G95" s="124"/>
      <c r="H95" s="124"/>
      <c r="I95" s="124"/>
      <c r="J95" s="124"/>
      <c r="K95" s="125"/>
      <c r="L95" s="124"/>
      <c r="M95" s="125"/>
      <c r="N95" s="124"/>
      <c r="O95" s="124"/>
      <c r="P95" s="124"/>
      <c r="Q95" s="126"/>
      <c r="R95" s="71"/>
      <c r="S95" s="71"/>
      <c r="T95" s="71"/>
      <c r="U95" s="71"/>
      <c r="V95" s="71"/>
      <c r="W95" s="126"/>
      <c r="X95" s="124"/>
      <c r="Y95" s="124"/>
      <c r="Z95" s="124"/>
    </row>
    <row r="96" spans="2:26" s="69" customFormat="1" x14ac:dyDescent="0.25">
      <c r="B96" s="462"/>
      <c r="C96" s="462"/>
      <c r="D96" s="462"/>
      <c r="E96" s="67"/>
      <c r="F96" s="67"/>
      <c r="G96" s="124"/>
      <c r="H96" s="124"/>
      <c r="I96" s="124"/>
      <c r="J96" s="124"/>
      <c r="K96" s="125"/>
      <c r="L96" s="124"/>
      <c r="M96" s="125"/>
      <c r="N96" s="124"/>
      <c r="O96" s="124"/>
      <c r="P96" s="124"/>
      <c r="Q96" s="126"/>
      <c r="R96" s="71"/>
      <c r="S96" s="71"/>
      <c r="T96" s="71"/>
      <c r="U96" s="71"/>
      <c r="V96" s="71"/>
      <c r="W96" s="126"/>
      <c r="X96" s="124"/>
      <c r="Y96" s="124"/>
      <c r="Z96" s="124"/>
    </row>
    <row r="97" spans="17:17" s="69" customFormat="1" x14ac:dyDescent="0.25">
      <c r="Q97" s="67"/>
    </row>
  </sheetData>
  <mergeCells count="103">
    <mergeCell ref="H41:L42"/>
    <mergeCell ref="H39:L39"/>
    <mergeCell ref="A1:F1"/>
    <mergeCell ref="R1:Z1"/>
    <mergeCell ref="B2:G2"/>
    <mergeCell ref="P2:W2"/>
    <mergeCell ref="P4:W6"/>
    <mergeCell ref="E6:G6"/>
    <mergeCell ref="B8:G8"/>
    <mergeCell ref="E14:E15"/>
    <mergeCell ref="S14:X14"/>
    <mergeCell ref="B11:Z11"/>
    <mergeCell ref="B12:Z12"/>
    <mergeCell ref="H14:H15"/>
    <mergeCell ref="M15:N15"/>
    <mergeCell ref="O15:P15"/>
    <mergeCell ref="B18:D18"/>
    <mergeCell ref="B3:G3"/>
    <mergeCell ref="P3:W3"/>
    <mergeCell ref="Y6:Z6"/>
    <mergeCell ref="B10:Z10"/>
    <mergeCell ref="R8:Z8"/>
    <mergeCell ref="A14:A15"/>
    <mergeCell ref="B14:D15"/>
    <mergeCell ref="Z14:Z15"/>
    <mergeCell ref="Q15:R15"/>
    <mergeCell ref="Y14:Y15"/>
    <mergeCell ref="I15:J15"/>
    <mergeCell ref="W15:X15"/>
    <mergeCell ref="I14:R14"/>
    <mergeCell ref="S15:T15"/>
    <mergeCell ref="U15:V15"/>
    <mergeCell ref="K15:L15"/>
    <mergeCell ref="G14:G15"/>
    <mergeCell ref="F14:F15"/>
    <mergeCell ref="B22:D22"/>
    <mergeCell ref="A16:Z16"/>
    <mergeCell ref="B52:D52"/>
    <mergeCell ref="B51:D51"/>
    <mergeCell ref="P42:Q42"/>
    <mergeCell ref="B49:D49"/>
    <mergeCell ref="B47:Z47"/>
    <mergeCell ref="B50:D50"/>
    <mergeCell ref="P39:Q39"/>
    <mergeCell ref="B23:D23"/>
    <mergeCell ref="B26:D26"/>
    <mergeCell ref="B29:D29"/>
    <mergeCell ref="B27:D27"/>
    <mergeCell ref="B25:D25"/>
    <mergeCell ref="B28:D28"/>
    <mergeCell ref="B30:D30"/>
    <mergeCell ref="B37:D37"/>
    <mergeCell ref="B24:D24"/>
    <mergeCell ref="B21:D21"/>
    <mergeCell ref="B19:D19"/>
    <mergeCell ref="B20:D20"/>
    <mergeCell ref="A17:Z17"/>
    <mergeCell ref="B57:Z57"/>
    <mergeCell ref="B58:D58"/>
    <mergeCell ref="B65:Z65"/>
    <mergeCell ref="B48:D48"/>
    <mergeCell ref="E44:G45"/>
    <mergeCell ref="B53:Z53"/>
    <mergeCell ref="B62:D62"/>
    <mergeCell ref="B56:D56"/>
    <mergeCell ref="B55:D55"/>
    <mergeCell ref="B54:D54"/>
    <mergeCell ref="B59:D59"/>
    <mergeCell ref="B64:D64"/>
    <mergeCell ref="B61:D61"/>
    <mergeCell ref="B63:D63"/>
    <mergeCell ref="B67:D67"/>
    <mergeCell ref="B69:D69"/>
    <mergeCell ref="B68:Z68"/>
    <mergeCell ref="B66:Z66"/>
    <mergeCell ref="B60:D60"/>
    <mergeCell ref="B70:Z70"/>
    <mergeCell ref="B74:Z74"/>
    <mergeCell ref="B82:Z82"/>
    <mergeCell ref="B81:D81"/>
    <mergeCell ref="B73:D73"/>
    <mergeCell ref="B72:Z72"/>
    <mergeCell ref="B75:D75"/>
    <mergeCell ref="B79:D79"/>
    <mergeCell ref="B76:Z76"/>
    <mergeCell ref="B77:D77"/>
    <mergeCell ref="B78:Z78"/>
    <mergeCell ref="B80:Z80"/>
    <mergeCell ref="B91:D91"/>
    <mergeCell ref="B71:D71"/>
    <mergeCell ref="B84:Z84"/>
    <mergeCell ref="B83:D83"/>
    <mergeCell ref="B85:D85"/>
    <mergeCell ref="B94:D94"/>
    <mergeCell ref="B96:D96"/>
    <mergeCell ref="B86:Z86"/>
    <mergeCell ref="B87:D87"/>
    <mergeCell ref="B88:Z88"/>
    <mergeCell ref="B89:D89"/>
    <mergeCell ref="B90:Z90"/>
    <mergeCell ref="B95:D95"/>
    <mergeCell ref="B93:Z93"/>
    <mergeCell ref="B92:D92"/>
  </mergeCells>
  <phoneticPr fontId="7" type="noConversion"/>
  <pageMargins left="0.23622047244094491" right="0.23622047244094491" top="0.74803149606299213" bottom="0.74803149606299213" header="0.31496062992125984" footer="0.31496062992125984"/>
  <pageSetup scale="65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Z95"/>
  <sheetViews>
    <sheetView topLeftCell="A4" zoomScale="90" zoomScaleNormal="90" workbookViewId="0">
      <selection activeCell="P3" sqref="P3:W3"/>
    </sheetView>
  </sheetViews>
  <sheetFormatPr defaultColWidth="9.109375" defaultRowHeight="14.4" x14ac:dyDescent="0.3"/>
  <cols>
    <col min="1" max="1" width="4.109375" style="198" customWidth="1"/>
    <col min="2" max="3" width="6.6640625" style="198" customWidth="1"/>
    <col min="4" max="4" width="10" style="198" customWidth="1"/>
    <col min="5" max="5" width="9.109375" style="198"/>
    <col min="6" max="6" width="10.33203125" style="198" customWidth="1"/>
    <col min="7" max="7" width="9.109375" style="198"/>
    <col min="8" max="8" width="9.33203125" style="198" bestFit="1" customWidth="1"/>
    <col min="9" max="9" width="6.6640625" style="198" customWidth="1"/>
    <col min="10" max="10" width="7.88671875" style="198" customWidth="1"/>
    <col min="11" max="11" width="6.109375" style="198" customWidth="1"/>
    <col min="12" max="12" width="7.5546875" style="198" customWidth="1"/>
    <col min="13" max="13" width="5.5546875" style="198" customWidth="1"/>
    <col min="14" max="14" width="5.6640625" style="198" customWidth="1"/>
    <col min="15" max="15" width="5.88671875" style="198" customWidth="1"/>
    <col min="16" max="16" width="8" style="198" customWidth="1"/>
    <col min="17" max="17" width="5.6640625" style="216" customWidth="1"/>
    <col min="18" max="18" width="6.88671875" style="198" customWidth="1"/>
    <col min="19" max="19" width="5.109375" style="198" customWidth="1"/>
    <col min="20" max="20" width="8.109375" style="198" customWidth="1"/>
    <col min="21" max="21" width="6.5546875" style="198" customWidth="1"/>
    <col min="22" max="22" width="5.88671875" style="198" customWidth="1"/>
    <col min="23" max="23" width="5.5546875" style="198" customWidth="1"/>
    <col min="24" max="24" width="10.109375" style="198" customWidth="1"/>
    <col min="25" max="25" width="10.5546875" style="198" customWidth="1"/>
    <col min="26" max="26" width="10.33203125" style="198" customWidth="1"/>
    <col min="27" max="16384" width="9.109375" style="198"/>
  </cols>
  <sheetData>
    <row r="1" spans="1:26" x14ac:dyDescent="0.3">
      <c r="A1" s="509"/>
      <c r="B1" s="509"/>
      <c r="C1" s="509"/>
      <c r="D1" s="509"/>
      <c r="E1" s="509"/>
      <c r="F1" s="509"/>
      <c r="G1" s="56"/>
      <c r="H1" s="57"/>
      <c r="I1" s="57"/>
      <c r="J1" s="57"/>
      <c r="K1" s="58"/>
      <c r="L1" s="59"/>
      <c r="M1" s="60"/>
      <c r="N1" s="59"/>
      <c r="O1" s="59"/>
      <c r="P1" s="59"/>
      <c r="Q1" s="58"/>
      <c r="R1" s="510" t="s">
        <v>0</v>
      </c>
      <c r="S1" s="510"/>
      <c r="T1" s="510"/>
      <c r="U1" s="510"/>
      <c r="V1" s="510"/>
      <c r="W1" s="510"/>
      <c r="X1" s="510"/>
      <c r="Y1" s="510"/>
      <c r="Z1" s="510"/>
    </row>
    <row r="2" spans="1:26" x14ac:dyDescent="0.3">
      <c r="B2" s="459"/>
      <c r="C2" s="459"/>
      <c r="D2" s="459"/>
      <c r="E2" s="459"/>
      <c r="F2" s="459"/>
      <c r="G2" s="459"/>
      <c r="H2" s="62"/>
      <c r="I2" s="62"/>
      <c r="J2" s="62"/>
      <c r="K2" s="63"/>
      <c r="L2" s="59"/>
      <c r="M2" s="60"/>
      <c r="N2" s="59"/>
      <c r="O2" s="59"/>
      <c r="P2" s="511" t="s">
        <v>105</v>
      </c>
      <c r="Q2" s="511"/>
      <c r="R2" s="511"/>
      <c r="S2" s="511"/>
      <c r="T2" s="511"/>
      <c r="U2" s="511"/>
      <c r="V2" s="511"/>
      <c r="W2" s="511"/>
      <c r="X2" s="64"/>
      <c r="Y2" s="64"/>
      <c r="Z2" s="64"/>
    </row>
    <row r="3" spans="1:26" ht="27" customHeight="1" x14ac:dyDescent="0.3">
      <c r="B3" s="459"/>
      <c r="C3" s="459"/>
      <c r="D3" s="459"/>
      <c r="E3" s="459"/>
      <c r="F3" s="459"/>
      <c r="G3" s="459"/>
      <c r="H3" s="62"/>
      <c r="I3" s="62"/>
      <c r="J3" s="62"/>
      <c r="K3" s="63"/>
      <c r="L3" s="59"/>
      <c r="M3" s="60"/>
      <c r="N3" s="59"/>
      <c r="O3" s="59"/>
      <c r="P3" s="512" t="s">
        <v>161</v>
      </c>
      <c r="Q3" s="512"/>
      <c r="R3" s="512"/>
      <c r="S3" s="512"/>
      <c r="T3" s="512"/>
      <c r="U3" s="512"/>
      <c r="V3" s="512"/>
      <c r="W3" s="512"/>
      <c r="X3" s="64"/>
      <c r="Y3" s="64"/>
      <c r="Z3" s="64"/>
    </row>
    <row r="4" spans="1:26" ht="12.75" customHeight="1" x14ac:dyDescent="0.3">
      <c r="B4" s="459"/>
      <c r="C4" s="459"/>
      <c r="D4" s="459"/>
      <c r="E4" s="459"/>
      <c r="F4" s="459"/>
      <c r="G4" s="459"/>
      <c r="H4" s="62"/>
      <c r="I4" s="62"/>
      <c r="J4" s="62"/>
      <c r="K4" s="63"/>
      <c r="L4" s="59"/>
      <c r="M4" s="60"/>
      <c r="N4" s="59"/>
      <c r="O4" s="59"/>
      <c r="P4" s="512" t="s">
        <v>1</v>
      </c>
      <c r="Q4" s="512"/>
      <c r="R4" s="512"/>
      <c r="S4" s="512"/>
      <c r="T4" s="512"/>
      <c r="U4" s="512"/>
      <c r="V4" s="512"/>
      <c r="W4" s="512"/>
      <c r="X4" s="65"/>
      <c r="Y4" s="64"/>
      <c r="Z4" s="64"/>
    </row>
    <row r="5" spans="1:26" x14ac:dyDescent="0.3">
      <c r="B5" s="66"/>
      <c r="C5" s="66"/>
      <c r="D5" s="66"/>
      <c r="E5" s="67"/>
      <c r="F5" s="67"/>
      <c r="G5" s="68"/>
      <c r="H5" s="62"/>
      <c r="I5" s="62"/>
      <c r="J5" s="62"/>
      <c r="K5" s="63"/>
      <c r="L5" s="59"/>
      <c r="M5" s="60"/>
      <c r="N5" s="59"/>
      <c r="O5" s="59"/>
      <c r="P5" s="512"/>
      <c r="Q5" s="512"/>
      <c r="R5" s="512"/>
      <c r="S5" s="512"/>
      <c r="T5" s="512"/>
      <c r="U5" s="512"/>
      <c r="V5" s="512"/>
      <c r="W5" s="512"/>
      <c r="X5" s="65"/>
      <c r="Y5" s="57"/>
      <c r="Z5" s="57"/>
    </row>
    <row r="6" spans="1:26" x14ac:dyDescent="0.3">
      <c r="B6" s="69"/>
      <c r="C6" s="69"/>
      <c r="D6" s="69"/>
      <c r="E6" s="509"/>
      <c r="F6" s="509"/>
      <c r="G6" s="509"/>
      <c r="H6" s="57"/>
      <c r="I6" s="57"/>
      <c r="J6" s="57"/>
      <c r="K6" s="58"/>
      <c r="L6" s="59"/>
      <c r="M6" s="60"/>
      <c r="N6" s="59"/>
      <c r="O6" s="59"/>
      <c r="P6" s="512"/>
      <c r="Q6" s="512"/>
      <c r="R6" s="512"/>
      <c r="S6" s="512"/>
      <c r="T6" s="512"/>
      <c r="U6" s="512"/>
      <c r="V6" s="512"/>
      <c r="W6" s="512"/>
      <c r="X6" s="70"/>
      <c r="Y6" s="508" t="s">
        <v>138</v>
      </c>
      <c r="Z6" s="508"/>
    </row>
    <row r="7" spans="1:26" ht="15" x14ac:dyDescent="0.25">
      <c r="B7" s="69"/>
      <c r="C7" s="69"/>
      <c r="D7" s="69"/>
      <c r="E7" s="67"/>
      <c r="F7" s="67"/>
      <c r="G7" s="71"/>
      <c r="H7" s="57"/>
      <c r="I7" s="57"/>
      <c r="J7" s="57"/>
      <c r="K7" s="58"/>
      <c r="L7" s="59"/>
      <c r="M7" s="60"/>
      <c r="N7" s="59"/>
      <c r="O7" s="59"/>
      <c r="P7" s="59"/>
      <c r="Q7" s="58"/>
      <c r="R7" s="57"/>
      <c r="S7" s="57"/>
      <c r="T7" s="57"/>
      <c r="U7" s="57"/>
      <c r="V7" s="57"/>
      <c r="W7" s="58"/>
      <c r="X7" s="59"/>
      <c r="Y7" s="57"/>
      <c r="Z7" s="57"/>
    </row>
    <row r="8" spans="1:26" x14ac:dyDescent="0.3">
      <c r="B8" s="459"/>
      <c r="C8" s="459"/>
      <c r="D8" s="459"/>
      <c r="E8" s="459"/>
      <c r="F8" s="459"/>
      <c r="G8" s="459"/>
      <c r="H8" s="68"/>
      <c r="I8" s="68"/>
      <c r="J8" s="68"/>
      <c r="K8" s="72"/>
      <c r="L8" s="59"/>
      <c r="M8" s="60"/>
      <c r="N8" s="59"/>
      <c r="O8" s="59"/>
      <c r="P8" s="59"/>
      <c r="Q8" s="58"/>
      <c r="R8" s="455" t="s">
        <v>149</v>
      </c>
      <c r="S8" s="455"/>
      <c r="T8" s="455"/>
      <c r="U8" s="455"/>
      <c r="V8" s="455"/>
      <c r="W8" s="455"/>
      <c r="X8" s="455"/>
      <c r="Y8" s="455"/>
      <c r="Z8" s="455"/>
    </row>
    <row r="9" spans="1:26" ht="15" x14ac:dyDescent="0.25">
      <c r="B9" s="69"/>
      <c r="C9" s="69"/>
      <c r="D9" s="69"/>
      <c r="E9" s="73"/>
      <c r="F9" s="73"/>
      <c r="G9" s="57"/>
      <c r="H9" s="57"/>
      <c r="I9" s="57"/>
      <c r="J9" s="57"/>
      <c r="K9" s="58"/>
      <c r="L9" s="59"/>
      <c r="M9" s="60"/>
      <c r="N9" s="59"/>
      <c r="O9" s="59"/>
      <c r="P9" s="59"/>
      <c r="Q9" s="58"/>
      <c r="R9" s="57"/>
      <c r="S9" s="57"/>
      <c r="T9" s="57"/>
      <c r="U9" s="57"/>
      <c r="V9" s="57"/>
      <c r="W9" s="58"/>
      <c r="X9" s="59"/>
      <c r="Y9" s="59"/>
      <c r="Z9" s="59"/>
    </row>
    <row r="10" spans="1:26" x14ac:dyDescent="0.3">
      <c r="B10" s="520" t="s">
        <v>2</v>
      </c>
      <c r="C10" s="520"/>
      <c r="D10" s="520"/>
      <c r="E10" s="520"/>
      <c r="F10" s="520"/>
      <c r="G10" s="520"/>
      <c r="H10" s="520"/>
      <c r="I10" s="520"/>
      <c r="J10" s="520"/>
      <c r="K10" s="520"/>
      <c r="L10" s="520"/>
      <c r="M10" s="520"/>
      <c r="N10" s="520"/>
      <c r="O10" s="520"/>
      <c r="P10" s="520"/>
      <c r="Q10" s="520"/>
      <c r="R10" s="520"/>
      <c r="S10" s="520"/>
      <c r="T10" s="520"/>
      <c r="U10" s="520"/>
      <c r="V10" s="520"/>
      <c r="W10" s="520"/>
      <c r="X10" s="520"/>
      <c r="Y10" s="520"/>
      <c r="Z10" s="520"/>
    </row>
    <row r="11" spans="1:26" x14ac:dyDescent="0.3">
      <c r="B11" s="520" t="s">
        <v>106</v>
      </c>
      <c r="C11" s="520"/>
      <c r="D11" s="520"/>
      <c r="E11" s="520"/>
      <c r="F11" s="520"/>
      <c r="G11" s="520"/>
      <c r="H11" s="520"/>
      <c r="I11" s="520"/>
      <c r="J11" s="520"/>
      <c r="K11" s="520"/>
      <c r="L11" s="520"/>
      <c r="M11" s="520"/>
      <c r="N11" s="520"/>
      <c r="O11" s="520"/>
      <c r="P11" s="520"/>
      <c r="Q11" s="520"/>
      <c r="R11" s="520"/>
      <c r="S11" s="520"/>
      <c r="T11" s="520"/>
      <c r="U11" s="520"/>
      <c r="V11" s="520"/>
      <c r="W11" s="520"/>
      <c r="X11" s="520"/>
      <c r="Y11" s="520"/>
      <c r="Z11" s="520"/>
    </row>
    <row r="12" spans="1:26" x14ac:dyDescent="0.3">
      <c r="B12" s="520" t="s">
        <v>150</v>
      </c>
      <c r="C12" s="520"/>
      <c r="D12" s="520"/>
      <c r="E12" s="520"/>
      <c r="F12" s="520"/>
      <c r="G12" s="520"/>
      <c r="H12" s="520"/>
      <c r="I12" s="520"/>
      <c r="J12" s="520"/>
      <c r="K12" s="520"/>
      <c r="L12" s="520"/>
      <c r="M12" s="520"/>
      <c r="N12" s="520"/>
      <c r="O12" s="520"/>
      <c r="P12" s="520"/>
      <c r="Q12" s="520"/>
      <c r="R12" s="520"/>
      <c r="S12" s="520"/>
      <c r="T12" s="520"/>
      <c r="U12" s="520"/>
      <c r="V12" s="520"/>
      <c r="W12" s="520"/>
      <c r="X12" s="520"/>
      <c r="Y12" s="520"/>
      <c r="Z12" s="520"/>
    </row>
    <row r="13" spans="1:26" ht="15.75" thickBot="1" x14ac:dyDescent="0.3">
      <c r="B13" s="61"/>
      <c r="C13" s="61"/>
      <c r="D13" s="61"/>
      <c r="E13" s="73"/>
      <c r="F13" s="73"/>
      <c r="G13" s="59"/>
      <c r="H13" s="59"/>
      <c r="I13" s="59"/>
      <c r="J13" s="59"/>
      <c r="K13" s="60"/>
      <c r="L13" s="59"/>
      <c r="M13" s="60"/>
      <c r="N13" s="59"/>
      <c r="O13" s="59"/>
      <c r="P13" s="59"/>
      <c r="Q13" s="58"/>
      <c r="R13" s="57"/>
      <c r="S13" s="57"/>
      <c r="T13" s="57"/>
      <c r="U13" s="57"/>
      <c r="V13" s="57"/>
      <c r="W13" s="58"/>
      <c r="X13" s="59"/>
      <c r="Y13" s="59"/>
      <c r="Z13" s="59"/>
    </row>
    <row r="14" spans="1:26" s="199" customFormat="1" ht="14.25" customHeight="1" thickBot="1" x14ac:dyDescent="0.35">
      <c r="A14" s="540" t="s">
        <v>49</v>
      </c>
      <c r="B14" s="483" t="s">
        <v>4</v>
      </c>
      <c r="C14" s="484"/>
      <c r="D14" s="485"/>
      <c r="E14" s="497" t="s">
        <v>5</v>
      </c>
      <c r="F14" s="499" t="s">
        <v>50</v>
      </c>
      <c r="G14" s="518" t="s">
        <v>7</v>
      </c>
      <c r="H14" s="516" t="s">
        <v>8</v>
      </c>
      <c r="I14" s="480" t="s">
        <v>9</v>
      </c>
      <c r="J14" s="481"/>
      <c r="K14" s="481"/>
      <c r="L14" s="481"/>
      <c r="M14" s="481"/>
      <c r="N14" s="481"/>
      <c r="O14" s="481"/>
      <c r="P14" s="481"/>
      <c r="Q14" s="481"/>
      <c r="R14" s="482"/>
      <c r="S14" s="513" t="s">
        <v>10</v>
      </c>
      <c r="T14" s="542"/>
      <c r="U14" s="542"/>
      <c r="V14" s="542"/>
      <c r="W14" s="542"/>
      <c r="X14" s="543"/>
      <c r="Y14" s="501" t="s">
        <v>11</v>
      </c>
      <c r="Z14" s="501" t="s">
        <v>12</v>
      </c>
    </row>
    <row r="15" spans="1:26" s="199" customFormat="1" ht="69" customHeight="1" thickBot="1" x14ac:dyDescent="0.35">
      <c r="A15" s="541"/>
      <c r="B15" s="486"/>
      <c r="C15" s="487"/>
      <c r="D15" s="488"/>
      <c r="E15" s="498"/>
      <c r="F15" s="500"/>
      <c r="G15" s="519"/>
      <c r="H15" s="517"/>
      <c r="I15" s="492" t="s">
        <v>63</v>
      </c>
      <c r="J15" s="493"/>
      <c r="K15" s="492" t="s">
        <v>64</v>
      </c>
      <c r="L15" s="493"/>
      <c r="M15" s="492" t="s">
        <v>65</v>
      </c>
      <c r="N15" s="493"/>
      <c r="O15" s="492" t="s">
        <v>13</v>
      </c>
      <c r="P15" s="493"/>
      <c r="Q15" s="492" t="s">
        <v>14</v>
      </c>
      <c r="R15" s="493"/>
      <c r="S15" s="492" t="s">
        <v>66</v>
      </c>
      <c r="T15" s="493"/>
      <c r="U15" s="492" t="s">
        <v>67</v>
      </c>
      <c r="V15" s="493"/>
      <c r="W15" s="492" t="s">
        <v>16</v>
      </c>
      <c r="X15" s="493"/>
      <c r="Y15" s="502"/>
      <c r="Z15" s="502"/>
    </row>
    <row r="16" spans="1:26" ht="13.5" customHeight="1" x14ac:dyDescent="0.3">
      <c r="A16" s="489" t="s">
        <v>17</v>
      </c>
      <c r="B16" s="490"/>
      <c r="C16" s="490"/>
      <c r="D16" s="490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490"/>
      <c r="S16" s="490"/>
      <c r="T16" s="490"/>
      <c r="U16" s="490"/>
      <c r="V16" s="490"/>
      <c r="W16" s="490"/>
      <c r="X16" s="490"/>
      <c r="Y16" s="490"/>
      <c r="Z16" s="491"/>
    </row>
    <row r="17" spans="1:26" ht="12.75" customHeight="1" thickBot="1" x14ac:dyDescent="0.35">
      <c r="A17" s="489" t="s">
        <v>68</v>
      </c>
      <c r="B17" s="490"/>
      <c r="C17" s="490"/>
      <c r="D17" s="490"/>
      <c r="E17" s="490"/>
      <c r="F17" s="490"/>
      <c r="G17" s="490"/>
      <c r="H17" s="490"/>
      <c r="I17" s="490"/>
      <c r="J17" s="490"/>
      <c r="K17" s="490"/>
      <c r="L17" s="490"/>
      <c r="M17" s="490"/>
      <c r="N17" s="490"/>
      <c r="O17" s="490"/>
      <c r="P17" s="490"/>
      <c r="Q17" s="490"/>
      <c r="R17" s="490"/>
      <c r="S17" s="490"/>
      <c r="T17" s="490"/>
      <c r="U17" s="490"/>
      <c r="V17" s="490"/>
      <c r="W17" s="490"/>
      <c r="X17" s="490"/>
      <c r="Y17" s="490"/>
      <c r="Z17" s="491"/>
    </row>
    <row r="18" spans="1:26" ht="12.75" customHeight="1" x14ac:dyDescent="0.3">
      <c r="A18" s="74">
        <v>1</v>
      </c>
      <c r="B18" s="432" t="s">
        <v>18</v>
      </c>
      <c r="C18" s="530"/>
      <c r="D18" s="530"/>
      <c r="E18" s="200">
        <v>1</v>
      </c>
      <c r="F18" s="201">
        <v>15</v>
      </c>
      <c r="G18" s="202">
        <v>4128</v>
      </c>
      <c r="H18" s="203">
        <f>G18*E18</f>
        <v>4128</v>
      </c>
      <c r="I18" s="137">
        <v>0.3</v>
      </c>
      <c r="J18" s="80">
        <f>H18*I18</f>
        <v>1238.3999999999999</v>
      </c>
      <c r="K18" s="79">
        <v>0.2</v>
      </c>
      <c r="L18" s="80">
        <f>H18*K18</f>
        <v>825.6</v>
      </c>
      <c r="M18" s="80"/>
      <c r="N18" s="79"/>
      <c r="O18" s="79"/>
      <c r="P18" s="79"/>
      <c r="Q18" s="82"/>
      <c r="R18" s="83"/>
      <c r="S18" s="138"/>
      <c r="T18" s="138"/>
      <c r="U18" s="139"/>
      <c r="V18" s="138"/>
      <c r="W18" s="85"/>
      <c r="X18" s="86"/>
      <c r="Y18" s="87">
        <f>J18+L18+N18+P18+R18+T18+V18+X18</f>
        <v>2064</v>
      </c>
      <c r="Z18" s="140">
        <f>H18+Y18</f>
        <v>6192</v>
      </c>
    </row>
    <row r="19" spans="1:26" ht="15.75" customHeight="1" x14ac:dyDescent="0.3">
      <c r="A19" s="89">
        <v>2</v>
      </c>
      <c r="B19" s="427" t="s">
        <v>19</v>
      </c>
      <c r="C19" s="524"/>
      <c r="D19" s="524"/>
      <c r="E19" s="204">
        <v>1</v>
      </c>
      <c r="F19" s="205" t="s">
        <v>145</v>
      </c>
      <c r="G19" s="92">
        <f>G18-G18*0.05</f>
        <v>3921.6</v>
      </c>
      <c r="H19" s="207">
        <f t="shared" ref="H19:H30" si="0">G19*E19</f>
        <v>3921.6</v>
      </c>
      <c r="I19" s="93">
        <v>0.1</v>
      </c>
      <c r="J19" s="189">
        <f>H19*I19</f>
        <v>392.16</v>
      </c>
      <c r="K19" s="95">
        <v>0.2</v>
      </c>
      <c r="L19" s="94">
        <f>H19*K19</f>
        <v>784.32</v>
      </c>
      <c r="M19" s="78"/>
      <c r="N19" s="93"/>
      <c r="O19" s="93"/>
      <c r="P19" s="93"/>
      <c r="Q19" s="105"/>
      <c r="R19" s="97"/>
      <c r="S19" s="106"/>
      <c r="T19" s="106"/>
      <c r="U19" s="107"/>
      <c r="V19" s="106"/>
      <c r="W19" s="104"/>
      <c r="X19" s="108"/>
      <c r="Y19" s="102">
        <f t="shared" ref="Y19:Y30" si="1">J19+L19+N19+P19+R19+T19+V19+X19</f>
        <v>1176.48</v>
      </c>
      <c r="Z19" s="103">
        <f t="shared" ref="Z19:Z30" si="2">H19+Y19</f>
        <v>5098.08</v>
      </c>
    </row>
    <row r="20" spans="1:26" ht="17.25" customHeight="1" x14ac:dyDescent="0.3">
      <c r="A20" s="89">
        <v>3</v>
      </c>
      <c r="B20" s="427" t="s">
        <v>20</v>
      </c>
      <c r="C20" s="524"/>
      <c r="D20" s="524"/>
      <c r="E20" s="204">
        <v>1</v>
      </c>
      <c r="F20" s="205">
        <v>8</v>
      </c>
      <c r="G20" s="206">
        <v>2624</v>
      </c>
      <c r="H20" s="207">
        <f t="shared" si="0"/>
        <v>2624</v>
      </c>
      <c r="I20" s="93"/>
      <c r="J20" s="78"/>
      <c r="K20" s="104"/>
      <c r="L20" s="78"/>
      <c r="M20" s="78"/>
      <c r="N20" s="93"/>
      <c r="O20" s="93"/>
      <c r="P20" s="93"/>
      <c r="Q20" s="105"/>
      <c r="R20" s="106"/>
      <c r="S20" s="106"/>
      <c r="T20" s="106"/>
      <c r="U20" s="107"/>
      <c r="V20" s="106"/>
      <c r="W20" s="104"/>
      <c r="X20" s="108"/>
      <c r="Y20" s="102">
        <f t="shared" si="1"/>
        <v>0</v>
      </c>
      <c r="Z20" s="103">
        <f t="shared" si="2"/>
        <v>2624</v>
      </c>
    </row>
    <row r="21" spans="1:26" ht="12.75" customHeight="1" x14ac:dyDescent="0.3">
      <c r="A21" s="89">
        <v>4</v>
      </c>
      <c r="B21" s="427" t="s">
        <v>69</v>
      </c>
      <c r="C21" s="524"/>
      <c r="D21" s="524"/>
      <c r="E21" s="204">
        <v>1</v>
      </c>
      <c r="F21" s="205">
        <v>5</v>
      </c>
      <c r="G21" s="206">
        <v>2176</v>
      </c>
      <c r="H21" s="207">
        <f t="shared" si="0"/>
        <v>2176</v>
      </c>
      <c r="I21" s="93"/>
      <c r="J21" s="78"/>
      <c r="K21" s="109"/>
      <c r="L21" s="110"/>
      <c r="M21" s="110"/>
      <c r="N21" s="111"/>
      <c r="O21" s="111"/>
      <c r="P21" s="111"/>
      <c r="Q21" s="105"/>
      <c r="R21" s="106"/>
      <c r="S21" s="106"/>
      <c r="T21" s="106"/>
      <c r="U21" s="107"/>
      <c r="V21" s="106"/>
      <c r="W21" s="109"/>
      <c r="X21" s="108"/>
      <c r="Y21" s="102">
        <f>J21+L21+N21+P21+R21+T21+V21+X21</f>
        <v>0</v>
      </c>
      <c r="Z21" s="103">
        <f t="shared" si="2"/>
        <v>2176</v>
      </c>
    </row>
    <row r="22" spans="1:26" ht="12.75" customHeight="1" x14ac:dyDescent="0.3">
      <c r="A22" s="208">
        <v>5</v>
      </c>
      <c r="B22" s="425" t="s">
        <v>85</v>
      </c>
      <c r="C22" s="523"/>
      <c r="D22" s="523"/>
      <c r="E22" s="204">
        <v>0.5</v>
      </c>
      <c r="F22" s="205">
        <v>8</v>
      </c>
      <c r="G22" s="206">
        <v>2624</v>
      </c>
      <c r="H22" s="207">
        <f t="shared" si="0"/>
        <v>1312</v>
      </c>
      <c r="I22" s="93"/>
      <c r="J22" s="78"/>
      <c r="K22" s="104"/>
      <c r="L22" s="78"/>
      <c r="M22" s="78"/>
      <c r="N22" s="93"/>
      <c r="O22" s="93">
        <v>0.5</v>
      </c>
      <c r="P22" s="78">
        <f>H22*O22</f>
        <v>656</v>
      </c>
      <c r="Q22" s="105"/>
      <c r="R22" s="106"/>
      <c r="S22" s="105"/>
      <c r="T22" s="106"/>
      <c r="U22" s="107"/>
      <c r="V22" s="106"/>
      <c r="W22" s="93"/>
      <c r="X22" s="108"/>
      <c r="Y22" s="102">
        <f t="shared" si="1"/>
        <v>656</v>
      </c>
      <c r="Z22" s="103">
        <f t="shared" si="2"/>
        <v>1968</v>
      </c>
    </row>
    <row r="23" spans="1:26" ht="28.5" customHeight="1" x14ac:dyDescent="0.3">
      <c r="A23" s="89">
        <v>6</v>
      </c>
      <c r="B23" s="535" t="s">
        <v>86</v>
      </c>
      <c r="C23" s="524"/>
      <c r="D23" s="524"/>
      <c r="E23" s="204">
        <v>1</v>
      </c>
      <c r="F23" s="205">
        <v>8</v>
      </c>
      <c r="G23" s="206">
        <v>2624</v>
      </c>
      <c r="H23" s="207">
        <f>G23*E23</f>
        <v>2624</v>
      </c>
      <c r="I23" s="93"/>
      <c r="J23" s="78"/>
      <c r="K23" s="104"/>
      <c r="L23" s="78"/>
      <c r="M23" s="78"/>
      <c r="N23" s="93"/>
      <c r="O23" s="93"/>
      <c r="P23" s="93"/>
      <c r="Q23" s="105"/>
      <c r="R23" s="106"/>
      <c r="S23" s="106"/>
      <c r="T23" s="106"/>
      <c r="U23" s="107"/>
      <c r="V23" s="106"/>
      <c r="W23" s="93"/>
      <c r="X23" s="108"/>
      <c r="Y23" s="102">
        <f t="shared" si="1"/>
        <v>0</v>
      </c>
      <c r="Z23" s="103">
        <f t="shared" si="2"/>
        <v>2624</v>
      </c>
    </row>
    <row r="24" spans="1:26" ht="12.75" customHeight="1" x14ac:dyDescent="0.3">
      <c r="A24" s="89">
        <v>7</v>
      </c>
      <c r="B24" s="538" t="s">
        <v>87</v>
      </c>
      <c r="C24" s="539"/>
      <c r="D24" s="539"/>
      <c r="E24" s="209">
        <v>1</v>
      </c>
      <c r="F24" s="210">
        <v>5</v>
      </c>
      <c r="G24" s="206">
        <v>2176</v>
      </c>
      <c r="H24" s="212">
        <f t="shared" si="0"/>
        <v>2176</v>
      </c>
      <c r="I24" s="95"/>
      <c r="J24" s="94"/>
      <c r="K24" s="100"/>
      <c r="L24" s="94"/>
      <c r="M24" s="94"/>
      <c r="N24" s="95"/>
      <c r="O24" s="95"/>
      <c r="P24" s="95"/>
      <c r="Q24" s="96"/>
      <c r="R24" s="192"/>
      <c r="S24" s="192"/>
      <c r="T24" s="192"/>
      <c r="U24" s="193"/>
      <c r="V24" s="192"/>
      <c r="W24" s="95"/>
      <c r="X24" s="101"/>
      <c r="Y24" s="102">
        <f t="shared" si="1"/>
        <v>0</v>
      </c>
      <c r="Z24" s="103">
        <f t="shared" si="2"/>
        <v>2176</v>
      </c>
    </row>
    <row r="25" spans="1:26" ht="12.75" customHeight="1" x14ac:dyDescent="0.3">
      <c r="A25" s="208">
        <v>8</v>
      </c>
      <c r="B25" s="427" t="s">
        <v>88</v>
      </c>
      <c r="C25" s="524"/>
      <c r="D25" s="524"/>
      <c r="E25" s="204">
        <v>0.5</v>
      </c>
      <c r="F25" s="205">
        <v>5</v>
      </c>
      <c r="G25" s="206">
        <v>2176</v>
      </c>
      <c r="H25" s="207">
        <f>G25*E25</f>
        <v>1088</v>
      </c>
      <c r="I25" s="93"/>
      <c r="J25" s="78"/>
      <c r="K25" s="104"/>
      <c r="L25" s="78"/>
      <c r="M25" s="78"/>
      <c r="N25" s="93"/>
      <c r="O25" s="93"/>
      <c r="P25" s="93"/>
      <c r="Q25" s="105"/>
      <c r="R25" s="106"/>
      <c r="S25" s="106"/>
      <c r="T25" s="106"/>
      <c r="U25" s="107"/>
      <c r="V25" s="106"/>
      <c r="W25" s="93"/>
      <c r="X25" s="108"/>
      <c r="Y25" s="102">
        <f t="shared" si="1"/>
        <v>0</v>
      </c>
      <c r="Z25" s="103">
        <f t="shared" si="2"/>
        <v>1088</v>
      </c>
    </row>
    <row r="26" spans="1:26" ht="12.75" customHeight="1" x14ac:dyDescent="0.3">
      <c r="A26" s="89">
        <v>9</v>
      </c>
      <c r="B26" s="427" t="s">
        <v>73</v>
      </c>
      <c r="C26" s="524"/>
      <c r="D26" s="524"/>
      <c r="E26" s="204">
        <v>0.5</v>
      </c>
      <c r="F26" s="204">
        <v>5</v>
      </c>
      <c r="G26" s="206">
        <v>2176</v>
      </c>
      <c r="H26" s="207">
        <f t="shared" si="0"/>
        <v>1088</v>
      </c>
      <c r="I26" s="93"/>
      <c r="J26" s="78"/>
      <c r="K26" s="104"/>
      <c r="L26" s="78"/>
      <c r="M26" s="78"/>
      <c r="N26" s="93"/>
      <c r="O26" s="93"/>
      <c r="P26" s="93"/>
      <c r="Q26" s="105"/>
      <c r="R26" s="106"/>
      <c r="S26" s="106"/>
      <c r="T26" s="106"/>
      <c r="U26" s="107"/>
      <c r="V26" s="106"/>
      <c r="W26" s="93"/>
      <c r="X26" s="108"/>
      <c r="Y26" s="102">
        <f t="shared" si="1"/>
        <v>0</v>
      </c>
      <c r="Z26" s="103">
        <f t="shared" si="2"/>
        <v>1088</v>
      </c>
    </row>
    <row r="27" spans="1:26" ht="37.5" customHeight="1" x14ac:dyDescent="0.3">
      <c r="A27" s="89">
        <v>10</v>
      </c>
      <c r="B27" s="427" t="s">
        <v>101</v>
      </c>
      <c r="C27" s="524"/>
      <c r="D27" s="524"/>
      <c r="E27" s="204">
        <v>0.5</v>
      </c>
      <c r="F27" s="205">
        <v>5</v>
      </c>
      <c r="G27" s="206">
        <v>2176</v>
      </c>
      <c r="H27" s="207">
        <f t="shared" si="0"/>
        <v>1088</v>
      </c>
      <c r="I27" s="93"/>
      <c r="J27" s="78"/>
      <c r="K27" s="104"/>
      <c r="L27" s="78"/>
      <c r="M27" s="78"/>
      <c r="N27" s="93"/>
      <c r="O27" s="93"/>
      <c r="P27" s="93"/>
      <c r="Q27" s="105"/>
      <c r="R27" s="106"/>
      <c r="S27" s="106"/>
      <c r="T27" s="106"/>
      <c r="U27" s="107"/>
      <c r="V27" s="106"/>
      <c r="W27" s="93"/>
      <c r="X27" s="108"/>
      <c r="Y27" s="102">
        <f t="shared" si="1"/>
        <v>0</v>
      </c>
      <c r="Z27" s="103">
        <f t="shared" si="2"/>
        <v>1088</v>
      </c>
    </row>
    <row r="28" spans="1:26" ht="27" customHeight="1" x14ac:dyDescent="0.3">
      <c r="A28" s="208">
        <v>11</v>
      </c>
      <c r="B28" s="427" t="s">
        <v>33</v>
      </c>
      <c r="C28" s="524"/>
      <c r="D28" s="524"/>
      <c r="E28" s="204">
        <v>2</v>
      </c>
      <c r="F28" s="205">
        <v>2</v>
      </c>
      <c r="G28" s="211">
        <v>1744</v>
      </c>
      <c r="H28" s="207">
        <f t="shared" si="0"/>
        <v>3488</v>
      </c>
      <c r="I28" s="93"/>
      <c r="J28" s="78"/>
      <c r="K28" s="104"/>
      <c r="L28" s="78"/>
      <c r="M28" s="78"/>
      <c r="N28" s="93"/>
      <c r="O28" s="93"/>
      <c r="P28" s="93"/>
      <c r="Q28" s="105"/>
      <c r="R28" s="106"/>
      <c r="S28" s="106"/>
      <c r="T28" s="106"/>
      <c r="U28" s="107"/>
      <c r="V28" s="106"/>
      <c r="W28" s="93">
        <v>0.1</v>
      </c>
      <c r="X28" s="108">
        <f>H28*W28</f>
        <v>348.8</v>
      </c>
      <c r="Y28" s="102">
        <f t="shared" si="1"/>
        <v>348.8</v>
      </c>
      <c r="Z28" s="103">
        <f t="shared" si="2"/>
        <v>3836.8</v>
      </c>
    </row>
    <row r="29" spans="1:26" ht="12.75" customHeight="1" x14ac:dyDescent="0.3">
      <c r="A29" s="89">
        <v>12</v>
      </c>
      <c r="B29" s="427" t="s">
        <v>75</v>
      </c>
      <c r="C29" s="524"/>
      <c r="D29" s="524"/>
      <c r="E29" s="204">
        <v>3</v>
      </c>
      <c r="F29" s="205">
        <v>2</v>
      </c>
      <c r="G29" s="211">
        <v>1744</v>
      </c>
      <c r="H29" s="207">
        <f t="shared" si="0"/>
        <v>5232</v>
      </c>
      <c r="I29" s="93"/>
      <c r="J29" s="78"/>
      <c r="K29" s="104"/>
      <c r="L29" s="78"/>
      <c r="M29" s="78"/>
      <c r="N29" s="93"/>
      <c r="O29" s="93"/>
      <c r="P29" s="93"/>
      <c r="Q29" s="105"/>
      <c r="R29" s="106"/>
      <c r="S29" s="106"/>
      <c r="T29" s="106"/>
      <c r="U29" s="107"/>
      <c r="V29" s="106"/>
      <c r="W29" s="93"/>
      <c r="X29" s="108"/>
      <c r="Y29" s="102">
        <f t="shared" si="1"/>
        <v>0</v>
      </c>
      <c r="Z29" s="103">
        <f t="shared" si="2"/>
        <v>5232</v>
      </c>
    </row>
    <row r="30" spans="1:26" ht="12.75" customHeight="1" thickBot="1" x14ac:dyDescent="0.35">
      <c r="A30" s="89">
        <v>13</v>
      </c>
      <c r="B30" s="427" t="s">
        <v>81</v>
      </c>
      <c r="C30" s="524"/>
      <c r="D30" s="524"/>
      <c r="E30" s="204">
        <v>2</v>
      </c>
      <c r="F30" s="205">
        <v>1</v>
      </c>
      <c r="G30" s="211">
        <v>1600</v>
      </c>
      <c r="H30" s="207">
        <f t="shared" si="0"/>
        <v>3200</v>
      </c>
      <c r="I30" s="93"/>
      <c r="J30" s="78"/>
      <c r="K30" s="104"/>
      <c r="L30" s="78"/>
      <c r="M30" s="78"/>
      <c r="N30" s="93"/>
      <c r="O30" s="93"/>
      <c r="P30" s="93"/>
      <c r="Q30" s="105"/>
      <c r="R30" s="106"/>
      <c r="S30" s="106"/>
      <c r="T30" s="106"/>
      <c r="U30" s="107"/>
      <c r="V30" s="106"/>
      <c r="W30" s="93"/>
      <c r="X30" s="108"/>
      <c r="Y30" s="113">
        <f t="shared" si="1"/>
        <v>0</v>
      </c>
      <c r="Z30" s="103">
        <f t="shared" si="2"/>
        <v>3200</v>
      </c>
    </row>
    <row r="31" spans="1:26" s="214" customFormat="1" ht="15" thickBot="1" x14ac:dyDescent="0.35">
      <c r="A31" s="141"/>
      <c r="B31" s="536" t="s">
        <v>22</v>
      </c>
      <c r="C31" s="506"/>
      <c r="D31" s="537"/>
      <c r="E31" s="213">
        <f>SUM(E18:E30)</f>
        <v>15</v>
      </c>
      <c r="F31" s="142"/>
      <c r="G31" s="143"/>
      <c r="H31" s="195">
        <f>SUM(H18:H30)</f>
        <v>34145.599999999999</v>
      </c>
      <c r="I31" s="144"/>
      <c r="J31" s="195">
        <f>SUM(J18:J30)</f>
        <v>1630.56</v>
      </c>
      <c r="K31" s="143"/>
      <c r="L31" s="195">
        <f>SUM(L18:L30)</f>
        <v>1609.92</v>
      </c>
      <c r="M31" s="143"/>
      <c r="N31" s="144"/>
      <c r="O31" s="144"/>
      <c r="P31" s="195">
        <f>SUM(P19:P30)</f>
        <v>656</v>
      </c>
      <c r="Q31" s="142"/>
      <c r="R31" s="196">
        <f>SUM(R18:R30)</f>
        <v>0</v>
      </c>
      <c r="S31" s="145"/>
      <c r="T31" s="196">
        <f>SUM(T22:T30)</f>
        <v>0</v>
      </c>
      <c r="U31" s="145"/>
      <c r="V31" s="145"/>
      <c r="W31" s="143"/>
      <c r="X31" s="197">
        <f>SUM(X27:X30)</f>
        <v>348.8</v>
      </c>
      <c r="Y31" s="185">
        <f>SUM(Y18:Y30)</f>
        <v>4245.28</v>
      </c>
      <c r="Z31" s="119">
        <f>SUM(Z18:Z30)</f>
        <v>38390.880000000005</v>
      </c>
    </row>
    <row r="32" spans="1:26" s="214" customFormat="1" x14ac:dyDescent="0.3">
      <c r="A32" s="69"/>
      <c r="B32" s="147"/>
      <c r="C32" s="147"/>
      <c r="D32" s="147"/>
      <c r="E32" s="134"/>
      <c r="F32" s="71"/>
      <c r="G32" s="124"/>
      <c r="H32" s="135"/>
      <c r="I32" s="125"/>
      <c r="J32" s="135"/>
      <c r="K32" s="124"/>
      <c r="L32" s="135"/>
      <c r="M32" s="124"/>
      <c r="N32" s="125"/>
      <c r="O32" s="125"/>
      <c r="P32" s="135"/>
      <c r="Q32" s="71"/>
      <c r="R32" s="187"/>
      <c r="S32" s="126"/>
      <c r="T32" s="187"/>
      <c r="U32" s="126"/>
      <c r="V32" s="126"/>
      <c r="W32" s="124"/>
      <c r="X32" s="124"/>
      <c r="Y32" s="135"/>
      <c r="Z32" s="135"/>
    </row>
    <row r="33" spans="1:26" s="214" customFormat="1" x14ac:dyDescent="0.3">
      <c r="A33" s="69"/>
      <c r="B33" s="147"/>
      <c r="C33" s="147"/>
      <c r="D33" s="147"/>
      <c r="E33" s="134"/>
      <c r="F33" s="71"/>
      <c r="G33" s="124"/>
      <c r="H33" s="135"/>
      <c r="I33" s="125"/>
      <c r="J33" s="135"/>
      <c r="K33" s="124"/>
      <c r="L33" s="135"/>
      <c r="M33" s="124"/>
      <c r="N33" s="125"/>
      <c r="O33" s="125"/>
      <c r="P33" s="135"/>
      <c r="Q33" s="71"/>
      <c r="R33" s="187"/>
      <c r="S33" s="126"/>
      <c r="T33" s="187"/>
      <c r="U33" s="126"/>
      <c r="V33" s="126"/>
      <c r="W33" s="124"/>
      <c r="X33" s="124"/>
      <c r="Y33" s="135"/>
      <c r="Z33" s="135"/>
    </row>
    <row r="34" spans="1:26" s="214" customFormat="1" x14ac:dyDescent="0.3">
      <c r="A34" s="69"/>
      <c r="B34" s="147"/>
      <c r="C34" s="147"/>
      <c r="D34" s="147"/>
      <c r="E34" s="134"/>
      <c r="F34" s="71"/>
      <c r="G34" s="124"/>
      <c r="H34" s="135"/>
      <c r="I34" s="125"/>
      <c r="J34" s="135"/>
      <c r="K34" s="124"/>
      <c r="L34" s="135"/>
      <c r="M34" s="124"/>
      <c r="N34" s="125"/>
      <c r="O34" s="125"/>
      <c r="P34" s="135"/>
      <c r="Q34" s="71"/>
      <c r="R34" s="187"/>
      <c r="S34" s="126"/>
      <c r="T34" s="187"/>
      <c r="U34" s="126"/>
      <c r="V34" s="126"/>
      <c r="W34" s="124"/>
      <c r="X34" s="124"/>
      <c r="Y34" s="135"/>
      <c r="Z34" s="135"/>
    </row>
    <row r="35" spans="1:26" s="214" customFormat="1" x14ac:dyDescent="0.3">
      <c r="B35" s="462"/>
      <c r="C35" s="462"/>
      <c r="D35" s="462"/>
      <c r="E35" s="134"/>
      <c r="F35" s="67"/>
      <c r="G35" s="124"/>
      <c r="H35" s="124"/>
      <c r="I35" s="124"/>
      <c r="J35" s="124"/>
      <c r="K35" s="125"/>
      <c r="L35" s="124"/>
      <c r="M35" s="125"/>
      <c r="N35" s="124"/>
      <c r="O35" s="124"/>
      <c r="P35" s="124"/>
      <c r="Q35" s="126"/>
      <c r="R35" s="71"/>
      <c r="S35" s="71"/>
      <c r="T35" s="71"/>
      <c r="U35" s="71"/>
      <c r="V35" s="71"/>
      <c r="W35" s="126"/>
      <c r="X35" s="124"/>
      <c r="Y35" s="124"/>
      <c r="Z35" s="124"/>
    </row>
    <row r="36" spans="1:26" s="214" customFormat="1" x14ac:dyDescent="0.3">
      <c r="B36" s="127"/>
      <c r="C36" s="127"/>
      <c r="D36" s="127"/>
      <c r="E36" s="67"/>
      <c r="F36" s="67"/>
      <c r="G36" s="124"/>
      <c r="H36" s="124"/>
      <c r="I36" s="124"/>
      <c r="J36" s="124"/>
      <c r="K36" s="125"/>
      <c r="L36" s="124"/>
      <c r="M36" s="125"/>
      <c r="N36" s="124"/>
      <c r="O36" s="124"/>
      <c r="P36" s="124"/>
      <c r="Q36" s="126"/>
      <c r="R36" s="71"/>
      <c r="S36" s="71"/>
      <c r="T36" s="71"/>
      <c r="U36" s="71"/>
      <c r="V36" s="71"/>
      <c r="W36" s="126"/>
      <c r="X36" s="124"/>
      <c r="Y36" s="124"/>
      <c r="Z36" s="124"/>
    </row>
    <row r="37" spans="1:26" s="1" customFormat="1" ht="12.75" customHeight="1" x14ac:dyDescent="0.25">
      <c r="A37" s="17"/>
      <c r="B37" s="128"/>
      <c r="C37" s="129"/>
      <c r="D37" s="129"/>
      <c r="E37" s="129"/>
      <c r="F37" s="129"/>
      <c r="H37" s="421" t="s">
        <v>107</v>
      </c>
      <c r="I37" s="421"/>
      <c r="J37" s="421"/>
      <c r="K37" s="421"/>
      <c r="L37" s="421"/>
      <c r="M37" s="3"/>
      <c r="N37" s="3"/>
      <c r="O37" s="3"/>
      <c r="P37" s="421" t="s">
        <v>104</v>
      </c>
      <c r="Q37" s="421"/>
      <c r="R37" s="128"/>
      <c r="S37" s="128"/>
      <c r="T37" s="128"/>
      <c r="U37" s="128"/>
      <c r="V37" s="128"/>
    </row>
    <row r="38" spans="1:26" s="1" customFormat="1" ht="12.75" customHeight="1" x14ac:dyDescent="0.25">
      <c r="A38" s="17"/>
      <c r="B38" s="129"/>
      <c r="C38" s="129"/>
      <c r="D38" s="129"/>
      <c r="E38" s="129"/>
      <c r="F38" s="129"/>
      <c r="G38" s="129"/>
      <c r="H38" s="129"/>
      <c r="I38" s="128"/>
      <c r="J38" s="4"/>
      <c r="K38" s="5"/>
      <c r="L38" s="4"/>
      <c r="M38" s="5"/>
      <c r="N38" s="6"/>
      <c r="O38" s="7"/>
      <c r="P38" s="6"/>
      <c r="Q38" s="6"/>
      <c r="R38" s="7"/>
      <c r="S38" s="4"/>
      <c r="T38" s="4"/>
      <c r="U38" s="4"/>
      <c r="V38" s="4"/>
    </row>
    <row r="39" spans="1:26" s="1" customFormat="1" ht="12.75" customHeight="1" x14ac:dyDescent="0.25">
      <c r="A39" s="17"/>
      <c r="B39" s="129"/>
      <c r="C39" s="129"/>
      <c r="D39" s="129"/>
      <c r="E39" s="129"/>
      <c r="F39" s="129"/>
      <c r="H39" s="421" t="s">
        <v>47</v>
      </c>
      <c r="I39" s="421"/>
      <c r="J39" s="421"/>
      <c r="K39" s="421"/>
      <c r="L39" s="421"/>
      <c r="M39" s="6"/>
      <c r="N39" s="6"/>
      <c r="O39" s="7"/>
      <c r="P39" s="4"/>
      <c r="Q39" s="4"/>
      <c r="R39" s="4"/>
      <c r="S39" s="4"/>
    </row>
    <row r="40" spans="1:26" s="1" customFormat="1" ht="12.75" customHeight="1" x14ac:dyDescent="0.25">
      <c r="A40" s="17"/>
      <c r="B40" s="128"/>
      <c r="C40" s="128"/>
      <c r="D40" s="128"/>
      <c r="E40" s="129"/>
      <c r="F40" s="129"/>
      <c r="H40" s="421"/>
      <c r="I40" s="421"/>
      <c r="J40" s="421"/>
      <c r="K40" s="421"/>
      <c r="L40" s="421"/>
      <c r="M40" s="3"/>
      <c r="N40" s="3"/>
      <c r="O40" s="3"/>
      <c r="P40" s="476" t="s">
        <v>137</v>
      </c>
      <c r="Q40" s="476"/>
      <c r="R40" s="128"/>
      <c r="S40" s="128"/>
      <c r="T40" s="128"/>
      <c r="U40" s="128"/>
      <c r="V40" s="128"/>
    </row>
    <row r="41" spans="1:26" s="1" customFormat="1" ht="12.75" customHeight="1" x14ac:dyDescent="0.25">
      <c r="A41" s="17"/>
      <c r="B41" s="128"/>
      <c r="C41" s="128"/>
      <c r="D41" s="128"/>
      <c r="E41" s="2"/>
      <c r="F41" s="2"/>
      <c r="G41" s="2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</row>
    <row r="42" spans="1:26" s="1" customFormat="1" ht="12.75" customHeight="1" x14ac:dyDescent="0.25">
      <c r="A42" s="17"/>
      <c r="B42" s="129"/>
      <c r="C42" s="129"/>
      <c r="D42" s="129"/>
      <c r="E42" s="421"/>
      <c r="F42" s="421"/>
      <c r="G42" s="421"/>
      <c r="H42" s="128"/>
      <c r="I42" s="128"/>
      <c r="J42" s="4"/>
      <c r="K42" s="5"/>
      <c r="L42" s="4"/>
      <c r="M42" s="5"/>
      <c r="N42" s="6"/>
      <c r="O42" s="7"/>
      <c r="P42" s="6"/>
      <c r="Q42" s="6"/>
      <c r="R42" s="7"/>
      <c r="S42" s="4"/>
      <c r="T42" s="4"/>
      <c r="U42" s="4"/>
      <c r="V42" s="4"/>
    </row>
    <row r="43" spans="1:26" s="1" customFormat="1" ht="12.75" customHeight="1" x14ac:dyDescent="0.25">
      <c r="A43" s="17"/>
      <c r="B43" s="129"/>
      <c r="C43" s="129"/>
      <c r="D43" s="129"/>
      <c r="E43" s="421"/>
      <c r="F43" s="421"/>
      <c r="G43" s="421"/>
      <c r="H43" s="5"/>
      <c r="J43" s="5"/>
      <c r="K43" s="6"/>
      <c r="L43" s="7"/>
      <c r="M43" s="6"/>
      <c r="N43" s="6"/>
      <c r="O43" s="7"/>
      <c r="P43" s="4"/>
      <c r="Q43" s="4"/>
      <c r="R43" s="4"/>
      <c r="S43" s="4"/>
    </row>
    <row r="44" spans="1:26" s="1" customFormat="1" ht="12.75" customHeight="1" x14ac:dyDescent="0.25">
      <c r="A44" s="17"/>
      <c r="B44" s="129"/>
      <c r="C44" s="129"/>
      <c r="D44" s="129"/>
      <c r="E44" s="12"/>
      <c r="F44" s="12"/>
      <c r="G44" s="4"/>
      <c r="H44" s="2"/>
      <c r="I44" s="4"/>
      <c r="J44" s="4"/>
      <c r="K44" s="5"/>
      <c r="L44" s="4"/>
      <c r="M44" s="5"/>
      <c r="N44" s="6"/>
      <c r="O44" s="7"/>
      <c r="P44" s="6"/>
      <c r="Q44" s="6"/>
      <c r="R44" s="7"/>
      <c r="S44" s="4"/>
      <c r="T44" s="4"/>
      <c r="U44" s="4"/>
      <c r="V44" s="4"/>
    </row>
    <row r="45" spans="1:26" s="214" customFormat="1" x14ac:dyDescent="0.3">
      <c r="B45" s="463"/>
      <c r="C45" s="463"/>
      <c r="D45" s="463"/>
      <c r="E45" s="463"/>
      <c r="F45" s="463"/>
      <c r="G45" s="463"/>
      <c r="H45" s="463"/>
      <c r="I45" s="463"/>
      <c r="J45" s="463"/>
      <c r="K45" s="463"/>
      <c r="L45" s="463"/>
      <c r="M45" s="463"/>
      <c r="N45" s="463"/>
      <c r="O45" s="463"/>
      <c r="P45" s="463"/>
      <c r="Q45" s="463"/>
      <c r="R45" s="463"/>
      <c r="S45" s="463"/>
      <c r="T45" s="463"/>
      <c r="U45" s="463"/>
      <c r="V45" s="463"/>
      <c r="W45" s="463"/>
      <c r="X45" s="463"/>
      <c r="Y45" s="463"/>
      <c r="Z45" s="463"/>
    </row>
    <row r="46" spans="1:26" s="214" customFormat="1" x14ac:dyDescent="0.3">
      <c r="B46" s="462"/>
      <c r="C46" s="462"/>
      <c r="D46" s="462"/>
      <c r="E46" s="67"/>
      <c r="F46" s="67"/>
      <c r="G46" s="124"/>
      <c r="H46" s="124"/>
      <c r="I46" s="124"/>
      <c r="J46" s="124"/>
      <c r="K46" s="125"/>
      <c r="L46" s="124"/>
      <c r="M46" s="125"/>
      <c r="N46" s="124"/>
      <c r="O46" s="124"/>
      <c r="P46" s="124"/>
      <c r="Q46" s="126"/>
      <c r="R46" s="71"/>
      <c r="S46" s="71"/>
      <c r="T46" s="71"/>
      <c r="U46" s="71"/>
      <c r="V46" s="71"/>
      <c r="W46" s="126"/>
      <c r="X46" s="124"/>
      <c r="Y46" s="124"/>
      <c r="Z46" s="124"/>
    </row>
    <row r="47" spans="1:26" s="214" customFormat="1" x14ac:dyDescent="0.3">
      <c r="B47" s="462"/>
      <c r="C47" s="462"/>
      <c r="D47" s="462"/>
      <c r="E47" s="67"/>
      <c r="F47" s="67"/>
      <c r="G47" s="124"/>
      <c r="H47" s="124"/>
      <c r="I47" s="124"/>
      <c r="J47" s="124"/>
      <c r="K47" s="125"/>
      <c r="L47" s="124"/>
      <c r="M47" s="125"/>
      <c r="N47" s="124"/>
      <c r="O47" s="124"/>
      <c r="P47" s="124"/>
      <c r="Q47" s="126"/>
      <c r="R47" s="71"/>
      <c r="S47" s="71"/>
      <c r="T47" s="71"/>
      <c r="U47" s="71"/>
      <c r="V47" s="71"/>
      <c r="W47" s="126"/>
      <c r="X47" s="124"/>
      <c r="Y47" s="124"/>
      <c r="Z47" s="124"/>
    </row>
    <row r="48" spans="1:26" s="214" customFormat="1" x14ac:dyDescent="0.3">
      <c r="B48" s="462"/>
      <c r="C48" s="462"/>
      <c r="D48" s="462"/>
      <c r="E48" s="67"/>
      <c r="F48" s="67"/>
      <c r="G48" s="124"/>
      <c r="H48" s="124"/>
      <c r="I48" s="124"/>
      <c r="J48" s="124"/>
      <c r="K48" s="125"/>
      <c r="L48" s="124"/>
      <c r="M48" s="125"/>
      <c r="N48" s="124"/>
      <c r="O48" s="124"/>
      <c r="P48" s="124"/>
      <c r="Q48" s="126"/>
      <c r="R48" s="71"/>
      <c r="S48" s="71"/>
      <c r="T48" s="71"/>
      <c r="U48" s="71"/>
      <c r="V48" s="71"/>
      <c r="W48" s="126"/>
      <c r="X48" s="124"/>
      <c r="Y48" s="124"/>
      <c r="Z48" s="124"/>
    </row>
    <row r="49" spans="2:26" s="214" customFormat="1" x14ac:dyDescent="0.3">
      <c r="B49" s="462"/>
      <c r="C49" s="462"/>
      <c r="D49" s="462"/>
      <c r="E49" s="67"/>
      <c r="F49" s="67"/>
      <c r="G49" s="124"/>
      <c r="H49" s="124"/>
      <c r="I49" s="124"/>
      <c r="J49" s="124"/>
      <c r="K49" s="125"/>
      <c r="L49" s="124"/>
      <c r="M49" s="125"/>
      <c r="N49" s="124"/>
      <c r="O49" s="124"/>
      <c r="P49" s="124"/>
      <c r="Q49" s="126"/>
      <c r="R49" s="71"/>
      <c r="S49" s="71"/>
      <c r="T49" s="71"/>
      <c r="U49" s="71"/>
      <c r="V49" s="71"/>
      <c r="W49" s="126"/>
      <c r="X49" s="124"/>
      <c r="Y49" s="124"/>
      <c r="Z49" s="124"/>
    </row>
    <row r="50" spans="2:26" s="214" customFormat="1" x14ac:dyDescent="0.3">
      <c r="B50" s="462"/>
      <c r="C50" s="462"/>
      <c r="D50" s="462"/>
      <c r="E50" s="67"/>
      <c r="F50" s="67"/>
      <c r="G50" s="124"/>
      <c r="H50" s="124"/>
      <c r="I50" s="124"/>
      <c r="J50" s="124"/>
      <c r="K50" s="125"/>
      <c r="L50" s="124"/>
      <c r="M50" s="125"/>
      <c r="N50" s="124"/>
      <c r="O50" s="124"/>
      <c r="P50" s="124"/>
      <c r="Q50" s="126"/>
      <c r="R50" s="71"/>
      <c r="S50" s="71"/>
      <c r="T50" s="71"/>
      <c r="U50" s="71"/>
      <c r="V50" s="71"/>
      <c r="W50" s="126"/>
      <c r="X50" s="124"/>
      <c r="Y50" s="124"/>
      <c r="Z50" s="124"/>
    </row>
    <row r="51" spans="2:26" s="214" customFormat="1" x14ac:dyDescent="0.3">
      <c r="B51" s="463"/>
      <c r="C51" s="463"/>
      <c r="D51" s="463"/>
      <c r="E51" s="463"/>
      <c r="F51" s="463"/>
      <c r="G51" s="463"/>
      <c r="H51" s="463"/>
      <c r="I51" s="463"/>
      <c r="J51" s="463"/>
      <c r="K51" s="463"/>
      <c r="L51" s="463"/>
      <c r="M51" s="463"/>
      <c r="N51" s="463"/>
      <c r="O51" s="463"/>
      <c r="P51" s="463"/>
      <c r="Q51" s="463"/>
      <c r="R51" s="463"/>
      <c r="S51" s="463"/>
      <c r="T51" s="463"/>
      <c r="U51" s="463"/>
      <c r="V51" s="463"/>
      <c r="W51" s="463"/>
      <c r="X51" s="463"/>
      <c r="Y51" s="463"/>
      <c r="Z51" s="463"/>
    </row>
    <row r="52" spans="2:26" s="214" customFormat="1" x14ac:dyDescent="0.3">
      <c r="B52" s="462"/>
      <c r="C52" s="462"/>
      <c r="D52" s="462"/>
      <c r="E52" s="67"/>
      <c r="F52" s="67"/>
      <c r="G52" s="124"/>
      <c r="H52" s="124"/>
      <c r="I52" s="124"/>
      <c r="J52" s="124"/>
      <c r="K52" s="125"/>
      <c r="L52" s="124"/>
      <c r="M52" s="125"/>
      <c r="N52" s="124"/>
      <c r="O52" s="124"/>
      <c r="P52" s="124"/>
      <c r="Q52" s="126"/>
      <c r="R52" s="71"/>
      <c r="S52" s="71"/>
      <c r="T52" s="71"/>
      <c r="U52" s="71"/>
      <c r="V52" s="71"/>
      <c r="W52" s="126"/>
      <c r="X52" s="124"/>
      <c r="Y52" s="124"/>
      <c r="Z52" s="124"/>
    </row>
    <row r="53" spans="2:26" s="214" customFormat="1" x14ac:dyDescent="0.3">
      <c r="B53" s="462"/>
      <c r="C53" s="462"/>
      <c r="D53" s="462"/>
      <c r="E53" s="67"/>
      <c r="F53" s="67"/>
      <c r="G53" s="124"/>
      <c r="H53" s="124"/>
      <c r="I53" s="124"/>
      <c r="J53" s="124"/>
      <c r="K53" s="125"/>
      <c r="L53" s="124"/>
      <c r="M53" s="125"/>
      <c r="N53" s="124"/>
      <c r="O53" s="124"/>
      <c r="P53" s="124"/>
      <c r="Q53" s="126"/>
      <c r="R53" s="71"/>
      <c r="S53" s="71"/>
      <c r="T53" s="71"/>
      <c r="U53" s="71"/>
      <c r="V53" s="71"/>
      <c r="W53" s="126"/>
      <c r="X53" s="124"/>
      <c r="Y53" s="124"/>
      <c r="Z53" s="124"/>
    </row>
    <row r="54" spans="2:26" s="214" customFormat="1" x14ac:dyDescent="0.3">
      <c r="B54" s="467"/>
      <c r="C54" s="467"/>
      <c r="D54" s="467"/>
      <c r="E54" s="130"/>
      <c r="F54" s="130"/>
      <c r="G54" s="131"/>
      <c r="H54" s="131"/>
      <c r="I54" s="131"/>
      <c r="J54" s="131"/>
      <c r="K54" s="132"/>
      <c r="L54" s="131"/>
      <c r="M54" s="132"/>
      <c r="N54" s="131"/>
      <c r="O54" s="131"/>
      <c r="P54" s="131"/>
      <c r="Q54" s="133"/>
      <c r="R54" s="131"/>
      <c r="S54" s="131"/>
      <c r="T54" s="131"/>
      <c r="U54" s="131"/>
      <c r="V54" s="131"/>
      <c r="W54" s="132"/>
      <c r="X54" s="131"/>
      <c r="Y54" s="131"/>
      <c r="Z54" s="131"/>
    </row>
    <row r="55" spans="2:26" s="214" customFormat="1" x14ac:dyDescent="0.3">
      <c r="B55" s="466"/>
      <c r="C55" s="466"/>
      <c r="D55" s="466"/>
      <c r="E55" s="466"/>
      <c r="F55" s="466"/>
      <c r="G55" s="466"/>
      <c r="H55" s="466"/>
      <c r="I55" s="466"/>
      <c r="J55" s="466"/>
      <c r="K55" s="466"/>
      <c r="L55" s="466"/>
      <c r="M55" s="466"/>
      <c r="N55" s="466"/>
      <c r="O55" s="466"/>
      <c r="P55" s="466"/>
      <c r="Q55" s="466"/>
      <c r="R55" s="466"/>
      <c r="S55" s="466"/>
      <c r="T55" s="466"/>
      <c r="U55" s="466"/>
      <c r="V55" s="466"/>
      <c r="W55" s="466"/>
      <c r="X55" s="466"/>
      <c r="Y55" s="466"/>
      <c r="Z55" s="466"/>
    </row>
    <row r="56" spans="2:26" s="214" customFormat="1" x14ac:dyDescent="0.3">
      <c r="B56" s="462"/>
      <c r="C56" s="462"/>
      <c r="D56" s="462"/>
      <c r="E56" s="67"/>
      <c r="F56" s="67"/>
      <c r="G56" s="124"/>
      <c r="H56" s="124"/>
      <c r="I56" s="124"/>
      <c r="J56" s="124"/>
      <c r="K56" s="125"/>
      <c r="L56" s="124"/>
      <c r="M56" s="125"/>
      <c r="N56" s="124"/>
      <c r="O56" s="124"/>
      <c r="P56" s="124"/>
      <c r="Q56" s="126"/>
      <c r="R56" s="71"/>
      <c r="S56" s="71"/>
      <c r="T56" s="71"/>
      <c r="U56" s="71"/>
      <c r="V56" s="71"/>
      <c r="W56" s="126"/>
      <c r="X56" s="124"/>
      <c r="Y56" s="124"/>
      <c r="Z56" s="124"/>
    </row>
    <row r="57" spans="2:26" s="214" customFormat="1" x14ac:dyDescent="0.3">
      <c r="B57" s="462"/>
      <c r="C57" s="462"/>
      <c r="D57" s="462"/>
      <c r="E57" s="67"/>
      <c r="F57" s="67"/>
      <c r="G57" s="124"/>
      <c r="H57" s="124"/>
      <c r="I57" s="124"/>
      <c r="J57" s="124"/>
      <c r="K57" s="125"/>
      <c r="L57" s="124"/>
      <c r="M57" s="125"/>
      <c r="N57" s="124"/>
      <c r="O57" s="124"/>
      <c r="P57" s="124"/>
      <c r="Q57" s="126"/>
      <c r="R57" s="71"/>
      <c r="S57" s="71"/>
      <c r="T57" s="71"/>
      <c r="U57" s="71"/>
      <c r="V57" s="71"/>
      <c r="W57" s="126"/>
      <c r="X57" s="124"/>
      <c r="Y57" s="124"/>
      <c r="Z57" s="124"/>
    </row>
    <row r="58" spans="2:26" s="214" customFormat="1" x14ac:dyDescent="0.3">
      <c r="B58" s="462"/>
      <c r="C58" s="462"/>
      <c r="D58" s="462"/>
      <c r="E58" s="67"/>
      <c r="F58" s="67"/>
      <c r="G58" s="124"/>
      <c r="H58" s="124"/>
      <c r="I58" s="124"/>
      <c r="J58" s="124"/>
      <c r="K58" s="125"/>
      <c r="L58" s="124"/>
      <c r="M58" s="125"/>
      <c r="N58" s="124"/>
      <c r="O58" s="124"/>
      <c r="P58" s="124"/>
      <c r="Q58" s="126"/>
      <c r="R58" s="71"/>
      <c r="S58" s="71"/>
      <c r="T58" s="71"/>
      <c r="U58" s="71"/>
      <c r="V58" s="71"/>
      <c r="W58" s="126"/>
      <c r="X58" s="124"/>
      <c r="Y58" s="124"/>
      <c r="Z58" s="124"/>
    </row>
    <row r="59" spans="2:26" s="214" customFormat="1" x14ac:dyDescent="0.3">
      <c r="B59" s="462"/>
      <c r="C59" s="462"/>
      <c r="D59" s="462"/>
      <c r="E59" s="67"/>
      <c r="F59" s="67"/>
      <c r="G59" s="124"/>
      <c r="H59" s="124"/>
      <c r="I59" s="124"/>
      <c r="J59" s="124"/>
      <c r="K59" s="125"/>
      <c r="L59" s="124"/>
      <c r="M59" s="125"/>
      <c r="N59" s="124"/>
      <c r="O59" s="124"/>
      <c r="P59" s="124"/>
      <c r="Q59" s="126"/>
      <c r="R59" s="71"/>
      <c r="S59" s="71"/>
      <c r="T59" s="71"/>
      <c r="U59" s="71"/>
      <c r="V59" s="71"/>
      <c r="W59" s="126"/>
      <c r="X59" s="124"/>
      <c r="Y59" s="124"/>
      <c r="Z59" s="124"/>
    </row>
    <row r="60" spans="2:26" s="214" customFormat="1" x14ac:dyDescent="0.3">
      <c r="B60" s="462"/>
      <c r="C60" s="462"/>
      <c r="D60" s="462"/>
      <c r="E60" s="67"/>
      <c r="F60" s="67"/>
      <c r="G60" s="124"/>
      <c r="H60" s="124"/>
      <c r="I60" s="124"/>
      <c r="J60" s="124"/>
      <c r="K60" s="125"/>
      <c r="L60" s="124"/>
      <c r="M60" s="125"/>
      <c r="N60" s="124"/>
      <c r="O60" s="124"/>
      <c r="P60" s="124"/>
      <c r="Q60" s="126"/>
      <c r="R60" s="71"/>
      <c r="S60" s="71"/>
      <c r="T60" s="71"/>
      <c r="U60" s="71"/>
      <c r="V60" s="71"/>
      <c r="W60" s="126"/>
      <c r="X60" s="124"/>
      <c r="Y60" s="124"/>
      <c r="Z60" s="124"/>
    </row>
    <row r="61" spans="2:26" s="214" customFormat="1" x14ac:dyDescent="0.3">
      <c r="B61" s="462"/>
      <c r="C61" s="462"/>
      <c r="D61" s="462"/>
      <c r="E61" s="67"/>
      <c r="F61" s="67"/>
      <c r="G61" s="124"/>
      <c r="H61" s="124"/>
      <c r="I61" s="124"/>
      <c r="J61" s="124"/>
      <c r="K61" s="125"/>
      <c r="L61" s="124"/>
      <c r="M61" s="125"/>
      <c r="N61" s="124"/>
      <c r="O61" s="124"/>
      <c r="P61" s="124"/>
      <c r="Q61" s="126"/>
      <c r="R61" s="71"/>
      <c r="S61" s="71"/>
      <c r="T61" s="71"/>
      <c r="U61" s="71"/>
      <c r="V61" s="71"/>
      <c r="W61" s="126"/>
      <c r="X61" s="124"/>
      <c r="Y61" s="124"/>
      <c r="Z61" s="124"/>
    </row>
    <row r="62" spans="2:26" s="214" customFormat="1" x14ac:dyDescent="0.3">
      <c r="B62" s="463"/>
      <c r="C62" s="463"/>
      <c r="D62" s="463"/>
      <c r="E62" s="134"/>
      <c r="F62" s="134"/>
      <c r="G62" s="135"/>
      <c r="H62" s="135"/>
      <c r="I62" s="135"/>
      <c r="J62" s="135"/>
      <c r="K62" s="136"/>
      <c r="L62" s="135"/>
      <c r="M62" s="136"/>
      <c r="N62" s="135"/>
      <c r="O62" s="135"/>
      <c r="P62" s="135"/>
      <c r="Q62" s="133"/>
      <c r="R62" s="135"/>
      <c r="S62" s="135"/>
      <c r="T62" s="135"/>
      <c r="U62" s="135"/>
      <c r="V62" s="135"/>
      <c r="W62" s="136"/>
      <c r="X62" s="135"/>
      <c r="Y62" s="135"/>
      <c r="Z62" s="135"/>
    </row>
    <row r="63" spans="2:26" s="214" customFormat="1" x14ac:dyDescent="0.3">
      <c r="B63" s="465"/>
      <c r="C63" s="465"/>
      <c r="D63" s="465"/>
      <c r="E63" s="465"/>
      <c r="F63" s="465"/>
      <c r="G63" s="465"/>
      <c r="H63" s="465"/>
      <c r="I63" s="465"/>
      <c r="J63" s="465"/>
      <c r="K63" s="465"/>
      <c r="L63" s="465"/>
      <c r="M63" s="465"/>
      <c r="N63" s="465"/>
      <c r="O63" s="465"/>
      <c r="P63" s="465"/>
      <c r="Q63" s="465"/>
      <c r="R63" s="465"/>
      <c r="S63" s="465"/>
      <c r="T63" s="465"/>
      <c r="U63" s="465"/>
      <c r="V63" s="465"/>
      <c r="W63" s="465"/>
      <c r="X63" s="465"/>
      <c r="Y63" s="465"/>
      <c r="Z63" s="465"/>
    </row>
    <row r="64" spans="2:26" s="214" customFormat="1" x14ac:dyDescent="0.3">
      <c r="B64" s="464"/>
      <c r="C64" s="464"/>
      <c r="D64" s="464"/>
      <c r="E64" s="464"/>
      <c r="F64" s="464"/>
      <c r="G64" s="464"/>
      <c r="H64" s="464"/>
      <c r="I64" s="464"/>
      <c r="J64" s="464"/>
      <c r="K64" s="464"/>
      <c r="L64" s="464"/>
      <c r="M64" s="464"/>
      <c r="N64" s="464"/>
      <c r="O64" s="464"/>
      <c r="P64" s="464"/>
      <c r="Q64" s="464"/>
      <c r="R64" s="464"/>
      <c r="S64" s="464"/>
      <c r="T64" s="464"/>
      <c r="U64" s="464"/>
      <c r="V64" s="464"/>
      <c r="W64" s="464"/>
      <c r="X64" s="464"/>
      <c r="Y64" s="464"/>
      <c r="Z64" s="464"/>
    </row>
    <row r="65" spans="2:26" s="214" customFormat="1" x14ac:dyDescent="0.3">
      <c r="B65" s="462"/>
      <c r="C65" s="462"/>
      <c r="D65" s="462"/>
      <c r="E65" s="67"/>
      <c r="F65" s="67"/>
      <c r="G65" s="124"/>
      <c r="H65" s="124"/>
      <c r="I65" s="124"/>
      <c r="J65" s="124"/>
      <c r="K65" s="125"/>
      <c r="L65" s="124"/>
      <c r="M65" s="125"/>
      <c r="N65" s="124"/>
      <c r="O65" s="124"/>
      <c r="P65" s="124"/>
      <c r="Q65" s="126"/>
      <c r="R65" s="71"/>
      <c r="S65" s="71"/>
      <c r="T65" s="71"/>
      <c r="U65" s="71"/>
      <c r="V65" s="71"/>
      <c r="W65" s="126"/>
      <c r="X65" s="124"/>
      <c r="Y65" s="124"/>
      <c r="Z65" s="124"/>
    </row>
    <row r="66" spans="2:26" s="214" customFormat="1" x14ac:dyDescent="0.3">
      <c r="B66" s="463"/>
      <c r="C66" s="463"/>
      <c r="D66" s="463"/>
      <c r="E66" s="463"/>
      <c r="F66" s="463"/>
      <c r="G66" s="463"/>
      <c r="H66" s="463"/>
      <c r="I66" s="463"/>
      <c r="J66" s="463"/>
      <c r="K66" s="463"/>
      <c r="L66" s="463"/>
      <c r="M66" s="463"/>
      <c r="N66" s="463"/>
      <c r="O66" s="463"/>
      <c r="P66" s="463"/>
      <c r="Q66" s="463"/>
      <c r="R66" s="463"/>
      <c r="S66" s="463"/>
      <c r="T66" s="463"/>
      <c r="U66" s="463"/>
      <c r="V66" s="463"/>
      <c r="W66" s="463"/>
      <c r="X66" s="463"/>
      <c r="Y66" s="463"/>
      <c r="Z66" s="463"/>
    </row>
    <row r="67" spans="2:26" s="214" customFormat="1" x14ac:dyDescent="0.3">
      <c r="B67" s="462"/>
      <c r="C67" s="462"/>
      <c r="D67" s="462"/>
      <c r="E67" s="67"/>
      <c r="F67" s="67"/>
      <c r="G67" s="124"/>
      <c r="H67" s="124"/>
      <c r="I67" s="124"/>
      <c r="J67" s="124"/>
      <c r="K67" s="125"/>
      <c r="L67" s="124"/>
      <c r="M67" s="125"/>
      <c r="N67" s="124"/>
      <c r="O67" s="124"/>
      <c r="P67" s="124"/>
      <c r="Q67" s="126"/>
      <c r="R67" s="71"/>
      <c r="S67" s="71"/>
      <c r="T67" s="71"/>
      <c r="U67" s="71"/>
      <c r="V67" s="71"/>
      <c r="W67" s="126"/>
      <c r="X67" s="124"/>
      <c r="Y67" s="124"/>
      <c r="Z67" s="124"/>
    </row>
    <row r="68" spans="2:26" s="214" customFormat="1" x14ac:dyDescent="0.3">
      <c r="B68" s="463"/>
      <c r="C68" s="463"/>
      <c r="D68" s="463"/>
      <c r="E68" s="463"/>
      <c r="F68" s="463"/>
      <c r="G68" s="463"/>
      <c r="H68" s="463"/>
      <c r="I68" s="463"/>
      <c r="J68" s="463"/>
      <c r="K68" s="463"/>
      <c r="L68" s="463"/>
      <c r="M68" s="463"/>
      <c r="N68" s="463"/>
      <c r="O68" s="463"/>
      <c r="P68" s="463"/>
      <c r="Q68" s="463"/>
      <c r="R68" s="463"/>
      <c r="S68" s="463"/>
      <c r="T68" s="463"/>
      <c r="U68" s="463"/>
      <c r="V68" s="463"/>
      <c r="W68" s="463"/>
      <c r="X68" s="463"/>
      <c r="Y68" s="463"/>
      <c r="Z68" s="463"/>
    </row>
    <row r="69" spans="2:26" s="214" customFormat="1" x14ac:dyDescent="0.3">
      <c r="B69" s="462"/>
      <c r="C69" s="462"/>
      <c r="D69" s="462"/>
      <c r="E69" s="67"/>
      <c r="F69" s="67"/>
      <c r="G69" s="124"/>
      <c r="H69" s="124"/>
      <c r="I69" s="124"/>
      <c r="J69" s="124"/>
      <c r="K69" s="125"/>
      <c r="L69" s="124"/>
      <c r="M69" s="125"/>
      <c r="N69" s="124"/>
      <c r="O69" s="124"/>
      <c r="P69" s="124"/>
      <c r="Q69" s="126"/>
      <c r="R69" s="71"/>
      <c r="S69" s="71"/>
      <c r="T69" s="71"/>
      <c r="U69" s="71"/>
      <c r="V69" s="71"/>
      <c r="W69" s="126"/>
      <c r="X69" s="124"/>
      <c r="Y69" s="124"/>
      <c r="Z69" s="124"/>
    </row>
    <row r="70" spans="2:26" s="214" customFormat="1" x14ac:dyDescent="0.3">
      <c r="B70" s="463"/>
      <c r="C70" s="463"/>
      <c r="D70" s="463"/>
      <c r="E70" s="463"/>
      <c r="F70" s="463"/>
      <c r="G70" s="463"/>
      <c r="H70" s="463"/>
      <c r="I70" s="463"/>
      <c r="J70" s="463"/>
      <c r="K70" s="463"/>
      <c r="L70" s="463"/>
      <c r="M70" s="463"/>
      <c r="N70" s="463"/>
      <c r="O70" s="463"/>
      <c r="P70" s="463"/>
      <c r="Q70" s="463"/>
      <c r="R70" s="463"/>
      <c r="S70" s="463"/>
      <c r="T70" s="463"/>
      <c r="U70" s="463"/>
      <c r="V70" s="463"/>
      <c r="W70" s="463"/>
      <c r="X70" s="463"/>
      <c r="Y70" s="463"/>
      <c r="Z70" s="463"/>
    </row>
    <row r="71" spans="2:26" s="214" customFormat="1" x14ac:dyDescent="0.3">
      <c r="B71" s="462"/>
      <c r="C71" s="462"/>
      <c r="D71" s="462"/>
      <c r="E71" s="67"/>
      <c r="F71" s="67"/>
      <c r="G71" s="124"/>
      <c r="H71" s="124"/>
      <c r="I71" s="124"/>
      <c r="J71" s="124"/>
      <c r="K71" s="125"/>
      <c r="L71" s="124"/>
      <c r="M71" s="125"/>
      <c r="N71" s="124"/>
      <c r="O71" s="124"/>
      <c r="P71" s="124"/>
      <c r="Q71" s="126"/>
      <c r="R71" s="71"/>
      <c r="S71" s="71"/>
      <c r="T71" s="71"/>
      <c r="U71" s="71"/>
      <c r="V71" s="71"/>
      <c r="W71" s="126"/>
      <c r="X71" s="124"/>
      <c r="Y71" s="124"/>
      <c r="Z71" s="124"/>
    </row>
    <row r="72" spans="2:26" s="214" customFormat="1" x14ac:dyDescent="0.3">
      <c r="B72" s="464"/>
      <c r="C72" s="464"/>
      <c r="D72" s="464"/>
      <c r="E72" s="464"/>
      <c r="F72" s="464"/>
      <c r="G72" s="464"/>
      <c r="H72" s="464"/>
      <c r="I72" s="464"/>
      <c r="J72" s="464"/>
      <c r="K72" s="464"/>
      <c r="L72" s="464"/>
      <c r="M72" s="464"/>
      <c r="N72" s="464"/>
      <c r="O72" s="464"/>
      <c r="P72" s="464"/>
      <c r="Q72" s="464"/>
      <c r="R72" s="464"/>
      <c r="S72" s="464"/>
      <c r="T72" s="464"/>
      <c r="U72" s="464"/>
      <c r="V72" s="464"/>
      <c r="W72" s="464"/>
      <c r="X72" s="464"/>
      <c r="Y72" s="464"/>
      <c r="Z72" s="464"/>
    </row>
    <row r="73" spans="2:26" s="214" customFormat="1" x14ac:dyDescent="0.3">
      <c r="B73" s="462"/>
      <c r="C73" s="462"/>
      <c r="D73" s="462"/>
      <c r="E73" s="67"/>
      <c r="F73" s="67"/>
      <c r="G73" s="124"/>
      <c r="H73" s="124"/>
      <c r="I73" s="124"/>
      <c r="J73" s="124"/>
      <c r="K73" s="125"/>
      <c r="L73" s="124"/>
      <c r="M73" s="125"/>
      <c r="N73" s="124"/>
      <c r="O73" s="124"/>
      <c r="P73" s="124"/>
      <c r="Q73" s="126"/>
      <c r="R73" s="71"/>
      <c r="S73" s="71"/>
      <c r="T73" s="71"/>
      <c r="U73" s="71"/>
      <c r="V73" s="71"/>
      <c r="W73" s="126"/>
      <c r="X73" s="124"/>
      <c r="Y73" s="124"/>
      <c r="Z73" s="124"/>
    </row>
    <row r="74" spans="2:26" s="214" customFormat="1" x14ac:dyDescent="0.3">
      <c r="B74" s="463"/>
      <c r="C74" s="463"/>
      <c r="D74" s="463"/>
      <c r="E74" s="463"/>
      <c r="F74" s="463"/>
      <c r="G74" s="463"/>
      <c r="H74" s="463"/>
      <c r="I74" s="463"/>
      <c r="J74" s="463"/>
      <c r="K74" s="463"/>
      <c r="L74" s="463"/>
      <c r="M74" s="463"/>
      <c r="N74" s="463"/>
      <c r="O74" s="463"/>
      <c r="P74" s="463"/>
      <c r="Q74" s="463"/>
      <c r="R74" s="463"/>
      <c r="S74" s="463"/>
      <c r="T74" s="463"/>
      <c r="U74" s="463"/>
      <c r="V74" s="463"/>
      <c r="W74" s="463"/>
      <c r="X74" s="463"/>
      <c r="Y74" s="463"/>
      <c r="Z74" s="463"/>
    </row>
    <row r="75" spans="2:26" s="214" customFormat="1" x14ac:dyDescent="0.3">
      <c r="B75" s="462"/>
      <c r="C75" s="462"/>
      <c r="D75" s="462"/>
      <c r="E75" s="67"/>
      <c r="F75" s="67"/>
      <c r="G75" s="124"/>
      <c r="H75" s="124"/>
      <c r="I75" s="124"/>
      <c r="J75" s="124"/>
      <c r="K75" s="125"/>
      <c r="L75" s="124"/>
      <c r="M75" s="125"/>
      <c r="N75" s="124"/>
      <c r="O75" s="124"/>
      <c r="P75" s="124"/>
      <c r="Q75" s="126"/>
      <c r="R75" s="71"/>
      <c r="S75" s="71"/>
      <c r="T75" s="71"/>
      <c r="U75" s="71"/>
      <c r="V75" s="71"/>
      <c r="W75" s="126"/>
      <c r="X75" s="124"/>
      <c r="Y75" s="124"/>
      <c r="Z75" s="124"/>
    </row>
    <row r="76" spans="2:26" s="214" customFormat="1" x14ac:dyDescent="0.3">
      <c r="B76" s="463"/>
      <c r="C76" s="463"/>
      <c r="D76" s="463"/>
      <c r="E76" s="463"/>
      <c r="F76" s="463"/>
      <c r="G76" s="463"/>
      <c r="H76" s="463"/>
      <c r="I76" s="463"/>
      <c r="J76" s="463"/>
      <c r="K76" s="463"/>
      <c r="L76" s="463"/>
      <c r="M76" s="463"/>
      <c r="N76" s="463"/>
      <c r="O76" s="463"/>
      <c r="P76" s="463"/>
      <c r="Q76" s="463"/>
      <c r="R76" s="463"/>
      <c r="S76" s="463"/>
      <c r="T76" s="463"/>
      <c r="U76" s="463"/>
      <c r="V76" s="463"/>
      <c r="W76" s="463"/>
      <c r="X76" s="463"/>
      <c r="Y76" s="463"/>
      <c r="Z76" s="463"/>
    </row>
    <row r="77" spans="2:26" s="214" customFormat="1" x14ac:dyDescent="0.3">
      <c r="B77" s="462"/>
      <c r="C77" s="462"/>
      <c r="D77" s="462"/>
      <c r="E77" s="67"/>
      <c r="F77" s="67"/>
      <c r="G77" s="124"/>
      <c r="H77" s="124"/>
      <c r="I77" s="124"/>
      <c r="J77" s="124"/>
      <c r="K77" s="125"/>
      <c r="L77" s="124"/>
      <c r="M77" s="125"/>
      <c r="N77" s="124"/>
      <c r="O77" s="124"/>
      <c r="P77" s="124"/>
      <c r="Q77" s="126"/>
      <c r="R77" s="71"/>
      <c r="S77" s="71"/>
      <c r="T77" s="71"/>
      <c r="U77" s="71"/>
      <c r="V77" s="71"/>
      <c r="W77" s="126"/>
      <c r="X77" s="124"/>
      <c r="Y77" s="124"/>
      <c r="Z77" s="124"/>
    </row>
    <row r="78" spans="2:26" s="214" customFormat="1" x14ac:dyDescent="0.3">
      <c r="B78" s="463"/>
      <c r="C78" s="463"/>
      <c r="D78" s="463"/>
      <c r="E78" s="463"/>
      <c r="F78" s="463"/>
      <c r="G78" s="463"/>
      <c r="H78" s="463"/>
      <c r="I78" s="463"/>
      <c r="J78" s="463"/>
      <c r="K78" s="463"/>
      <c r="L78" s="463"/>
      <c r="M78" s="463"/>
      <c r="N78" s="463"/>
      <c r="O78" s="463"/>
      <c r="P78" s="463"/>
      <c r="Q78" s="463"/>
      <c r="R78" s="463"/>
      <c r="S78" s="463"/>
      <c r="T78" s="463"/>
      <c r="U78" s="463"/>
      <c r="V78" s="463"/>
      <c r="W78" s="463"/>
      <c r="X78" s="463"/>
      <c r="Y78" s="463"/>
      <c r="Z78" s="463"/>
    </row>
    <row r="79" spans="2:26" s="214" customFormat="1" x14ac:dyDescent="0.3">
      <c r="B79" s="462"/>
      <c r="C79" s="462"/>
      <c r="D79" s="462"/>
      <c r="E79" s="67"/>
      <c r="F79" s="67"/>
      <c r="G79" s="124"/>
      <c r="H79" s="124"/>
      <c r="I79" s="124"/>
      <c r="J79" s="124"/>
      <c r="K79" s="125"/>
      <c r="L79" s="124"/>
      <c r="M79" s="125"/>
      <c r="N79" s="124"/>
      <c r="O79" s="124"/>
      <c r="P79" s="124"/>
      <c r="Q79" s="126"/>
      <c r="R79" s="71"/>
      <c r="S79" s="71"/>
      <c r="T79" s="71"/>
      <c r="U79" s="71"/>
      <c r="V79" s="71"/>
      <c r="W79" s="126"/>
      <c r="X79" s="124"/>
      <c r="Y79" s="124"/>
      <c r="Z79" s="124"/>
    </row>
    <row r="80" spans="2:26" s="214" customFormat="1" x14ac:dyDescent="0.3">
      <c r="B80" s="464"/>
      <c r="C80" s="464"/>
      <c r="D80" s="464"/>
      <c r="E80" s="464"/>
      <c r="F80" s="464"/>
      <c r="G80" s="464"/>
      <c r="H80" s="464"/>
      <c r="I80" s="464"/>
      <c r="J80" s="464"/>
      <c r="K80" s="464"/>
      <c r="L80" s="464"/>
      <c r="M80" s="464"/>
      <c r="N80" s="464"/>
      <c r="O80" s="464"/>
      <c r="P80" s="464"/>
      <c r="Q80" s="464"/>
      <c r="R80" s="464"/>
      <c r="S80" s="464"/>
      <c r="T80" s="464"/>
      <c r="U80" s="464"/>
      <c r="V80" s="464"/>
      <c r="W80" s="464"/>
      <c r="X80" s="464"/>
      <c r="Y80" s="464"/>
      <c r="Z80" s="464"/>
    </row>
    <row r="81" spans="2:26" s="214" customFormat="1" x14ac:dyDescent="0.3">
      <c r="B81" s="462"/>
      <c r="C81" s="462"/>
      <c r="D81" s="462"/>
      <c r="E81" s="67"/>
      <c r="F81" s="67"/>
      <c r="G81" s="124"/>
      <c r="H81" s="124"/>
      <c r="I81" s="124"/>
      <c r="J81" s="124"/>
      <c r="K81" s="125"/>
      <c r="L81" s="124"/>
      <c r="M81" s="125"/>
      <c r="N81" s="124"/>
      <c r="O81" s="124"/>
      <c r="P81" s="124"/>
      <c r="Q81" s="126"/>
      <c r="R81" s="71"/>
      <c r="S81" s="71"/>
      <c r="T81" s="71"/>
      <c r="U81" s="71"/>
      <c r="V81" s="71"/>
      <c r="W81" s="126"/>
      <c r="X81" s="124"/>
      <c r="Y81" s="124"/>
      <c r="Z81" s="124"/>
    </row>
    <row r="82" spans="2:26" s="214" customFormat="1" x14ac:dyDescent="0.3">
      <c r="B82" s="463"/>
      <c r="C82" s="463"/>
      <c r="D82" s="463"/>
      <c r="E82" s="463"/>
      <c r="F82" s="463"/>
      <c r="G82" s="463"/>
      <c r="H82" s="463"/>
      <c r="I82" s="463"/>
      <c r="J82" s="463"/>
      <c r="K82" s="463"/>
      <c r="L82" s="463"/>
      <c r="M82" s="463"/>
      <c r="N82" s="463"/>
      <c r="O82" s="463"/>
      <c r="P82" s="463"/>
      <c r="Q82" s="463"/>
      <c r="R82" s="463"/>
      <c r="S82" s="463"/>
      <c r="T82" s="463"/>
      <c r="U82" s="463"/>
      <c r="V82" s="463"/>
      <c r="W82" s="463"/>
      <c r="X82" s="463"/>
      <c r="Y82" s="463"/>
      <c r="Z82" s="463"/>
    </row>
    <row r="83" spans="2:26" s="214" customFormat="1" x14ac:dyDescent="0.3">
      <c r="B83" s="462"/>
      <c r="C83" s="462"/>
      <c r="D83" s="462"/>
      <c r="E83" s="67"/>
      <c r="F83" s="67"/>
      <c r="G83" s="124"/>
      <c r="H83" s="124"/>
      <c r="I83" s="124"/>
      <c r="J83" s="124"/>
      <c r="K83" s="125"/>
      <c r="L83" s="124"/>
      <c r="M83" s="125"/>
      <c r="N83" s="124"/>
      <c r="O83" s="124"/>
      <c r="P83" s="124"/>
      <c r="Q83" s="126"/>
      <c r="R83" s="71"/>
      <c r="S83" s="71"/>
      <c r="T83" s="71"/>
      <c r="U83" s="71"/>
      <c r="V83" s="71"/>
      <c r="W83" s="126"/>
      <c r="X83" s="124"/>
      <c r="Y83" s="124"/>
      <c r="Z83" s="124"/>
    </row>
    <row r="84" spans="2:26" s="214" customFormat="1" x14ac:dyDescent="0.3">
      <c r="B84" s="463"/>
      <c r="C84" s="463"/>
      <c r="D84" s="463"/>
      <c r="E84" s="463"/>
      <c r="F84" s="463"/>
      <c r="G84" s="463"/>
      <c r="H84" s="463"/>
      <c r="I84" s="463"/>
      <c r="J84" s="463"/>
      <c r="K84" s="463"/>
      <c r="L84" s="463"/>
      <c r="M84" s="463"/>
      <c r="N84" s="463"/>
      <c r="O84" s="463"/>
      <c r="P84" s="463"/>
      <c r="Q84" s="463"/>
      <c r="R84" s="463"/>
      <c r="S84" s="463"/>
      <c r="T84" s="463"/>
      <c r="U84" s="463"/>
      <c r="V84" s="463"/>
      <c r="W84" s="463"/>
      <c r="X84" s="463"/>
      <c r="Y84" s="463"/>
      <c r="Z84" s="463"/>
    </row>
    <row r="85" spans="2:26" s="214" customFormat="1" x14ac:dyDescent="0.3">
      <c r="B85" s="462"/>
      <c r="C85" s="462"/>
      <c r="D85" s="462"/>
      <c r="E85" s="67"/>
      <c r="F85" s="67"/>
      <c r="G85" s="124"/>
      <c r="H85" s="124"/>
      <c r="I85" s="124"/>
      <c r="J85" s="124"/>
      <c r="K85" s="125"/>
      <c r="L85" s="124"/>
      <c r="M85" s="125"/>
      <c r="N85" s="124"/>
      <c r="O85" s="124"/>
      <c r="P85" s="124"/>
      <c r="Q85" s="126"/>
      <c r="R85" s="71"/>
      <c r="S85" s="71"/>
      <c r="T85" s="71"/>
      <c r="U85" s="71"/>
      <c r="V85" s="71"/>
      <c r="W85" s="126"/>
      <c r="X85" s="124"/>
      <c r="Y85" s="124"/>
      <c r="Z85" s="124"/>
    </row>
    <row r="86" spans="2:26" s="214" customFormat="1" x14ac:dyDescent="0.3">
      <c r="B86" s="463"/>
      <c r="C86" s="463"/>
      <c r="D86" s="463"/>
      <c r="E86" s="463"/>
      <c r="F86" s="463"/>
      <c r="G86" s="463"/>
      <c r="H86" s="463"/>
      <c r="I86" s="463"/>
      <c r="J86" s="463"/>
      <c r="K86" s="463"/>
      <c r="L86" s="463"/>
      <c r="M86" s="463"/>
      <c r="N86" s="463"/>
      <c r="O86" s="463"/>
      <c r="P86" s="463"/>
      <c r="Q86" s="463"/>
      <c r="R86" s="463"/>
      <c r="S86" s="463"/>
      <c r="T86" s="463"/>
      <c r="U86" s="463"/>
      <c r="V86" s="463"/>
      <c r="W86" s="463"/>
      <c r="X86" s="463"/>
      <c r="Y86" s="463"/>
      <c r="Z86" s="463"/>
    </row>
    <row r="87" spans="2:26" s="214" customFormat="1" x14ac:dyDescent="0.3">
      <c r="B87" s="462"/>
      <c r="C87" s="462"/>
      <c r="D87" s="462"/>
      <c r="E87" s="67"/>
      <c r="F87" s="67"/>
      <c r="G87" s="124"/>
      <c r="H87" s="124"/>
      <c r="I87" s="124"/>
      <c r="J87" s="124"/>
      <c r="K87" s="125"/>
      <c r="L87" s="124"/>
      <c r="M87" s="125"/>
      <c r="N87" s="124"/>
      <c r="O87" s="124"/>
      <c r="P87" s="124"/>
      <c r="Q87" s="126"/>
      <c r="R87" s="71"/>
      <c r="S87" s="71"/>
      <c r="T87" s="71"/>
      <c r="U87" s="71"/>
      <c r="V87" s="71"/>
      <c r="W87" s="126"/>
      <c r="X87" s="124"/>
      <c r="Y87" s="124"/>
      <c r="Z87" s="124"/>
    </row>
    <row r="88" spans="2:26" s="214" customFormat="1" x14ac:dyDescent="0.3">
      <c r="B88" s="463"/>
      <c r="C88" s="463"/>
      <c r="D88" s="463"/>
      <c r="E88" s="463"/>
      <c r="F88" s="463"/>
      <c r="G88" s="463"/>
      <c r="H88" s="463"/>
      <c r="I88" s="463"/>
      <c r="J88" s="463"/>
      <c r="K88" s="463"/>
      <c r="L88" s="463"/>
      <c r="M88" s="463"/>
      <c r="N88" s="463"/>
      <c r="O88" s="463"/>
      <c r="P88" s="463"/>
      <c r="Q88" s="463"/>
      <c r="R88" s="463"/>
      <c r="S88" s="463"/>
      <c r="T88" s="463"/>
      <c r="U88" s="463"/>
      <c r="V88" s="463"/>
      <c r="W88" s="463"/>
      <c r="X88" s="463"/>
      <c r="Y88" s="463"/>
      <c r="Z88" s="463"/>
    </row>
    <row r="89" spans="2:26" s="214" customFormat="1" x14ac:dyDescent="0.3">
      <c r="B89" s="462"/>
      <c r="C89" s="462"/>
      <c r="D89" s="462"/>
      <c r="E89" s="67"/>
      <c r="F89" s="67"/>
      <c r="G89" s="124"/>
      <c r="H89" s="124"/>
      <c r="I89" s="124"/>
      <c r="J89" s="124"/>
      <c r="K89" s="125"/>
      <c r="L89" s="124"/>
      <c r="M89" s="125"/>
      <c r="N89" s="124"/>
      <c r="O89" s="124"/>
      <c r="P89" s="124"/>
      <c r="Q89" s="126"/>
      <c r="R89" s="71"/>
      <c r="S89" s="71"/>
      <c r="T89" s="71"/>
      <c r="U89" s="71"/>
      <c r="V89" s="71"/>
      <c r="W89" s="126"/>
      <c r="X89" s="124"/>
      <c r="Y89" s="124"/>
      <c r="Z89" s="124"/>
    </row>
    <row r="90" spans="2:26" s="214" customFormat="1" x14ac:dyDescent="0.3">
      <c r="B90" s="462"/>
      <c r="C90" s="462"/>
      <c r="D90" s="462"/>
      <c r="E90" s="67"/>
      <c r="F90" s="67"/>
      <c r="G90" s="124"/>
      <c r="H90" s="124"/>
      <c r="I90" s="124"/>
      <c r="J90" s="124"/>
      <c r="K90" s="125"/>
      <c r="L90" s="124"/>
      <c r="M90" s="125"/>
      <c r="N90" s="124"/>
      <c r="O90" s="124"/>
      <c r="P90" s="124"/>
      <c r="Q90" s="126"/>
      <c r="R90" s="71"/>
      <c r="S90" s="71"/>
      <c r="T90" s="71"/>
      <c r="U90" s="71"/>
      <c r="V90" s="71"/>
      <c r="W90" s="126"/>
      <c r="X90" s="124"/>
      <c r="Y90" s="124"/>
      <c r="Z90" s="124"/>
    </row>
    <row r="91" spans="2:26" s="214" customFormat="1" x14ac:dyDescent="0.3">
      <c r="B91" s="464"/>
      <c r="C91" s="464"/>
      <c r="D91" s="464"/>
      <c r="E91" s="464"/>
      <c r="F91" s="464"/>
      <c r="G91" s="464"/>
      <c r="H91" s="464"/>
      <c r="I91" s="464"/>
      <c r="J91" s="464"/>
      <c r="K91" s="464"/>
      <c r="L91" s="464"/>
      <c r="M91" s="464"/>
      <c r="N91" s="464"/>
      <c r="O91" s="464"/>
      <c r="P91" s="464"/>
      <c r="Q91" s="464"/>
      <c r="R91" s="464"/>
      <c r="S91" s="464"/>
      <c r="T91" s="464"/>
      <c r="U91" s="464"/>
      <c r="V91" s="464"/>
      <c r="W91" s="464"/>
      <c r="X91" s="464"/>
      <c r="Y91" s="464"/>
      <c r="Z91" s="464"/>
    </row>
    <row r="92" spans="2:26" s="214" customFormat="1" x14ac:dyDescent="0.3">
      <c r="B92" s="462"/>
      <c r="C92" s="462"/>
      <c r="D92" s="462"/>
      <c r="E92" s="67"/>
      <c r="F92" s="67"/>
      <c r="G92" s="124"/>
      <c r="H92" s="124"/>
      <c r="I92" s="124"/>
      <c r="J92" s="124"/>
      <c r="K92" s="125"/>
      <c r="L92" s="124"/>
      <c r="M92" s="125"/>
      <c r="N92" s="124"/>
      <c r="O92" s="124"/>
      <c r="P92" s="124"/>
      <c r="Q92" s="126"/>
      <c r="R92" s="71"/>
      <c r="S92" s="71"/>
      <c r="T92" s="71"/>
      <c r="U92" s="71"/>
      <c r="V92" s="71"/>
      <c r="W92" s="126"/>
      <c r="X92" s="124"/>
      <c r="Y92" s="124"/>
      <c r="Z92" s="124"/>
    </row>
    <row r="93" spans="2:26" s="214" customFormat="1" x14ac:dyDescent="0.3">
      <c r="B93" s="462"/>
      <c r="C93" s="462"/>
      <c r="D93" s="462"/>
      <c r="E93" s="67"/>
      <c r="F93" s="67"/>
      <c r="G93" s="124"/>
      <c r="H93" s="124"/>
      <c r="I93" s="124"/>
      <c r="J93" s="124"/>
      <c r="K93" s="125"/>
      <c r="L93" s="124"/>
      <c r="M93" s="125"/>
      <c r="N93" s="124"/>
      <c r="O93" s="124"/>
      <c r="P93" s="124"/>
      <c r="Q93" s="126"/>
      <c r="R93" s="71"/>
      <c r="S93" s="71"/>
      <c r="T93" s="71"/>
      <c r="U93" s="71"/>
      <c r="V93" s="71"/>
      <c r="W93" s="126"/>
      <c r="X93" s="124"/>
      <c r="Y93" s="124"/>
      <c r="Z93" s="124"/>
    </row>
    <row r="94" spans="2:26" s="214" customFormat="1" x14ac:dyDescent="0.3">
      <c r="B94" s="462"/>
      <c r="C94" s="462"/>
      <c r="D94" s="462"/>
      <c r="E94" s="67"/>
      <c r="F94" s="67"/>
      <c r="G94" s="124"/>
      <c r="H94" s="124"/>
      <c r="I94" s="124"/>
      <c r="J94" s="124"/>
      <c r="K94" s="125"/>
      <c r="L94" s="124"/>
      <c r="M94" s="125"/>
      <c r="N94" s="124"/>
      <c r="O94" s="124"/>
      <c r="P94" s="124"/>
      <c r="Q94" s="126"/>
      <c r="R94" s="71"/>
      <c r="S94" s="71"/>
      <c r="T94" s="71"/>
      <c r="U94" s="71"/>
      <c r="V94" s="71"/>
      <c r="W94" s="126"/>
      <c r="X94" s="124"/>
      <c r="Y94" s="124"/>
      <c r="Z94" s="124"/>
    </row>
    <row r="95" spans="2:26" s="214" customFormat="1" x14ac:dyDescent="0.3">
      <c r="Q95" s="215"/>
    </row>
  </sheetData>
  <mergeCells count="105">
    <mergeCell ref="B8:G8"/>
    <mergeCell ref="B11:Z11"/>
    <mergeCell ref="R8:Z8"/>
    <mergeCell ref="B10:Z10"/>
    <mergeCell ref="S14:X14"/>
    <mergeCell ref="H14:H15"/>
    <mergeCell ref="B12:Z12"/>
    <mergeCell ref="Z14:Z15"/>
    <mergeCell ref="F14:F15"/>
    <mergeCell ref="K15:L15"/>
    <mergeCell ref="B4:G4"/>
    <mergeCell ref="P4:W6"/>
    <mergeCell ref="E6:G6"/>
    <mergeCell ref="R1:Z1"/>
    <mergeCell ref="B2:G2"/>
    <mergeCell ref="P2:W2"/>
    <mergeCell ref="B3:G3"/>
    <mergeCell ref="A1:F1"/>
    <mergeCell ref="P3:W3"/>
    <mergeCell ref="Y6:Z6"/>
    <mergeCell ref="B19:D19"/>
    <mergeCell ref="A17:Z17"/>
    <mergeCell ref="U15:V15"/>
    <mergeCell ref="W15:X15"/>
    <mergeCell ref="G14:G15"/>
    <mergeCell ref="B14:D15"/>
    <mergeCell ref="I14:R14"/>
    <mergeCell ref="B18:D18"/>
    <mergeCell ref="A16:Z16"/>
    <mergeCell ref="A14:A15"/>
    <mergeCell ref="M15:N15"/>
    <mergeCell ref="Q15:R15"/>
    <mergeCell ref="O15:P15"/>
    <mergeCell ref="Y14:Y15"/>
    <mergeCell ref="S15:T15"/>
    <mergeCell ref="I15:J15"/>
    <mergeCell ref="E14:E15"/>
    <mergeCell ref="B29:D29"/>
    <mergeCell ref="B30:D30"/>
    <mergeCell ref="B35:D35"/>
    <mergeCell ref="B20:D20"/>
    <mergeCell ref="B52:D52"/>
    <mergeCell ref="B47:D47"/>
    <mergeCell ref="B27:D27"/>
    <mergeCell ref="B45:Z45"/>
    <mergeCell ref="B31:D31"/>
    <mergeCell ref="B21:D21"/>
    <mergeCell ref="B23:D23"/>
    <mergeCell ref="B22:D22"/>
    <mergeCell ref="B24:D24"/>
    <mergeCell ref="B25:D25"/>
    <mergeCell ref="B26:D26"/>
    <mergeCell ref="B28:D28"/>
    <mergeCell ref="H39:L40"/>
    <mergeCell ref="H37:L37"/>
    <mergeCell ref="B53:D53"/>
    <mergeCell ref="B51:Z51"/>
    <mergeCell ref="P37:Q37"/>
    <mergeCell ref="B48:D48"/>
    <mergeCell ref="E42:G43"/>
    <mergeCell ref="B60:D60"/>
    <mergeCell ref="B66:Z66"/>
    <mergeCell ref="B50:D50"/>
    <mergeCell ref="B49:D49"/>
    <mergeCell ref="P40:Q40"/>
    <mergeCell ref="B62:D62"/>
    <mergeCell ref="B46:D46"/>
    <mergeCell ref="B54:D54"/>
    <mergeCell ref="B55:Z55"/>
    <mergeCell ref="B59:D59"/>
    <mergeCell ref="B56:D56"/>
    <mergeCell ref="B57:D57"/>
    <mergeCell ref="B58:D58"/>
    <mergeCell ref="B61:D61"/>
    <mergeCell ref="B63:Z63"/>
    <mergeCell ref="B73:D73"/>
    <mergeCell ref="B67:D67"/>
    <mergeCell ref="B72:Z72"/>
    <mergeCell ref="B69:D69"/>
    <mergeCell ref="B70:Z70"/>
    <mergeCell ref="B71:D71"/>
    <mergeCell ref="B64:Z64"/>
    <mergeCell ref="B68:Z68"/>
    <mergeCell ref="B84:Z84"/>
    <mergeCell ref="B82:Z82"/>
    <mergeCell ref="B83:D83"/>
    <mergeCell ref="B78:Z78"/>
    <mergeCell ref="B65:D65"/>
    <mergeCell ref="B74:Z74"/>
    <mergeCell ref="B76:Z76"/>
    <mergeCell ref="B81:D81"/>
    <mergeCell ref="B79:D79"/>
    <mergeCell ref="B75:D75"/>
    <mergeCell ref="B77:D77"/>
    <mergeCell ref="B80:Z80"/>
    <mergeCell ref="B94:D94"/>
    <mergeCell ref="B85:D85"/>
    <mergeCell ref="B86:Z86"/>
    <mergeCell ref="B87:D87"/>
    <mergeCell ref="B91:Z91"/>
    <mergeCell ref="B92:D92"/>
    <mergeCell ref="B93:D93"/>
    <mergeCell ref="B90:D90"/>
    <mergeCell ref="B88:Z88"/>
    <mergeCell ref="B89:D89"/>
  </mergeCells>
  <phoneticPr fontId="7" type="noConversion"/>
  <pageMargins left="0.25" right="0.25" top="0.75" bottom="0.75" header="0.3" footer="0.3"/>
  <pageSetup scale="65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D106"/>
  <sheetViews>
    <sheetView workbookViewId="0">
      <selection activeCell="A13" sqref="A13:L13"/>
    </sheetView>
  </sheetViews>
  <sheetFormatPr defaultColWidth="9.109375" defaultRowHeight="13.2" x14ac:dyDescent="0.25"/>
  <cols>
    <col min="1" max="1" width="6.44140625" style="17" customWidth="1"/>
    <col min="2" max="4" width="11.5546875" style="1" customWidth="1"/>
    <col min="5" max="5" width="12.44140625" style="17" customWidth="1"/>
    <col min="6" max="6" width="12" style="17" customWidth="1"/>
    <col min="7" max="7" width="11.6640625" style="16" bestFit="1" customWidth="1"/>
    <col min="8" max="8" width="13.88671875" style="16" customWidth="1"/>
    <col min="9" max="9" width="10.44140625" style="16" customWidth="1"/>
    <col min="10" max="10" width="12.88671875" style="16" customWidth="1"/>
    <col min="11" max="11" width="13.33203125" style="18" customWidth="1"/>
    <col min="12" max="12" width="15.5546875" style="16" customWidth="1"/>
    <col min="13" max="13" width="9.5546875" style="18" customWidth="1"/>
    <col min="14" max="14" width="11" style="223" customWidth="1"/>
    <col min="15" max="15" width="9.6640625" style="15" customWidth="1"/>
    <col min="16" max="16" width="11.44140625" style="223" customWidth="1"/>
    <col min="17" max="17" width="10.5546875" style="223" customWidth="1"/>
    <col min="18" max="18" width="5" style="15" customWidth="1"/>
    <col min="19" max="19" width="7" style="16" customWidth="1"/>
    <col min="20" max="20" width="10.44140625" style="16" customWidth="1"/>
    <col min="21" max="21" width="11.44140625" style="16" customWidth="1"/>
    <col min="22" max="22" width="11.6640625" style="16" customWidth="1"/>
    <col min="23" max="16384" width="9.109375" style="1"/>
  </cols>
  <sheetData>
    <row r="1" spans="1:29" x14ac:dyDescent="0.25">
      <c r="A1" s="12"/>
      <c r="B1" s="241"/>
      <c r="C1" s="241"/>
      <c r="D1" s="241"/>
      <c r="E1" s="241"/>
      <c r="F1" s="241"/>
      <c r="G1" s="223"/>
      <c r="H1" s="458" t="s">
        <v>0</v>
      </c>
      <c r="I1" s="458"/>
      <c r="J1" s="458"/>
      <c r="K1" s="10"/>
      <c r="L1" s="10"/>
      <c r="M1" s="10"/>
      <c r="N1" s="10"/>
      <c r="O1" s="10"/>
      <c r="P1" s="1"/>
      <c r="Q1" s="1"/>
      <c r="R1" s="1"/>
      <c r="S1" s="1"/>
      <c r="T1" s="1"/>
      <c r="U1" s="1"/>
      <c r="V1" s="1"/>
    </row>
    <row r="2" spans="1:29" x14ac:dyDescent="0.25">
      <c r="B2" s="56"/>
      <c r="C2" s="56"/>
      <c r="D2" s="56"/>
      <c r="E2" s="56"/>
      <c r="F2" s="56"/>
      <c r="G2" s="242"/>
      <c r="H2" s="547" t="s">
        <v>110</v>
      </c>
      <c r="I2" s="547"/>
      <c r="J2" s="547"/>
      <c r="K2" s="10"/>
      <c r="L2" s="10"/>
      <c r="M2" s="10"/>
      <c r="N2" s="10"/>
      <c r="O2" s="10"/>
      <c r="P2" s="1"/>
      <c r="Q2" s="1"/>
      <c r="R2" s="1"/>
      <c r="S2" s="1"/>
      <c r="T2" s="1"/>
      <c r="U2" s="1"/>
      <c r="V2" s="1"/>
    </row>
    <row r="3" spans="1:29" ht="12.75" customHeight="1" x14ac:dyDescent="0.25">
      <c r="B3" s="127"/>
      <c r="C3" s="127"/>
      <c r="D3" s="127"/>
      <c r="E3" s="56"/>
      <c r="F3" s="56"/>
      <c r="G3" s="242"/>
      <c r="H3" s="462" t="s">
        <v>153</v>
      </c>
      <c r="I3" s="462"/>
      <c r="J3" s="462"/>
      <c r="K3" s="10"/>
      <c r="L3" s="10"/>
      <c r="M3" s="10"/>
      <c r="N3" s="10"/>
      <c r="O3" s="10"/>
      <c r="P3" s="1"/>
      <c r="Q3" s="1"/>
      <c r="R3" s="1"/>
      <c r="S3" s="1"/>
      <c r="T3" s="1"/>
      <c r="U3" s="1"/>
      <c r="V3" s="1"/>
    </row>
    <row r="4" spans="1:29" ht="26.25" customHeight="1" x14ac:dyDescent="0.25">
      <c r="A4" s="56"/>
      <c r="B4" s="56"/>
      <c r="C4" s="56"/>
      <c r="D4" s="56"/>
      <c r="E4" s="56"/>
      <c r="F4" s="56"/>
      <c r="G4" s="242"/>
      <c r="H4" s="462"/>
      <c r="I4" s="462"/>
      <c r="J4" s="462"/>
      <c r="K4" s="10"/>
      <c r="L4" s="10"/>
      <c r="M4" s="10"/>
      <c r="N4" s="10"/>
      <c r="O4" s="10"/>
      <c r="P4" s="1"/>
      <c r="Q4" s="1"/>
      <c r="R4" s="1"/>
      <c r="S4" s="1"/>
      <c r="T4" s="1"/>
      <c r="U4" s="1"/>
      <c r="V4" s="1"/>
    </row>
    <row r="5" spans="1:29" ht="12.75" customHeight="1" x14ac:dyDescent="0.25">
      <c r="A5" s="56"/>
      <c r="B5" s="56"/>
      <c r="C5" s="56"/>
      <c r="D5" s="56"/>
      <c r="E5" s="56"/>
      <c r="F5" s="56"/>
      <c r="G5" s="242"/>
      <c r="H5" s="461" t="s">
        <v>129</v>
      </c>
      <c r="I5" s="461"/>
      <c r="J5" s="461"/>
      <c r="K5" s="243"/>
      <c r="L5" s="243"/>
      <c r="M5" s="243"/>
      <c r="N5" s="10"/>
      <c r="O5" s="10"/>
      <c r="P5" s="1"/>
      <c r="Q5" s="1"/>
      <c r="R5" s="1"/>
      <c r="S5" s="1"/>
      <c r="T5" s="1"/>
      <c r="U5" s="1"/>
      <c r="V5" s="1"/>
    </row>
    <row r="6" spans="1:29" ht="12" customHeight="1" x14ac:dyDescent="0.25">
      <c r="A6" s="225"/>
      <c r="B6" s="225"/>
      <c r="C6" s="225"/>
      <c r="D6" s="225"/>
      <c r="E6" s="225"/>
      <c r="F6" s="225"/>
      <c r="G6" s="11"/>
      <c r="H6" s="461"/>
      <c r="I6" s="461"/>
      <c r="J6" s="461"/>
      <c r="K6" s="289"/>
      <c r="L6" s="11" t="s">
        <v>138</v>
      </c>
      <c r="M6" s="1"/>
      <c r="N6" s="1"/>
      <c r="O6" s="1"/>
      <c r="P6" s="1"/>
      <c r="Q6" s="1"/>
      <c r="R6" s="1"/>
      <c r="S6" s="1"/>
      <c r="T6" s="1"/>
      <c r="U6" s="1"/>
      <c r="V6" s="1"/>
    </row>
    <row r="7" spans="1:29" ht="27" customHeight="1" x14ac:dyDescent="0.25">
      <c r="A7" s="12"/>
      <c r="B7" s="12"/>
      <c r="C7" s="12"/>
      <c r="D7" s="12"/>
      <c r="E7" s="12"/>
      <c r="F7" s="12"/>
      <c r="G7" s="223"/>
      <c r="H7" s="461"/>
      <c r="I7" s="461"/>
      <c r="J7" s="461"/>
      <c r="M7" s="11"/>
      <c r="N7" s="16"/>
      <c r="O7" s="223"/>
      <c r="Q7" s="1"/>
      <c r="R7" s="1"/>
      <c r="S7" s="1"/>
      <c r="T7" s="1"/>
      <c r="U7" s="1"/>
      <c r="V7" s="1"/>
    </row>
    <row r="8" spans="1:29" x14ac:dyDescent="0.25">
      <c r="A8" s="241"/>
      <c r="B8" s="241"/>
      <c r="C8" s="241"/>
      <c r="D8" s="241"/>
      <c r="E8" s="241"/>
      <c r="F8" s="241"/>
      <c r="G8" s="225"/>
      <c r="H8" s="455" t="s">
        <v>149</v>
      </c>
      <c r="I8" s="455"/>
      <c r="J8" s="455"/>
      <c r="K8" s="455"/>
      <c r="L8" s="455"/>
      <c r="M8" s="64"/>
      <c r="N8" s="64"/>
      <c r="O8" s="64"/>
      <c r="P8" s="64"/>
      <c r="Q8" s="1"/>
      <c r="R8" s="1"/>
      <c r="S8" s="1"/>
      <c r="T8" s="1"/>
      <c r="U8" s="1"/>
      <c r="V8" s="1"/>
    </row>
    <row r="9" spans="1:29" ht="12.75" x14ac:dyDescent="0.2">
      <c r="B9" s="13"/>
      <c r="C9" s="13"/>
      <c r="D9" s="13"/>
      <c r="G9" s="223"/>
      <c r="H9" s="223"/>
      <c r="I9" s="223"/>
      <c r="J9" s="15"/>
      <c r="K9" s="223"/>
      <c r="L9" s="15"/>
      <c r="M9" s="223"/>
      <c r="N9" s="15"/>
      <c r="O9" s="16"/>
      <c r="P9" s="16"/>
      <c r="Q9" s="16"/>
      <c r="R9" s="1"/>
      <c r="S9" s="1"/>
      <c r="T9" s="1"/>
      <c r="U9" s="1"/>
      <c r="V9" s="1"/>
    </row>
    <row r="10" spans="1:29" ht="12.75" x14ac:dyDescent="0.2">
      <c r="B10" s="13"/>
      <c r="C10" s="13"/>
      <c r="D10" s="13"/>
      <c r="G10" s="223"/>
      <c r="H10" s="223"/>
      <c r="I10" s="223"/>
      <c r="J10" s="15"/>
      <c r="K10" s="223"/>
      <c r="L10" s="15"/>
      <c r="M10" s="223"/>
      <c r="N10" s="15"/>
      <c r="O10" s="16"/>
      <c r="P10" s="16"/>
      <c r="Q10" s="16"/>
      <c r="R10" s="1"/>
      <c r="S10" s="1"/>
      <c r="T10" s="1"/>
      <c r="U10" s="1"/>
      <c r="V10" s="1"/>
    </row>
    <row r="11" spans="1:29" ht="12.75" x14ac:dyDescent="0.2">
      <c r="B11" s="13"/>
      <c r="C11" s="13"/>
      <c r="D11" s="13"/>
      <c r="G11" s="223"/>
      <c r="H11" s="223"/>
      <c r="I11" s="223"/>
      <c r="J11" s="15"/>
      <c r="K11" s="223"/>
      <c r="L11" s="15"/>
      <c r="M11" s="223"/>
      <c r="N11" s="15"/>
      <c r="O11" s="16"/>
      <c r="P11" s="16"/>
      <c r="Q11" s="16"/>
      <c r="R11" s="1"/>
      <c r="S11" s="1"/>
      <c r="T11" s="1"/>
      <c r="U11" s="1"/>
      <c r="V11" s="1"/>
    </row>
    <row r="12" spans="1:29" x14ac:dyDescent="0.25">
      <c r="A12" s="443" t="s">
        <v>2</v>
      </c>
      <c r="B12" s="443"/>
      <c r="C12" s="443"/>
      <c r="D12" s="443"/>
      <c r="E12" s="443"/>
      <c r="F12" s="443"/>
      <c r="G12" s="443"/>
      <c r="H12" s="443"/>
      <c r="I12" s="443"/>
      <c r="J12" s="443"/>
      <c r="K12" s="443"/>
      <c r="L12" s="443"/>
      <c r="M12" s="244"/>
      <c r="N12" s="244"/>
      <c r="O12" s="244"/>
      <c r="P12" s="244"/>
      <c r="Q12" s="244"/>
      <c r="R12" s="244"/>
      <c r="S12" s="244"/>
      <c r="T12" s="244"/>
      <c r="U12" s="244"/>
      <c r="V12" s="244"/>
    </row>
    <row r="13" spans="1:29" ht="26.25" customHeight="1" x14ac:dyDescent="0.25">
      <c r="A13" s="548" t="s">
        <v>154</v>
      </c>
      <c r="B13" s="548"/>
      <c r="C13" s="548"/>
      <c r="D13" s="548"/>
      <c r="E13" s="548"/>
      <c r="F13" s="548"/>
      <c r="G13" s="548"/>
      <c r="H13" s="548"/>
      <c r="I13" s="548"/>
      <c r="J13" s="548"/>
      <c r="K13" s="548"/>
      <c r="L13" s="548"/>
      <c r="M13" s="245"/>
      <c r="N13" s="245"/>
      <c r="O13" s="245"/>
      <c r="P13" s="245"/>
      <c r="Q13" s="244"/>
      <c r="R13" s="244"/>
      <c r="S13" s="244"/>
      <c r="T13" s="244"/>
      <c r="U13" s="244"/>
      <c r="V13" s="244"/>
    </row>
    <row r="14" spans="1:29" ht="15" customHeight="1" x14ac:dyDescent="0.25">
      <c r="A14" s="548" t="s">
        <v>150</v>
      </c>
      <c r="B14" s="548"/>
      <c r="C14" s="548"/>
      <c r="D14" s="548"/>
      <c r="E14" s="548"/>
      <c r="F14" s="548"/>
      <c r="G14" s="548"/>
      <c r="H14" s="548"/>
      <c r="I14" s="548"/>
      <c r="J14" s="548"/>
      <c r="K14" s="548"/>
      <c r="L14" s="548"/>
      <c r="M14" s="245"/>
      <c r="N14" s="245"/>
      <c r="O14" s="245"/>
      <c r="P14" s="245"/>
      <c r="Q14" s="244"/>
      <c r="R14" s="244"/>
      <c r="S14" s="244"/>
      <c r="T14" s="244"/>
      <c r="U14" s="244"/>
      <c r="V14" s="244"/>
    </row>
    <row r="15" spans="1:29" ht="13.5" thickBot="1" x14ac:dyDescent="0.25"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</row>
    <row r="16" spans="1:29" s="247" customFormat="1" ht="15" customHeight="1" thickBot="1" x14ac:dyDescent="0.35">
      <c r="A16" s="444" t="s">
        <v>49</v>
      </c>
      <c r="B16" s="446" t="s">
        <v>4</v>
      </c>
      <c r="C16" s="447"/>
      <c r="D16" s="448"/>
      <c r="E16" s="444" t="s">
        <v>5</v>
      </c>
      <c r="F16" s="444" t="s">
        <v>50</v>
      </c>
      <c r="G16" s="438" t="s">
        <v>7</v>
      </c>
      <c r="H16" s="438" t="s">
        <v>8</v>
      </c>
      <c r="I16" s="441" t="s">
        <v>9</v>
      </c>
      <c r="J16" s="442"/>
      <c r="K16" s="436" t="s">
        <v>117</v>
      </c>
      <c r="L16" s="438" t="s">
        <v>118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246"/>
      <c r="AA16" s="9"/>
      <c r="AB16" s="9"/>
      <c r="AC16" s="9"/>
    </row>
    <row r="17" spans="1:30" s="247" customFormat="1" ht="15" customHeight="1" thickBot="1" x14ac:dyDescent="0.35">
      <c r="A17" s="445"/>
      <c r="B17" s="449"/>
      <c r="C17" s="450"/>
      <c r="D17" s="451"/>
      <c r="E17" s="445"/>
      <c r="F17" s="445"/>
      <c r="G17" s="439"/>
      <c r="H17" s="439"/>
      <c r="I17" s="441" t="s">
        <v>119</v>
      </c>
      <c r="J17" s="442"/>
      <c r="K17" s="440"/>
      <c r="L17" s="43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246"/>
      <c r="AA17" s="9"/>
      <c r="AB17" s="9"/>
      <c r="AC17" s="9"/>
    </row>
    <row r="18" spans="1:30" ht="12.75" customHeight="1" x14ac:dyDescent="0.25">
      <c r="A18" s="549" t="s">
        <v>17</v>
      </c>
      <c r="B18" s="550"/>
      <c r="C18" s="550"/>
      <c r="D18" s="550"/>
      <c r="E18" s="550"/>
      <c r="F18" s="550"/>
      <c r="G18" s="550"/>
      <c r="H18" s="550"/>
      <c r="I18" s="550"/>
      <c r="J18" s="550"/>
      <c r="K18" s="550"/>
      <c r="L18" s="551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9"/>
      <c r="AB18" s="249"/>
      <c r="AC18" s="249"/>
      <c r="AD18" s="13"/>
    </row>
    <row r="19" spans="1:30" ht="12.75" customHeight="1" thickBot="1" x14ac:dyDescent="0.3">
      <c r="A19" s="552" t="s">
        <v>120</v>
      </c>
      <c r="B19" s="553"/>
      <c r="C19" s="553"/>
      <c r="D19" s="553"/>
      <c r="E19" s="553"/>
      <c r="F19" s="553"/>
      <c r="G19" s="553"/>
      <c r="H19" s="553"/>
      <c r="I19" s="553"/>
      <c r="J19" s="553"/>
      <c r="K19" s="553"/>
      <c r="L19" s="554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9"/>
      <c r="AB19" s="249"/>
      <c r="AC19" s="249"/>
      <c r="AD19" s="13"/>
    </row>
    <row r="20" spans="1:30" ht="12.75" customHeight="1" x14ac:dyDescent="0.25">
      <c r="A20" s="250">
        <v>1</v>
      </c>
      <c r="B20" s="431" t="s">
        <v>121</v>
      </c>
      <c r="C20" s="431"/>
      <c r="D20" s="431"/>
      <c r="E20" s="250">
        <v>1</v>
      </c>
      <c r="F20" s="251">
        <v>10</v>
      </c>
      <c r="G20" s="252">
        <v>2912</v>
      </c>
      <c r="H20" s="253">
        <f t="shared" ref="H20:H26" si="0">E20*G20</f>
        <v>2912</v>
      </c>
      <c r="I20" s="254"/>
      <c r="J20" s="255"/>
      <c r="K20" s="221"/>
      <c r="L20" s="256">
        <f>H20+K20</f>
        <v>2912</v>
      </c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30" ht="12" customHeight="1" x14ac:dyDescent="0.25">
      <c r="A21" s="257">
        <v>2</v>
      </c>
      <c r="B21" s="426" t="s">
        <v>122</v>
      </c>
      <c r="C21" s="426"/>
      <c r="D21" s="426"/>
      <c r="E21" s="257">
        <v>1</v>
      </c>
      <c r="F21" s="258" t="s">
        <v>123</v>
      </c>
      <c r="G21" s="259">
        <v>2766.4</v>
      </c>
      <c r="H21" s="260">
        <f t="shared" si="0"/>
        <v>2766.4</v>
      </c>
      <c r="I21" s="261"/>
      <c r="J21" s="262"/>
      <c r="K21" s="38"/>
      <c r="L21" s="263">
        <f t="shared" ref="L21:L26" si="1">H21+K21</f>
        <v>2766.4</v>
      </c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30" ht="12.75" customHeight="1" x14ac:dyDescent="0.25">
      <c r="A22" s="257">
        <v>3</v>
      </c>
      <c r="B22" s="426" t="s">
        <v>124</v>
      </c>
      <c r="C22" s="426"/>
      <c r="D22" s="426"/>
      <c r="E22" s="257">
        <v>4</v>
      </c>
      <c r="F22" s="264">
        <v>9</v>
      </c>
      <c r="G22" s="259">
        <v>2768</v>
      </c>
      <c r="H22" s="260">
        <f t="shared" si="0"/>
        <v>11072</v>
      </c>
      <c r="I22" s="261"/>
      <c r="J22" s="262"/>
      <c r="K22" s="38"/>
      <c r="L22" s="263">
        <f t="shared" si="1"/>
        <v>11072</v>
      </c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30" ht="14.25" customHeight="1" x14ac:dyDescent="0.25">
      <c r="A23" s="257">
        <v>4</v>
      </c>
      <c r="B23" s="426" t="s">
        <v>125</v>
      </c>
      <c r="C23" s="426"/>
      <c r="D23" s="426"/>
      <c r="E23" s="257">
        <v>1</v>
      </c>
      <c r="F23" s="264">
        <v>9</v>
      </c>
      <c r="G23" s="259">
        <v>2768</v>
      </c>
      <c r="H23" s="260">
        <f t="shared" si="0"/>
        <v>2768</v>
      </c>
      <c r="I23" s="261"/>
      <c r="J23" s="262"/>
      <c r="K23" s="38"/>
      <c r="L23" s="263">
        <f t="shared" si="1"/>
        <v>2768</v>
      </c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30" ht="12.75" customHeight="1" x14ac:dyDescent="0.25">
      <c r="A24" s="257">
        <v>5</v>
      </c>
      <c r="B24" s="454" t="s">
        <v>126</v>
      </c>
      <c r="C24" s="426"/>
      <c r="D24" s="546"/>
      <c r="E24" s="257">
        <v>1.5</v>
      </c>
      <c r="F24" s="264">
        <v>8</v>
      </c>
      <c r="G24" s="259">
        <v>2624</v>
      </c>
      <c r="H24" s="260">
        <f t="shared" si="0"/>
        <v>3936</v>
      </c>
      <c r="I24" s="261"/>
      <c r="J24" s="262"/>
      <c r="K24" s="38"/>
      <c r="L24" s="263">
        <f t="shared" si="1"/>
        <v>3936</v>
      </c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30" s="16" customFormat="1" ht="12.75" customHeight="1" thickBot="1" x14ac:dyDescent="0.3">
      <c r="A25" s="265">
        <v>6</v>
      </c>
      <c r="B25" s="424" t="s">
        <v>127</v>
      </c>
      <c r="C25" s="424"/>
      <c r="D25" s="424"/>
      <c r="E25" s="265">
        <v>8</v>
      </c>
      <c r="F25" s="266">
        <v>8</v>
      </c>
      <c r="G25" s="259">
        <v>2624</v>
      </c>
      <c r="H25" s="260">
        <f t="shared" si="0"/>
        <v>20992</v>
      </c>
      <c r="I25" s="261"/>
      <c r="J25" s="262"/>
      <c r="K25" s="38"/>
      <c r="L25" s="263">
        <f t="shared" si="1"/>
        <v>20992</v>
      </c>
    </row>
    <row r="26" spans="1:30" ht="13.5" hidden="1" customHeight="1" thickBot="1" x14ac:dyDescent="0.25">
      <c r="A26" s="257">
        <v>7</v>
      </c>
      <c r="B26" s="545" t="s">
        <v>128</v>
      </c>
      <c r="C26" s="545"/>
      <c r="D26" s="545"/>
      <c r="E26" s="267">
        <v>0</v>
      </c>
      <c r="F26" s="268">
        <v>7</v>
      </c>
      <c r="G26" s="269">
        <v>1825</v>
      </c>
      <c r="H26" s="260">
        <f t="shared" si="0"/>
        <v>0</v>
      </c>
      <c r="I26" s="261"/>
      <c r="J26" s="262"/>
      <c r="K26" s="237"/>
      <c r="L26" s="270">
        <f t="shared" si="1"/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30" ht="12.75" customHeight="1" thickBot="1" x14ac:dyDescent="0.3">
      <c r="A27" s="271"/>
      <c r="B27" s="544" t="s">
        <v>22</v>
      </c>
      <c r="C27" s="544"/>
      <c r="D27" s="544"/>
      <c r="E27" s="271">
        <f>SUM(E20:E26)</f>
        <v>16.5</v>
      </c>
      <c r="F27" s="272"/>
      <c r="G27" s="53"/>
      <c r="H27" s="273">
        <f>SUM(H20:H26)</f>
        <v>44446.400000000001</v>
      </c>
      <c r="I27" s="53"/>
      <c r="J27" s="273"/>
      <c r="K27" s="53"/>
      <c r="L27" s="53">
        <f>SUM(L20:L26)</f>
        <v>44446.400000000001</v>
      </c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30" ht="12.75" customHeight="1" x14ac:dyDescent="0.2">
      <c r="A28" s="12"/>
      <c r="B28" s="2"/>
      <c r="C28" s="2"/>
      <c r="D28" s="2"/>
      <c r="E28" s="12"/>
      <c r="F28" s="12"/>
      <c r="G28" s="4"/>
      <c r="H28" s="4"/>
      <c r="I28" s="4"/>
      <c r="J28" s="4"/>
      <c r="K28" s="5"/>
      <c r="L28" s="4"/>
      <c r="M28" s="7"/>
      <c r="N28" s="4"/>
      <c r="O28" s="4"/>
      <c r="P28" s="4"/>
      <c r="Q28" s="1"/>
      <c r="R28" s="1"/>
      <c r="S28" s="1"/>
      <c r="T28" s="1"/>
      <c r="U28" s="1"/>
      <c r="V28" s="1"/>
    </row>
    <row r="29" spans="1:30" ht="12.75" customHeight="1" x14ac:dyDescent="0.2">
      <c r="B29" s="128"/>
      <c r="C29" s="128"/>
      <c r="D29" s="128"/>
      <c r="E29" s="2"/>
      <c r="F29" s="2"/>
      <c r="G29" s="2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</row>
    <row r="30" spans="1:30" ht="12.75" customHeight="1" x14ac:dyDescent="0.25">
      <c r="B30" s="128"/>
      <c r="C30" s="128"/>
      <c r="D30" s="128"/>
      <c r="E30" s="421" t="s">
        <v>129</v>
      </c>
      <c r="F30" s="421"/>
      <c r="G30" s="421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</row>
    <row r="31" spans="1:30" ht="12.75" customHeight="1" x14ac:dyDescent="0.25">
      <c r="B31" s="128"/>
      <c r="C31" s="128"/>
      <c r="D31" s="128"/>
      <c r="E31" s="421"/>
      <c r="F31" s="421"/>
      <c r="G31" s="421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</row>
    <row r="32" spans="1:30" ht="25.5" customHeight="1" x14ac:dyDescent="0.25">
      <c r="B32" s="128"/>
      <c r="C32" s="128"/>
      <c r="D32" s="128"/>
      <c r="E32" s="421"/>
      <c r="F32" s="421"/>
      <c r="G32" s="421"/>
      <c r="H32" s="289"/>
      <c r="I32" s="10" t="s">
        <v>138</v>
      </c>
      <c r="J32" s="10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</row>
    <row r="33" spans="1:22" ht="12.75" customHeight="1" x14ac:dyDescent="0.25">
      <c r="B33" s="128"/>
      <c r="C33" s="128"/>
      <c r="D33" s="128"/>
      <c r="E33" s="2"/>
      <c r="F33" s="2"/>
      <c r="G33" s="2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</row>
    <row r="34" spans="1:22" ht="12.75" customHeight="1" x14ac:dyDescent="0.25">
      <c r="B34" s="129"/>
      <c r="C34" s="129"/>
      <c r="D34" s="129"/>
      <c r="E34" s="421" t="s">
        <v>47</v>
      </c>
      <c r="F34" s="421"/>
      <c r="G34" s="421"/>
      <c r="H34" s="128"/>
      <c r="I34" s="128"/>
      <c r="J34" s="4"/>
      <c r="K34" s="5"/>
      <c r="L34" s="4"/>
      <c r="M34" s="5"/>
      <c r="N34" s="6"/>
      <c r="O34" s="7"/>
      <c r="P34" s="6"/>
      <c r="Q34" s="6"/>
      <c r="R34" s="7"/>
      <c r="S34" s="4"/>
      <c r="T34" s="4"/>
      <c r="U34" s="4"/>
      <c r="V34" s="4"/>
    </row>
    <row r="35" spans="1:22" ht="12.75" customHeight="1" x14ac:dyDescent="0.25">
      <c r="B35" s="129"/>
      <c r="C35" s="129"/>
      <c r="D35" s="129"/>
      <c r="E35" s="421"/>
      <c r="F35" s="421"/>
      <c r="G35" s="421"/>
      <c r="H35" s="274"/>
      <c r="I35" s="290" t="s">
        <v>137</v>
      </c>
      <c r="J35" s="290"/>
      <c r="K35" s="6"/>
      <c r="L35" s="7"/>
      <c r="M35" s="6"/>
      <c r="N35" s="6"/>
      <c r="O35" s="7"/>
      <c r="P35" s="4"/>
      <c r="Q35" s="4"/>
      <c r="R35" s="4"/>
      <c r="S35" s="4"/>
      <c r="T35" s="1"/>
      <c r="U35" s="1"/>
      <c r="V35" s="1"/>
    </row>
    <row r="36" spans="1:22" ht="12.75" customHeight="1" x14ac:dyDescent="0.25">
      <c r="B36" s="129"/>
      <c r="C36" s="129"/>
      <c r="D36" s="129"/>
      <c r="E36" s="12"/>
      <c r="F36" s="12"/>
      <c r="G36" s="4"/>
      <c r="H36" s="2"/>
      <c r="I36" s="4"/>
      <c r="J36" s="4"/>
      <c r="K36" s="5"/>
      <c r="L36" s="4"/>
      <c r="M36" s="5"/>
      <c r="N36" s="6"/>
      <c r="O36" s="7"/>
      <c r="P36" s="6"/>
      <c r="Q36" s="6"/>
      <c r="R36" s="7"/>
      <c r="S36" s="4"/>
      <c r="T36" s="4"/>
      <c r="U36" s="4"/>
      <c r="V36" s="4"/>
    </row>
    <row r="37" spans="1:22" ht="12.75" customHeight="1" x14ac:dyDescent="0.25">
      <c r="B37" s="164"/>
      <c r="C37" s="164"/>
      <c r="D37" s="164"/>
      <c r="E37" s="164"/>
      <c r="F37" s="164"/>
      <c r="G37" s="164"/>
      <c r="H37" s="4"/>
      <c r="I37" s="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</row>
    <row r="38" spans="1:22" ht="12.75" customHeight="1" x14ac:dyDescent="0.25">
      <c r="B38" s="129"/>
      <c r="C38" s="129"/>
      <c r="D38" s="129"/>
      <c r="E38" s="12"/>
      <c r="F38" s="12"/>
      <c r="G38" s="4"/>
      <c r="H38" s="164"/>
      <c r="I38" s="164"/>
      <c r="J38" s="4"/>
      <c r="K38" s="5"/>
      <c r="L38" s="4"/>
      <c r="M38" s="5"/>
      <c r="N38" s="6"/>
      <c r="O38" s="7"/>
      <c r="P38" s="6"/>
      <c r="Q38" s="6"/>
      <c r="R38" s="7"/>
      <c r="S38" s="4"/>
      <c r="T38" s="4"/>
      <c r="U38" s="4"/>
      <c r="V38" s="4"/>
    </row>
    <row r="39" spans="1:22" ht="25.5" customHeight="1" x14ac:dyDescent="0.25">
      <c r="B39" s="129"/>
      <c r="C39" s="129"/>
      <c r="D39" s="129"/>
      <c r="E39" s="12"/>
      <c r="F39" s="12"/>
      <c r="G39" s="4"/>
      <c r="H39" s="4"/>
      <c r="I39" s="4"/>
      <c r="J39" s="4"/>
      <c r="K39" s="5"/>
      <c r="L39" s="4"/>
      <c r="M39" s="5"/>
      <c r="N39" s="6"/>
      <c r="O39" s="7"/>
      <c r="P39" s="6"/>
      <c r="Q39" s="6"/>
      <c r="R39" s="7"/>
      <c r="S39" s="4"/>
      <c r="T39" s="4"/>
      <c r="U39" s="4"/>
      <c r="V39" s="4"/>
    </row>
    <row r="40" spans="1:22" ht="25.5" customHeight="1" x14ac:dyDescent="0.25">
      <c r="B40" s="129"/>
      <c r="C40" s="129"/>
      <c r="D40" s="129"/>
      <c r="E40" s="12"/>
      <c r="F40" s="12"/>
      <c r="G40" s="4"/>
      <c r="H40" s="4"/>
      <c r="I40" s="4"/>
      <c r="J40" s="4"/>
      <c r="K40" s="5"/>
      <c r="L40" s="4"/>
      <c r="M40" s="5"/>
      <c r="N40" s="6"/>
      <c r="O40" s="7"/>
      <c r="P40" s="6"/>
      <c r="Q40" s="6"/>
      <c r="R40" s="7"/>
      <c r="S40" s="4"/>
      <c r="T40" s="4"/>
      <c r="U40" s="4"/>
      <c r="V40" s="4"/>
    </row>
    <row r="41" spans="1:22" ht="12.75" customHeight="1" x14ac:dyDescent="0.25">
      <c r="B41" s="129"/>
      <c r="C41" s="129"/>
      <c r="D41" s="129"/>
      <c r="E41" s="12"/>
      <c r="F41" s="12"/>
      <c r="G41" s="4"/>
      <c r="H41" s="4"/>
      <c r="I41" s="4"/>
      <c r="J41" s="4"/>
      <c r="K41" s="5"/>
      <c r="L41" s="4"/>
      <c r="M41" s="5"/>
      <c r="N41" s="6"/>
      <c r="O41" s="7"/>
      <c r="P41" s="6"/>
      <c r="Q41" s="6"/>
      <c r="R41" s="7"/>
      <c r="S41" s="4"/>
      <c r="T41" s="4"/>
      <c r="U41" s="4"/>
      <c r="V41" s="4"/>
    </row>
    <row r="42" spans="1:22" ht="12.75" customHeight="1" x14ac:dyDescent="0.25">
      <c r="B42" s="129"/>
      <c r="C42" s="129"/>
      <c r="D42" s="129"/>
      <c r="E42" s="12"/>
      <c r="F42" s="12"/>
      <c r="G42" s="4"/>
      <c r="H42" s="4"/>
      <c r="I42" s="4"/>
      <c r="J42" s="4"/>
      <c r="K42" s="5"/>
      <c r="L42" s="4"/>
      <c r="M42" s="5"/>
      <c r="N42" s="6"/>
      <c r="O42" s="7"/>
      <c r="P42" s="6"/>
      <c r="Q42" s="6"/>
      <c r="R42" s="7"/>
      <c r="S42" s="4"/>
      <c r="T42" s="4"/>
      <c r="U42" s="4"/>
      <c r="V42" s="4"/>
    </row>
    <row r="43" spans="1:22" ht="12.75" customHeight="1" x14ac:dyDescent="0.25">
      <c r="B43" s="164"/>
      <c r="C43" s="164"/>
      <c r="D43" s="164"/>
      <c r="E43" s="164"/>
      <c r="F43" s="164"/>
      <c r="G43" s="164"/>
      <c r="H43" s="4"/>
      <c r="I43" s="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</row>
    <row r="44" spans="1:22" ht="12.75" customHeight="1" x14ac:dyDescent="0.25">
      <c r="B44" s="129"/>
      <c r="C44" s="129"/>
      <c r="D44" s="129"/>
      <c r="E44" s="12"/>
      <c r="F44" s="12"/>
      <c r="G44" s="4"/>
      <c r="H44" s="164"/>
      <c r="I44" s="164"/>
      <c r="J44" s="4"/>
      <c r="K44" s="5"/>
      <c r="L44" s="4"/>
      <c r="M44" s="5"/>
      <c r="N44" s="6"/>
      <c r="O44" s="7"/>
      <c r="P44" s="6"/>
      <c r="Q44" s="6"/>
      <c r="R44" s="7"/>
      <c r="S44" s="4"/>
      <c r="T44" s="4"/>
      <c r="U44" s="4"/>
      <c r="V44" s="4"/>
    </row>
    <row r="45" spans="1:22" ht="12.75" customHeight="1" x14ac:dyDescent="0.25">
      <c r="B45" s="129"/>
      <c r="C45" s="129"/>
      <c r="D45" s="129"/>
      <c r="E45" s="12"/>
      <c r="F45" s="12"/>
      <c r="G45" s="4"/>
      <c r="H45" s="4"/>
      <c r="I45" s="4"/>
      <c r="J45" s="4"/>
      <c r="K45" s="5"/>
      <c r="L45" s="4"/>
      <c r="M45" s="5"/>
      <c r="N45" s="6"/>
      <c r="O45" s="7"/>
      <c r="P45" s="6"/>
      <c r="Q45" s="6"/>
      <c r="R45" s="7"/>
      <c r="S45" s="4"/>
      <c r="T45" s="4"/>
      <c r="U45" s="4"/>
      <c r="V45" s="4"/>
    </row>
    <row r="46" spans="1:22" s="16" customFormat="1" ht="12.75" customHeight="1" x14ac:dyDescent="0.25">
      <c r="A46" s="223"/>
      <c r="B46" s="167"/>
      <c r="C46" s="167"/>
      <c r="D46" s="167"/>
      <c r="E46" s="275"/>
      <c r="F46" s="275"/>
      <c r="G46" s="276"/>
      <c r="H46" s="4"/>
      <c r="I46" s="4"/>
      <c r="J46" s="276"/>
      <c r="K46" s="277"/>
      <c r="L46" s="276"/>
      <c r="M46" s="277"/>
      <c r="N46" s="276"/>
      <c r="O46" s="277"/>
      <c r="P46" s="276"/>
      <c r="Q46" s="276"/>
      <c r="R46" s="277"/>
      <c r="S46" s="276"/>
      <c r="T46" s="276"/>
      <c r="U46" s="276"/>
      <c r="V46" s="276"/>
    </row>
    <row r="47" spans="1:22" ht="12.75" customHeight="1" x14ac:dyDescent="0.25">
      <c r="B47" s="165"/>
      <c r="C47" s="165"/>
      <c r="D47" s="165"/>
      <c r="E47" s="165"/>
      <c r="F47" s="165"/>
      <c r="G47" s="165"/>
      <c r="H47" s="276"/>
      <c r="I47" s="276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</row>
    <row r="48" spans="1:22" ht="12.75" customHeight="1" x14ac:dyDescent="0.25">
      <c r="B48" s="129"/>
      <c r="C48" s="129"/>
      <c r="D48" s="129"/>
      <c r="E48" s="12"/>
      <c r="F48" s="12"/>
      <c r="G48" s="4"/>
      <c r="H48" s="165"/>
      <c r="I48" s="165"/>
      <c r="J48" s="4"/>
      <c r="K48" s="5"/>
      <c r="L48" s="4"/>
      <c r="M48" s="5"/>
      <c r="N48" s="6"/>
      <c r="O48" s="7"/>
      <c r="P48" s="6"/>
      <c r="Q48" s="6"/>
      <c r="R48" s="7"/>
      <c r="S48" s="4"/>
      <c r="T48" s="4"/>
      <c r="U48" s="4"/>
      <c r="V48" s="4"/>
    </row>
    <row r="49" spans="1:22" ht="12.75" customHeight="1" x14ac:dyDescent="0.25">
      <c r="B49" s="129"/>
      <c r="C49" s="129"/>
      <c r="D49" s="129"/>
      <c r="E49" s="12"/>
      <c r="F49" s="12"/>
      <c r="G49" s="4"/>
      <c r="H49" s="4"/>
      <c r="I49" s="4"/>
      <c r="J49" s="4"/>
      <c r="K49" s="5"/>
      <c r="L49" s="4"/>
      <c r="M49" s="5"/>
      <c r="N49" s="6"/>
      <c r="O49" s="7"/>
      <c r="P49" s="6"/>
      <c r="Q49" s="6"/>
      <c r="R49" s="7"/>
      <c r="S49" s="4"/>
      <c r="T49" s="4"/>
      <c r="U49" s="4"/>
      <c r="V49" s="4"/>
    </row>
    <row r="50" spans="1:22" ht="12.75" customHeight="1" x14ac:dyDescent="0.25">
      <c r="B50" s="129"/>
      <c r="C50" s="129"/>
      <c r="D50" s="129"/>
      <c r="E50" s="12"/>
      <c r="F50" s="12"/>
      <c r="G50" s="4"/>
      <c r="H50" s="4"/>
      <c r="I50" s="4"/>
      <c r="J50" s="4"/>
      <c r="K50" s="5"/>
      <c r="L50" s="4"/>
      <c r="M50" s="5"/>
      <c r="N50" s="6"/>
      <c r="O50" s="7"/>
      <c r="P50" s="6"/>
      <c r="Q50" s="6"/>
      <c r="R50" s="7"/>
      <c r="S50" s="4"/>
      <c r="T50" s="4"/>
      <c r="U50" s="4"/>
      <c r="V50" s="4"/>
    </row>
    <row r="51" spans="1:22" ht="12.75" customHeight="1" x14ac:dyDescent="0.25">
      <c r="B51" s="129"/>
      <c r="C51" s="129"/>
      <c r="D51" s="129"/>
      <c r="E51" s="12"/>
      <c r="F51" s="12"/>
      <c r="G51" s="4"/>
      <c r="H51" s="4"/>
      <c r="I51" s="4"/>
      <c r="J51" s="4"/>
      <c r="K51" s="5"/>
      <c r="L51" s="4"/>
      <c r="M51" s="5"/>
      <c r="N51" s="6"/>
      <c r="O51" s="7"/>
      <c r="P51" s="6"/>
      <c r="Q51" s="6"/>
      <c r="R51" s="7"/>
      <c r="S51" s="4"/>
      <c r="T51" s="4"/>
      <c r="U51" s="4"/>
      <c r="V51" s="4"/>
    </row>
    <row r="52" spans="1:22" ht="12.75" customHeight="1" x14ac:dyDescent="0.25">
      <c r="B52" s="129"/>
      <c r="C52" s="129"/>
      <c r="D52" s="129"/>
      <c r="E52" s="12"/>
      <c r="F52" s="12"/>
      <c r="G52" s="4"/>
      <c r="H52" s="4"/>
      <c r="I52" s="4"/>
      <c r="J52" s="4"/>
      <c r="K52" s="5"/>
      <c r="L52" s="4"/>
      <c r="M52" s="5"/>
      <c r="N52" s="6"/>
      <c r="O52" s="7"/>
      <c r="P52" s="6"/>
      <c r="Q52" s="6"/>
      <c r="R52" s="7"/>
      <c r="S52" s="4"/>
      <c r="T52" s="4"/>
      <c r="U52" s="4"/>
      <c r="V52" s="4"/>
    </row>
    <row r="53" spans="1:22" ht="12.75" customHeight="1" x14ac:dyDescent="0.25">
      <c r="B53" s="129"/>
      <c r="C53" s="129"/>
      <c r="D53" s="129"/>
      <c r="E53" s="12"/>
      <c r="F53" s="12"/>
      <c r="G53" s="4"/>
      <c r="H53" s="4"/>
      <c r="I53" s="4"/>
      <c r="J53" s="4"/>
      <c r="K53" s="5"/>
      <c r="L53" s="4"/>
      <c r="M53" s="5"/>
      <c r="N53" s="6"/>
      <c r="O53" s="7"/>
      <c r="P53" s="6"/>
      <c r="Q53" s="6"/>
      <c r="R53" s="7"/>
      <c r="S53" s="4"/>
      <c r="T53" s="4"/>
      <c r="U53" s="4"/>
      <c r="V53" s="4"/>
    </row>
    <row r="54" spans="1:22" ht="12.75" customHeight="1" x14ac:dyDescent="0.25">
      <c r="B54" s="128"/>
      <c r="C54" s="128"/>
      <c r="D54" s="128"/>
      <c r="E54" s="278"/>
      <c r="F54" s="278"/>
      <c r="G54" s="166"/>
      <c r="H54" s="4"/>
      <c r="I54" s="4"/>
      <c r="J54" s="166"/>
      <c r="K54" s="279"/>
      <c r="L54" s="166"/>
      <c r="M54" s="279"/>
      <c r="N54" s="166"/>
      <c r="O54" s="279"/>
      <c r="P54" s="166"/>
      <c r="Q54" s="166"/>
      <c r="R54" s="279"/>
      <c r="S54" s="166"/>
      <c r="T54" s="166"/>
      <c r="U54" s="166"/>
      <c r="V54" s="166"/>
    </row>
    <row r="55" spans="1:22" s="281" customFormat="1" x14ac:dyDescent="0.25">
      <c r="A55" s="280"/>
      <c r="B55" s="278"/>
      <c r="C55" s="278"/>
      <c r="D55" s="278"/>
      <c r="E55" s="278"/>
      <c r="F55" s="278"/>
      <c r="G55" s="278"/>
      <c r="H55" s="166"/>
      <c r="I55" s="166"/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</row>
    <row r="56" spans="1:22" ht="12.75" customHeight="1" x14ac:dyDescent="0.25">
      <c r="B56" s="282"/>
      <c r="C56" s="282"/>
      <c r="D56" s="282"/>
      <c r="E56" s="282"/>
      <c r="F56" s="282"/>
      <c r="G56" s="282"/>
      <c r="H56" s="278"/>
      <c r="I56" s="278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</row>
    <row r="57" spans="1:22" ht="12.75" customHeight="1" x14ac:dyDescent="0.25">
      <c r="B57" s="129"/>
      <c r="C57" s="129"/>
      <c r="D57" s="129"/>
      <c r="E57" s="12"/>
      <c r="F57" s="12"/>
      <c r="G57" s="4"/>
      <c r="H57" s="282"/>
      <c r="I57" s="282"/>
      <c r="J57" s="4"/>
      <c r="K57" s="5"/>
      <c r="L57" s="4"/>
      <c r="M57" s="5"/>
      <c r="N57" s="6"/>
      <c r="O57" s="7"/>
      <c r="P57" s="6"/>
      <c r="Q57" s="6"/>
      <c r="R57" s="7"/>
      <c r="S57" s="4"/>
      <c r="T57" s="4"/>
      <c r="U57" s="4"/>
      <c r="V57" s="4"/>
    </row>
    <row r="58" spans="1:22" ht="12.75" customHeight="1" x14ac:dyDescent="0.25">
      <c r="B58" s="164"/>
      <c r="C58" s="164"/>
      <c r="D58" s="164"/>
      <c r="E58" s="164"/>
      <c r="F58" s="164"/>
      <c r="G58" s="164"/>
      <c r="H58" s="4"/>
      <c r="I58" s="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</row>
    <row r="59" spans="1:22" ht="12.75" customHeight="1" x14ac:dyDescent="0.25">
      <c r="B59" s="129"/>
      <c r="C59" s="129"/>
      <c r="D59" s="129"/>
      <c r="E59" s="12"/>
      <c r="F59" s="12"/>
      <c r="G59" s="4"/>
      <c r="H59" s="164"/>
      <c r="I59" s="164"/>
      <c r="J59" s="4"/>
      <c r="K59" s="5"/>
      <c r="L59" s="4"/>
      <c r="M59" s="5"/>
      <c r="N59" s="6"/>
      <c r="O59" s="7"/>
      <c r="P59" s="6"/>
      <c r="Q59" s="6"/>
      <c r="R59" s="7"/>
      <c r="S59" s="4"/>
      <c r="T59" s="4"/>
      <c r="U59" s="4"/>
      <c r="V59" s="4"/>
    </row>
    <row r="60" spans="1:22" ht="12.75" customHeight="1" x14ac:dyDescent="0.25">
      <c r="B60" s="164"/>
      <c r="C60" s="164"/>
      <c r="D60" s="164"/>
      <c r="E60" s="164"/>
      <c r="F60" s="164"/>
      <c r="G60" s="164"/>
      <c r="H60" s="4"/>
      <c r="I60" s="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</row>
    <row r="61" spans="1:22" ht="12.75" customHeight="1" x14ac:dyDescent="0.25">
      <c r="B61" s="129"/>
      <c r="C61" s="129"/>
      <c r="D61" s="129"/>
      <c r="E61" s="12"/>
      <c r="F61" s="12"/>
      <c r="G61" s="4"/>
      <c r="H61" s="164"/>
      <c r="I61" s="164"/>
      <c r="J61" s="4"/>
      <c r="K61" s="5"/>
      <c r="L61" s="4"/>
      <c r="M61" s="5"/>
      <c r="N61" s="6"/>
      <c r="O61" s="7"/>
      <c r="P61" s="6"/>
      <c r="Q61" s="6"/>
      <c r="R61" s="7"/>
      <c r="S61" s="4"/>
      <c r="T61" s="4"/>
      <c r="U61" s="4"/>
      <c r="V61" s="4"/>
    </row>
    <row r="62" spans="1:22" ht="12.75" customHeight="1" x14ac:dyDescent="0.25">
      <c r="B62" s="164"/>
      <c r="C62" s="164"/>
      <c r="D62" s="164"/>
      <c r="E62" s="164"/>
      <c r="F62" s="164"/>
      <c r="G62" s="164"/>
      <c r="H62" s="4"/>
      <c r="I62" s="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</row>
    <row r="63" spans="1:22" ht="12.75" customHeight="1" x14ac:dyDescent="0.25">
      <c r="B63" s="129"/>
      <c r="C63" s="129"/>
      <c r="D63" s="129"/>
      <c r="E63" s="12"/>
      <c r="F63" s="12"/>
      <c r="G63" s="4"/>
      <c r="H63" s="164"/>
      <c r="I63" s="164"/>
      <c r="J63" s="4"/>
      <c r="K63" s="5"/>
      <c r="L63" s="4"/>
      <c r="M63" s="5"/>
      <c r="N63" s="6"/>
      <c r="O63" s="7"/>
      <c r="P63" s="6"/>
      <c r="Q63" s="6"/>
      <c r="R63" s="7"/>
      <c r="S63" s="4"/>
      <c r="T63" s="4"/>
      <c r="U63" s="4"/>
      <c r="V63" s="4"/>
    </row>
    <row r="64" spans="1:22" ht="12.75" customHeight="1" x14ac:dyDescent="0.25">
      <c r="B64" s="282"/>
      <c r="C64" s="282"/>
      <c r="D64" s="282"/>
      <c r="E64" s="282"/>
      <c r="F64" s="282"/>
      <c r="G64" s="282"/>
      <c r="H64" s="4"/>
      <c r="I64" s="4"/>
      <c r="J64" s="282"/>
      <c r="K64" s="282"/>
      <c r="L64" s="282"/>
      <c r="M64" s="282"/>
      <c r="N64" s="282"/>
      <c r="O64" s="282"/>
      <c r="P64" s="282"/>
      <c r="Q64" s="282"/>
      <c r="R64" s="282"/>
      <c r="S64" s="282"/>
      <c r="T64" s="282"/>
      <c r="U64" s="282"/>
      <c r="V64" s="282"/>
    </row>
    <row r="65" spans="2:22" ht="12.75" customHeight="1" x14ac:dyDescent="0.25">
      <c r="B65" s="129"/>
      <c r="C65" s="129"/>
      <c r="D65" s="129"/>
      <c r="E65" s="12"/>
      <c r="F65" s="12"/>
      <c r="G65" s="4"/>
      <c r="H65" s="282"/>
      <c r="I65" s="282"/>
      <c r="J65" s="4"/>
      <c r="K65" s="5"/>
      <c r="L65" s="4"/>
      <c r="M65" s="5"/>
      <c r="N65" s="6"/>
      <c r="O65" s="7"/>
      <c r="P65" s="6"/>
      <c r="Q65" s="6"/>
      <c r="R65" s="7"/>
      <c r="S65" s="4"/>
      <c r="T65" s="4"/>
      <c r="U65" s="4"/>
      <c r="V65" s="4"/>
    </row>
    <row r="66" spans="2:22" ht="12.75" customHeight="1" x14ac:dyDescent="0.25">
      <c r="B66" s="164"/>
      <c r="C66" s="164"/>
      <c r="D66" s="164"/>
      <c r="E66" s="164"/>
      <c r="F66" s="164"/>
      <c r="G66" s="164"/>
      <c r="H66" s="4"/>
      <c r="I66" s="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</row>
    <row r="67" spans="2:22" ht="12.75" customHeight="1" x14ac:dyDescent="0.25">
      <c r="B67" s="129"/>
      <c r="C67" s="129"/>
      <c r="D67" s="129"/>
      <c r="E67" s="12"/>
      <c r="F67" s="12"/>
      <c r="G67" s="4"/>
      <c r="H67" s="164"/>
      <c r="I67" s="164"/>
      <c r="J67" s="4"/>
      <c r="K67" s="5"/>
      <c r="L67" s="4"/>
      <c r="M67" s="5"/>
      <c r="N67" s="6"/>
      <c r="O67" s="7"/>
      <c r="P67" s="6"/>
      <c r="Q67" s="6"/>
      <c r="R67" s="7"/>
      <c r="S67" s="4"/>
      <c r="T67" s="4"/>
      <c r="U67" s="4"/>
      <c r="V67" s="4"/>
    </row>
    <row r="68" spans="2:22" ht="12.75" customHeight="1" x14ac:dyDescent="0.25">
      <c r="B68" s="164"/>
      <c r="C68" s="164"/>
      <c r="D68" s="164"/>
      <c r="E68" s="164"/>
      <c r="F68" s="164"/>
      <c r="G68" s="164"/>
      <c r="H68" s="4"/>
      <c r="I68" s="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</row>
    <row r="69" spans="2:22" ht="12.75" customHeight="1" x14ac:dyDescent="0.25">
      <c r="B69" s="129"/>
      <c r="C69" s="129"/>
      <c r="D69" s="129"/>
      <c r="E69" s="12"/>
      <c r="F69" s="12"/>
      <c r="G69" s="4"/>
      <c r="H69" s="164"/>
      <c r="I69" s="164"/>
      <c r="J69" s="4"/>
      <c r="K69" s="5"/>
      <c r="L69" s="4"/>
      <c r="M69" s="5"/>
      <c r="N69" s="6"/>
      <c r="O69" s="7"/>
      <c r="P69" s="6"/>
      <c r="Q69" s="6"/>
      <c r="R69" s="7"/>
      <c r="S69" s="4"/>
      <c r="T69" s="4"/>
      <c r="U69" s="4"/>
      <c r="V69" s="4"/>
    </row>
    <row r="70" spans="2:22" ht="12.75" customHeight="1" x14ac:dyDescent="0.25">
      <c r="B70" s="164"/>
      <c r="C70" s="164"/>
      <c r="D70" s="164"/>
      <c r="E70" s="164"/>
      <c r="F70" s="164"/>
      <c r="G70" s="164"/>
      <c r="H70" s="4"/>
      <c r="I70" s="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</row>
    <row r="71" spans="2:22" ht="12.75" customHeight="1" x14ac:dyDescent="0.25">
      <c r="B71" s="129"/>
      <c r="C71" s="129"/>
      <c r="D71" s="129"/>
      <c r="E71" s="12"/>
      <c r="F71" s="12"/>
      <c r="G71" s="4"/>
      <c r="H71" s="164"/>
      <c r="I71" s="164"/>
      <c r="J71" s="4"/>
      <c r="K71" s="5"/>
      <c r="L71" s="4"/>
      <c r="M71" s="5"/>
      <c r="N71" s="6"/>
      <c r="O71" s="7"/>
      <c r="P71" s="6"/>
      <c r="Q71" s="6"/>
      <c r="R71" s="7"/>
      <c r="S71" s="4"/>
      <c r="T71" s="4"/>
      <c r="U71" s="4"/>
      <c r="V71" s="4"/>
    </row>
    <row r="72" spans="2:22" ht="12.75" customHeight="1" x14ac:dyDescent="0.25">
      <c r="B72" s="282"/>
      <c r="C72" s="282"/>
      <c r="D72" s="282"/>
      <c r="E72" s="282"/>
      <c r="F72" s="282"/>
      <c r="G72" s="282"/>
      <c r="H72" s="4"/>
      <c r="I72" s="4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</row>
    <row r="73" spans="2:22" ht="12.75" customHeight="1" x14ac:dyDescent="0.25">
      <c r="B73" s="129"/>
      <c r="C73" s="129"/>
      <c r="D73" s="129"/>
      <c r="E73" s="12"/>
      <c r="F73" s="12"/>
      <c r="G73" s="4"/>
      <c r="H73" s="282"/>
      <c r="I73" s="282"/>
      <c r="J73" s="4"/>
      <c r="K73" s="5"/>
      <c r="L73" s="4"/>
      <c r="M73" s="5"/>
      <c r="N73" s="6"/>
      <c r="O73" s="7"/>
      <c r="P73" s="6"/>
      <c r="Q73" s="6"/>
      <c r="R73" s="7"/>
      <c r="S73" s="4"/>
      <c r="T73" s="4"/>
      <c r="U73" s="4"/>
      <c r="V73" s="4"/>
    </row>
    <row r="74" spans="2:22" ht="12.75" customHeight="1" x14ac:dyDescent="0.25">
      <c r="B74" s="164"/>
      <c r="C74" s="164"/>
      <c r="D74" s="164"/>
      <c r="E74" s="164"/>
      <c r="F74" s="164"/>
      <c r="G74" s="164"/>
      <c r="H74" s="4"/>
      <c r="I74" s="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</row>
    <row r="75" spans="2:22" ht="12.75" customHeight="1" x14ac:dyDescent="0.25">
      <c r="B75" s="129"/>
      <c r="C75" s="129"/>
      <c r="D75" s="129"/>
      <c r="E75" s="12"/>
      <c r="F75" s="12"/>
      <c r="G75" s="4"/>
      <c r="H75" s="164"/>
      <c r="I75" s="164"/>
      <c r="J75" s="4"/>
      <c r="K75" s="5"/>
      <c r="L75" s="4"/>
      <c r="M75" s="5"/>
      <c r="N75" s="6"/>
      <c r="O75" s="7"/>
      <c r="P75" s="6"/>
      <c r="Q75" s="6"/>
      <c r="R75" s="7"/>
      <c r="S75" s="4"/>
      <c r="T75" s="4"/>
      <c r="U75" s="4"/>
      <c r="V75" s="4"/>
    </row>
    <row r="76" spans="2:22" ht="12.75" customHeight="1" x14ac:dyDescent="0.25">
      <c r="B76" s="164"/>
      <c r="C76" s="164"/>
      <c r="D76" s="164"/>
      <c r="E76" s="164"/>
      <c r="F76" s="164"/>
      <c r="G76" s="164"/>
      <c r="H76" s="4"/>
      <c r="I76" s="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</row>
    <row r="77" spans="2:22" ht="12.75" customHeight="1" x14ac:dyDescent="0.25">
      <c r="B77" s="129"/>
      <c r="C77" s="129"/>
      <c r="D77" s="129"/>
      <c r="E77" s="12"/>
      <c r="F77" s="12"/>
      <c r="G77" s="4"/>
      <c r="H77" s="164"/>
      <c r="I77" s="164"/>
      <c r="J77" s="4"/>
      <c r="K77" s="5"/>
      <c r="L77" s="4"/>
      <c r="M77" s="5"/>
      <c r="N77" s="6"/>
      <c r="O77" s="7"/>
      <c r="P77" s="6"/>
      <c r="Q77" s="6"/>
      <c r="R77" s="7"/>
      <c r="S77" s="4"/>
      <c r="T77" s="4"/>
      <c r="U77" s="4"/>
      <c r="V77" s="4"/>
    </row>
    <row r="78" spans="2:22" ht="12.75" customHeight="1" x14ac:dyDescent="0.25">
      <c r="B78" s="164"/>
      <c r="C78" s="164"/>
      <c r="D78" s="164"/>
      <c r="E78" s="164"/>
      <c r="F78" s="164"/>
      <c r="G78" s="164"/>
      <c r="H78" s="4"/>
      <c r="I78" s="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</row>
    <row r="79" spans="2:22" ht="12.75" customHeight="1" x14ac:dyDescent="0.25">
      <c r="B79" s="129"/>
      <c r="C79" s="129"/>
      <c r="D79" s="129"/>
      <c r="E79" s="12"/>
      <c r="F79" s="12"/>
      <c r="G79" s="4"/>
      <c r="H79" s="164"/>
      <c r="I79" s="164"/>
      <c r="J79" s="4"/>
      <c r="K79" s="5"/>
      <c r="L79" s="4"/>
      <c r="M79" s="5"/>
      <c r="N79" s="6"/>
      <c r="O79" s="7"/>
      <c r="P79" s="6"/>
      <c r="Q79" s="6"/>
      <c r="R79" s="7"/>
      <c r="S79" s="4"/>
      <c r="T79" s="4"/>
      <c r="U79" s="4"/>
      <c r="V79" s="4"/>
    </row>
    <row r="80" spans="2:22" ht="12.75" customHeight="1" x14ac:dyDescent="0.25">
      <c r="B80" s="164"/>
      <c r="C80" s="164"/>
      <c r="D80" s="164"/>
      <c r="E80" s="164"/>
      <c r="F80" s="164"/>
      <c r="G80" s="164"/>
      <c r="H80" s="4"/>
      <c r="I80" s="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</row>
    <row r="81" spans="2:22" ht="12.75" customHeight="1" x14ac:dyDescent="0.25">
      <c r="B81" s="129"/>
      <c r="C81" s="129"/>
      <c r="D81" s="129"/>
      <c r="E81" s="12"/>
      <c r="F81" s="12"/>
      <c r="G81" s="4"/>
      <c r="H81" s="164"/>
      <c r="I81" s="164"/>
      <c r="J81" s="4"/>
      <c r="K81" s="5"/>
      <c r="L81" s="4"/>
      <c r="M81" s="5"/>
      <c r="N81" s="6"/>
      <c r="O81" s="7"/>
      <c r="P81" s="6"/>
      <c r="Q81" s="6"/>
      <c r="R81" s="7"/>
      <c r="S81" s="4"/>
      <c r="T81" s="4"/>
      <c r="U81" s="4"/>
      <c r="V81" s="4"/>
    </row>
    <row r="82" spans="2:22" ht="12.75" customHeight="1" x14ac:dyDescent="0.25">
      <c r="B82" s="129"/>
      <c r="C82" s="129"/>
      <c r="D82" s="129"/>
      <c r="E82" s="12"/>
      <c r="F82" s="12"/>
      <c r="G82" s="4"/>
      <c r="H82" s="4"/>
      <c r="I82" s="4"/>
      <c r="J82" s="4"/>
      <c r="K82" s="5"/>
      <c r="L82" s="4"/>
      <c r="M82" s="5"/>
      <c r="N82" s="6"/>
      <c r="O82" s="7"/>
      <c r="P82" s="6"/>
      <c r="Q82" s="6"/>
      <c r="R82" s="7"/>
      <c r="S82" s="4"/>
      <c r="T82" s="4"/>
      <c r="U82" s="4"/>
      <c r="V82" s="4"/>
    </row>
    <row r="83" spans="2:22" ht="12.75" customHeight="1" x14ac:dyDescent="0.25">
      <c r="B83" s="282"/>
      <c r="C83" s="282"/>
      <c r="D83" s="282"/>
      <c r="E83" s="282"/>
      <c r="F83" s="282"/>
      <c r="G83" s="282"/>
      <c r="H83" s="4"/>
      <c r="I83" s="4"/>
      <c r="J83" s="282"/>
      <c r="K83" s="282"/>
      <c r="L83" s="282"/>
      <c r="M83" s="282"/>
      <c r="N83" s="282"/>
      <c r="O83" s="282"/>
      <c r="P83" s="282"/>
      <c r="Q83" s="282"/>
      <c r="R83" s="282"/>
      <c r="S83" s="282"/>
      <c r="T83" s="282"/>
      <c r="U83" s="282"/>
      <c r="V83" s="282"/>
    </row>
    <row r="84" spans="2:22" ht="12.75" customHeight="1" x14ac:dyDescent="0.25">
      <c r="B84" s="129"/>
      <c r="C84" s="129"/>
      <c r="D84" s="129"/>
      <c r="E84" s="12"/>
      <c r="F84" s="12"/>
      <c r="G84" s="4"/>
      <c r="H84" s="282"/>
      <c r="I84" s="282"/>
      <c r="J84" s="4"/>
      <c r="K84" s="5"/>
      <c r="L84" s="4"/>
      <c r="M84" s="5"/>
      <c r="N84" s="6"/>
      <c r="O84" s="7"/>
      <c r="P84" s="6"/>
      <c r="Q84" s="6"/>
      <c r="R84" s="7"/>
      <c r="S84" s="4"/>
      <c r="T84" s="4"/>
      <c r="U84" s="4"/>
      <c r="V84" s="4"/>
    </row>
    <row r="85" spans="2:22" ht="12.75" customHeight="1" x14ac:dyDescent="0.25">
      <c r="B85" s="129"/>
      <c r="C85" s="129"/>
      <c r="D85" s="129"/>
      <c r="E85" s="12"/>
      <c r="F85" s="12"/>
      <c r="G85" s="4"/>
      <c r="H85" s="4"/>
      <c r="I85" s="4"/>
      <c r="J85" s="4"/>
      <c r="K85" s="5"/>
      <c r="L85" s="4"/>
      <c r="M85" s="5"/>
      <c r="N85" s="6"/>
      <c r="O85" s="7"/>
      <c r="P85" s="6"/>
      <c r="Q85" s="6"/>
      <c r="R85" s="7"/>
      <c r="S85" s="4"/>
      <c r="T85" s="4"/>
      <c r="U85" s="4"/>
      <c r="V85" s="4"/>
    </row>
    <row r="86" spans="2:22" ht="12.75" customHeight="1" x14ac:dyDescent="0.25">
      <c r="B86" s="129"/>
      <c r="C86" s="129"/>
      <c r="D86" s="129"/>
      <c r="E86" s="12"/>
      <c r="F86" s="12"/>
      <c r="G86" s="4"/>
      <c r="H86" s="4"/>
      <c r="I86" s="4"/>
      <c r="J86" s="4"/>
      <c r="K86" s="5"/>
      <c r="L86" s="4"/>
      <c r="M86" s="5"/>
      <c r="N86" s="6"/>
      <c r="O86" s="7"/>
      <c r="P86" s="6"/>
      <c r="Q86" s="6"/>
      <c r="R86" s="7"/>
      <c r="S86" s="4"/>
      <c r="T86" s="4"/>
      <c r="U86" s="4"/>
      <c r="V86" s="4"/>
    </row>
    <row r="87" spans="2:22" ht="12.75" customHeight="1" x14ac:dyDescent="0.25">
      <c r="B87" s="282"/>
      <c r="C87" s="282"/>
      <c r="D87" s="282"/>
      <c r="E87" s="282"/>
      <c r="F87" s="282"/>
      <c r="G87" s="282"/>
      <c r="H87" s="4"/>
      <c r="I87" s="4"/>
      <c r="J87" s="282"/>
      <c r="K87" s="282"/>
      <c r="L87" s="282"/>
      <c r="M87" s="282"/>
      <c r="N87" s="282"/>
      <c r="O87" s="282"/>
      <c r="P87" s="282"/>
      <c r="Q87" s="282"/>
      <c r="R87" s="282"/>
      <c r="S87" s="282"/>
      <c r="T87" s="282"/>
      <c r="U87" s="282"/>
      <c r="V87" s="282"/>
    </row>
    <row r="88" spans="2:22" ht="12.75" customHeight="1" x14ac:dyDescent="0.25">
      <c r="B88" s="129"/>
      <c r="C88" s="129"/>
      <c r="D88" s="129"/>
      <c r="E88" s="12"/>
      <c r="F88" s="12"/>
      <c r="G88" s="4"/>
      <c r="H88" s="282"/>
      <c r="I88" s="282"/>
      <c r="J88" s="4"/>
      <c r="K88" s="5"/>
      <c r="L88" s="4"/>
      <c r="M88" s="5"/>
      <c r="N88" s="6"/>
      <c r="O88" s="7"/>
      <c r="P88" s="6"/>
      <c r="Q88" s="6"/>
      <c r="R88" s="7"/>
      <c r="S88" s="4"/>
      <c r="T88" s="4"/>
      <c r="U88" s="4"/>
      <c r="V88" s="4"/>
    </row>
    <row r="89" spans="2:22" ht="12.75" customHeight="1" x14ac:dyDescent="0.25">
      <c r="B89" s="129"/>
      <c r="C89" s="129"/>
      <c r="D89" s="129"/>
      <c r="E89" s="12"/>
      <c r="F89" s="12"/>
      <c r="G89" s="4"/>
      <c r="H89" s="4"/>
      <c r="I89" s="4"/>
      <c r="J89" s="4"/>
      <c r="K89" s="5"/>
      <c r="L89" s="4"/>
      <c r="M89" s="5"/>
      <c r="N89" s="6"/>
      <c r="O89" s="7"/>
      <c r="P89" s="6"/>
      <c r="Q89" s="6"/>
      <c r="R89" s="7"/>
      <c r="S89" s="4"/>
      <c r="T89" s="4"/>
      <c r="U89" s="4"/>
      <c r="V89" s="4"/>
    </row>
    <row r="90" spans="2:22" ht="12.75" customHeight="1" x14ac:dyDescent="0.25">
      <c r="B90" s="129"/>
      <c r="C90" s="129"/>
      <c r="D90" s="129"/>
      <c r="E90" s="12"/>
      <c r="F90" s="12"/>
      <c r="G90" s="4"/>
      <c r="H90" s="4"/>
      <c r="I90" s="4"/>
      <c r="J90" s="4"/>
      <c r="K90" s="5"/>
      <c r="L90" s="4"/>
      <c r="M90" s="5"/>
      <c r="N90" s="6"/>
      <c r="O90" s="7"/>
      <c r="P90" s="6"/>
      <c r="Q90" s="6"/>
      <c r="R90" s="7"/>
      <c r="S90" s="4"/>
      <c r="T90" s="4"/>
      <c r="U90" s="4"/>
      <c r="V90" s="4"/>
    </row>
    <row r="91" spans="2:22" ht="12.75" customHeight="1" x14ac:dyDescent="0.25">
      <c r="B91" s="282"/>
      <c r="C91" s="282"/>
      <c r="D91" s="282"/>
      <c r="E91" s="282"/>
      <c r="F91" s="282"/>
      <c r="G91" s="282"/>
      <c r="H91" s="4"/>
      <c r="I91" s="4"/>
      <c r="J91" s="282"/>
      <c r="K91" s="282"/>
      <c r="L91" s="282"/>
      <c r="M91" s="282"/>
      <c r="N91" s="282"/>
      <c r="O91" s="282"/>
      <c r="P91" s="282"/>
      <c r="Q91" s="282"/>
      <c r="R91" s="282"/>
      <c r="S91" s="282"/>
      <c r="T91" s="282"/>
      <c r="U91" s="282"/>
      <c r="V91" s="282"/>
    </row>
    <row r="92" spans="2:22" ht="12.75" customHeight="1" x14ac:dyDescent="0.25">
      <c r="B92" s="129"/>
      <c r="C92" s="129"/>
      <c r="D92" s="129"/>
      <c r="E92" s="12"/>
      <c r="F92" s="12"/>
      <c r="G92" s="4"/>
      <c r="H92" s="282"/>
      <c r="I92" s="282"/>
      <c r="J92" s="4"/>
      <c r="K92" s="5"/>
      <c r="L92" s="4"/>
      <c r="M92" s="5"/>
      <c r="N92" s="6"/>
      <c r="O92" s="7"/>
      <c r="P92" s="6"/>
      <c r="Q92" s="6"/>
      <c r="R92" s="7"/>
      <c r="S92" s="4"/>
      <c r="T92" s="4"/>
      <c r="U92" s="4"/>
      <c r="V92" s="4"/>
    </row>
    <row r="93" spans="2:22" ht="12.75" customHeight="1" x14ac:dyDescent="0.25">
      <c r="B93" s="129"/>
      <c r="C93" s="129"/>
      <c r="D93" s="129"/>
      <c r="E93" s="12"/>
      <c r="F93" s="12"/>
      <c r="G93" s="4"/>
      <c r="H93" s="4"/>
      <c r="I93" s="4"/>
      <c r="J93" s="4"/>
      <c r="K93" s="5"/>
      <c r="L93" s="4"/>
      <c r="M93" s="5"/>
      <c r="N93" s="6"/>
      <c r="O93" s="7"/>
      <c r="P93" s="6"/>
      <c r="Q93" s="6"/>
      <c r="R93" s="7"/>
      <c r="S93" s="4"/>
      <c r="T93" s="4"/>
      <c r="U93" s="4"/>
      <c r="V93" s="4"/>
    </row>
    <row r="94" spans="2:22" ht="12.75" customHeight="1" x14ac:dyDescent="0.25">
      <c r="B94" s="129"/>
      <c r="C94" s="129"/>
      <c r="D94" s="129"/>
      <c r="E94" s="12"/>
      <c r="F94" s="12"/>
      <c r="G94" s="4"/>
      <c r="H94" s="4"/>
      <c r="I94" s="4"/>
      <c r="J94" s="4"/>
      <c r="K94" s="5"/>
      <c r="L94" s="4"/>
      <c r="M94" s="5"/>
      <c r="N94" s="6"/>
      <c r="O94" s="7"/>
      <c r="P94" s="6"/>
      <c r="Q94" s="6"/>
      <c r="R94" s="7"/>
      <c r="S94" s="4"/>
      <c r="T94" s="4"/>
      <c r="U94" s="4"/>
      <c r="V94" s="4"/>
    </row>
    <row r="95" spans="2:22" ht="12.75" customHeight="1" x14ac:dyDescent="0.25">
      <c r="B95" s="282"/>
      <c r="C95" s="282"/>
      <c r="D95" s="282"/>
      <c r="E95" s="282"/>
      <c r="F95" s="282"/>
      <c r="G95" s="282"/>
      <c r="H95" s="4"/>
      <c r="I95" s="4"/>
      <c r="J95" s="282"/>
      <c r="K95" s="282"/>
      <c r="L95" s="282"/>
      <c r="M95" s="282"/>
      <c r="N95" s="282"/>
      <c r="O95" s="282"/>
      <c r="P95" s="282"/>
      <c r="Q95" s="282"/>
      <c r="R95" s="282"/>
      <c r="S95" s="282"/>
      <c r="T95" s="282"/>
      <c r="U95" s="282"/>
      <c r="V95" s="282"/>
    </row>
    <row r="96" spans="2:22" ht="12.75" customHeight="1" x14ac:dyDescent="0.25">
      <c r="B96" s="129"/>
      <c r="C96" s="129"/>
      <c r="D96" s="129"/>
      <c r="E96" s="12"/>
      <c r="F96" s="12"/>
      <c r="G96" s="4"/>
      <c r="H96" s="282"/>
      <c r="I96" s="282"/>
      <c r="J96" s="4"/>
      <c r="K96" s="5"/>
      <c r="L96" s="4"/>
      <c r="M96" s="5"/>
      <c r="N96" s="6"/>
      <c r="O96" s="7"/>
      <c r="P96" s="6"/>
      <c r="Q96" s="6"/>
      <c r="R96" s="7"/>
      <c r="S96" s="4"/>
      <c r="T96" s="4"/>
      <c r="U96" s="4"/>
      <c r="V96" s="4"/>
    </row>
    <row r="97" spans="2:22" ht="12.75" customHeight="1" x14ac:dyDescent="0.25">
      <c r="B97" s="129"/>
      <c r="C97" s="129"/>
      <c r="D97" s="129"/>
      <c r="E97" s="12"/>
      <c r="F97" s="12"/>
      <c r="G97" s="4"/>
      <c r="H97" s="4"/>
      <c r="I97" s="4"/>
      <c r="J97" s="4"/>
      <c r="K97" s="5"/>
      <c r="L97" s="4"/>
      <c r="M97" s="5"/>
      <c r="N97" s="6"/>
      <c r="O97" s="7"/>
      <c r="P97" s="6"/>
      <c r="Q97" s="6"/>
      <c r="R97" s="7"/>
      <c r="S97" s="4"/>
      <c r="T97" s="4"/>
      <c r="U97" s="4"/>
      <c r="V97" s="4"/>
    </row>
    <row r="98" spans="2:22" ht="12.75" customHeight="1" x14ac:dyDescent="0.25">
      <c r="B98" s="164"/>
      <c r="C98" s="164"/>
      <c r="D98" s="164"/>
      <c r="E98" s="164"/>
      <c r="F98" s="164"/>
      <c r="G98" s="164"/>
      <c r="H98" s="4"/>
      <c r="I98" s="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</row>
    <row r="99" spans="2:22" ht="12.75" customHeight="1" x14ac:dyDescent="0.25">
      <c r="B99" s="129"/>
      <c r="C99" s="129"/>
      <c r="D99" s="129"/>
      <c r="E99" s="12"/>
      <c r="F99" s="12"/>
      <c r="G99" s="4"/>
      <c r="H99" s="164"/>
      <c r="I99" s="164"/>
      <c r="J99" s="4"/>
      <c r="K99" s="5"/>
      <c r="L99" s="4"/>
      <c r="M99" s="5"/>
      <c r="N99" s="6"/>
      <c r="O99" s="7"/>
      <c r="P99" s="6"/>
      <c r="Q99" s="6"/>
      <c r="R99" s="7"/>
      <c r="S99" s="4"/>
      <c r="T99" s="4"/>
      <c r="U99" s="4"/>
      <c r="V99" s="4"/>
    </row>
    <row r="100" spans="2:22" x14ac:dyDescent="0.25">
      <c r="B100" s="129"/>
      <c r="C100" s="129"/>
      <c r="D100" s="129"/>
      <c r="E100" s="12"/>
      <c r="F100" s="12"/>
      <c r="G100" s="4"/>
      <c r="H100" s="4"/>
      <c r="I100" s="4"/>
      <c r="J100" s="4"/>
      <c r="K100" s="5"/>
      <c r="L100" s="4"/>
      <c r="M100" s="5"/>
      <c r="N100" s="6"/>
      <c r="O100" s="7"/>
      <c r="P100" s="6"/>
      <c r="Q100" s="6"/>
      <c r="R100" s="7"/>
      <c r="S100" s="4"/>
      <c r="T100" s="4"/>
      <c r="U100" s="4"/>
      <c r="V100" s="4"/>
    </row>
    <row r="101" spans="2:22" ht="12.75" customHeight="1" x14ac:dyDescent="0.25">
      <c r="B101" s="128"/>
      <c r="C101" s="128"/>
      <c r="D101" s="128"/>
      <c r="E101" s="278"/>
      <c r="F101" s="278"/>
      <c r="G101" s="278"/>
      <c r="H101" s="4"/>
      <c r="I101" s="4"/>
      <c r="J101" s="276"/>
      <c r="K101" s="276"/>
      <c r="L101" s="276"/>
      <c r="M101" s="276"/>
      <c r="N101" s="276"/>
      <c r="O101" s="276"/>
      <c r="P101" s="276"/>
      <c r="Q101" s="276"/>
      <c r="R101" s="276"/>
      <c r="S101" s="276"/>
      <c r="T101" s="276"/>
      <c r="U101" s="276"/>
      <c r="V101" s="276"/>
    </row>
    <row r="102" spans="2:22" x14ac:dyDescent="0.25">
      <c r="B102" s="12"/>
      <c r="C102" s="12"/>
      <c r="D102" s="12"/>
      <c r="E102" s="12"/>
      <c r="F102" s="12"/>
      <c r="G102" s="12"/>
      <c r="H102" s="276"/>
      <c r="I102" s="276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</row>
    <row r="103" spans="2:22" x14ac:dyDescent="0.25">
      <c r="B103" s="287"/>
      <c r="C103" s="287"/>
      <c r="D103" s="287"/>
      <c r="E103" s="283"/>
      <c r="F103" s="283"/>
      <c r="G103" s="284"/>
      <c r="H103" s="12"/>
      <c r="I103" s="12"/>
      <c r="J103" s="276"/>
      <c r="K103" s="276"/>
      <c r="L103" s="276"/>
      <c r="M103" s="276"/>
      <c r="N103" s="276"/>
      <c r="O103" s="276"/>
      <c r="P103" s="276"/>
      <c r="Q103" s="276"/>
      <c r="R103" s="276"/>
      <c r="S103" s="276"/>
      <c r="T103" s="276"/>
      <c r="U103" s="276"/>
      <c r="V103" s="276"/>
    </row>
    <row r="104" spans="2:22" x14ac:dyDescent="0.25">
      <c r="H104" s="276"/>
      <c r="I104" s="276"/>
    </row>
    <row r="105" spans="2:22" ht="24" customHeight="1" x14ac:dyDescent="0.25">
      <c r="B105" s="245"/>
      <c r="C105" s="245"/>
      <c r="D105" s="245"/>
      <c r="E105" s="285"/>
      <c r="F105" s="285"/>
      <c r="G105" s="285"/>
      <c r="I105" s="4"/>
      <c r="J105" s="4"/>
      <c r="K105" s="5"/>
      <c r="L105" s="4"/>
      <c r="M105" s="5"/>
      <c r="N105" s="288"/>
      <c r="O105" s="286"/>
      <c r="P105" s="286"/>
      <c r="Q105" s="286"/>
    </row>
    <row r="106" spans="2:22" x14ac:dyDescent="0.25">
      <c r="H106" s="285"/>
      <c r="I106" s="285"/>
    </row>
  </sheetData>
  <mergeCells count="30">
    <mergeCell ref="H1:J1"/>
    <mergeCell ref="H2:J2"/>
    <mergeCell ref="H3:J4"/>
    <mergeCell ref="E30:G32"/>
    <mergeCell ref="A14:L14"/>
    <mergeCell ref="H8:L8"/>
    <mergeCell ref="A18:L18"/>
    <mergeCell ref="A19:L19"/>
    <mergeCell ref="B20:D20"/>
    <mergeCell ref="I16:J16"/>
    <mergeCell ref="H5:J7"/>
    <mergeCell ref="A13:L13"/>
    <mergeCell ref="E16:E17"/>
    <mergeCell ref="F16:F17"/>
    <mergeCell ref="K16:K17"/>
    <mergeCell ref="A16:A17"/>
    <mergeCell ref="E34:G35"/>
    <mergeCell ref="H16:H17"/>
    <mergeCell ref="I17:J17"/>
    <mergeCell ref="A12:L12"/>
    <mergeCell ref="L16:L17"/>
    <mergeCell ref="B21:D21"/>
    <mergeCell ref="B22:D22"/>
    <mergeCell ref="B23:D23"/>
    <mergeCell ref="G16:G17"/>
    <mergeCell ref="B27:D27"/>
    <mergeCell ref="B25:D25"/>
    <mergeCell ref="B26:D26"/>
    <mergeCell ref="B24:D24"/>
    <mergeCell ref="B16:D1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201</vt:lpstr>
      <vt:lpstr>204</vt:lpstr>
      <vt:lpstr>ШМ№1</vt:lpstr>
      <vt:lpstr>ХШ№1</vt:lpstr>
      <vt:lpstr>МШ№7</vt:lpstr>
      <vt:lpstr>МШ№14</vt:lpstr>
      <vt:lpstr>МШ№15</vt:lpstr>
      <vt:lpstr>МШ№33</vt:lpstr>
      <vt:lpstr>502</vt:lpstr>
      <vt:lpstr>'201'!Область_печати</vt:lpstr>
      <vt:lpstr>'502'!Область_печати</vt:lpstr>
      <vt:lpstr>МШ№14!Область_печати</vt:lpstr>
      <vt:lpstr>МШ№15!Область_печати</vt:lpstr>
      <vt:lpstr>МШ№33!Область_печати</vt:lpstr>
      <vt:lpstr>МШ№7!Область_печати</vt:lpstr>
      <vt:lpstr>ХШ№1!Область_печати</vt:lpstr>
      <vt:lpstr>ШМ№1!Область_печати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Користувач Windows</cp:lastModifiedBy>
  <cp:lastPrinted>2020-03-10T07:27:55Z</cp:lastPrinted>
  <dcterms:created xsi:type="dcterms:W3CDTF">2014-06-11T09:40:41Z</dcterms:created>
  <dcterms:modified xsi:type="dcterms:W3CDTF">2020-05-28T07:58:15Z</dcterms:modified>
</cp:coreProperties>
</file>