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30" yWindow="600" windowWidth="19815" windowHeight="11700"/>
  </bookViews>
  <sheets>
    <sheet name="Sheet" sheetId="1" r:id="rId1"/>
  </sheets>
  <definedNames>
    <definedName name="_xlnm._FilterDatabase" localSheetId="0" hidden="1">Sheet!$A$5:$BD$15</definedName>
  </definedNames>
  <calcPr calcId="125725"/>
</workbook>
</file>

<file path=xl/calcChain.xml><?xml version="1.0" encoding="utf-8"?>
<calcChain xmlns="http://schemas.openxmlformats.org/spreadsheetml/2006/main">
  <c r="B38" i="1"/>
  <c r="AQ37"/>
  <c r="B37"/>
  <c r="B36"/>
  <c r="AQ35"/>
  <c r="B35"/>
  <c r="B34"/>
  <c r="B33"/>
  <c r="B32"/>
  <c r="AQ31"/>
  <c r="B31"/>
  <c r="B30"/>
  <c r="B29"/>
  <c r="B28"/>
  <c r="B27"/>
  <c r="B26"/>
  <c r="AQ25"/>
  <c r="B25"/>
  <c r="B24"/>
  <c r="B23"/>
  <c r="B22"/>
  <c r="B21"/>
  <c r="B20"/>
  <c r="B19"/>
  <c r="B18"/>
  <c r="B17"/>
  <c r="B16"/>
  <c r="B15"/>
  <c r="B14"/>
  <c r="B13"/>
  <c r="AQ12"/>
  <c r="B12"/>
  <c r="B11"/>
  <c r="B10"/>
  <c r="B9"/>
  <c r="AQ8"/>
  <c r="B8"/>
  <c r="AQ7"/>
  <c r="B7"/>
  <c r="B6"/>
</calcChain>
</file>

<file path=xl/sharedStrings.xml><?xml version="1.0" encoding="utf-8"?>
<sst xmlns="http://schemas.openxmlformats.org/spreadsheetml/2006/main" count="967" uniqueCount="225">
  <si>
    <t xml:space="preserve"> Комп’ютерне обладнання (ноутбук, UPS(ББЖ), батареї до  UPS, персональні комп’ютера)
</t>
  </si>
  <si>
    <t xml:space="preserve"> Комп’ютерне обладнання (ноутбук, UPS(ББЖ), батареї до  UPS, персональні комп’ютера)
(джерело фінансування: міський бюджет)</t>
  </si>
  <si>
    <t xml:space="preserve"> Офісне устаткування та приладдя різне</t>
  </si>
  <si>
    <t xml:space="preserve"> Швидкозшивачі та супутнє приладдя</t>
  </si>
  <si>
    <t>% зниження</t>
  </si>
  <si>
    <t>+380382718586</t>
  </si>
  <si>
    <t>+380384935280</t>
  </si>
  <si>
    <t>+380384936400</t>
  </si>
  <si>
    <t>+380384950395</t>
  </si>
  <si>
    <t>+380503768530</t>
  </si>
  <si>
    <t>+380638003010</t>
  </si>
  <si>
    <t>+380674004296</t>
  </si>
  <si>
    <t>+380677863240</t>
  </si>
  <si>
    <t>+380961020696</t>
  </si>
  <si>
    <t>+380966096455</t>
  </si>
  <si>
    <t>+380974327213</t>
  </si>
  <si>
    <t>+380982529890</t>
  </si>
  <si>
    <t>+380986914763</t>
  </si>
  <si>
    <t>0 (0)</t>
  </si>
  <si>
    <t>03198570</t>
  </si>
  <si>
    <t>0382701559</t>
  </si>
  <si>
    <t>0384931441</t>
  </si>
  <si>
    <t>0384935280</t>
  </si>
  <si>
    <t>0384950395</t>
  </si>
  <si>
    <t>0677863240a@gmail.com</t>
  </si>
  <si>
    <t>09310000-5 Електрична енергія</t>
  </si>
  <si>
    <t>09320000-8 Пара, гаряча вода та пов’язана продукція</t>
  </si>
  <si>
    <t>0974327213</t>
  </si>
  <si>
    <t>1 (0)</t>
  </si>
  <si>
    <t>127</t>
  </si>
  <si>
    <t>1591108027</t>
  </si>
  <si>
    <t>17</t>
  </si>
  <si>
    <t>1754/28</t>
  </si>
  <si>
    <t>205</t>
  </si>
  <si>
    <t>212</t>
  </si>
  <si>
    <t>21337459</t>
  </si>
  <si>
    <t>21344146</t>
  </si>
  <si>
    <t>218</t>
  </si>
  <si>
    <t>21901754</t>
  </si>
  <si>
    <t>222</t>
  </si>
  <si>
    <t>22410000-7 Марки</t>
  </si>
  <si>
    <t>2264805172</t>
  </si>
  <si>
    <t>22764672</t>
  </si>
  <si>
    <t>22850000-3 Швидкозшивачі та супутнє приладдя</t>
  </si>
  <si>
    <t>2401802880</t>
  </si>
  <si>
    <t>2617414270</t>
  </si>
  <si>
    <t>2754015580</t>
  </si>
  <si>
    <t>2808714722</t>
  </si>
  <si>
    <t>2827410403</t>
  </si>
  <si>
    <t>30190000-7 Офісне устаткування та приладдя різне</t>
  </si>
  <si>
    <t>30230000-0 Комп’ютерне обладнання</t>
  </si>
  <si>
    <t>3084203907</t>
  </si>
  <si>
    <t>32210000-8 Обладнання для телерадіомовлення</t>
  </si>
  <si>
    <t>330</t>
  </si>
  <si>
    <t>3300505092</t>
  </si>
  <si>
    <t>344</t>
  </si>
  <si>
    <t>3614201379</t>
  </si>
  <si>
    <t>36588183</t>
  </si>
  <si>
    <t>37938675</t>
  </si>
  <si>
    <t>38</t>
  </si>
  <si>
    <t>380677263310</t>
  </si>
  <si>
    <t>39110000-6 Сидіння, стільці та супутні вироби і частини до них</t>
  </si>
  <si>
    <t>39130000-2 Офісні меблі</t>
  </si>
  <si>
    <t>42</t>
  </si>
  <si>
    <t>42035266</t>
  </si>
  <si>
    <t>45</t>
  </si>
  <si>
    <t>47</t>
  </si>
  <si>
    <t>55240000-4 Послуги центрів і будинків відпочинку</t>
  </si>
  <si>
    <t>EkoLend2017@ukr.net</t>
  </si>
  <si>
    <t>N.Kovshova@ofis-centr.ua</t>
  </si>
  <si>
    <t>UAH</t>
  </si>
  <si>
    <t>kp90@ukr.net</t>
  </si>
  <si>
    <t>report.zakupki@prom.ua</t>
  </si>
  <si>
    <t>valchern17@gmail.com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</si>
  <si>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</si>
  <si>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</si>
  <si>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</si>
  <si>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</si>
  <si>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Акціонерне товариство "Укрпошта"</t>
  </si>
  <si>
    <t>Бойко Валентина Миколаївна</t>
  </si>
  <si>
    <t>В зв’язку з допущеною технічною помилкою, а саме не вірно вказана сума закупівлі, яка  розміщена на електронному майданчику, та неповний список пропозицій</t>
  </si>
  <si>
    <t>ВА/Ф/07/05-1320</t>
  </si>
  <si>
    <t>ВА/Ф/07/05-1321</t>
  </si>
  <si>
    <t>ВА/Ф/07/05-1322</t>
  </si>
  <si>
    <t>ВА/Ф/19/04-1156</t>
  </si>
  <si>
    <t>Валюта</t>
  </si>
  <si>
    <t>Васильєва Людмила Іванівна</t>
  </si>
  <si>
    <t>Всього вимог (без рішення)</t>
  </si>
  <si>
    <t>Всього запитань (без відповіді)</t>
  </si>
  <si>
    <t>Всього скарг (без рішення)</t>
  </si>
  <si>
    <t>Відкриті торги</t>
  </si>
  <si>
    <t>Відсутнє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</si>
  <si>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</si>
  <si>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</si>
  <si>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</si>
  <si>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</si>
  <si>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уточнення до:</t>
  </si>
  <si>
    <t>Дата уточнення з:</t>
  </si>
  <si>
    <t>Департамент соціального захисту населення Кам'янець-Подільської міської ради</t>
  </si>
  <si>
    <t>Договір діє до:</t>
  </si>
  <si>
    <t>Допорогова закупівля</t>
  </si>
  <si>
    <t>ЕЦП/КЕП</t>
  </si>
  <si>
    <t>Електронна пошта переможця тендеру</t>
  </si>
  <si>
    <t>З ПДВ</t>
  </si>
  <si>
    <t>Звіт про укладений договір</t>
  </si>
  <si>
    <t>Звіт створено 8 серпня о 14:41 з використанням http://zakupki.prom.ua</t>
  </si>
  <si>
    <t>Звітувати про виконання</t>
  </si>
  <si>
    <t>КП-0037</t>
  </si>
  <si>
    <t>КТ/Ф/09/11-2716</t>
  </si>
  <si>
    <t>Класифікатор</t>
  </si>
  <si>
    <t>Комунальне підприємство "Міськтепловоденергія"</t>
  </si>
  <si>
    <t>Контактний телефон переможця тендеру</t>
  </si>
  <si>
    <t>Кучерявий Костянтин Григорович</t>
  </si>
  <si>
    <t>Кількість одиниць</t>
  </si>
  <si>
    <t>Кількість учасників аукціону</t>
  </si>
  <si>
    <t>Литвинов Андрій Олегович</t>
  </si>
  <si>
    <t>МЛ/Ф/11/03-806</t>
  </si>
  <si>
    <t>Мартинюк Лілія Володимирівна</t>
  </si>
  <si>
    <t>Мої дії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</si>
  <si>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</si>
  <si>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</si>
  <si>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</si>
  <si>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</si>
  <si>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</si>
  <si>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Обладнання для телерадіомовлення</t>
  </si>
  <si>
    <t>Одиниця виміру</t>
  </si>
  <si>
    <t>Оксана Гончарук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</si>
  <si>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</si>
  <si>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</si>
  <si>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</si>
  <si>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</si>
  <si>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</si>
  <si>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</si>
  <si>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ПАПІР КСЕРО A-4, 500 арк., (80г/м); папір перферований 210 EСО (45г/м); КНИГА АМБАРНА (96 арк); папір перферований 420 EСО (45г/м)</t>
  </si>
  <si>
    <t>ПАПІР ОФІСНИЙ A-4, 500 арк., (80г/м)</t>
  </si>
  <si>
    <t>ПАПІР ОФІСНИЙ A-4, 500 арк., (80г/м); папір перферований 420 EСО (45г/м); КНИГА АМБАРНА (96 арк); книга амбарна А4 200 арк.; папір д/факса 210; діркопробивач KANGARO</t>
  </si>
  <si>
    <t>ПАТ "Укрпошта"</t>
  </si>
  <si>
    <t>Переговорна процедура, скорочена</t>
  </si>
  <si>
    <t>Посилання на редукціон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</si>
  <si>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</si>
  <si>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</si>
  <si>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</si>
  <si>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</si>
  <si>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</si>
  <si>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</si>
  <si>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Публічне акціонерне товариство "Укрпошта"</t>
  </si>
  <si>
    <t>Публічне акціонерне товариство "Хмельницькобленерго"</t>
  </si>
  <si>
    <t>РН/Ф/08/04-1202</t>
  </si>
  <si>
    <t>РН/Ф/11/03-803</t>
  </si>
  <si>
    <t>РН/Ф/12/11-3474</t>
  </si>
  <si>
    <t>РН/Ф/12/11-3475</t>
  </si>
  <si>
    <t>РН/Ф/12/11-3477</t>
  </si>
  <si>
    <t>Рибак Наталія Олександрівна</t>
  </si>
  <si>
    <t>СА/Ф/06/06-1814</t>
  </si>
  <si>
    <t>Список державних закупівель</t>
  </si>
  <si>
    <t>Стасюк Антоніна Павлівна</t>
  </si>
  <si>
    <t>Статус</t>
  </si>
  <si>
    <t>Статус договору</t>
  </si>
  <si>
    <t>Строк поставки до:</t>
  </si>
  <si>
    <t>Строк поставки з:</t>
  </si>
  <si>
    <t>Стільці</t>
  </si>
  <si>
    <t>Сума гарантії</t>
  </si>
  <si>
    <t>Сума зниження, грн</t>
  </si>
  <si>
    <t>Сума укладеного договору</t>
  </si>
  <si>
    <t>ТОВ КОРВЕТ</t>
  </si>
  <si>
    <t>ТОВ санаторій "Лісова пісня"</t>
  </si>
  <si>
    <t>ТОВАРИСТВО З ОБМЕЖЕНОЮ ВІДПОВІДАЛЬНІСТЮ "ХМЕЛЬНИЦЬКЕНЕРГОЗБУТ"</t>
  </si>
  <si>
    <t>Так</t>
  </si>
  <si>
    <t>Тип процедури</t>
  </si>
  <si>
    <t>Товариство з обмеженою відповідальністю "КОРВЕТ"</t>
  </si>
  <si>
    <t>Товариство з обмеженою відповідальністю "Український папір"</t>
  </si>
  <si>
    <t>У зв’язку з порушенням пункту 9 Порядку здійснення допорогових закупівель, затвердженого наказом ДП "Зовнішторгвидав України вiд 13.04.2016 N 352, а саме: дата підписання договору не може бути менше дати завершення періоду оскаржень (02.11.17 10:30).</t>
  </si>
  <si>
    <t>Узагальнена назва закупівлі</t>
  </si>
  <si>
    <t>Укладення договору до:</t>
  </si>
  <si>
    <t>Укладення договору з:</t>
  </si>
  <si>
    <t>ФАЙЛ-ПАКЕТ А4 40мкм глянець пачка 100шт. BM.3805; Швидкозшивач пластиковий з прозорим верхом</t>
  </si>
  <si>
    <t>ФОП Білоус Сергій Миколайович</t>
  </si>
  <si>
    <t>ФОП ЛИТВИНОВ АНДРІЙ ОЛЕГОВИЧ</t>
  </si>
  <si>
    <t>ФОП Цісановський Микола Анатолійович</t>
  </si>
  <si>
    <t>ФОП Черниш Олександра Леонтіївна</t>
  </si>
  <si>
    <t>Фактичний переможець</t>
  </si>
  <si>
    <t>Швидкозшивач картонний (білий); ФАЙЛ-ПАКЕТ А4 40мкм глянець пачка 100шт. BM.3805</t>
  </si>
  <si>
    <t>Швидкозшивачі та супутнє приладдя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</si>
  <si>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</si>
  <si>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</si>
  <si>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</si>
  <si>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 xml:space="preserve">в оголошенні не вказано джерело фінансування </t>
  </si>
  <si>
    <t>гігакалорія</t>
  </si>
  <si>
    <t>електрична енергія</t>
  </si>
  <si>
    <t>завершено</t>
  </si>
  <si>
    <t>закупівля не відбулась</t>
  </si>
  <si>
    <t xml:space="preserve">комп'ютера </t>
  </si>
  <si>
    <t xml:space="preserve">конверти </t>
  </si>
  <si>
    <t>конверти марковані</t>
  </si>
  <si>
    <t>конверти рекомендовані</t>
  </si>
  <si>
    <t>кіловат</t>
  </si>
  <si>
    <t>кілька позицій</t>
  </si>
  <si>
    <t>ноутбук (джерело фінансування: міський бюджет); UPS (ББЖ) (джерело фінансування: міський бюджет); батарея до UPS  (джерело фінансування: міський бюджет); персональні комп'ютера (джерело фінансування: міський бюджет)</t>
  </si>
  <si>
    <t>ноутбук; UPS (ББЖ); батарея до UPS; персональні комп'ютера</t>
  </si>
  <si>
    <t>офісні меблі</t>
  </si>
  <si>
    <t>очікує підпису</t>
  </si>
  <si>
    <t>папір офісний  А4 80 г/м 500 аркушів клас С+ІР Basis</t>
  </si>
  <si>
    <t>папір офісний А-4, 500 арк., 80 г/м; папір перферований 210 EСО (45г/м)</t>
  </si>
  <si>
    <t>папір перферований 210 EСО (45г/м); ПАПІР КСЕРО A-4, 500 арк., (80г/м); КНИГА АМБАРНА (96 арк)</t>
  </si>
  <si>
    <t>пачка</t>
  </si>
  <si>
    <t>послуга</t>
  </si>
  <si>
    <t>послуги дитячих таборів, оздоровлення та відпочинок на узбережжі  моря (Україна)</t>
  </si>
  <si>
    <t>послуги дитячих таборів, оздоровлення та відпочинок на узбережжі Чорного моря (Україна)</t>
  </si>
  <si>
    <t xml:space="preserve">послуги з відпочинку дітей  в межах Хмельницької області
(джерело фінансування: міський бюджет)
</t>
  </si>
  <si>
    <t>послуги з оздоровлення та відпочинку дітей  на узбережжі  моря (Україна)</t>
  </si>
  <si>
    <t>послуги центрів і будинків відпочинку</t>
  </si>
  <si>
    <t>пропозиції розглянуті</t>
  </si>
  <si>
    <t>путівки на  оздоровлення та відпочинок дітей на узбережжі Чорного моря (Україна)</t>
  </si>
  <si>
    <t>підписано</t>
  </si>
  <si>
    <t>сегрегатор А4 50 мм.; папір перферований</t>
  </si>
  <si>
    <t>скасована</t>
  </si>
  <si>
    <t>стільці</t>
  </si>
  <si>
    <t>телефони PANASONIC; факс PANASONIC</t>
  </si>
  <si>
    <t>теплопостачання</t>
  </si>
  <si>
    <t>швидкозшивачі картонні білі</t>
  </si>
  <si>
    <t>швидкозшивачі картонні білі Артікус</t>
  </si>
  <si>
    <t>швидкозшивачі картонні; файл-пакети А4 40мкмглянцевий пачка 100шт.</t>
  </si>
  <si>
    <t>швидкозшивачі та файл-пакети</t>
  </si>
  <si>
    <t>штука</t>
  </si>
  <si>
    <t>№</t>
  </si>
</sst>
</file>

<file path=xl/styles.xml><?xml version="1.0" encoding="utf-8"?>
<styleSheet xmlns="http://schemas.openxmlformats.org/spreadsheetml/2006/main">
  <numFmts count="2">
    <numFmt numFmtId="165" formatCode="dd\.mm\.yyyy"/>
    <numFmt numFmtId="166" formatCode="dd\.mm\.yyyy\ hh:mm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ki.prom.ua/remote/dispatcher/state_purchase_view/7868264" TargetMode="External"/><Relationship Id="rId13" Type="http://schemas.openxmlformats.org/officeDocument/2006/relationships/hyperlink" Target="https://my.zakupki.prom.ua/remote/dispatcher/state_purchase_view/4521534" TargetMode="External"/><Relationship Id="rId18" Type="http://schemas.openxmlformats.org/officeDocument/2006/relationships/hyperlink" Target="https://my.zakupki.prom.ua/remote/dispatcher/state_purchase_view/5737249" TargetMode="External"/><Relationship Id="rId26" Type="http://schemas.openxmlformats.org/officeDocument/2006/relationships/hyperlink" Target="https://my.zakupki.prom.ua/remote/dispatcher/state_purchase_view/11222966" TargetMode="External"/><Relationship Id="rId39" Type="http://schemas.openxmlformats.org/officeDocument/2006/relationships/hyperlink" Target="https://auction.openprocurement.org/tenders/137d37e2a595459abbd2800f606252fb" TargetMode="External"/><Relationship Id="rId3" Type="http://schemas.openxmlformats.org/officeDocument/2006/relationships/hyperlink" Target="https://my.zakupki.prom.ua/remote/dispatcher/state_purchase_view/7055760" TargetMode="External"/><Relationship Id="rId21" Type="http://schemas.openxmlformats.org/officeDocument/2006/relationships/hyperlink" Target="https://my.zakupki.prom.ua/remote/dispatcher/state_purchase_view/9490174" TargetMode="External"/><Relationship Id="rId34" Type="http://schemas.openxmlformats.org/officeDocument/2006/relationships/hyperlink" Target="https://auction.openprocurement.org/tenders/e42e39923c554733acc5a187d8741858" TargetMode="External"/><Relationship Id="rId7" Type="http://schemas.openxmlformats.org/officeDocument/2006/relationships/hyperlink" Target="https://my.zakupki.prom.ua/remote/dispatcher/state_purchase_view/7450824" TargetMode="External"/><Relationship Id="rId12" Type="http://schemas.openxmlformats.org/officeDocument/2006/relationships/hyperlink" Target="https://my.zakupki.prom.ua/remote/dispatcher/state_purchase_view/5484251" TargetMode="External"/><Relationship Id="rId17" Type="http://schemas.openxmlformats.org/officeDocument/2006/relationships/hyperlink" Target="https://my.zakupki.prom.ua/remote/dispatcher/state_purchase_view/5949638" TargetMode="External"/><Relationship Id="rId25" Type="http://schemas.openxmlformats.org/officeDocument/2006/relationships/hyperlink" Target="https://my.zakupki.prom.ua/remote/dispatcher/state_purchase_view/11527499" TargetMode="External"/><Relationship Id="rId33" Type="http://schemas.openxmlformats.org/officeDocument/2006/relationships/hyperlink" Target="https://auction.openprocurement.org/tenders/a1bd07826c604c36bb91d43052332047" TargetMode="External"/><Relationship Id="rId38" Type="http://schemas.openxmlformats.org/officeDocument/2006/relationships/hyperlink" Target="https://my.zakupki.prom.ua/remote/dispatcher/state_purchase_view/11845312" TargetMode="External"/><Relationship Id="rId2" Type="http://schemas.openxmlformats.org/officeDocument/2006/relationships/hyperlink" Target="https://my.zakupki.prom.ua/remote/dispatcher/state_purchase_view/7055137" TargetMode="External"/><Relationship Id="rId16" Type="http://schemas.openxmlformats.org/officeDocument/2006/relationships/hyperlink" Target="https://my.zakupki.prom.ua/remote/dispatcher/state_purchase_view/6724675" TargetMode="External"/><Relationship Id="rId20" Type="http://schemas.openxmlformats.org/officeDocument/2006/relationships/hyperlink" Target="https://my.zakupki.prom.ua/remote/dispatcher/state_purchase_view/9849079" TargetMode="External"/><Relationship Id="rId29" Type="http://schemas.openxmlformats.org/officeDocument/2006/relationships/hyperlink" Target="https://my.zakupki.prom.ua/remote/dispatcher/state_purchase_view/10882908" TargetMode="External"/><Relationship Id="rId41" Type="http://schemas.openxmlformats.org/officeDocument/2006/relationships/hyperlink" Target="https://auction.openprocurement.org/tenders/9ce406c171c84ef995c0473890c7c699" TargetMode="External"/><Relationship Id="rId1" Type="http://schemas.openxmlformats.org/officeDocument/2006/relationships/hyperlink" Target="https://my.zakupki.prom.ua/remote/dispatcher/state_purchase_view/6883827" TargetMode="External"/><Relationship Id="rId6" Type="http://schemas.openxmlformats.org/officeDocument/2006/relationships/hyperlink" Target="https://my.zakupki.prom.ua/remote/dispatcher/state_purchase_view/7313800" TargetMode="External"/><Relationship Id="rId11" Type="http://schemas.openxmlformats.org/officeDocument/2006/relationships/hyperlink" Target="https://my.zakupki.prom.ua/remote/dispatcher/state_purchase_view/4312353" TargetMode="External"/><Relationship Id="rId24" Type="http://schemas.openxmlformats.org/officeDocument/2006/relationships/hyperlink" Target="https://my.zakupki.prom.ua/remote/dispatcher/state_purchase_view/11022403" TargetMode="External"/><Relationship Id="rId32" Type="http://schemas.openxmlformats.org/officeDocument/2006/relationships/hyperlink" Target="https://auction.openprocurement.org/tenders/4156f389d2404556bb77247c8170f960" TargetMode="External"/><Relationship Id="rId37" Type="http://schemas.openxmlformats.org/officeDocument/2006/relationships/hyperlink" Target="https://my.zakupki.prom.ua/remote/dispatcher/state_purchase_view/11966061" TargetMode="External"/><Relationship Id="rId40" Type="http://schemas.openxmlformats.org/officeDocument/2006/relationships/hyperlink" Target="https://auction.openprocurement.org/tenders/fad2f29ef90543f4bd541005965e5009" TargetMode="External"/><Relationship Id="rId5" Type="http://schemas.openxmlformats.org/officeDocument/2006/relationships/hyperlink" Target="https://my.zakupki.prom.ua/remote/dispatcher/state_purchase_view/7064975" TargetMode="External"/><Relationship Id="rId15" Type="http://schemas.openxmlformats.org/officeDocument/2006/relationships/hyperlink" Target="https://my.zakupki.prom.ua/remote/dispatcher/state_purchase_view/4312851" TargetMode="External"/><Relationship Id="rId23" Type="http://schemas.openxmlformats.org/officeDocument/2006/relationships/hyperlink" Target="https://my.zakupki.prom.ua/remote/dispatcher/state_purchase_view/9949907" TargetMode="External"/><Relationship Id="rId28" Type="http://schemas.openxmlformats.org/officeDocument/2006/relationships/hyperlink" Target="https://my.zakupki.prom.ua/remote/dispatcher/state_purchase_view/8852465" TargetMode="External"/><Relationship Id="rId36" Type="http://schemas.openxmlformats.org/officeDocument/2006/relationships/hyperlink" Target="https://my.zakupki.prom.ua/remote/dispatcher/state_purchase_view/12185586" TargetMode="External"/><Relationship Id="rId10" Type="http://schemas.openxmlformats.org/officeDocument/2006/relationships/hyperlink" Target="https://my.zakupki.prom.ua/remote/dispatcher/state_purchase_view/8852317" TargetMode="External"/><Relationship Id="rId19" Type="http://schemas.openxmlformats.org/officeDocument/2006/relationships/hyperlink" Target="https://my.zakupki.prom.ua/remote/dispatcher/state_purchase_view/5603446" TargetMode="External"/><Relationship Id="rId31" Type="http://schemas.openxmlformats.org/officeDocument/2006/relationships/hyperlink" Target="https://auction.openprocurement.org/tenders/c6bb8113cd4b48a19d644ebaf0125c9e" TargetMode="External"/><Relationship Id="rId4" Type="http://schemas.openxmlformats.org/officeDocument/2006/relationships/hyperlink" Target="https://my.zakupki.prom.ua/remote/dispatcher/state_purchase_view/7056063" TargetMode="External"/><Relationship Id="rId9" Type="http://schemas.openxmlformats.org/officeDocument/2006/relationships/hyperlink" Target="https://my.zakupki.prom.ua/remote/dispatcher/state_purchase_view/8100963" TargetMode="External"/><Relationship Id="rId14" Type="http://schemas.openxmlformats.org/officeDocument/2006/relationships/hyperlink" Target="https://my.zakupki.prom.ua/remote/dispatcher/state_purchase_view/4580923" TargetMode="External"/><Relationship Id="rId22" Type="http://schemas.openxmlformats.org/officeDocument/2006/relationships/hyperlink" Target="https://my.zakupki.prom.ua/remote/dispatcher/state_purchase_view/10882714" TargetMode="External"/><Relationship Id="rId27" Type="http://schemas.openxmlformats.org/officeDocument/2006/relationships/hyperlink" Target="https://my.zakupki.prom.ua/remote/dispatcher/state_purchase_view/8852828" TargetMode="External"/><Relationship Id="rId30" Type="http://schemas.openxmlformats.org/officeDocument/2006/relationships/hyperlink" Target="mailto:report.zakupki@prom.ua" TargetMode="External"/><Relationship Id="rId35" Type="http://schemas.openxmlformats.org/officeDocument/2006/relationships/hyperlink" Target="https://my.zakupki.prom.ua/remote/dispatcher/state_purchase_view/12234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9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/>
  <cols>
    <col min="1" max="1" width="5"/>
    <col min="2" max="3" width="25"/>
    <col min="4" max="6" width="35"/>
    <col min="7" max="7" width="30"/>
    <col min="8" max="8" width="5"/>
    <col min="9" max="9" width="20"/>
    <col min="10" max="10" width="15"/>
    <col min="11" max="12" width="20"/>
    <col min="13" max="15" width="5"/>
    <col min="16" max="20" width="10"/>
    <col min="21" max="21" width="25"/>
    <col min="22" max="22" width="10"/>
    <col min="23" max="24" width="15"/>
    <col min="25" max="25" width="10"/>
    <col min="26" max="27" width="15"/>
    <col min="28" max="28" width="10"/>
    <col min="29" max="29" width="15"/>
    <col min="30" max="31" width="20"/>
    <col min="32" max="33" width="15"/>
    <col min="34" max="34" width="20"/>
    <col min="35" max="35" width="15"/>
    <col min="36" max="36" width="10"/>
    <col min="37" max="37" width="20"/>
    <col min="38" max="38" width="15"/>
    <col min="39" max="39" width="20"/>
    <col min="40" max="40" width="10"/>
    <col min="41" max="41" width="15"/>
    <col min="42" max="43" width="10"/>
    <col min="44" max="44" width="15"/>
    <col min="45" max="46" width="10"/>
    <col min="47" max="47" width="20"/>
    <col min="48" max="50" width="15"/>
    <col min="51" max="52" width="10"/>
    <col min="53" max="53" width="15"/>
    <col min="54" max="54" width="10"/>
    <col min="55" max="56" width="20"/>
  </cols>
  <sheetData>
    <row r="1" spans="1:56">
      <c r="A1" s="1" t="s">
        <v>183</v>
      </c>
    </row>
    <row r="2" spans="1:56">
      <c r="A2" s="2" t="s">
        <v>72</v>
      </c>
    </row>
    <row r="4" spans="1:56">
      <c r="A4" s="1" t="s">
        <v>154</v>
      </c>
    </row>
    <row r="5" spans="1:56" ht="102.75">
      <c r="A5" s="3" t="s">
        <v>224</v>
      </c>
      <c r="B5" s="3" t="s">
        <v>76</v>
      </c>
      <c r="C5" s="3" t="s">
        <v>77</v>
      </c>
      <c r="D5" s="3" t="s">
        <v>172</v>
      </c>
      <c r="E5" s="3" t="s">
        <v>139</v>
      </c>
      <c r="F5" s="3" t="s">
        <v>109</v>
      </c>
      <c r="G5" s="3" t="s">
        <v>168</v>
      </c>
      <c r="H5" s="3" t="s">
        <v>101</v>
      </c>
      <c r="I5" s="3" t="s">
        <v>127</v>
      </c>
      <c r="J5" s="3" t="s">
        <v>74</v>
      </c>
      <c r="K5" s="3" t="s">
        <v>128</v>
      </c>
      <c r="L5" s="3" t="s">
        <v>129</v>
      </c>
      <c r="M5" s="3" t="s">
        <v>88</v>
      </c>
      <c r="N5" s="3" t="s">
        <v>89</v>
      </c>
      <c r="O5" s="3" t="s">
        <v>87</v>
      </c>
      <c r="P5" s="3" t="s">
        <v>94</v>
      </c>
      <c r="Q5" s="3" t="s">
        <v>97</v>
      </c>
      <c r="R5" s="3" t="s">
        <v>96</v>
      </c>
      <c r="S5" s="3" t="s">
        <v>141</v>
      </c>
      <c r="T5" s="3" t="s">
        <v>140</v>
      </c>
      <c r="U5" s="3" t="s">
        <v>92</v>
      </c>
      <c r="V5" s="3" t="s">
        <v>114</v>
      </c>
      <c r="W5" s="3" t="s">
        <v>130</v>
      </c>
      <c r="X5" s="3" t="s">
        <v>131</v>
      </c>
      <c r="Y5" s="3" t="s">
        <v>113</v>
      </c>
      <c r="Z5" s="3" t="s">
        <v>132</v>
      </c>
      <c r="AA5" s="3" t="s">
        <v>125</v>
      </c>
      <c r="AB5" s="3" t="s">
        <v>85</v>
      </c>
      <c r="AC5" s="3" t="s">
        <v>103</v>
      </c>
      <c r="AD5" s="3" t="s">
        <v>161</v>
      </c>
      <c r="AE5" s="3" t="s">
        <v>121</v>
      </c>
      <c r="AF5" s="3" t="s">
        <v>143</v>
      </c>
      <c r="AG5" s="3" t="s">
        <v>144</v>
      </c>
      <c r="AH5" s="3" t="s">
        <v>119</v>
      </c>
      <c r="AI5" s="3" t="s">
        <v>162</v>
      </c>
      <c r="AJ5" s="3" t="s">
        <v>4</v>
      </c>
      <c r="AK5" s="3" t="s">
        <v>180</v>
      </c>
      <c r="AL5" s="3" t="s">
        <v>75</v>
      </c>
      <c r="AM5" s="3" t="s">
        <v>102</v>
      </c>
      <c r="AN5" s="3" t="s">
        <v>111</v>
      </c>
      <c r="AO5" s="3" t="s">
        <v>162</v>
      </c>
      <c r="AP5" s="3" t="s">
        <v>4</v>
      </c>
      <c r="AQ5" s="3" t="s">
        <v>138</v>
      </c>
      <c r="AR5" s="3" t="s">
        <v>95</v>
      </c>
      <c r="AS5" s="3" t="s">
        <v>174</v>
      </c>
      <c r="AT5" s="3" t="s">
        <v>173</v>
      </c>
      <c r="AU5" s="3" t="s">
        <v>156</v>
      </c>
      <c r="AV5" s="3" t="s">
        <v>93</v>
      </c>
      <c r="AW5" s="3" t="s">
        <v>122</v>
      </c>
      <c r="AX5" s="3" t="s">
        <v>163</v>
      </c>
      <c r="AY5" s="3" t="s">
        <v>159</v>
      </c>
      <c r="AZ5" s="3" t="s">
        <v>158</v>
      </c>
      <c r="BA5" s="3" t="s">
        <v>99</v>
      </c>
      <c r="BB5" s="3" t="s">
        <v>157</v>
      </c>
      <c r="BC5" s="3" t="s">
        <v>142</v>
      </c>
      <c r="BD5" s="3" t="s">
        <v>118</v>
      </c>
    </row>
    <row r="6" spans="1:56">
      <c r="A6" s="4">
        <v>1</v>
      </c>
      <c r="B6" s="2" t="str">
        <f>HYPERLINK("https://my.zakupki.prom.ua/remote/dispatcher/state_purchase_view/12234497", "UA-2019-07-15-001886-b")</f>
        <v>UA-2019-07-15-001886-b</v>
      </c>
      <c r="C6" s="2" t="s">
        <v>120</v>
      </c>
      <c r="D6" s="1" t="s">
        <v>1</v>
      </c>
      <c r="E6" s="1" t="s">
        <v>197</v>
      </c>
      <c r="F6" s="1" t="s">
        <v>50</v>
      </c>
      <c r="G6" s="1" t="s">
        <v>90</v>
      </c>
      <c r="H6" s="1" t="s">
        <v>167</v>
      </c>
      <c r="I6" s="1" t="s">
        <v>98</v>
      </c>
      <c r="J6" s="1" t="s">
        <v>19</v>
      </c>
      <c r="K6" s="1" t="s">
        <v>126</v>
      </c>
      <c r="L6" s="1" t="s">
        <v>126</v>
      </c>
      <c r="M6" s="1" t="s">
        <v>28</v>
      </c>
      <c r="N6" s="1" t="s">
        <v>18</v>
      </c>
      <c r="O6" s="1" t="s">
        <v>18</v>
      </c>
      <c r="P6" s="5">
        <v>43661</v>
      </c>
      <c r="Q6" s="5">
        <v>43661</v>
      </c>
      <c r="R6" s="5">
        <v>43667</v>
      </c>
      <c r="S6" s="5">
        <v>43661</v>
      </c>
      <c r="T6" s="5">
        <v>43677</v>
      </c>
      <c r="U6" s="1" t="s">
        <v>185</v>
      </c>
      <c r="V6" s="4">
        <v>1</v>
      </c>
      <c r="W6" s="6">
        <v>207170</v>
      </c>
      <c r="X6" s="1" t="s">
        <v>120</v>
      </c>
      <c r="Y6" s="1" t="s">
        <v>196</v>
      </c>
      <c r="Z6" s="1" t="s">
        <v>196</v>
      </c>
      <c r="AA6" s="1" t="s">
        <v>196</v>
      </c>
      <c r="AB6" s="1" t="s">
        <v>70</v>
      </c>
      <c r="AC6" s="1" t="s">
        <v>167</v>
      </c>
      <c r="AD6" s="1" t="s">
        <v>91</v>
      </c>
      <c r="AE6" s="1" t="s">
        <v>123</v>
      </c>
      <c r="AF6" s="1"/>
      <c r="AG6" s="1" t="s">
        <v>196</v>
      </c>
      <c r="AH6" s="1"/>
      <c r="AI6" s="1"/>
      <c r="AJ6" s="1"/>
      <c r="AK6" s="1"/>
      <c r="AL6" s="1"/>
      <c r="AM6" s="1"/>
      <c r="AN6" s="1"/>
      <c r="AO6" s="1"/>
      <c r="AP6" s="1"/>
      <c r="AQ6" s="2"/>
      <c r="AR6" s="1"/>
      <c r="AS6" s="1"/>
      <c r="AT6" s="1"/>
      <c r="AU6" s="1" t="s">
        <v>190</v>
      </c>
      <c r="AV6" s="7">
        <v>43677.417191929031</v>
      </c>
      <c r="AW6" s="1"/>
      <c r="AX6" s="1"/>
      <c r="AY6" s="5">
        <v>43686</v>
      </c>
      <c r="AZ6" s="5">
        <v>43830</v>
      </c>
      <c r="BA6" s="1"/>
      <c r="BB6" s="1"/>
      <c r="BC6" s="1"/>
      <c r="BD6" s="1"/>
    </row>
    <row r="7" spans="1:56">
      <c r="A7" s="4">
        <v>2</v>
      </c>
      <c r="B7" s="2" t="str">
        <f>HYPERLINK("https://my.zakupki.prom.ua/remote/dispatcher/state_purchase_view/12185586", "UA-2019-07-10-002706-b")</f>
        <v>UA-2019-07-10-002706-b</v>
      </c>
      <c r="C7" s="2" t="s">
        <v>120</v>
      </c>
      <c r="D7" s="1" t="s">
        <v>210</v>
      </c>
      <c r="E7" s="1" t="s">
        <v>208</v>
      </c>
      <c r="F7" s="1" t="s">
        <v>67</v>
      </c>
      <c r="G7" s="1" t="s">
        <v>90</v>
      </c>
      <c r="H7" s="1" t="s">
        <v>167</v>
      </c>
      <c r="I7" s="1" t="s">
        <v>98</v>
      </c>
      <c r="J7" s="1" t="s">
        <v>19</v>
      </c>
      <c r="K7" s="1" t="s">
        <v>126</v>
      </c>
      <c r="L7" s="1" t="s">
        <v>126</v>
      </c>
      <c r="M7" s="1" t="s">
        <v>18</v>
      </c>
      <c r="N7" s="1" t="s">
        <v>18</v>
      </c>
      <c r="O7" s="1" t="s">
        <v>18</v>
      </c>
      <c r="P7" s="5">
        <v>43656</v>
      </c>
      <c r="Q7" s="5">
        <v>43656</v>
      </c>
      <c r="R7" s="5">
        <v>43662</v>
      </c>
      <c r="S7" s="5">
        <v>43656</v>
      </c>
      <c r="T7" s="5">
        <v>43672</v>
      </c>
      <c r="U7" s="7">
        <v>43675.493414351855</v>
      </c>
      <c r="V7" s="4">
        <v>2</v>
      </c>
      <c r="W7" s="6">
        <v>576900</v>
      </c>
      <c r="X7" s="1" t="s">
        <v>120</v>
      </c>
      <c r="Y7" s="4">
        <v>89</v>
      </c>
      <c r="Z7" s="6">
        <v>6482.02</v>
      </c>
      <c r="AA7" s="1" t="s">
        <v>205</v>
      </c>
      <c r="AB7" s="1" t="s">
        <v>70</v>
      </c>
      <c r="AC7" s="1" t="s">
        <v>123</v>
      </c>
      <c r="AD7" s="1" t="s">
        <v>91</v>
      </c>
      <c r="AE7" s="1" t="s">
        <v>123</v>
      </c>
      <c r="AF7" s="6">
        <v>356000</v>
      </c>
      <c r="AG7" s="6">
        <v>4000</v>
      </c>
      <c r="AH7" s="1" t="s">
        <v>165</v>
      </c>
      <c r="AI7" s="6">
        <v>220900</v>
      </c>
      <c r="AJ7" s="6">
        <v>0.38290864967932048</v>
      </c>
      <c r="AK7" s="1" t="s">
        <v>165</v>
      </c>
      <c r="AL7" s="1" t="s">
        <v>58</v>
      </c>
      <c r="AM7" s="1" t="s">
        <v>68</v>
      </c>
      <c r="AN7" s="1" t="s">
        <v>7</v>
      </c>
      <c r="AO7" s="6">
        <v>220900</v>
      </c>
      <c r="AP7" s="6">
        <v>0.38290864967932048</v>
      </c>
      <c r="AQ7" s="2" t="str">
        <f>HYPERLINK("https://auction.openprocurement.org/tenders/fad2f29ef90543f4bd541005965e5009")</f>
        <v>https://auction.openprocurement.org/tenders/fad2f29ef90543f4bd541005965e5009</v>
      </c>
      <c r="AR7" s="7">
        <v>43675.67846458868</v>
      </c>
      <c r="AS7" s="1"/>
      <c r="AT7" s="1"/>
      <c r="AU7" s="1" t="s">
        <v>211</v>
      </c>
      <c r="AV7" s="1"/>
      <c r="AW7" s="1"/>
      <c r="AX7" s="6">
        <v>356000</v>
      </c>
      <c r="AY7" s="5">
        <v>43678</v>
      </c>
      <c r="AZ7" s="5">
        <v>43708</v>
      </c>
      <c r="BA7" s="1"/>
      <c r="BB7" s="1" t="s">
        <v>200</v>
      </c>
      <c r="BC7" s="1"/>
      <c r="BD7" s="1"/>
    </row>
    <row r="8" spans="1:56">
      <c r="A8" s="4">
        <v>3</v>
      </c>
      <c r="B8" s="2" t="str">
        <f>HYPERLINK("https://my.zakupki.prom.ua/remote/dispatcher/state_purchase_view/11966061", "UA-2019-06-19-000198-c")</f>
        <v>UA-2019-06-19-000198-c</v>
      </c>
      <c r="C8" s="2" t="s">
        <v>120</v>
      </c>
      <c r="D8" s="1" t="s">
        <v>0</v>
      </c>
      <c r="E8" s="1" t="s">
        <v>198</v>
      </c>
      <c r="F8" s="1" t="s">
        <v>50</v>
      </c>
      <c r="G8" s="1" t="s">
        <v>90</v>
      </c>
      <c r="H8" s="1" t="s">
        <v>167</v>
      </c>
      <c r="I8" s="1" t="s">
        <v>98</v>
      </c>
      <c r="J8" s="1" t="s">
        <v>19</v>
      </c>
      <c r="K8" s="1" t="s">
        <v>126</v>
      </c>
      <c r="L8" s="1" t="s">
        <v>126</v>
      </c>
      <c r="M8" s="1" t="s">
        <v>28</v>
      </c>
      <c r="N8" s="1" t="s">
        <v>18</v>
      </c>
      <c r="O8" s="1" t="s">
        <v>18</v>
      </c>
      <c r="P8" s="5">
        <v>43635</v>
      </c>
      <c r="Q8" s="5">
        <v>43635</v>
      </c>
      <c r="R8" s="5">
        <v>43644</v>
      </c>
      <c r="S8" s="5">
        <v>43635</v>
      </c>
      <c r="T8" s="5">
        <v>43654</v>
      </c>
      <c r="U8" s="1" t="s">
        <v>185</v>
      </c>
      <c r="V8" s="4">
        <v>2</v>
      </c>
      <c r="W8" s="6">
        <v>207170</v>
      </c>
      <c r="X8" s="1" t="s">
        <v>120</v>
      </c>
      <c r="Y8" s="1" t="s">
        <v>196</v>
      </c>
      <c r="Z8" s="1" t="s">
        <v>196</v>
      </c>
      <c r="AA8" s="1" t="s">
        <v>196</v>
      </c>
      <c r="AB8" s="1" t="s">
        <v>70</v>
      </c>
      <c r="AC8" s="1" t="s">
        <v>167</v>
      </c>
      <c r="AD8" s="1" t="s">
        <v>91</v>
      </c>
      <c r="AE8" s="1" t="s">
        <v>123</v>
      </c>
      <c r="AF8" s="6">
        <v>205964</v>
      </c>
      <c r="AG8" s="1" t="s">
        <v>196</v>
      </c>
      <c r="AH8" s="1" t="s">
        <v>176</v>
      </c>
      <c r="AI8" s="6">
        <v>1206</v>
      </c>
      <c r="AJ8" s="6">
        <v>5.8213061736737941E-3</v>
      </c>
      <c r="AK8" s="1" t="s">
        <v>176</v>
      </c>
      <c r="AL8" s="1" t="s">
        <v>54</v>
      </c>
      <c r="AM8" s="1" t="s">
        <v>71</v>
      </c>
      <c r="AN8" s="1" t="s">
        <v>17</v>
      </c>
      <c r="AO8" s="6">
        <v>1206</v>
      </c>
      <c r="AP8" s="6">
        <v>5.8213061736737941E-3</v>
      </c>
      <c r="AQ8" s="2" t="str">
        <f>HYPERLINK("https://auction.openprocurement.org/tenders/9ce406c171c84ef995c0473890c7c699")</f>
        <v>https://auction.openprocurement.org/tenders/9ce406c171c84ef995c0473890c7c699</v>
      </c>
      <c r="AR8" s="7">
        <v>43656.629041891814</v>
      </c>
      <c r="AS8" s="1"/>
      <c r="AT8" s="1"/>
      <c r="AU8" s="1" t="s">
        <v>215</v>
      </c>
      <c r="AV8" s="7">
        <v>43661.655829877986</v>
      </c>
      <c r="AW8" s="1"/>
      <c r="AX8" s="6">
        <v>205964</v>
      </c>
      <c r="AY8" s="5">
        <v>43668</v>
      </c>
      <c r="AZ8" s="5">
        <v>43826</v>
      </c>
      <c r="BA8" s="1"/>
      <c r="BB8" s="1" t="s">
        <v>200</v>
      </c>
      <c r="BC8" s="1" t="s">
        <v>186</v>
      </c>
      <c r="BD8" s="1"/>
    </row>
    <row r="9" spans="1:56">
      <c r="A9" s="4">
        <v>4</v>
      </c>
      <c r="B9" s="2" t="str">
        <f>HYPERLINK("https://my.zakupki.prom.ua/remote/dispatcher/state_purchase_view/11845312", "UA-2019-06-06-002260-b")</f>
        <v>UA-2019-06-06-002260-b</v>
      </c>
      <c r="C9" s="2" t="s">
        <v>120</v>
      </c>
      <c r="D9" s="1" t="s">
        <v>2</v>
      </c>
      <c r="E9" s="1" t="s">
        <v>201</v>
      </c>
      <c r="F9" s="1" t="s">
        <v>49</v>
      </c>
      <c r="G9" s="1" t="s">
        <v>104</v>
      </c>
      <c r="H9" s="1" t="s">
        <v>167</v>
      </c>
      <c r="I9" s="1" t="s">
        <v>98</v>
      </c>
      <c r="J9" s="1" t="s">
        <v>19</v>
      </c>
      <c r="K9" s="1" t="s">
        <v>126</v>
      </c>
      <c r="L9" s="1" t="s">
        <v>126</v>
      </c>
      <c r="M9" s="1" t="s">
        <v>18</v>
      </c>
      <c r="N9" s="1" t="s">
        <v>18</v>
      </c>
      <c r="O9" s="1" t="s">
        <v>18</v>
      </c>
      <c r="P9" s="5">
        <v>43622</v>
      </c>
      <c r="Q9" s="1"/>
      <c r="R9" s="1"/>
      <c r="S9" s="1"/>
      <c r="T9" s="1"/>
      <c r="U9" s="1" t="s">
        <v>184</v>
      </c>
      <c r="V9" s="4">
        <v>1</v>
      </c>
      <c r="W9" s="6">
        <v>25080</v>
      </c>
      <c r="X9" s="1" t="s">
        <v>120</v>
      </c>
      <c r="Y9" s="4">
        <v>285</v>
      </c>
      <c r="Z9" s="6">
        <v>88</v>
      </c>
      <c r="AA9" s="1" t="s">
        <v>204</v>
      </c>
      <c r="AB9" s="1" t="s">
        <v>70</v>
      </c>
      <c r="AC9" s="1" t="s">
        <v>123</v>
      </c>
      <c r="AD9" s="1" t="s">
        <v>91</v>
      </c>
      <c r="AE9" s="1" t="s">
        <v>123</v>
      </c>
      <c r="AF9" s="6">
        <v>25080</v>
      </c>
      <c r="AG9" s="6">
        <v>88</v>
      </c>
      <c r="AH9" s="1"/>
      <c r="AI9" s="1"/>
      <c r="AJ9" s="1"/>
      <c r="AK9" s="1" t="s">
        <v>155</v>
      </c>
      <c r="AL9" s="1" t="s">
        <v>44</v>
      </c>
      <c r="AM9" s="1"/>
      <c r="AN9" s="1" t="s">
        <v>14</v>
      </c>
      <c r="AO9" s="1"/>
      <c r="AP9" s="1"/>
      <c r="AQ9" s="2"/>
      <c r="AR9" s="1"/>
      <c r="AS9" s="1"/>
      <c r="AT9" s="1"/>
      <c r="AU9" s="1" t="s">
        <v>189</v>
      </c>
      <c r="AV9" s="7">
        <v>43622.620915063504</v>
      </c>
      <c r="AW9" s="1" t="s">
        <v>153</v>
      </c>
      <c r="AX9" s="6">
        <v>25080</v>
      </c>
      <c r="AY9" s="5">
        <v>43622</v>
      </c>
      <c r="AZ9" s="5">
        <v>43830</v>
      </c>
      <c r="BA9" s="7">
        <v>43830</v>
      </c>
      <c r="BB9" s="1" t="s">
        <v>213</v>
      </c>
      <c r="BC9" s="1"/>
      <c r="BD9" s="1"/>
    </row>
    <row r="10" spans="1:56">
      <c r="A10" s="4">
        <v>5</v>
      </c>
      <c r="B10" s="2" t="str">
        <f>HYPERLINK("https://my.zakupki.prom.ua/remote/dispatcher/state_purchase_view/11527499", "UA-2019-05-10-000066-a")</f>
        <v>UA-2019-05-10-000066-a</v>
      </c>
      <c r="C10" s="2" t="s">
        <v>120</v>
      </c>
      <c r="D10" s="1" t="s">
        <v>210</v>
      </c>
      <c r="E10" s="1" t="s">
        <v>209</v>
      </c>
      <c r="F10" s="1" t="s">
        <v>67</v>
      </c>
      <c r="G10" s="1" t="s">
        <v>104</v>
      </c>
      <c r="H10" s="1" t="s">
        <v>167</v>
      </c>
      <c r="I10" s="1" t="s">
        <v>98</v>
      </c>
      <c r="J10" s="1" t="s">
        <v>19</v>
      </c>
      <c r="K10" s="1" t="s">
        <v>126</v>
      </c>
      <c r="L10" s="1" t="s">
        <v>126</v>
      </c>
      <c r="M10" s="1" t="s">
        <v>18</v>
      </c>
      <c r="N10" s="1" t="s">
        <v>18</v>
      </c>
      <c r="O10" s="1" t="s">
        <v>18</v>
      </c>
      <c r="P10" s="5">
        <v>43595</v>
      </c>
      <c r="Q10" s="1"/>
      <c r="R10" s="1"/>
      <c r="S10" s="1"/>
      <c r="T10" s="1"/>
      <c r="U10" s="1" t="s">
        <v>184</v>
      </c>
      <c r="V10" s="4">
        <v>1</v>
      </c>
      <c r="W10" s="6">
        <v>125474.5</v>
      </c>
      <c r="X10" s="1" t="s">
        <v>120</v>
      </c>
      <c r="Y10" s="4">
        <v>25</v>
      </c>
      <c r="Z10" s="6">
        <v>5018.9799999999996</v>
      </c>
      <c r="AA10" s="1" t="s">
        <v>223</v>
      </c>
      <c r="AB10" s="1" t="s">
        <v>70</v>
      </c>
      <c r="AC10" s="1" t="s">
        <v>123</v>
      </c>
      <c r="AD10" s="1" t="s">
        <v>91</v>
      </c>
      <c r="AE10" s="1" t="s">
        <v>123</v>
      </c>
      <c r="AF10" s="6">
        <v>125474.5</v>
      </c>
      <c r="AG10" s="6">
        <v>5018.9799999999996</v>
      </c>
      <c r="AH10" s="1"/>
      <c r="AI10" s="1"/>
      <c r="AJ10" s="1"/>
      <c r="AK10" s="1" t="s">
        <v>115</v>
      </c>
      <c r="AL10" s="1" t="s">
        <v>45</v>
      </c>
      <c r="AM10" s="1"/>
      <c r="AN10" s="1" t="s">
        <v>12</v>
      </c>
      <c r="AO10" s="1"/>
      <c r="AP10" s="1"/>
      <c r="AQ10" s="2"/>
      <c r="AR10" s="1"/>
      <c r="AS10" s="1"/>
      <c r="AT10" s="1"/>
      <c r="AU10" s="1" t="s">
        <v>189</v>
      </c>
      <c r="AV10" s="7">
        <v>43595.377140808181</v>
      </c>
      <c r="AW10" s="1" t="s">
        <v>39</v>
      </c>
      <c r="AX10" s="6">
        <v>125474.5</v>
      </c>
      <c r="AY10" s="5">
        <v>43595</v>
      </c>
      <c r="AZ10" s="5">
        <v>43830</v>
      </c>
      <c r="BA10" s="7">
        <v>43830</v>
      </c>
      <c r="BB10" s="1" t="s">
        <v>213</v>
      </c>
      <c r="BC10" s="1"/>
      <c r="BD10" s="1"/>
    </row>
    <row r="11" spans="1:56">
      <c r="A11" s="4">
        <v>6</v>
      </c>
      <c r="B11" s="2" t="str">
        <f>HYPERLINK("https://my.zakupki.prom.ua/remote/dispatcher/state_purchase_view/11222966", "UA-2019-04-08-002041-a")</f>
        <v>UA-2019-04-08-002041-a</v>
      </c>
      <c r="C11" s="2" t="s">
        <v>120</v>
      </c>
      <c r="D11" s="1" t="s">
        <v>2</v>
      </c>
      <c r="E11" s="1" t="s">
        <v>214</v>
      </c>
      <c r="F11" s="1" t="s">
        <v>49</v>
      </c>
      <c r="G11" s="1" t="s">
        <v>104</v>
      </c>
      <c r="H11" s="1" t="s">
        <v>167</v>
      </c>
      <c r="I11" s="1" t="s">
        <v>98</v>
      </c>
      <c r="J11" s="1" t="s">
        <v>19</v>
      </c>
      <c r="K11" s="1" t="s">
        <v>126</v>
      </c>
      <c r="L11" s="1" t="s">
        <v>126</v>
      </c>
      <c r="M11" s="1" t="s">
        <v>18</v>
      </c>
      <c r="N11" s="1" t="s">
        <v>18</v>
      </c>
      <c r="O11" s="1" t="s">
        <v>18</v>
      </c>
      <c r="P11" s="5">
        <v>43563</v>
      </c>
      <c r="Q11" s="1"/>
      <c r="R11" s="1"/>
      <c r="S11" s="1"/>
      <c r="T11" s="1"/>
      <c r="U11" s="1" t="s">
        <v>184</v>
      </c>
      <c r="V11" s="4">
        <v>1</v>
      </c>
      <c r="W11" s="6">
        <v>9957.84</v>
      </c>
      <c r="X11" s="1" t="s">
        <v>120</v>
      </c>
      <c r="Y11" s="1" t="s">
        <v>196</v>
      </c>
      <c r="Z11" s="1" t="s">
        <v>196</v>
      </c>
      <c r="AA11" s="1" t="s">
        <v>196</v>
      </c>
      <c r="AB11" s="1" t="s">
        <v>70</v>
      </c>
      <c r="AC11" s="1" t="s">
        <v>123</v>
      </c>
      <c r="AD11" s="1" t="s">
        <v>91</v>
      </c>
      <c r="AE11" s="1" t="s">
        <v>123</v>
      </c>
      <c r="AF11" s="6">
        <v>9957.84</v>
      </c>
      <c r="AG11" s="1" t="s">
        <v>196</v>
      </c>
      <c r="AH11" s="1"/>
      <c r="AI11" s="1"/>
      <c r="AJ11" s="1"/>
      <c r="AK11" s="1" t="s">
        <v>152</v>
      </c>
      <c r="AL11" s="1" t="s">
        <v>51</v>
      </c>
      <c r="AM11" s="1"/>
      <c r="AN11" s="1" t="s">
        <v>15</v>
      </c>
      <c r="AO11" s="1"/>
      <c r="AP11" s="1"/>
      <c r="AQ11" s="2"/>
      <c r="AR11" s="1"/>
      <c r="AS11" s="1"/>
      <c r="AT11" s="1"/>
      <c r="AU11" s="1" t="s">
        <v>189</v>
      </c>
      <c r="AV11" s="7">
        <v>43563.698377712833</v>
      </c>
      <c r="AW11" s="1" t="s">
        <v>147</v>
      </c>
      <c r="AX11" s="6">
        <v>9957.84</v>
      </c>
      <c r="AY11" s="5">
        <v>43563</v>
      </c>
      <c r="AZ11" s="5">
        <v>43830</v>
      </c>
      <c r="BA11" s="7">
        <v>43830</v>
      </c>
      <c r="BB11" s="1" t="s">
        <v>213</v>
      </c>
      <c r="BC11" s="1"/>
      <c r="BD11" s="1"/>
    </row>
    <row r="12" spans="1:56">
      <c r="A12" s="4">
        <v>7</v>
      </c>
      <c r="B12" s="2" t="str">
        <f>HYPERLINK("https://my.zakupki.prom.ua/remote/dispatcher/state_purchase_view/11022403", "UA-2019-03-22-000401-b")</f>
        <v>UA-2019-03-22-000401-b</v>
      </c>
      <c r="C12" s="2" t="s">
        <v>120</v>
      </c>
      <c r="D12" s="1" t="s">
        <v>210</v>
      </c>
      <c r="E12" s="1" t="s">
        <v>206</v>
      </c>
      <c r="F12" s="1" t="s">
        <v>67</v>
      </c>
      <c r="G12" s="1" t="s">
        <v>90</v>
      </c>
      <c r="H12" s="1" t="s">
        <v>167</v>
      </c>
      <c r="I12" s="1" t="s">
        <v>98</v>
      </c>
      <c r="J12" s="1" t="s">
        <v>19</v>
      </c>
      <c r="K12" s="1" t="s">
        <v>126</v>
      </c>
      <c r="L12" s="1" t="s">
        <v>126</v>
      </c>
      <c r="M12" s="1" t="s">
        <v>18</v>
      </c>
      <c r="N12" s="1" t="s">
        <v>18</v>
      </c>
      <c r="O12" s="1" t="s">
        <v>18</v>
      </c>
      <c r="P12" s="5">
        <v>43546</v>
      </c>
      <c r="Q12" s="5">
        <v>43546</v>
      </c>
      <c r="R12" s="5">
        <v>43555</v>
      </c>
      <c r="S12" s="5">
        <v>43546</v>
      </c>
      <c r="T12" s="5">
        <v>43565</v>
      </c>
      <c r="U12" s="7">
        <v>43566.482731481483</v>
      </c>
      <c r="V12" s="4">
        <v>3</v>
      </c>
      <c r="W12" s="6">
        <v>576900</v>
      </c>
      <c r="X12" s="1" t="s">
        <v>120</v>
      </c>
      <c r="Y12" s="4">
        <v>89</v>
      </c>
      <c r="Z12" s="6">
        <v>6482.02</v>
      </c>
      <c r="AA12" s="1" t="s">
        <v>223</v>
      </c>
      <c r="AB12" s="1" t="s">
        <v>70</v>
      </c>
      <c r="AC12" s="1" t="s">
        <v>123</v>
      </c>
      <c r="AD12" s="1" t="s">
        <v>91</v>
      </c>
      <c r="AE12" s="1" t="s">
        <v>123</v>
      </c>
      <c r="AF12" s="6">
        <v>446690</v>
      </c>
      <c r="AG12" s="6">
        <v>5018.9887640449442</v>
      </c>
      <c r="AH12" s="1" t="s">
        <v>177</v>
      </c>
      <c r="AI12" s="6">
        <v>130210</v>
      </c>
      <c r="AJ12" s="6">
        <v>0.22570636158779683</v>
      </c>
      <c r="AK12" s="1" t="s">
        <v>177</v>
      </c>
      <c r="AL12" s="1" t="s">
        <v>45</v>
      </c>
      <c r="AM12" s="1" t="s">
        <v>24</v>
      </c>
      <c r="AN12" s="1" t="s">
        <v>12</v>
      </c>
      <c r="AO12" s="6">
        <v>130210</v>
      </c>
      <c r="AP12" s="6">
        <v>0.22570636158779683</v>
      </c>
      <c r="AQ12" s="2" t="str">
        <f>HYPERLINK("https://auction.openprocurement.org/tenders/137d37e2a595459abbd2800f606252fb")</f>
        <v>https://auction.openprocurement.org/tenders/137d37e2a595459abbd2800f606252fb</v>
      </c>
      <c r="AR12" s="7">
        <v>43570.628575991832</v>
      </c>
      <c r="AS12" s="5">
        <v>43581</v>
      </c>
      <c r="AT12" s="5">
        <v>43591</v>
      </c>
      <c r="AU12" s="1" t="s">
        <v>189</v>
      </c>
      <c r="AV12" s="7">
        <v>43588.498910923023</v>
      </c>
      <c r="AW12" s="1" t="s">
        <v>37</v>
      </c>
      <c r="AX12" s="6">
        <v>446690</v>
      </c>
      <c r="AY12" s="5">
        <v>43617</v>
      </c>
      <c r="AZ12" s="5">
        <v>43708</v>
      </c>
      <c r="BA12" s="7">
        <v>43830</v>
      </c>
      <c r="BB12" s="1" t="s">
        <v>213</v>
      </c>
      <c r="BC12" s="1"/>
      <c r="BD12" s="1"/>
    </row>
    <row r="13" spans="1:56">
      <c r="A13" s="4">
        <v>8</v>
      </c>
      <c r="B13" s="2" t="str">
        <f>HYPERLINK("https://my.zakupki.prom.ua/remote/dispatcher/state_purchase_view/10882908", "UA-2019-03-12-001748-a")</f>
        <v>UA-2019-03-12-001748-a</v>
      </c>
      <c r="C13" s="2" t="s">
        <v>120</v>
      </c>
      <c r="D13" s="1" t="s">
        <v>3</v>
      </c>
      <c r="E13" s="1" t="s">
        <v>220</v>
      </c>
      <c r="F13" s="1" t="s">
        <v>43</v>
      </c>
      <c r="G13" s="1" t="s">
        <v>104</v>
      </c>
      <c r="H13" s="1" t="s">
        <v>167</v>
      </c>
      <c r="I13" s="1" t="s">
        <v>98</v>
      </c>
      <c r="J13" s="1" t="s">
        <v>19</v>
      </c>
      <c r="K13" s="1" t="s">
        <v>126</v>
      </c>
      <c r="L13" s="1" t="s">
        <v>126</v>
      </c>
      <c r="M13" s="1" t="s">
        <v>18</v>
      </c>
      <c r="N13" s="1" t="s">
        <v>18</v>
      </c>
      <c r="O13" s="1" t="s">
        <v>18</v>
      </c>
      <c r="P13" s="5">
        <v>43536</v>
      </c>
      <c r="Q13" s="1"/>
      <c r="R13" s="1"/>
      <c r="S13" s="1"/>
      <c r="T13" s="1"/>
      <c r="U13" s="1" t="s">
        <v>184</v>
      </c>
      <c r="V13" s="4">
        <v>1</v>
      </c>
      <c r="W13" s="6">
        <v>9999.75</v>
      </c>
      <c r="X13" s="1" t="s">
        <v>120</v>
      </c>
      <c r="Y13" s="4">
        <v>5025</v>
      </c>
      <c r="Z13" s="6">
        <v>1.99</v>
      </c>
      <c r="AA13" s="1" t="s">
        <v>223</v>
      </c>
      <c r="AB13" s="1" t="s">
        <v>70</v>
      </c>
      <c r="AC13" s="1" t="s">
        <v>123</v>
      </c>
      <c r="AD13" s="1" t="s">
        <v>91</v>
      </c>
      <c r="AE13" s="1" t="s">
        <v>123</v>
      </c>
      <c r="AF13" s="6">
        <v>9999.75</v>
      </c>
      <c r="AG13" s="6">
        <v>1.99</v>
      </c>
      <c r="AH13" s="1"/>
      <c r="AI13" s="1"/>
      <c r="AJ13" s="1"/>
      <c r="AK13" s="1" t="s">
        <v>152</v>
      </c>
      <c r="AL13" s="1" t="s">
        <v>51</v>
      </c>
      <c r="AM13" s="1"/>
      <c r="AN13" s="1" t="s">
        <v>27</v>
      </c>
      <c r="AO13" s="1"/>
      <c r="AP13" s="1"/>
      <c r="AQ13" s="2"/>
      <c r="AR13" s="1"/>
      <c r="AS13" s="1"/>
      <c r="AT13" s="1"/>
      <c r="AU13" s="1" t="s">
        <v>189</v>
      </c>
      <c r="AV13" s="7">
        <v>43536.623904729538</v>
      </c>
      <c r="AW13" s="1" t="s">
        <v>148</v>
      </c>
      <c r="AX13" s="6">
        <v>9999.75</v>
      </c>
      <c r="AY13" s="5">
        <v>43536</v>
      </c>
      <c r="AZ13" s="5">
        <v>43830</v>
      </c>
      <c r="BA13" s="7">
        <v>43830</v>
      </c>
      <c r="BB13" s="1" t="s">
        <v>213</v>
      </c>
      <c r="BC13" s="1"/>
      <c r="BD13" s="1"/>
    </row>
    <row r="14" spans="1:56">
      <c r="A14" s="4">
        <v>9</v>
      </c>
      <c r="B14" s="2" t="str">
        <f>HYPERLINK("https://my.zakupki.prom.ua/remote/dispatcher/state_purchase_view/10882714", "UA-2019-03-12-001715-a")</f>
        <v>UA-2019-03-12-001715-a</v>
      </c>
      <c r="C14" s="2" t="s">
        <v>120</v>
      </c>
      <c r="D14" s="1" t="s">
        <v>2</v>
      </c>
      <c r="E14" s="1" t="s">
        <v>134</v>
      </c>
      <c r="F14" s="1" t="s">
        <v>49</v>
      </c>
      <c r="G14" s="1" t="s">
        <v>104</v>
      </c>
      <c r="H14" s="1" t="s">
        <v>167</v>
      </c>
      <c r="I14" s="1" t="s">
        <v>98</v>
      </c>
      <c r="J14" s="1" t="s">
        <v>19</v>
      </c>
      <c r="K14" s="1" t="s">
        <v>126</v>
      </c>
      <c r="L14" s="1" t="s">
        <v>126</v>
      </c>
      <c r="M14" s="1" t="s">
        <v>18</v>
      </c>
      <c r="N14" s="1" t="s">
        <v>18</v>
      </c>
      <c r="O14" s="1" t="s">
        <v>18</v>
      </c>
      <c r="P14" s="5">
        <v>43536</v>
      </c>
      <c r="Q14" s="1"/>
      <c r="R14" s="1"/>
      <c r="S14" s="1"/>
      <c r="T14" s="1"/>
      <c r="U14" s="1" t="s">
        <v>184</v>
      </c>
      <c r="V14" s="4">
        <v>1</v>
      </c>
      <c r="W14" s="6">
        <v>14936.46</v>
      </c>
      <c r="X14" s="1" t="s">
        <v>120</v>
      </c>
      <c r="Y14" s="4">
        <v>154</v>
      </c>
      <c r="Z14" s="6">
        <v>96.99</v>
      </c>
      <c r="AA14" s="1" t="s">
        <v>204</v>
      </c>
      <c r="AB14" s="1" t="s">
        <v>70</v>
      </c>
      <c r="AC14" s="1" t="s">
        <v>123</v>
      </c>
      <c r="AD14" s="1" t="s">
        <v>91</v>
      </c>
      <c r="AE14" s="1" t="s">
        <v>123</v>
      </c>
      <c r="AF14" s="6">
        <v>14936.46</v>
      </c>
      <c r="AG14" s="6">
        <v>96.99</v>
      </c>
      <c r="AH14" s="1"/>
      <c r="AI14" s="1"/>
      <c r="AJ14" s="1"/>
      <c r="AK14" s="1" t="s">
        <v>117</v>
      </c>
      <c r="AL14" s="1" t="s">
        <v>47</v>
      </c>
      <c r="AM14" s="1"/>
      <c r="AN14" s="1" t="s">
        <v>15</v>
      </c>
      <c r="AO14" s="1"/>
      <c r="AP14" s="1"/>
      <c r="AQ14" s="2"/>
      <c r="AR14" s="1"/>
      <c r="AS14" s="1"/>
      <c r="AT14" s="1"/>
      <c r="AU14" s="1" t="s">
        <v>189</v>
      </c>
      <c r="AV14" s="7">
        <v>43536.622147535425</v>
      </c>
      <c r="AW14" s="1" t="s">
        <v>116</v>
      </c>
      <c r="AX14" s="6">
        <v>14936.46</v>
      </c>
      <c r="AY14" s="5">
        <v>43536</v>
      </c>
      <c r="AZ14" s="5">
        <v>43830</v>
      </c>
      <c r="BA14" s="7">
        <v>43830</v>
      </c>
      <c r="BB14" s="1" t="s">
        <v>213</v>
      </c>
      <c r="BC14" s="1"/>
      <c r="BD14" s="1"/>
    </row>
    <row r="15" spans="1:56">
      <c r="A15" s="4">
        <v>10</v>
      </c>
      <c r="B15" s="2" t="str">
        <f>HYPERLINK("https://my.zakupki.prom.ua/remote/dispatcher/state_purchase_view/9949907", "UA-2019-01-21-000208-c")</f>
        <v>UA-2019-01-21-000208-c</v>
      </c>
      <c r="C15" s="2" t="s">
        <v>120</v>
      </c>
      <c r="D15" s="1" t="s">
        <v>192</v>
      </c>
      <c r="E15" s="1" t="s">
        <v>193</v>
      </c>
      <c r="F15" s="1" t="s">
        <v>40</v>
      </c>
      <c r="G15" s="1" t="s">
        <v>104</v>
      </c>
      <c r="H15" s="1" t="s">
        <v>167</v>
      </c>
      <c r="I15" s="1" t="s">
        <v>98</v>
      </c>
      <c r="J15" s="1" t="s">
        <v>19</v>
      </c>
      <c r="K15" s="1" t="s">
        <v>126</v>
      </c>
      <c r="L15" s="1" t="s">
        <v>126</v>
      </c>
      <c r="M15" s="1" t="s">
        <v>18</v>
      </c>
      <c r="N15" s="1" t="s">
        <v>18</v>
      </c>
      <c r="O15" s="1" t="s">
        <v>18</v>
      </c>
      <c r="P15" s="5">
        <v>43486</v>
      </c>
      <c r="Q15" s="1"/>
      <c r="R15" s="1"/>
      <c r="S15" s="1"/>
      <c r="T15" s="1"/>
      <c r="U15" s="1" t="s">
        <v>184</v>
      </c>
      <c r="V15" s="4">
        <v>1</v>
      </c>
      <c r="W15" s="6">
        <v>17500</v>
      </c>
      <c r="X15" s="1" t="s">
        <v>120</v>
      </c>
      <c r="Y15" s="4">
        <v>2000</v>
      </c>
      <c r="Z15" s="6">
        <v>8.75</v>
      </c>
      <c r="AA15" s="1" t="s">
        <v>223</v>
      </c>
      <c r="AB15" s="1" t="s">
        <v>70</v>
      </c>
      <c r="AC15" s="1" t="s">
        <v>123</v>
      </c>
      <c r="AD15" s="1" t="s">
        <v>91</v>
      </c>
      <c r="AE15" s="1" t="s">
        <v>123</v>
      </c>
      <c r="AF15" s="6">
        <v>17500</v>
      </c>
      <c r="AG15" s="6">
        <v>8.75</v>
      </c>
      <c r="AH15" s="1"/>
      <c r="AI15" s="1"/>
      <c r="AJ15" s="1"/>
      <c r="AK15" s="1" t="s">
        <v>78</v>
      </c>
      <c r="AL15" s="1" t="s">
        <v>36</v>
      </c>
      <c r="AM15" s="1"/>
      <c r="AN15" s="1" t="s">
        <v>11</v>
      </c>
      <c r="AO15" s="1"/>
      <c r="AP15" s="1"/>
      <c r="AQ15" s="2"/>
      <c r="AR15" s="1"/>
      <c r="AS15" s="1"/>
      <c r="AT15" s="1"/>
      <c r="AU15" s="1" t="s">
        <v>189</v>
      </c>
      <c r="AV15" s="7">
        <v>43486.411445605518</v>
      </c>
      <c r="AW15" s="1" t="s">
        <v>31</v>
      </c>
      <c r="AX15" s="6">
        <v>17500</v>
      </c>
      <c r="AY15" s="5">
        <v>43486</v>
      </c>
      <c r="AZ15" s="5">
        <v>43830</v>
      </c>
      <c r="BA15" s="7">
        <v>43830</v>
      </c>
      <c r="BB15" s="1" t="s">
        <v>213</v>
      </c>
      <c r="BC15" s="1"/>
      <c r="BD15" s="1"/>
    </row>
    <row r="16" spans="1:56">
      <c r="A16" s="4">
        <v>11</v>
      </c>
      <c r="B16" s="2" t="str">
        <f>HYPERLINK("https://my.zakupki.prom.ua/remote/dispatcher/state_purchase_view/9849079", "UA-2019-01-16-002585-c")</f>
        <v>UA-2019-01-16-002585-c</v>
      </c>
      <c r="C16" s="2" t="s">
        <v>120</v>
      </c>
      <c r="D16" s="1" t="s">
        <v>188</v>
      </c>
      <c r="E16" s="1" t="s">
        <v>188</v>
      </c>
      <c r="F16" s="1" t="s">
        <v>25</v>
      </c>
      <c r="G16" s="1" t="s">
        <v>104</v>
      </c>
      <c r="H16" s="1" t="s">
        <v>167</v>
      </c>
      <c r="I16" s="1" t="s">
        <v>98</v>
      </c>
      <c r="J16" s="1" t="s">
        <v>19</v>
      </c>
      <c r="K16" s="1" t="s">
        <v>126</v>
      </c>
      <c r="L16" s="1" t="s">
        <v>126</v>
      </c>
      <c r="M16" s="1" t="s">
        <v>18</v>
      </c>
      <c r="N16" s="1" t="s">
        <v>18</v>
      </c>
      <c r="O16" s="1" t="s">
        <v>18</v>
      </c>
      <c r="P16" s="5">
        <v>43481</v>
      </c>
      <c r="Q16" s="1"/>
      <c r="R16" s="1"/>
      <c r="S16" s="1"/>
      <c r="T16" s="1"/>
      <c r="U16" s="1" t="s">
        <v>184</v>
      </c>
      <c r="V16" s="4">
        <v>1</v>
      </c>
      <c r="W16" s="6">
        <v>126200</v>
      </c>
      <c r="X16" s="1" t="s">
        <v>120</v>
      </c>
      <c r="Y16" s="4">
        <v>34900</v>
      </c>
      <c r="Z16" s="6">
        <v>3.62</v>
      </c>
      <c r="AA16" s="1" t="s">
        <v>195</v>
      </c>
      <c r="AB16" s="1" t="s">
        <v>70</v>
      </c>
      <c r="AC16" s="1" t="s">
        <v>167</v>
      </c>
      <c r="AD16" s="1" t="s">
        <v>91</v>
      </c>
      <c r="AE16" s="1" t="s">
        <v>123</v>
      </c>
      <c r="AF16" s="6">
        <v>126200</v>
      </c>
      <c r="AG16" s="6">
        <v>3.6160458452722062</v>
      </c>
      <c r="AH16" s="1"/>
      <c r="AI16" s="1"/>
      <c r="AJ16" s="1"/>
      <c r="AK16" s="1" t="s">
        <v>166</v>
      </c>
      <c r="AL16" s="1" t="s">
        <v>64</v>
      </c>
      <c r="AM16" s="1"/>
      <c r="AN16" s="1" t="s">
        <v>20</v>
      </c>
      <c r="AO16" s="1"/>
      <c r="AP16" s="1"/>
      <c r="AQ16" s="2"/>
      <c r="AR16" s="1"/>
      <c r="AS16" s="1"/>
      <c r="AT16" s="1"/>
      <c r="AU16" s="1" t="s">
        <v>189</v>
      </c>
      <c r="AV16" s="7">
        <v>43481.692811585963</v>
      </c>
      <c r="AW16" s="1" t="s">
        <v>38</v>
      </c>
      <c r="AX16" s="6">
        <v>126200</v>
      </c>
      <c r="AY16" s="5">
        <v>43466</v>
      </c>
      <c r="AZ16" s="5">
        <v>43830</v>
      </c>
      <c r="BA16" s="7">
        <v>43830</v>
      </c>
      <c r="BB16" s="1" t="s">
        <v>213</v>
      </c>
      <c r="BC16" s="1"/>
      <c r="BD16" s="1"/>
    </row>
    <row r="17" spans="1:56">
      <c r="A17" s="4">
        <v>12</v>
      </c>
      <c r="B17" s="2" t="str">
        <f>HYPERLINK("https://my.zakupki.prom.ua/remote/dispatcher/state_purchase_view/9490174", "UA-2018-12-22-000274-b")</f>
        <v>UA-2018-12-22-000274-b</v>
      </c>
      <c r="C17" s="2" t="s">
        <v>120</v>
      </c>
      <c r="D17" s="1" t="s">
        <v>218</v>
      </c>
      <c r="E17" s="1" t="s">
        <v>218</v>
      </c>
      <c r="F17" s="1" t="s">
        <v>26</v>
      </c>
      <c r="G17" s="1" t="s">
        <v>137</v>
      </c>
      <c r="H17" s="1" t="s">
        <v>167</v>
      </c>
      <c r="I17" s="1" t="s">
        <v>98</v>
      </c>
      <c r="J17" s="1" t="s">
        <v>19</v>
      </c>
      <c r="K17" s="1" t="s">
        <v>126</v>
      </c>
      <c r="L17" s="1" t="s">
        <v>126</v>
      </c>
      <c r="M17" s="1" t="s">
        <v>18</v>
      </c>
      <c r="N17" s="1" t="s">
        <v>18</v>
      </c>
      <c r="O17" s="1" t="s">
        <v>18</v>
      </c>
      <c r="P17" s="5">
        <v>43456</v>
      </c>
      <c r="Q17" s="1"/>
      <c r="R17" s="1"/>
      <c r="S17" s="1"/>
      <c r="T17" s="1"/>
      <c r="U17" s="1" t="s">
        <v>184</v>
      </c>
      <c r="V17" s="4">
        <v>1</v>
      </c>
      <c r="W17" s="6">
        <v>242300</v>
      </c>
      <c r="X17" s="1" t="s">
        <v>120</v>
      </c>
      <c r="Y17" s="4">
        <v>112</v>
      </c>
      <c r="Z17" s="6">
        <v>2163.39</v>
      </c>
      <c r="AA17" s="1" t="s">
        <v>187</v>
      </c>
      <c r="AB17" s="1" t="s">
        <v>70</v>
      </c>
      <c r="AC17" s="1" t="s">
        <v>167</v>
      </c>
      <c r="AD17" s="1" t="s">
        <v>91</v>
      </c>
      <c r="AE17" s="1" t="s">
        <v>123</v>
      </c>
      <c r="AF17" s="6">
        <v>242300</v>
      </c>
      <c r="AG17" s="6">
        <v>2163.3928571428573</v>
      </c>
      <c r="AH17" s="1"/>
      <c r="AI17" s="1"/>
      <c r="AJ17" s="1"/>
      <c r="AK17" s="1" t="s">
        <v>110</v>
      </c>
      <c r="AL17" s="1" t="s">
        <v>57</v>
      </c>
      <c r="AM17" s="1"/>
      <c r="AN17" s="1" t="s">
        <v>6</v>
      </c>
      <c r="AO17" s="1"/>
      <c r="AP17" s="1"/>
      <c r="AQ17" s="2"/>
      <c r="AR17" s="1"/>
      <c r="AS17" s="5">
        <v>43462</v>
      </c>
      <c r="AT17" s="5">
        <v>43477</v>
      </c>
      <c r="AU17" s="1" t="s">
        <v>189</v>
      </c>
      <c r="AV17" s="7">
        <v>43474.392596101679</v>
      </c>
      <c r="AW17" s="1" t="s">
        <v>107</v>
      </c>
      <c r="AX17" s="6">
        <v>242300</v>
      </c>
      <c r="AY17" s="5">
        <v>43466</v>
      </c>
      <c r="AZ17" s="5">
        <v>43830</v>
      </c>
      <c r="BA17" s="7">
        <v>43830</v>
      </c>
      <c r="BB17" s="1" t="s">
        <v>213</v>
      </c>
      <c r="BC17" s="1"/>
      <c r="BD17" s="1"/>
    </row>
    <row r="18" spans="1:56">
      <c r="A18" s="4">
        <v>13</v>
      </c>
      <c r="B18" s="2" t="str">
        <f>HYPERLINK("https://my.zakupki.prom.ua/remote/dispatcher/state_purchase_view/8852828", "UA-2018-11-12-001860-a")</f>
        <v>UA-2018-11-12-001860-a</v>
      </c>
      <c r="C18" s="2" t="s">
        <v>120</v>
      </c>
      <c r="D18" s="1" t="s">
        <v>2</v>
      </c>
      <c r="E18" s="1" t="s">
        <v>134</v>
      </c>
      <c r="F18" s="1" t="s">
        <v>49</v>
      </c>
      <c r="G18" s="1" t="s">
        <v>104</v>
      </c>
      <c r="H18" s="1" t="s">
        <v>167</v>
      </c>
      <c r="I18" s="1" t="s">
        <v>98</v>
      </c>
      <c r="J18" s="1" t="s">
        <v>19</v>
      </c>
      <c r="K18" s="1" t="s">
        <v>126</v>
      </c>
      <c r="L18" s="1" t="s">
        <v>126</v>
      </c>
      <c r="M18" s="1" t="s">
        <v>18</v>
      </c>
      <c r="N18" s="1" t="s">
        <v>18</v>
      </c>
      <c r="O18" s="1" t="s">
        <v>18</v>
      </c>
      <c r="P18" s="5">
        <v>43416</v>
      </c>
      <c r="Q18" s="1"/>
      <c r="R18" s="1"/>
      <c r="S18" s="1"/>
      <c r="T18" s="1"/>
      <c r="U18" s="1" t="s">
        <v>184</v>
      </c>
      <c r="V18" s="4">
        <v>1</v>
      </c>
      <c r="W18" s="6">
        <v>49770</v>
      </c>
      <c r="X18" s="1" t="s">
        <v>120</v>
      </c>
      <c r="Y18" s="4">
        <v>553</v>
      </c>
      <c r="Z18" s="6">
        <v>90</v>
      </c>
      <c r="AA18" s="1" t="s">
        <v>204</v>
      </c>
      <c r="AB18" s="1" t="s">
        <v>70</v>
      </c>
      <c r="AC18" s="1" t="s">
        <v>123</v>
      </c>
      <c r="AD18" s="1" t="s">
        <v>91</v>
      </c>
      <c r="AE18" s="1" t="s">
        <v>123</v>
      </c>
      <c r="AF18" s="6">
        <v>49770</v>
      </c>
      <c r="AG18" s="6">
        <v>90</v>
      </c>
      <c r="AH18" s="1"/>
      <c r="AI18" s="1"/>
      <c r="AJ18" s="1"/>
      <c r="AK18" s="1" t="s">
        <v>152</v>
      </c>
      <c r="AL18" s="1" t="s">
        <v>51</v>
      </c>
      <c r="AM18" s="1"/>
      <c r="AN18" s="1" t="s">
        <v>15</v>
      </c>
      <c r="AO18" s="1"/>
      <c r="AP18" s="1"/>
      <c r="AQ18" s="2"/>
      <c r="AR18" s="1"/>
      <c r="AS18" s="1"/>
      <c r="AT18" s="1"/>
      <c r="AU18" s="1" t="s">
        <v>189</v>
      </c>
      <c r="AV18" s="7">
        <v>43416.684886380623</v>
      </c>
      <c r="AW18" s="1" t="s">
        <v>150</v>
      </c>
      <c r="AX18" s="6">
        <v>49770</v>
      </c>
      <c r="AY18" s="5">
        <v>43416</v>
      </c>
      <c r="AZ18" s="5">
        <v>43465</v>
      </c>
      <c r="BA18" s="7">
        <v>43465</v>
      </c>
      <c r="BB18" s="1" t="s">
        <v>213</v>
      </c>
      <c r="BC18" s="1"/>
      <c r="BD18" s="1"/>
    </row>
    <row r="19" spans="1:56">
      <c r="A19" s="4">
        <v>14</v>
      </c>
      <c r="B19" s="2" t="str">
        <f>HYPERLINK("https://my.zakupki.prom.ua/remote/dispatcher/state_purchase_view/8852465", "UA-2018-11-12-001800-a")</f>
        <v>UA-2018-11-12-001800-a</v>
      </c>
      <c r="C19" s="2" t="s">
        <v>120</v>
      </c>
      <c r="D19" s="1" t="s">
        <v>3</v>
      </c>
      <c r="E19" s="1" t="s">
        <v>219</v>
      </c>
      <c r="F19" s="1" t="s">
        <v>43</v>
      </c>
      <c r="G19" s="1" t="s">
        <v>104</v>
      </c>
      <c r="H19" s="1" t="s">
        <v>167</v>
      </c>
      <c r="I19" s="1" t="s">
        <v>98</v>
      </c>
      <c r="J19" s="1" t="s">
        <v>19</v>
      </c>
      <c r="K19" s="1" t="s">
        <v>126</v>
      </c>
      <c r="L19" s="1" t="s">
        <v>126</v>
      </c>
      <c r="M19" s="1" t="s">
        <v>18</v>
      </c>
      <c r="N19" s="1" t="s">
        <v>18</v>
      </c>
      <c r="O19" s="1" t="s">
        <v>18</v>
      </c>
      <c r="P19" s="5">
        <v>43416</v>
      </c>
      <c r="Q19" s="1"/>
      <c r="R19" s="1"/>
      <c r="S19" s="1"/>
      <c r="T19" s="1"/>
      <c r="U19" s="1" t="s">
        <v>184</v>
      </c>
      <c r="V19" s="4">
        <v>1</v>
      </c>
      <c r="W19" s="6">
        <v>50100</v>
      </c>
      <c r="X19" s="1" t="s">
        <v>120</v>
      </c>
      <c r="Y19" s="4">
        <v>16700</v>
      </c>
      <c r="Z19" s="6">
        <v>3</v>
      </c>
      <c r="AA19" s="1" t="s">
        <v>223</v>
      </c>
      <c r="AB19" s="1" t="s">
        <v>70</v>
      </c>
      <c r="AC19" s="1" t="s">
        <v>123</v>
      </c>
      <c r="AD19" s="1" t="s">
        <v>91</v>
      </c>
      <c r="AE19" s="1" t="s">
        <v>123</v>
      </c>
      <c r="AF19" s="6">
        <v>50100</v>
      </c>
      <c r="AG19" s="6">
        <v>3</v>
      </c>
      <c r="AH19" s="1"/>
      <c r="AI19" s="1"/>
      <c r="AJ19" s="1"/>
      <c r="AK19" s="1" t="s">
        <v>152</v>
      </c>
      <c r="AL19" s="1" t="s">
        <v>51</v>
      </c>
      <c r="AM19" s="1"/>
      <c r="AN19" s="1" t="s">
        <v>27</v>
      </c>
      <c r="AO19" s="1"/>
      <c r="AP19" s="1"/>
      <c r="AQ19" s="2"/>
      <c r="AR19" s="1"/>
      <c r="AS19" s="1"/>
      <c r="AT19" s="1"/>
      <c r="AU19" s="1" t="s">
        <v>189</v>
      </c>
      <c r="AV19" s="7">
        <v>43416.68179182936</v>
      </c>
      <c r="AW19" s="1" t="s">
        <v>151</v>
      </c>
      <c r="AX19" s="6">
        <v>50100</v>
      </c>
      <c r="AY19" s="5">
        <v>43416</v>
      </c>
      <c r="AZ19" s="5">
        <v>43465</v>
      </c>
      <c r="BA19" s="7">
        <v>43465</v>
      </c>
      <c r="BB19" s="1" t="s">
        <v>213</v>
      </c>
      <c r="BC19" s="1"/>
      <c r="BD19" s="1"/>
    </row>
    <row r="20" spans="1:56">
      <c r="A20" s="4">
        <v>15</v>
      </c>
      <c r="B20" s="2" t="str">
        <f>HYPERLINK("https://my.zakupki.prom.ua/remote/dispatcher/state_purchase_view/8852317", "UA-2018-11-12-001763-a")</f>
        <v>UA-2018-11-12-001763-a</v>
      </c>
      <c r="C20" s="2" t="s">
        <v>120</v>
      </c>
      <c r="D20" s="1" t="s">
        <v>160</v>
      </c>
      <c r="E20" s="1" t="s">
        <v>216</v>
      </c>
      <c r="F20" s="1" t="s">
        <v>61</v>
      </c>
      <c r="G20" s="1" t="s">
        <v>104</v>
      </c>
      <c r="H20" s="1" t="s">
        <v>167</v>
      </c>
      <c r="I20" s="1" t="s">
        <v>98</v>
      </c>
      <c r="J20" s="1" t="s">
        <v>19</v>
      </c>
      <c r="K20" s="1" t="s">
        <v>126</v>
      </c>
      <c r="L20" s="1" t="s">
        <v>126</v>
      </c>
      <c r="M20" s="1" t="s">
        <v>18</v>
      </c>
      <c r="N20" s="1" t="s">
        <v>18</v>
      </c>
      <c r="O20" s="1" t="s">
        <v>18</v>
      </c>
      <c r="P20" s="5">
        <v>43416</v>
      </c>
      <c r="Q20" s="1"/>
      <c r="R20" s="1"/>
      <c r="S20" s="1"/>
      <c r="T20" s="1"/>
      <c r="U20" s="1" t="s">
        <v>184</v>
      </c>
      <c r="V20" s="4">
        <v>1</v>
      </c>
      <c r="W20" s="6">
        <v>21750</v>
      </c>
      <c r="X20" s="1" t="s">
        <v>120</v>
      </c>
      <c r="Y20" s="4">
        <v>20</v>
      </c>
      <c r="Z20" s="6">
        <v>1087.5</v>
      </c>
      <c r="AA20" s="1" t="s">
        <v>223</v>
      </c>
      <c r="AB20" s="1" t="s">
        <v>70</v>
      </c>
      <c r="AC20" s="1" t="s">
        <v>123</v>
      </c>
      <c r="AD20" s="1" t="s">
        <v>91</v>
      </c>
      <c r="AE20" s="1" t="s">
        <v>123</v>
      </c>
      <c r="AF20" s="6">
        <v>21750</v>
      </c>
      <c r="AG20" s="6">
        <v>1087.5</v>
      </c>
      <c r="AH20" s="1"/>
      <c r="AI20" s="1"/>
      <c r="AJ20" s="1"/>
      <c r="AK20" s="1" t="s">
        <v>152</v>
      </c>
      <c r="AL20" s="1" t="s">
        <v>51</v>
      </c>
      <c r="AM20" s="1"/>
      <c r="AN20" s="1" t="s">
        <v>27</v>
      </c>
      <c r="AO20" s="1"/>
      <c r="AP20" s="1"/>
      <c r="AQ20" s="2"/>
      <c r="AR20" s="1"/>
      <c r="AS20" s="1"/>
      <c r="AT20" s="1"/>
      <c r="AU20" s="1" t="s">
        <v>189</v>
      </c>
      <c r="AV20" s="7">
        <v>43416.67856596061</v>
      </c>
      <c r="AW20" s="1" t="s">
        <v>149</v>
      </c>
      <c r="AX20" s="6">
        <v>21750</v>
      </c>
      <c r="AY20" s="5">
        <v>43416</v>
      </c>
      <c r="AZ20" s="5">
        <v>43465</v>
      </c>
      <c r="BA20" s="7">
        <v>43465</v>
      </c>
      <c r="BB20" s="1" t="s">
        <v>213</v>
      </c>
      <c r="BC20" s="1"/>
      <c r="BD20" s="1"/>
    </row>
    <row r="21" spans="1:56">
      <c r="A21" s="4">
        <v>16</v>
      </c>
      <c r="B21" s="2" t="str">
        <f>HYPERLINK("https://my.zakupki.prom.ua/remote/dispatcher/state_purchase_view/8100963", "UA-2018-08-28-001873-a")</f>
        <v>UA-2018-08-28-001873-a</v>
      </c>
      <c r="C21" s="2" t="s">
        <v>120</v>
      </c>
      <c r="D21" s="1" t="s">
        <v>199</v>
      </c>
      <c r="E21" s="1" t="s">
        <v>199</v>
      </c>
      <c r="F21" s="1" t="s">
        <v>62</v>
      </c>
      <c r="G21" s="1" t="s">
        <v>104</v>
      </c>
      <c r="H21" s="1" t="s">
        <v>167</v>
      </c>
      <c r="I21" s="1" t="s">
        <v>98</v>
      </c>
      <c r="J21" s="1" t="s">
        <v>19</v>
      </c>
      <c r="K21" s="1" t="s">
        <v>126</v>
      </c>
      <c r="L21" s="1" t="s">
        <v>126</v>
      </c>
      <c r="M21" s="1" t="s">
        <v>18</v>
      </c>
      <c r="N21" s="1" t="s">
        <v>18</v>
      </c>
      <c r="O21" s="1" t="s">
        <v>18</v>
      </c>
      <c r="P21" s="5">
        <v>43340</v>
      </c>
      <c r="Q21" s="1"/>
      <c r="R21" s="1"/>
      <c r="S21" s="1"/>
      <c r="T21" s="1"/>
      <c r="U21" s="1" t="s">
        <v>184</v>
      </c>
      <c r="V21" s="4">
        <v>1</v>
      </c>
      <c r="W21" s="6">
        <v>27200</v>
      </c>
      <c r="X21" s="1" t="s">
        <v>120</v>
      </c>
      <c r="Y21" s="4">
        <v>16</v>
      </c>
      <c r="Z21" s="6">
        <v>1700</v>
      </c>
      <c r="AA21" s="1" t="s">
        <v>223</v>
      </c>
      <c r="AB21" s="1" t="s">
        <v>70</v>
      </c>
      <c r="AC21" s="1" t="s">
        <v>123</v>
      </c>
      <c r="AD21" s="1" t="s">
        <v>91</v>
      </c>
      <c r="AE21" s="1" t="s">
        <v>123</v>
      </c>
      <c r="AF21" s="6">
        <v>27200</v>
      </c>
      <c r="AG21" s="6">
        <v>1700</v>
      </c>
      <c r="AH21" s="1"/>
      <c r="AI21" s="1"/>
      <c r="AJ21" s="1"/>
      <c r="AK21" s="1" t="s">
        <v>178</v>
      </c>
      <c r="AL21" s="1" t="s">
        <v>41</v>
      </c>
      <c r="AM21" s="1"/>
      <c r="AN21" s="1" t="s">
        <v>13</v>
      </c>
      <c r="AO21" s="1"/>
      <c r="AP21" s="1"/>
      <c r="AQ21" s="2"/>
      <c r="AR21" s="1"/>
      <c r="AS21" s="1"/>
      <c r="AT21" s="1"/>
      <c r="AU21" s="1" t="s">
        <v>189</v>
      </c>
      <c r="AV21" s="7">
        <v>43340.705826093377</v>
      </c>
      <c r="AW21" s="1" t="s">
        <v>55</v>
      </c>
      <c r="AX21" s="6">
        <v>27200</v>
      </c>
      <c r="AY21" s="5">
        <v>43340</v>
      </c>
      <c r="AZ21" s="5">
        <v>43465</v>
      </c>
      <c r="BA21" s="7">
        <v>43465</v>
      </c>
      <c r="BB21" s="1" t="s">
        <v>213</v>
      </c>
      <c r="BC21" s="1"/>
      <c r="BD21" s="1"/>
    </row>
    <row r="22" spans="1:56">
      <c r="A22" s="4">
        <v>17</v>
      </c>
      <c r="B22" s="2" t="str">
        <f>HYPERLINK("https://my.zakupki.prom.ua/remote/dispatcher/state_purchase_view/7868264", "UA-2018-08-01-001034-b")</f>
        <v>UA-2018-08-01-001034-b</v>
      </c>
      <c r="C22" s="2" t="s">
        <v>120</v>
      </c>
      <c r="D22" s="1" t="s">
        <v>192</v>
      </c>
      <c r="E22" s="1" t="s">
        <v>194</v>
      </c>
      <c r="F22" s="1" t="s">
        <v>49</v>
      </c>
      <c r="G22" s="1" t="s">
        <v>104</v>
      </c>
      <c r="H22" s="1" t="s">
        <v>167</v>
      </c>
      <c r="I22" s="1" t="s">
        <v>98</v>
      </c>
      <c r="J22" s="1" t="s">
        <v>19</v>
      </c>
      <c r="K22" s="1" t="s">
        <v>126</v>
      </c>
      <c r="L22" s="1" t="s">
        <v>126</v>
      </c>
      <c r="M22" s="1" t="s">
        <v>18</v>
      </c>
      <c r="N22" s="1" t="s">
        <v>18</v>
      </c>
      <c r="O22" s="1" t="s">
        <v>18</v>
      </c>
      <c r="P22" s="5">
        <v>43313</v>
      </c>
      <c r="Q22" s="1"/>
      <c r="R22" s="1"/>
      <c r="S22" s="1"/>
      <c r="T22" s="1"/>
      <c r="U22" s="1" t="s">
        <v>184</v>
      </c>
      <c r="V22" s="4">
        <v>1</v>
      </c>
      <c r="W22" s="6">
        <v>9750</v>
      </c>
      <c r="X22" s="1" t="s">
        <v>120</v>
      </c>
      <c r="Y22" s="4">
        <v>1000</v>
      </c>
      <c r="Z22" s="6">
        <v>9.75</v>
      </c>
      <c r="AA22" s="1" t="s">
        <v>223</v>
      </c>
      <c r="AB22" s="1" t="s">
        <v>70</v>
      </c>
      <c r="AC22" s="1" t="s">
        <v>123</v>
      </c>
      <c r="AD22" s="1" t="s">
        <v>91</v>
      </c>
      <c r="AE22" s="1" t="s">
        <v>123</v>
      </c>
      <c r="AF22" s="6">
        <v>9750</v>
      </c>
      <c r="AG22" s="6">
        <v>9.75</v>
      </c>
      <c r="AH22" s="1"/>
      <c r="AI22" s="1"/>
      <c r="AJ22" s="1"/>
      <c r="AK22" s="1" t="s">
        <v>145</v>
      </c>
      <c r="AL22" s="1" t="s">
        <v>36</v>
      </c>
      <c r="AM22" s="1"/>
      <c r="AN22" s="1" t="s">
        <v>8</v>
      </c>
      <c r="AO22" s="1"/>
      <c r="AP22" s="1"/>
      <c r="AQ22" s="2"/>
      <c r="AR22" s="1"/>
      <c r="AS22" s="1"/>
      <c r="AT22" s="1"/>
      <c r="AU22" s="1" t="s">
        <v>189</v>
      </c>
      <c r="AV22" s="7">
        <v>43313.559991791837</v>
      </c>
      <c r="AW22" s="1" t="s">
        <v>33</v>
      </c>
      <c r="AX22" s="6">
        <v>9750</v>
      </c>
      <c r="AY22" s="5">
        <v>43313</v>
      </c>
      <c r="AZ22" s="5">
        <v>43465</v>
      </c>
      <c r="BA22" s="7">
        <v>43465</v>
      </c>
      <c r="BB22" s="1" t="s">
        <v>213</v>
      </c>
      <c r="BC22" s="1"/>
      <c r="BD22" s="1" t="s">
        <v>106</v>
      </c>
    </row>
    <row r="23" spans="1:56">
      <c r="A23" s="4">
        <v>18</v>
      </c>
      <c r="B23" s="2" t="str">
        <f>HYPERLINK("https://my.zakupki.prom.ua/remote/dispatcher/state_purchase_view/7450824", "UA-2018-06-15-000554-a")</f>
        <v>UA-2018-06-15-000554-a</v>
      </c>
      <c r="C23" s="2" t="s">
        <v>120</v>
      </c>
      <c r="D23" s="1" t="s">
        <v>210</v>
      </c>
      <c r="E23" s="1" t="s">
        <v>212</v>
      </c>
      <c r="F23" s="1" t="s">
        <v>67</v>
      </c>
      <c r="G23" s="1" t="s">
        <v>104</v>
      </c>
      <c r="H23" s="1" t="s">
        <v>167</v>
      </c>
      <c r="I23" s="1" t="s">
        <v>98</v>
      </c>
      <c r="J23" s="1" t="s">
        <v>19</v>
      </c>
      <c r="K23" s="1" t="s">
        <v>126</v>
      </c>
      <c r="L23" s="1" t="s">
        <v>126</v>
      </c>
      <c r="M23" s="1" t="s">
        <v>18</v>
      </c>
      <c r="N23" s="1" t="s">
        <v>18</v>
      </c>
      <c r="O23" s="1" t="s">
        <v>18</v>
      </c>
      <c r="P23" s="5">
        <v>43266</v>
      </c>
      <c r="Q23" s="1"/>
      <c r="R23" s="1"/>
      <c r="S23" s="1"/>
      <c r="T23" s="1"/>
      <c r="U23" s="1" t="s">
        <v>184</v>
      </c>
      <c r="V23" s="4">
        <v>1</v>
      </c>
      <c r="W23" s="6">
        <v>66989.89</v>
      </c>
      <c r="X23" s="1" t="s">
        <v>120</v>
      </c>
      <c r="Y23" s="4">
        <v>11</v>
      </c>
      <c r="Z23" s="6">
        <v>6089.99</v>
      </c>
      <c r="AA23" s="1" t="s">
        <v>223</v>
      </c>
      <c r="AB23" s="1" t="s">
        <v>70</v>
      </c>
      <c r="AC23" s="1" t="s">
        <v>123</v>
      </c>
      <c r="AD23" s="1" t="s">
        <v>91</v>
      </c>
      <c r="AE23" s="1" t="s">
        <v>123</v>
      </c>
      <c r="AF23" s="6">
        <v>66989.990000000005</v>
      </c>
      <c r="AG23" s="6">
        <v>6089.9990909090911</v>
      </c>
      <c r="AH23" s="1"/>
      <c r="AI23" s="6">
        <v>-0.10000000000582077</v>
      </c>
      <c r="AJ23" s="6">
        <v>-1.4927625647067157E-6</v>
      </c>
      <c r="AK23" s="1" t="s">
        <v>179</v>
      </c>
      <c r="AL23" s="1" t="s">
        <v>30</v>
      </c>
      <c r="AM23" s="1"/>
      <c r="AN23" s="1" t="s">
        <v>60</v>
      </c>
      <c r="AO23" s="6">
        <v>-0.10000000000582077</v>
      </c>
      <c r="AP23" s="6">
        <v>-1.4927625647067157E-6</v>
      </c>
      <c r="AQ23" s="2"/>
      <c r="AR23" s="1"/>
      <c r="AS23" s="1"/>
      <c r="AT23" s="1"/>
      <c r="AU23" s="1" t="s">
        <v>189</v>
      </c>
      <c r="AV23" s="7">
        <v>43266.446381135233</v>
      </c>
      <c r="AW23" s="1" t="s">
        <v>66</v>
      </c>
      <c r="AX23" s="6">
        <v>66989.990000000005</v>
      </c>
      <c r="AY23" s="5">
        <v>43304</v>
      </c>
      <c r="AZ23" s="5">
        <v>43324</v>
      </c>
      <c r="BA23" s="7">
        <v>43465</v>
      </c>
      <c r="BB23" s="1" t="s">
        <v>213</v>
      </c>
      <c r="BC23" s="1"/>
      <c r="BD23" s="1" t="s">
        <v>106</v>
      </c>
    </row>
    <row r="24" spans="1:56">
      <c r="A24" s="4">
        <v>19</v>
      </c>
      <c r="B24" s="2" t="str">
        <f>HYPERLINK("https://my.zakupki.prom.ua/remote/dispatcher/state_purchase_view/7313800", "UA-2018-06-04-000517-a")</f>
        <v>UA-2018-06-04-000517-a</v>
      </c>
      <c r="C24" s="2" t="s">
        <v>120</v>
      </c>
      <c r="D24" s="1" t="s">
        <v>192</v>
      </c>
      <c r="E24" s="1" t="s">
        <v>194</v>
      </c>
      <c r="F24" s="1" t="s">
        <v>49</v>
      </c>
      <c r="G24" s="1" t="s">
        <v>104</v>
      </c>
      <c r="H24" s="1" t="s">
        <v>167</v>
      </c>
      <c r="I24" s="1" t="s">
        <v>98</v>
      </c>
      <c r="J24" s="1" t="s">
        <v>19</v>
      </c>
      <c r="K24" s="1" t="s">
        <v>126</v>
      </c>
      <c r="L24" s="1" t="s">
        <v>126</v>
      </c>
      <c r="M24" s="1" t="s">
        <v>18</v>
      </c>
      <c r="N24" s="1" t="s">
        <v>18</v>
      </c>
      <c r="O24" s="1" t="s">
        <v>18</v>
      </c>
      <c r="P24" s="5">
        <v>43255</v>
      </c>
      <c r="Q24" s="1"/>
      <c r="R24" s="1"/>
      <c r="S24" s="1"/>
      <c r="T24" s="1"/>
      <c r="U24" s="1" t="s">
        <v>184</v>
      </c>
      <c r="V24" s="4">
        <v>1</v>
      </c>
      <c r="W24" s="6">
        <v>39000</v>
      </c>
      <c r="X24" s="1" t="s">
        <v>120</v>
      </c>
      <c r="Y24" s="4">
        <v>4000</v>
      </c>
      <c r="Z24" s="6">
        <v>9.75</v>
      </c>
      <c r="AA24" s="1" t="s">
        <v>223</v>
      </c>
      <c r="AB24" s="1" t="s">
        <v>70</v>
      </c>
      <c r="AC24" s="1" t="s">
        <v>123</v>
      </c>
      <c r="AD24" s="1" t="s">
        <v>91</v>
      </c>
      <c r="AE24" s="1" t="s">
        <v>123</v>
      </c>
      <c r="AF24" s="6">
        <v>39000</v>
      </c>
      <c r="AG24" s="6">
        <v>9.75</v>
      </c>
      <c r="AH24" s="1"/>
      <c r="AI24" s="1"/>
      <c r="AJ24" s="1"/>
      <c r="AK24" s="1" t="s">
        <v>136</v>
      </c>
      <c r="AL24" s="1" t="s">
        <v>36</v>
      </c>
      <c r="AM24" s="1"/>
      <c r="AN24" s="1" t="s">
        <v>23</v>
      </c>
      <c r="AO24" s="1"/>
      <c r="AP24" s="1"/>
      <c r="AQ24" s="2"/>
      <c r="AR24" s="1"/>
      <c r="AS24" s="1"/>
      <c r="AT24" s="1"/>
      <c r="AU24" s="1" t="s">
        <v>189</v>
      </c>
      <c r="AV24" s="7">
        <v>43255.464059780767</v>
      </c>
      <c r="AW24" s="1" t="s">
        <v>29</v>
      </c>
      <c r="AX24" s="6">
        <v>39000</v>
      </c>
      <c r="AY24" s="5">
        <v>43257</v>
      </c>
      <c r="AZ24" s="5">
        <v>43465</v>
      </c>
      <c r="BA24" s="7">
        <v>43465</v>
      </c>
      <c r="BB24" s="1" t="s">
        <v>213</v>
      </c>
      <c r="BC24" s="1"/>
      <c r="BD24" s="1" t="s">
        <v>106</v>
      </c>
    </row>
    <row r="25" spans="1:56">
      <c r="A25" s="4">
        <v>20</v>
      </c>
      <c r="B25" s="2" t="str">
        <f>HYPERLINK("https://my.zakupki.prom.ua/remote/dispatcher/state_purchase_view/7064975", "UA-2018-05-10-001041-a")</f>
        <v>UA-2018-05-10-001041-a</v>
      </c>
      <c r="C25" s="2" t="s">
        <v>120</v>
      </c>
      <c r="D25" s="1" t="s">
        <v>210</v>
      </c>
      <c r="E25" s="1" t="s">
        <v>207</v>
      </c>
      <c r="F25" s="1" t="s">
        <v>67</v>
      </c>
      <c r="G25" s="1" t="s">
        <v>90</v>
      </c>
      <c r="H25" s="1" t="s">
        <v>167</v>
      </c>
      <c r="I25" s="1" t="s">
        <v>98</v>
      </c>
      <c r="J25" s="1" t="s">
        <v>19</v>
      </c>
      <c r="K25" s="1" t="s">
        <v>126</v>
      </c>
      <c r="L25" s="1" t="s">
        <v>126</v>
      </c>
      <c r="M25" s="1" t="s">
        <v>18</v>
      </c>
      <c r="N25" s="1" t="s">
        <v>18</v>
      </c>
      <c r="O25" s="1" t="s">
        <v>18</v>
      </c>
      <c r="P25" s="5">
        <v>43230</v>
      </c>
      <c r="Q25" s="5">
        <v>43230</v>
      </c>
      <c r="R25" s="5">
        <v>43236</v>
      </c>
      <c r="S25" s="5">
        <v>43230</v>
      </c>
      <c r="T25" s="5">
        <v>43246</v>
      </c>
      <c r="U25" s="7">
        <v>43249.598032407404</v>
      </c>
      <c r="V25" s="4">
        <v>3</v>
      </c>
      <c r="W25" s="6">
        <v>680762</v>
      </c>
      <c r="X25" s="1" t="s">
        <v>120</v>
      </c>
      <c r="Y25" s="4">
        <v>100</v>
      </c>
      <c r="Z25" s="6">
        <v>6807.62</v>
      </c>
      <c r="AA25" s="1" t="s">
        <v>223</v>
      </c>
      <c r="AB25" s="1" t="s">
        <v>70</v>
      </c>
      <c r="AC25" s="1" t="s">
        <v>123</v>
      </c>
      <c r="AD25" s="1" t="s">
        <v>91</v>
      </c>
      <c r="AE25" s="1" t="s">
        <v>123</v>
      </c>
      <c r="AF25" s="6">
        <v>608999.99</v>
      </c>
      <c r="AG25" s="6">
        <v>6089.9998999999998</v>
      </c>
      <c r="AH25" s="1" t="s">
        <v>179</v>
      </c>
      <c r="AI25" s="6">
        <v>71762.010000000009</v>
      </c>
      <c r="AJ25" s="6">
        <v>0.10541424168799082</v>
      </c>
      <c r="AK25" s="1" t="s">
        <v>179</v>
      </c>
      <c r="AL25" s="1" t="s">
        <v>30</v>
      </c>
      <c r="AM25" s="1" t="s">
        <v>73</v>
      </c>
      <c r="AN25" s="1" t="s">
        <v>10</v>
      </c>
      <c r="AO25" s="6">
        <v>71762.010000000009</v>
      </c>
      <c r="AP25" s="6">
        <v>0.10541424168799082</v>
      </c>
      <c r="AQ25" s="2" t="str">
        <f>HYPERLINK("https://auction.openprocurement.org/tenders/c6bb8113cd4b48a19d644ebaf0125c9e")</f>
        <v>https://auction.openprocurement.org/tenders/c6bb8113cd4b48a19d644ebaf0125c9e</v>
      </c>
      <c r="AR25" s="7">
        <v>43251.657613640404</v>
      </c>
      <c r="AS25" s="5">
        <v>43262</v>
      </c>
      <c r="AT25" s="5">
        <v>43272</v>
      </c>
      <c r="AU25" s="1" t="s">
        <v>189</v>
      </c>
      <c r="AV25" s="7">
        <v>43263.448212413728</v>
      </c>
      <c r="AW25" s="1" t="s">
        <v>65</v>
      </c>
      <c r="AX25" s="6">
        <v>608999.99</v>
      </c>
      <c r="AY25" s="5">
        <v>43252</v>
      </c>
      <c r="AZ25" s="5">
        <v>43343</v>
      </c>
      <c r="BA25" s="7">
        <v>43465</v>
      </c>
      <c r="BB25" s="1" t="s">
        <v>213</v>
      </c>
      <c r="BC25" s="1"/>
      <c r="BD25" s="1" t="s">
        <v>106</v>
      </c>
    </row>
    <row r="26" spans="1:56">
      <c r="A26" s="4">
        <v>21</v>
      </c>
      <c r="B26" s="2" t="str">
        <f>HYPERLINK("https://my.zakupki.prom.ua/remote/dispatcher/state_purchase_view/7056063", "UA-2018-05-08-000505-a")</f>
        <v>UA-2018-05-08-000505-a</v>
      </c>
      <c r="C26" s="2" t="s">
        <v>120</v>
      </c>
      <c r="D26" s="1" t="s">
        <v>160</v>
      </c>
      <c r="E26" s="1" t="s">
        <v>216</v>
      </c>
      <c r="F26" s="1" t="s">
        <v>61</v>
      </c>
      <c r="G26" s="1" t="s">
        <v>104</v>
      </c>
      <c r="H26" s="1" t="s">
        <v>167</v>
      </c>
      <c r="I26" s="1" t="s">
        <v>98</v>
      </c>
      <c r="J26" s="1" t="s">
        <v>19</v>
      </c>
      <c r="K26" s="1" t="s">
        <v>126</v>
      </c>
      <c r="L26" s="1" t="s">
        <v>126</v>
      </c>
      <c r="M26" s="1" t="s">
        <v>18</v>
      </c>
      <c r="N26" s="1" t="s">
        <v>18</v>
      </c>
      <c r="O26" s="1" t="s">
        <v>18</v>
      </c>
      <c r="P26" s="5">
        <v>43228</v>
      </c>
      <c r="Q26" s="1"/>
      <c r="R26" s="1"/>
      <c r="S26" s="1"/>
      <c r="T26" s="1"/>
      <c r="U26" s="1" t="s">
        <v>184</v>
      </c>
      <c r="V26" s="4">
        <v>1</v>
      </c>
      <c r="W26" s="6">
        <v>9110</v>
      </c>
      <c r="X26" s="1" t="s">
        <v>120</v>
      </c>
      <c r="Y26" s="4">
        <v>5</v>
      </c>
      <c r="Z26" s="6">
        <v>1822</v>
      </c>
      <c r="AA26" s="1" t="s">
        <v>223</v>
      </c>
      <c r="AB26" s="1" t="s">
        <v>70</v>
      </c>
      <c r="AC26" s="1" t="s">
        <v>123</v>
      </c>
      <c r="AD26" s="1" t="s">
        <v>91</v>
      </c>
      <c r="AE26" s="1" t="s">
        <v>123</v>
      </c>
      <c r="AF26" s="6">
        <v>9110</v>
      </c>
      <c r="AG26" s="6">
        <v>1822</v>
      </c>
      <c r="AH26" s="1"/>
      <c r="AI26" s="1"/>
      <c r="AJ26" s="1"/>
      <c r="AK26" s="1" t="s">
        <v>79</v>
      </c>
      <c r="AL26" s="1" t="s">
        <v>46</v>
      </c>
      <c r="AM26" s="1"/>
      <c r="AN26" s="1" t="s">
        <v>27</v>
      </c>
      <c r="AO26" s="1"/>
      <c r="AP26" s="1"/>
      <c r="AQ26" s="2"/>
      <c r="AR26" s="1"/>
      <c r="AS26" s="1"/>
      <c r="AT26" s="1"/>
      <c r="AU26" s="1" t="s">
        <v>189</v>
      </c>
      <c r="AV26" s="7">
        <v>43228.445632991992</v>
      </c>
      <c r="AW26" s="1" t="s">
        <v>83</v>
      </c>
      <c r="AX26" s="6">
        <v>9110</v>
      </c>
      <c r="AY26" s="5">
        <v>43228</v>
      </c>
      <c r="AZ26" s="5">
        <v>43465</v>
      </c>
      <c r="BA26" s="7">
        <v>43465</v>
      </c>
      <c r="BB26" s="1" t="s">
        <v>213</v>
      </c>
      <c r="BC26" s="1"/>
      <c r="BD26" s="1" t="s">
        <v>106</v>
      </c>
    </row>
    <row r="27" spans="1:56">
      <c r="A27" s="4">
        <v>22</v>
      </c>
      <c r="B27" s="2" t="str">
        <f>HYPERLINK("https://my.zakupki.prom.ua/remote/dispatcher/state_purchase_view/7055760", "UA-2018-05-08-000464-a")</f>
        <v>UA-2018-05-08-000464-a</v>
      </c>
      <c r="C27" s="2" t="s">
        <v>120</v>
      </c>
      <c r="D27" s="1" t="s">
        <v>3</v>
      </c>
      <c r="E27" s="1" t="s">
        <v>219</v>
      </c>
      <c r="F27" s="1" t="s">
        <v>43</v>
      </c>
      <c r="G27" s="1" t="s">
        <v>104</v>
      </c>
      <c r="H27" s="1" t="s">
        <v>167</v>
      </c>
      <c r="I27" s="1" t="s">
        <v>98</v>
      </c>
      <c r="J27" s="1" t="s">
        <v>19</v>
      </c>
      <c r="K27" s="1" t="s">
        <v>126</v>
      </c>
      <c r="L27" s="1" t="s">
        <v>126</v>
      </c>
      <c r="M27" s="1" t="s">
        <v>18</v>
      </c>
      <c r="N27" s="1" t="s">
        <v>18</v>
      </c>
      <c r="O27" s="1" t="s">
        <v>18</v>
      </c>
      <c r="P27" s="5">
        <v>43228</v>
      </c>
      <c r="Q27" s="1"/>
      <c r="R27" s="1"/>
      <c r="S27" s="1"/>
      <c r="T27" s="1"/>
      <c r="U27" s="1" t="s">
        <v>184</v>
      </c>
      <c r="V27" s="4">
        <v>1</v>
      </c>
      <c r="W27" s="6">
        <v>20476.82</v>
      </c>
      <c r="X27" s="1" t="s">
        <v>120</v>
      </c>
      <c r="Y27" s="4">
        <v>7900</v>
      </c>
      <c r="Z27" s="6">
        <v>2.59</v>
      </c>
      <c r="AA27" s="1" t="s">
        <v>223</v>
      </c>
      <c r="AB27" s="1" t="s">
        <v>70</v>
      </c>
      <c r="AC27" s="1" t="s">
        <v>123</v>
      </c>
      <c r="AD27" s="1" t="s">
        <v>91</v>
      </c>
      <c r="AE27" s="1" t="s">
        <v>123</v>
      </c>
      <c r="AF27" s="6">
        <v>20476.82</v>
      </c>
      <c r="AG27" s="6">
        <v>2.5920025316455697</v>
      </c>
      <c r="AH27" s="1"/>
      <c r="AI27" s="1"/>
      <c r="AJ27" s="1"/>
      <c r="AK27" s="1" t="s">
        <v>86</v>
      </c>
      <c r="AL27" s="1" t="s">
        <v>48</v>
      </c>
      <c r="AM27" s="1"/>
      <c r="AN27" s="1" t="s">
        <v>27</v>
      </c>
      <c r="AO27" s="1"/>
      <c r="AP27" s="1"/>
      <c r="AQ27" s="2"/>
      <c r="AR27" s="1"/>
      <c r="AS27" s="1"/>
      <c r="AT27" s="1"/>
      <c r="AU27" s="1" t="s">
        <v>189</v>
      </c>
      <c r="AV27" s="7">
        <v>43228.439356151073</v>
      </c>
      <c r="AW27" s="1" t="s">
        <v>82</v>
      </c>
      <c r="AX27" s="6">
        <v>20476.82</v>
      </c>
      <c r="AY27" s="5">
        <v>43228</v>
      </c>
      <c r="AZ27" s="5">
        <v>43465</v>
      </c>
      <c r="BA27" s="7">
        <v>43465</v>
      </c>
      <c r="BB27" s="1" t="s">
        <v>213</v>
      </c>
      <c r="BC27" s="1"/>
      <c r="BD27" s="1" t="s">
        <v>106</v>
      </c>
    </row>
    <row r="28" spans="1:56">
      <c r="A28" s="4">
        <v>23</v>
      </c>
      <c r="B28" s="2" t="str">
        <f>HYPERLINK("https://my.zakupki.prom.ua/remote/dispatcher/state_purchase_view/7055137", "UA-2018-05-08-000409-a")</f>
        <v>UA-2018-05-08-000409-a</v>
      </c>
      <c r="C28" s="2" t="s">
        <v>120</v>
      </c>
      <c r="D28" s="1" t="s">
        <v>124</v>
      </c>
      <c r="E28" s="1" t="s">
        <v>217</v>
      </c>
      <c r="F28" s="1" t="s">
        <v>52</v>
      </c>
      <c r="G28" s="1" t="s">
        <v>104</v>
      </c>
      <c r="H28" s="1" t="s">
        <v>167</v>
      </c>
      <c r="I28" s="1" t="s">
        <v>98</v>
      </c>
      <c r="J28" s="1" t="s">
        <v>19</v>
      </c>
      <c r="K28" s="1" t="s">
        <v>126</v>
      </c>
      <c r="L28" s="1" t="s">
        <v>126</v>
      </c>
      <c r="M28" s="1" t="s">
        <v>18</v>
      </c>
      <c r="N28" s="1" t="s">
        <v>18</v>
      </c>
      <c r="O28" s="1" t="s">
        <v>18</v>
      </c>
      <c r="P28" s="5">
        <v>43228</v>
      </c>
      <c r="Q28" s="1"/>
      <c r="R28" s="1"/>
      <c r="S28" s="1"/>
      <c r="T28" s="1"/>
      <c r="U28" s="1" t="s">
        <v>184</v>
      </c>
      <c r="V28" s="4">
        <v>1</v>
      </c>
      <c r="W28" s="6">
        <v>7210.94</v>
      </c>
      <c r="X28" s="1" t="s">
        <v>120</v>
      </c>
      <c r="Y28" s="1" t="s">
        <v>196</v>
      </c>
      <c r="Z28" s="1" t="s">
        <v>196</v>
      </c>
      <c r="AA28" s="1" t="s">
        <v>196</v>
      </c>
      <c r="AB28" s="1" t="s">
        <v>70</v>
      </c>
      <c r="AC28" s="1" t="s">
        <v>123</v>
      </c>
      <c r="AD28" s="1" t="s">
        <v>91</v>
      </c>
      <c r="AE28" s="1" t="s">
        <v>123</v>
      </c>
      <c r="AF28" s="6">
        <v>7210</v>
      </c>
      <c r="AG28" s="1" t="s">
        <v>196</v>
      </c>
      <c r="AH28" s="1"/>
      <c r="AI28" s="6">
        <v>0.93999999999959982</v>
      </c>
      <c r="AJ28" s="6">
        <v>1.3035748459973317E-4</v>
      </c>
      <c r="AK28" s="1" t="s">
        <v>86</v>
      </c>
      <c r="AL28" s="1" t="s">
        <v>48</v>
      </c>
      <c r="AM28" s="1"/>
      <c r="AN28" s="1" t="s">
        <v>27</v>
      </c>
      <c r="AO28" s="6">
        <v>0.93999999999959982</v>
      </c>
      <c r="AP28" s="6">
        <v>1.3035748459973317E-4</v>
      </c>
      <c r="AQ28" s="2"/>
      <c r="AR28" s="1"/>
      <c r="AS28" s="1"/>
      <c r="AT28" s="1"/>
      <c r="AU28" s="1" t="s">
        <v>189</v>
      </c>
      <c r="AV28" s="7">
        <v>43228.432081160645</v>
      </c>
      <c r="AW28" s="1" t="s">
        <v>81</v>
      </c>
      <c r="AX28" s="6">
        <v>7210</v>
      </c>
      <c r="AY28" s="5">
        <v>43228</v>
      </c>
      <c r="AZ28" s="5">
        <v>43465</v>
      </c>
      <c r="BA28" s="7">
        <v>43465</v>
      </c>
      <c r="BB28" s="1" t="s">
        <v>213</v>
      </c>
      <c r="BC28" s="1"/>
      <c r="BD28" s="1" t="s">
        <v>106</v>
      </c>
    </row>
    <row r="29" spans="1:56">
      <c r="A29" s="4">
        <v>24</v>
      </c>
      <c r="B29" s="2" t="str">
        <f>HYPERLINK("https://my.zakupki.prom.ua/remote/dispatcher/state_purchase_view/6883827", "UA-2018-04-19-001266-a")</f>
        <v>UA-2018-04-19-001266-a</v>
      </c>
      <c r="C29" s="2" t="s">
        <v>120</v>
      </c>
      <c r="D29" s="1" t="s">
        <v>2</v>
      </c>
      <c r="E29" s="1" t="s">
        <v>135</v>
      </c>
      <c r="F29" s="1" t="s">
        <v>49</v>
      </c>
      <c r="G29" s="1" t="s">
        <v>104</v>
      </c>
      <c r="H29" s="1" t="s">
        <v>167</v>
      </c>
      <c r="I29" s="1" t="s">
        <v>98</v>
      </c>
      <c r="J29" s="1" t="s">
        <v>19</v>
      </c>
      <c r="K29" s="1" t="s">
        <v>126</v>
      </c>
      <c r="L29" s="1" t="s">
        <v>126</v>
      </c>
      <c r="M29" s="1" t="s">
        <v>18</v>
      </c>
      <c r="N29" s="1" t="s">
        <v>18</v>
      </c>
      <c r="O29" s="1" t="s">
        <v>18</v>
      </c>
      <c r="P29" s="5">
        <v>43209</v>
      </c>
      <c r="Q29" s="1"/>
      <c r="R29" s="1"/>
      <c r="S29" s="1"/>
      <c r="T29" s="1"/>
      <c r="U29" s="1" t="s">
        <v>184</v>
      </c>
      <c r="V29" s="4">
        <v>1</v>
      </c>
      <c r="W29" s="6">
        <v>26749.06</v>
      </c>
      <c r="X29" s="1" t="s">
        <v>120</v>
      </c>
      <c r="Y29" s="1" t="s">
        <v>196</v>
      </c>
      <c r="Z29" s="1" t="s">
        <v>196</v>
      </c>
      <c r="AA29" s="1" t="s">
        <v>196</v>
      </c>
      <c r="AB29" s="1" t="s">
        <v>70</v>
      </c>
      <c r="AC29" s="1" t="s">
        <v>123</v>
      </c>
      <c r="AD29" s="1" t="s">
        <v>91</v>
      </c>
      <c r="AE29" s="1" t="s">
        <v>123</v>
      </c>
      <c r="AF29" s="6">
        <v>26749.06</v>
      </c>
      <c r="AG29" s="1" t="s">
        <v>196</v>
      </c>
      <c r="AH29" s="1"/>
      <c r="AI29" s="1"/>
      <c r="AJ29" s="1"/>
      <c r="AK29" s="1" t="s">
        <v>86</v>
      </c>
      <c r="AL29" s="1" t="s">
        <v>48</v>
      </c>
      <c r="AM29" s="1"/>
      <c r="AN29" s="1" t="s">
        <v>15</v>
      </c>
      <c r="AO29" s="1"/>
      <c r="AP29" s="1"/>
      <c r="AQ29" s="2"/>
      <c r="AR29" s="1"/>
      <c r="AS29" s="1"/>
      <c r="AT29" s="1"/>
      <c r="AU29" s="1" t="s">
        <v>189</v>
      </c>
      <c r="AV29" s="7">
        <v>43209.589980379154</v>
      </c>
      <c r="AW29" s="1" t="s">
        <v>84</v>
      </c>
      <c r="AX29" s="6">
        <v>26749.06</v>
      </c>
      <c r="AY29" s="5">
        <v>43209</v>
      </c>
      <c r="AZ29" s="5">
        <v>43465</v>
      </c>
      <c r="BA29" s="7">
        <v>43465</v>
      </c>
      <c r="BB29" s="1" t="s">
        <v>213</v>
      </c>
      <c r="BC29" s="1"/>
      <c r="BD29" s="1" t="s">
        <v>106</v>
      </c>
    </row>
    <row r="30" spans="1:56">
      <c r="A30" s="4">
        <v>25</v>
      </c>
      <c r="B30" s="2" t="str">
        <f>HYPERLINK("https://my.zakupki.prom.ua/remote/dispatcher/state_purchase_view/6724675", "UA-2018-04-04-000332-a")</f>
        <v>UA-2018-04-04-000332-a</v>
      </c>
      <c r="C30" s="2" t="s">
        <v>120</v>
      </c>
      <c r="D30" s="1" t="s">
        <v>191</v>
      </c>
      <c r="E30" s="1" t="s">
        <v>191</v>
      </c>
      <c r="F30" s="1" t="s">
        <v>50</v>
      </c>
      <c r="G30" s="1" t="s">
        <v>104</v>
      </c>
      <c r="H30" s="1" t="s">
        <v>167</v>
      </c>
      <c r="I30" s="1" t="s">
        <v>98</v>
      </c>
      <c r="J30" s="1" t="s">
        <v>19</v>
      </c>
      <c r="K30" s="1" t="s">
        <v>126</v>
      </c>
      <c r="L30" s="1" t="s">
        <v>126</v>
      </c>
      <c r="M30" s="1" t="s">
        <v>18</v>
      </c>
      <c r="N30" s="1" t="s">
        <v>18</v>
      </c>
      <c r="O30" s="1" t="s">
        <v>18</v>
      </c>
      <c r="P30" s="5">
        <v>43194</v>
      </c>
      <c r="Q30" s="1"/>
      <c r="R30" s="1"/>
      <c r="S30" s="1"/>
      <c r="T30" s="1"/>
      <c r="U30" s="1" t="s">
        <v>184</v>
      </c>
      <c r="V30" s="4">
        <v>1</v>
      </c>
      <c r="W30" s="6">
        <v>91000</v>
      </c>
      <c r="X30" s="1" t="s">
        <v>120</v>
      </c>
      <c r="Y30" s="4">
        <v>7</v>
      </c>
      <c r="Z30" s="6">
        <v>13000</v>
      </c>
      <c r="AA30" s="1" t="s">
        <v>223</v>
      </c>
      <c r="AB30" s="1" t="s">
        <v>70</v>
      </c>
      <c r="AC30" s="1" t="s">
        <v>123</v>
      </c>
      <c r="AD30" s="1" t="s">
        <v>91</v>
      </c>
      <c r="AE30" s="1" t="s">
        <v>123</v>
      </c>
      <c r="AF30" s="6">
        <v>91000</v>
      </c>
      <c r="AG30" s="6">
        <v>13000</v>
      </c>
      <c r="AH30" s="1"/>
      <c r="AI30" s="1"/>
      <c r="AJ30" s="1"/>
      <c r="AK30" s="1" t="s">
        <v>112</v>
      </c>
      <c r="AL30" s="1" t="s">
        <v>56</v>
      </c>
      <c r="AM30" s="1"/>
      <c r="AN30" s="1" t="s">
        <v>16</v>
      </c>
      <c r="AO30" s="1"/>
      <c r="AP30" s="1"/>
      <c r="AQ30" s="2"/>
      <c r="AR30" s="1"/>
      <c r="AS30" s="1"/>
      <c r="AT30" s="1"/>
      <c r="AU30" s="1" t="s">
        <v>189</v>
      </c>
      <c r="AV30" s="7">
        <v>43194.421363695939</v>
      </c>
      <c r="AW30" s="1" t="s">
        <v>34</v>
      </c>
      <c r="AX30" s="6">
        <v>91000</v>
      </c>
      <c r="AY30" s="5">
        <v>43194</v>
      </c>
      <c r="AZ30" s="5">
        <v>43465</v>
      </c>
      <c r="BA30" s="7">
        <v>43465</v>
      </c>
      <c r="BB30" s="1" t="s">
        <v>213</v>
      </c>
      <c r="BC30" s="1"/>
      <c r="BD30" s="1" t="s">
        <v>106</v>
      </c>
    </row>
    <row r="31" spans="1:56">
      <c r="A31" s="4">
        <v>26</v>
      </c>
      <c r="B31" s="2" t="str">
        <f>HYPERLINK("https://my.zakupki.prom.ua/remote/dispatcher/state_purchase_view/5949638", "UA-2018-02-01-003988-c")</f>
        <v>UA-2018-02-01-003988-c</v>
      </c>
      <c r="C31" s="2" t="s">
        <v>120</v>
      </c>
      <c r="D31" s="1" t="s">
        <v>2</v>
      </c>
      <c r="E31" s="1" t="s">
        <v>133</v>
      </c>
      <c r="F31" s="1" t="s">
        <v>49</v>
      </c>
      <c r="G31" s="1" t="s">
        <v>100</v>
      </c>
      <c r="H31" s="1" t="s">
        <v>167</v>
      </c>
      <c r="I31" s="1" t="s">
        <v>98</v>
      </c>
      <c r="J31" s="1" t="s">
        <v>19</v>
      </c>
      <c r="K31" s="1" t="s">
        <v>126</v>
      </c>
      <c r="L31" s="1" t="s">
        <v>126</v>
      </c>
      <c r="M31" s="1" t="s">
        <v>18</v>
      </c>
      <c r="N31" s="1" t="s">
        <v>18</v>
      </c>
      <c r="O31" s="1" t="s">
        <v>18</v>
      </c>
      <c r="P31" s="5">
        <v>43132</v>
      </c>
      <c r="Q31" s="5">
        <v>43132</v>
      </c>
      <c r="R31" s="5">
        <v>43136</v>
      </c>
      <c r="S31" s="5">
        <v>43136</v>
      </c>
      <c r="T31" s="5">
        <v>43138</v>
      </c>
      <c r="U31" s="7">
        <v>43139.497002314813</v>
      </c>
      <c r="V31" s="4">
        <v>2</v>
      </c>
      <c r="W31" s="6">
        <v>41787.449999999997</v>
      </c>
      <c r="X31" s="1" t="s">
        <v>120</v>
      </c>
      <c r="Y31" s="1" t="s">
        <v>196</v>
      </c>
      <c r="Z31" s="1" t="s">
        <v>196</v>
      </c>
      <c r="AA31" s="1" t="s">
        <v>196</v>
      </c>
      <c r="AB31" s="1" t="s">
        <v>70</v>
      </c>
      <c r="AC31" s="1" t="s">
        <v>167</v>
      </c>
      <c r="AD31" s="1" t="s">
        <v>91</v>
      </c>
      <c r="AE31" s="1" t="s">
        <v>123</v>
      </c>
      <c r="AF31" s="6">
        <v>38101.89</v>
      </c>
      <c r="AG31" s="1" t="s">
        <v>196</v>
      </c>
      <c r="AH31" s="1" t="s">
        <v>164</v>
      </c>
      <c r="AI31" s="6">
        <v>3685.5599999999977</v>
      </c>
      <c r="AJ31" s="6">
        <v>8.8197772297663485E-2</v>
      </c>
      <c r="AK31" s="1" t="s">
        <v>164</v>
      </c>
      <c r="AL31" s="1" t="s">
        <v>35</v>
      </c>
      <c r="AM31" s="1" t="s">
        <v>69</v>
      </c>
      <c r="AN31" s="1" t="s">
        <v>5</v>
      </c>
      <c r="AO31" s="6">
        <v>3685.5599999999977</v>
      </c>
      <c r="AP31" s="6">
        <v>8.8197772297663485E-2</v>
      </c>
      <c r="AQ31" s="2" t="str">
        <f>HYPERLINK("https://auction.openprocurement.org/tenders/4156f389d2404556bb77247c8170f960")</f>
        <v>https://auction.openprocurement.org/tenders/4156f389d2404556bb77247c8170f960</v>
      </c>
      <c r="AR31" s="7">
        <v>43139.668891381829</v>
      </c>
      <c r="AS31" s="5">
        <v>43143</v>
      </c>
      <c r="AT31" s="5">
        <v>43166</v>
      </c>
      <c r="AU31" s="1" t="s">
        <v>189</v>
      </c>
      <c r="AV31" s="7">
        <v>43145.636926445288</v>
      </c>
      <c r="AW31" s="1" t="s">
        <v>63</v>
      </c>
      <c r="AX31" s="6">
        <v>38101.89</v>
      </c>
      <c r="AY31" s="5">
        <v>43146</v>
      </c>
      <c r="AZ31" s="5">
        <v>43465</v>
      </c>
      <c r="BA31" s="7">
        <v>43465</v>
      </c>
      <c r="BB31" s="1" t="s">
        <v>213</v>
      </c>
      <c r="BC31" s="1"/>
      <c r="BD31" s="1" t="s">
        <v>106</v>
      </c>
    </row>
    <row r="32" spans="1:56">
      <c r="A32" s="4">
        <v>27</v>
      </c>
      <c r="B32" s="2" t="str">
        <f>HYPERLINK("https://my.zakupki.prom.ua/remote/dispatcher/state_purchase_view/5737249", "UA-2018-01-25-000919-b")</f>
        <v>UA-2018-01-25-000919-b</v>
      </c>
      <c r="C32" s="2" t="s">
        <v>120</v>
      </c>
      <c r="D32" s="1" t="s">
        <v>2</v>
      </c>
      <c r="E32" s="1" t="s">
        <v>203</v>
      </c>
      <c r="F32" s="1" t="s">
        <v>49</v>
      </c>
      <c r="G32" s="1" t="s">
        <v>100</v>
      </c>
      <c r="H32" s="1" t="s">
        <v>167</v>
      </c>
      <c r="I32" s="1" t="s">
        <v>98</v>
      </c>
      <c r="J32" s="1" t="s">
        <v>19</v>
      </c>
      <c r="K32" s="1" t="s">
        <v>126</v>
      </c>
      <c r="L32" s="1" t="s">
        <v>126</v>
      </c>
      <c r="M32" s="1" t="s">
        <v>18</v>
      </c>
      <c r="N32" s="1" t="s">
        <v>18</v>
      </c>
      <c r="O32" s="1" t="s">
        <v>18</v>
      </c>
      <c r="P32" s="5">
        <v>43125</v>
      </c>
      <c r="Q32" s="5">
        <v>43125</v>
      </c>
      <c r="R32" s="5">
        <v>43129</v>
      </c>
      <c r="S32" s="5">
        <v>43129</v>
      </c>
      <c r="T32" s="5">
        <v>43131</v>
      </c>
      <c r="U32" s="1" t="s">
        <v>185</v>
      </c>
      <c r="V32" s="4">
        <v>1</v>
      </c>
      <c r="W32" s="6">
        <v>30787.85</v>
      </c>
      <c r="X32" s="1" t="s">
        <v>120</v>
      </c>
      <c r="Y32" s="1" t="s">
        <v>196</v>
      </c>
      <c r="Z32" s="1" t="s">
        <v>196</v>
      </c>
      <c r="AA32" s="1" t="s">
        <v>196</v>
      </c>
      <c r="AB32" s="1" t="s">
        <v>70</v>
      </c>
      <c r="AC32" s="1" t="s">
        <v>167</v>
      </c>
      <c r="AD32" s="1" t="s">
        <v>91</v>
      </c>
      <c r="AE32" s="1" t="s">
        <v>123</v>
      </c>
      <c r="AF32" s="6">
        <v>28282</v>
      </c>
      <c r="AG32" s="1" t="s">
        <v>196</v>
      </c>
      <c r="AH32" s="1" t="s">
        <v>170</v>
      </c>
      <c r="AI32" s="6">
        <v>2505.8499999999985</v>
      </c>
      <c r="AJ32" s="6">
        <v>8.1390873347765388E-2</v>
      </c>
      <c r="AK32" s="1"/>
      <c r="AL32" s="1"/>
      <c r="AM32" s="1"/>
      <c r="AN32" s="1"/>
      <c r="AO32" s="1"/>
      <c r="AP32" s="1"/>
      <c r="AQ32" s="2"/>
      <c r="AR32" s="1"/>
      <c r="AS32" s="1"/>
      <c r="AT32" s="1"/>
      <c r="AU32" s="1" t="s">
        <v>215</v>
      </c>
      <c r="AV32" s="7">
        <v>43132.500134779919</v>
      </c>
      <c r="AW32" s="1"/>
      <c r="AX32" s="1"/>
      <c r="AY32" s="5">
        <v>43140</v>
      </c>
      <c r="AZ32" s="5">
        <v>43465</v>
      </c>
      <c r="BA32" s="1"/>
      <c r="BB32" s="1"/>
      <c r="BC32" s="1" t="s">
        <v>80</v>
      </c>
      <c r="BD32" s="1"/>
    </row>
    <row r="33" spans="1:56">
      <c r="A33" s="4">
        <v>28</v>
      </c>
      <c r="B33" s="2" t="str">
        <f>HYPERLINK("https://my.zakupki.prom.ua/remote/dispatcher/state_purchase_view/5603446", "UA-2018-01-22-000649-c")</f>
        <v>UA-2018-01-22-000649-c</v>
      </c>
      <c r="C33" s="2" t="s">
        <v>120</v>
      </c>
      <c r="D33" s="1" t="s">
        <v>188</v>
      </c>
      <c r="E33" s="1" t="s">
        <v>188</v>
      </c>
      <c r="F33" s="1" t="s">
        <v>25</v>
      </c>
      <c r="G33" s="1" t="s">
        <v>104</v>
      </c>
      <c r="H33" s="1" t="s">
        <v>167</v>
      </c>
      <c r="I33" s="1" t="s">
        <v>98</v>
      </c>
      <c r="J33" s="1" t="s">
        <v>19</v>
      </c>
      <c r="K33" s="1" t="s">
        <v>126</v>
      </c>
      <c r="L33" s="1" t="s">
        <v>126</v>
      </c>
      <c r="M33" s="1" t="s">
        <v>18</v>
      </c>
      <c r="N33" s="1" t="s">
        <v>18</v>
      </c>
      <c r="O33" s="1" t="s">
        <v>18</v>
      </c>
      <c r="P33" s="5">
        <v>43122</v>
      </c>
      <c r="Q33" s="1"/>
      <c r="R33" s="1"/>
      <c r="S33" s="1"/>
      <c r="T33" s="1"/>
      <c r="U33" s="1" t="s">
        <v>184</v>
      </c>
      <c r="V33" s="4">
        <v>1</v>
      </c>
      <c r="W33" s="6">
        <v>89500</v>
      </c>
      <c r="X33" s="1" t="s">
        <v>120</v>
      </c>
      <c r="Y33" s="4">
        <v>33700</v>
      </c>
      <c r="Z33" s="6">
        <v>2.66</v>
      </c>
      <c r="AA33" s="1" t="s">
        <v>195</v>
      </c>
      <c r="AB33" s="1" t="s">
        <v>70</v>
      </c>
      <c r="AC33" s="1" t="s">
        <v>167</v>
      </c>
      <c r="AD33" s="1" t="s">
        <v>91</v>
      </c>
      <c r="AE33" s="1" t="s">
        <v>123</v>
      </c>
      <c r="AF33" s="6">
        <v>89500</v>
      </c>
      <c r="AG33" s="6">
        <v>2.6557863501483681</v>
      </c>
      <c r="AH33" s="1"/>
      <c r="AI33" s="1"/>
      <c r="AJ33" s="1"/>
      <c r="AK33" s="1" t="s">
        <v>146</v>
      </c>
      <c r="AL33" s="1" t="s">
        <v>42</v>
      </c>
      <c r="AM33" s="1"/>
      <c r="AN33" s="1" t="s">
        <v>21</v>
      </c>
      <c r="AO33" s="1"/>
      <c r="AP33" s="1"/>
      <c r="AQ33" s="2"/>
      <c r="AR33" s="1"/>
      <c r="AS33" s="1"/>
      <c r="AT33" s="1"/>
      <c r="AU33" s="1" t="s">
        <v>189</v>
      </c>
      <c r="AV33" s="7">
        <v>43122.481119365846</v>
      </c>
      <c r="AW33" s="1" t="s">
        <v>32</v>
      </c>
      <c r="AX33" s="6">
        <v>89500</v>
      </c>
      <c r="AY33" s="5">
        <v>43101</v>
      </c>
      <c r="AZ33" s="5">
        <v>43465</v>
      </c>
      <c r="BA33" s="7">
        <v>43465</v>
      </c>
      <c r="BB33" s="1" t="s">
        <v>213</v>
      </c>
      <c r="BC33" s="1"/>
      <c r="BD33" s="1" t="s">
        <v>106</v>
      </c>
    </row>
    <row r="34" spans="1:56">
      <c r="A34" s="4">
        <v>29</v>
      </c>
      <c r="B34" s="2" t="str">
        <f>HYPERLINK("https://my.zakupki.prom.ua/remote/dispatcher/state_purchase_view/5484251", "UA-2018-01-17-001825-c")</f>
        <v>UA-2018-01-17-001825-c</v>
      </c>
      <c r="C34" s="2" t="s">
        <v>120</v>
      </c>
      <c r="D34" s="1" t="s">
        <v>218</v>
      </c>
      <c r="E34" s="1" t="s">
        <v>218</v>
      </c>
      <c r="F34" s="1" t="s">
        <v>26</v>
      </c>
      <c r="G34" s="1" t="s">
        <v>104</v>
      </c>
      <c r="H34" s="1" t="s">
        <v>167</v>
      </c>
      <c r="I34" s="1" t="s">
        <v>98</v>
      </c>
      <c r="J34" s="1" t="s">
        <v>19</v>
      </c>
      <c r="K34" s="1" t="s">
        <v>126</v>
      </c>
      <c r="L34" s="1" t="s">
        <v>126</v>
      </c>
      <c r="M34" s="1" t="s">
        <v>18</v>
      </c>
      <c r="N34" s="1" t="s">
        <v>18</v>
      </c>
      <c r="O34" s="1" t="s">
        <v>18</v>
      </c>
      <c r="P34" s="5">
        <v>43117</v>
      </c>
      <c r="Q34" s="1"/>
      <c r="R34" s="1"/>
      <c r="S34" s="1"/>
      <c r="T34" s="1"/>
      <c r="U34" s="1" t="s">
        <v>184</v>
      </c>
      <c r="V34" s="4">
        <v>1</v>
      </c>
      <c r="W34" s="6">
        <v>171300</v>
      </c>
      <c r="X34" s="1" t="s">
        <v>120</v>
      </c>
      <c r="Y34" s="4">
        <v>125</v>
      </c>
      <c r="Z34" s="6">
        <v>1370.4</v>
      </c>
      <c r="AA34" s="1" t="s">
        <v>187</v>
      </c>
      <c r="AB34" s="1" t="s">
        <v>70</v>
      </c>
      <c r="AC34" s="1" t="s">
        <v>167</v>
      </c>
      <c r="AD34" s="1" t="s">
        <v>91</v>
      </c>
      <c r="AE34" s="1" t="s">
        <v>123</v>
      </c>
      <c r="AF34" s="6">
        <v>171300</v>
      </c>
      <c r="AG34" s="6">
        <v>1370.4</v>
      </c>
      <c r="AH34" s="1"/>
      <c r="AI34" s="1"/>
      <c r="AJ34" s="1"/>
      <c r="AK34" s="1" t="s">
        <v>110</v>
      </c>
      <c r="AL34" s="1" t="s">
        <v>57</v>
      </c>
      <c r="AM34" s="1"/>
      <c r="AN34" s="1" t="s">
        <v>22</v>
      </c>
      <c r="AO34" s="1"/>
      <c r="AP34" s="1"/>
      <c r="AQ34" s="2"/>
      <c r="AR34" s="1"/>
      <c r="AS34" s="1"/>
      <c r="AT34" s="1"/>
      <c r="AU34" s="1" t="s">
        <v>189</v>
      </c>
      <c r="AV34" s="7">
        <v>43117.5998422134</v>
      </c>
      <c r="AW34" s="1" t="s">
        <v>107</v>
      </c>
      <c r="AX34" s="6">
        <v>171300</v>
      </c>
      <c r="AY34" s="5">
        <v>43101</v>
      </c>
      <c r="AZ34" s="5">
        <v>43465</v>
      </c>
      <c r="BA34" s="7">
        <v>43465</v>
      </c>
      <c r="BB34" s="1" t="s">
        <v>213</v>
      </c>
      <c r="BC34" s="1"/>
      <c r="BD34" s="1" t="s">
        <v>106</v>
      </c>
    </row>
    <row r="35" spans="1:56">
      <c r="A35" s="4">
        <v>30</v>
      </c>
      <c r="B35" s="2" t="str">
        <f>HYPERLINK("https://my.zakupki.prom.ua/remote/dispatcher/state_purchase_view/4521534", "UA-2017-11-13-000457-b")</f>
        <v>UA-2017-11-13-000457-b</v>
      </c>
      <c r="C35" s="2" t="s">
        <v>120</v>
      </c>
      <c r="D35" s="1" t="s">
        <v>182</v>
      </c>
      <c r="E35" s="1" t="s">
        <v>175</v>
      </c>
      <c r="F35" s="1" t="s">
        <v>43</v>
      </c>
      <c r="G35" s="1" t="s">
        <v>100</v>
      </c>
      <c r="H35" s="1" t="s">
        <v>167</v>
      </c>
      <c r="I35" s="1" t="s">
        <v>98</v>
      </c>
      <c r="J35" s="1" t="s">
        <v>19</v>
      </c>
      <c r="K35" s="1" t="s">
        <v>126</v>
      </c>
      <c r="L35" s="1" t="s">
        <v>126</v>
      </c>
      <c r="M35" s="1" t="s">
        <v>18</v>
      </c>
      <c r="N35" s="1" t="s">
        <v>18</v>
      </c>
      <c r="O35" s="1" t="s">
        <v>18</v>
      </c>
      <c r="P35" s="5">
        <v>43052</v>
      </c>
      <c r="Q35" s="5">
        <v>43052</v>
      </c>
      <c r="R35" s="5">
        <v>43056</v>
      </c>
      <c r="S35" s="5">
        <v>43056</v>
      </c>
      <c r="T35" s="5">
        <v>43061</v>
      </c>
      <c r="U35" s="7">
        <v>43062.490243055552</v>
      </c>
      <c r="V35" s="4">
        <v>3</v>
      </c>
      <c r="W35" s="6">
        <v>15060.24</v>
      </c>
      <c r="X35" s="1" t="s">
        <v>120</v>
      </c>
      <c r="Y35" s="1" t="s">
        <v>196</v>
      </c>
      <c r="Z35" s="1" t="s">
        <v>196</v>
      </c>
      <c r="AA35" s="1" t="s">
        <v>196</v>
      </c>
      <c r="AB35" s="1" t="s">
        <v>70</v>
      </c>
      <c r="AC35" s="1" t="s">
        <v>167</v>
      </c>
      <c r="AD35" s="1" t="s">
        <v>91</v>
      </c>
      <c r="AE35" s="1" t="s">
        <v>123</v>
      </c>
      <c r="AF35" s="6">
        <v>8630.1</v>
      </c>
      <c r="AG35" s="1" t="s">
        <v>196</v>
      </c>
      <c r="AH35" s="1" t="s">
        <v>164</v>
      </c>
      <c r="AI35" s="6">
        <v>6430.1399999999994</v>
      </c>
      <c r="AJ35" s="6">
        <v>0.42696132332552467</v>
      </c>
      <c r="AK35" s="1" t="s">
        <v>164</v>
      </c>
      <c r="AL35" s="1" t="s">
        <v>35</v>
      </c>
      <c r="AM35" s="1" t="s">
        <v>69</v>
      </c>
      <c r="AN35" s="1" t="s">
        <v>5</v>
      </c>
      <c r="AO35" s="6">
        <v>6430.1399999999994</v>
      </c>
      <c r="AP35" s="6">
        <v>0.42696132332552467</v>
      </c>
      <c r="AQ35" s="2" t="str">
        <f>HYPERLINK("https://auction.openprocurement.org/tenders/e42e39923c554733acc5a187d8741858")</f>
        <v>https://auction.openprocurement.org/tenders/e42e39923c554733acc5a187d8741858</v>
      </c>
      <c r="AR35" s="7">
        <v>43062.674404161728</v>
      </c>
      <c r="AS35" s="5">
        <v>43066</v>
      </c>
      <c r="AT35" s="5">
        <v>43086</v>
      </c>
      <c r="AU35" s="1" t="s">
        <v>189</v>
      </c>
      <c r="AV35" s="7">
        <v>43076.365792155819</v>
      </c>
      <c r="AW35" s="1" t="s">
        <v>53</v>
      </c>
      <c r="AX35" s="6">
        <v>8630.1</v>
      </c>
      <c r="AY35" s="5">
        <v>43066</v>
      </c>
      <c r="AZ35" s="5">
        <v>43100</v>
      </c>
      <c r="BA35" s="7">
        <v>43100</v>
      </c>
      <c r="BB35" s="1" t="s">
        <v>213</v>
      </c>
      <c r="BC35" s="1"/>
      <c r="BD35" s="1"/>
    </row>
    <row r="36" spans="1:56">
      <c r="A36" s="4">
        <v>31</v>
      </c>
      <c r="B36" s="2" t="str">
        <f>HYPERLINK("https://my.zakupki.prom.ua/remote/dispatcher/state_purchase_view/4580923", "UA-2017-11-13-000188-b")</f>
        <v>UA-2017-11-13-000188-b</v>
      </c>
      <c r="C36" s="2" t="s">
        <v>120</v>
      </c>
      <c r="D36" s="1" t="s">
        <v>222</v>
      </c>
      <c r="E36" s="1" t="s">
        <v>221</v>
      </c>
      <c r="F36" s="1" t="s">
        <v>43</v>
      </c>
      <c r="G36" s="1" t="s">
        <v>104</v>
      </c>
      <c r="H36" s="1" t="s">
        <v>167</v>
      </c>
      <c r="I36" s="1" t="s">
        <v>98</v>
      </c>
      <c r="J36" s="1" t="s">
        <v>19</v>
      </c>
      <c r="K36" s="1" t="s">
        <v>126</v>
      </c>
      <c r="L36" s="1" t="s">
        <v>126</v>
      </c>
      <c r="M36" s="1" t="s">
        <v>18</v>
      </c>
      <c r="N36" s="1" t="s">
        <v>18</v>
      </c>
      <c r="O36" s="1" t="s">
        <v>18</v>
      </c>
      <c r="P36" s="5">
        <v>43052</v>
      </c>
      <c r="Q36" s="1"/>
      <c r="R36" s="1"/>
      <c r="S36" s="1"/>
      <c r="T36" s="1"/>
      <c r="U36" s="1" t="s">
        <v>184</v>
      </c>
      <c r="V36" s="4">
        <v>1</v>
      </c>
      <c r="W36" s="6">
        <v>19199</v>
      </c>
      <c r="X36" s="1" t="s">
        <v>120</v>
      </c>
      <c r="Y36" s="1" t="s">
        <v>196</v>
      </c>
      <c r="Z36" s="1" t="s">
        <v>196</v>
      </c>
      <c r="AA36" s="1" t="s">
        <v>196</v>
      </c>
      <c r="AB36" s="1" t="s">
        <v>70</v>
      </c>
      <c r="AC36" s="1" t="s">
        <v>167</v>
      </c>
      <c r="AD36" s="1" t="s">
        <v>91</v>
      </c>
      <c r="AE36" s="1" t="s">
        <v>123</v>
      </c>
      <c r="AF36" s="6">
        <v>19199</v>
      </c>
      <c r="AG36" s="1" t="s">
        <v>196</v>
      </c>
      <c r="AH36" s="1"/>
      <c r="AI36" s="1"/>
      <c r="AJ36" s="1"/>
      <c r="AK36" s="1" t="s">
        <v>169</v>
      </c>
      <c r="AL36" s="1" t="s">
        <v>35</v>
      </c>
      <c r="AM36" s="1"/>
      <c r="AN36" s="1" t="s">
        <v>9</v>
      </c>
      <c r="AO36" s="1"/>
      <c r="AP36" s="1"/>
      <c r="AQ36" s="2"/>
      <c r="AR36" s="1"/>
      <c r="AS36" s="1"/>
      <c r="AT36" s="1"/>
      <c r="AU36" s="1" t="s">
        <v>189</v>
      </c>
      <c r="AV36" s="7">
        <v>43052.409809288358</v>
      </c>
      <c r="AW36" s="1" t="s">
        <v>108</v>
      </c>
      <c r="AX36" s="6">
        <v>19199</v>
      </c>
      <c r="AY36" s="5">
        <v>43048</v>
      </c>
      <c r="AZ36" s="5">
        <v>43100</v>
      </c>
      <c r="BA36" s="7">
        <v>43100</v>
      </c>
      <c r="BB36" s="1" t="s">
        <v>213</v>
      </c>
      <c r="BC36" s="1"/>
      <c r="BD36" s="1" t="s">
        <v>106</v>
      </c>
    </row>
    <row r="37" spans="1:56">
      <c r="A37" s="4">
        <v>32</v>
      </c>
      <c r="B37" s="2" t="str">
        <f>HYPERLINK("https://my.zakupki.prom.ua/remote/dispatcher/state_purchase_view/4312851", "UA-2017-10-18-000608-c")</f>
        <v>UA-2017-10-18-000608-c</v>
      </c>
      <c r="C37" s="2" t="s">
        <v>120</v>
      </c>
      <c r="D37" s="1" t="s">
        <v>182</v>
      </c>
      <c r="E37" s="1" t="s">
        <v>181</v>
      </c>
      <c r="F37" s="1" t="s">
        <v>43</v>
      </c>
      <c r="G37" s="1" t="s">
        <v>100</v>
      </c>
      <c r="H37" s="1" t="s">
        <v>167</v>
      </c>
      <c r="I37" s="1" t="s">
        <v>98</v>
      </c>
      <c r="J37" s="1" t="s">
        <v>19</v>
      </c>
      <c r="K37" s="1" t="s">
        <v>126</v>
      </c>
      <c r="L37" s="1" t="s">
        <v>126</v>
      </c>
      <c r="M37" s="1" t="s">
        <v>18</v>
      </c>
      <c r="N37" s="1" t="s">
        <v>18</v>
      </c>
      <c r="O37" s="1" t="s">
        <v>18</v>
      </c>
      <c r="P37" s="5">
        <v>43026</v>
      </c>
      <c r="Q37" s="5">
        <v>43026</v>
      </c>
      <c r="R37" s="5">
        <v>43032</v>
      </c>
      <c r="S37" s="5">
        <v>43032</v>
      </c>
      <c r="T37" s="5">
        <v>43035</v>
      </c>
      <c r="U37" s="1" t="s">
        <v>185</v>
      </c>
      <c r="V37" s="4">
        <v>2</v>
      </c>
      <c r="W37" s="6">
        <v>34259.24</v>
      </c>
      <c r="X37" s="1" t="s">
        <v>120</v>
      </c>
      <c r="Y37" s="1" t="s">
        <v>196</v>
      </c>
      <c r="Z37" s="1" t="s">
        <v>196</v>
      </c>
      <c r="AA37" s="1" t="s">
        <v>196</v>
      </c>
      <c r="AB37" s="1" t="s">
        <v>70</v>
      </c>
      <c r="AC37" s="1" t="s">
        <v>167</v>
      </c>
      <c r="AD37" s="1" t="s">
        <v>91</v>
      </c>
      <c r="AE37" s="1" t="s">
        <v>123</v>
      </c>
      <c r="AF37" s="6">
        <v>19199</v>
      </c>
      <c r="AG37" s="1" t="s">
        <v>196</v>
      </c>
      <c r="AH37" s="1" t="s">
        <v>164</v>
      </c>
      <c r="AI37" s="6">
        <v>15060.239999999998</v>
      </c>
      <c r="AJ37" s="6">
        <v>0.43959644171908074</v>
      </c>
      <c r="AK37" s="1" t="s">
        <v>164</v>
      </c>
      <c r="AL37" s="1" t="s">
        <v>35</v>
      </c>
      <c r="AM37" s="1" t="s">
        <v>69</v>
      </c>
      <c r="AN37" s="1" t="s">
        <v>5</v>
      </c>
      <c r="AO37" s="6">
        <v>15060.239999999998</v>
      </c>
      <c r="AP37" s="6">
        <v>0.43959644171908074</v>
      </c>
      <c r="AQ37" s="2" t="str">
        <f>HYPERLINK("https://auction.openprocurement.org/tenders/a1bd07826c604c36bb91d43052332047")</f>
        <v>https://auction.openprocurement.org/tenders/a1bd07826c604c36bb91d43052332047</v>
      </c>
      <c r="AR37" s="7">
        <v>43039.438072208191</v>
      </c>
      <c r="AS37" s="1"/>
      <c r="AT37" s="1"/>
      <c r="AU37" s="1" t="s">
        <v>215</v>
      </c>
      <c r="AV37" s="7">
        <v>43048.708248440926</v>
      </c>
      <c r="AW37" s="1"/>
      <c r="AX37" s="6">
        <v>19199</v>
      </c>
      <c r="AY37" s="5">
        <v>43042</v>
      </c>
      <c r="AZ37" s="5">
        <v>43100</v>
      </c>
      <c r="BA37" s="1"/>
      <c r="BB37" s="1" t="s">
        <v>200</v>
      </c>
      <c r="BC37" s="1" t="s">
        <v>171</v>
      </c>
      <c r="BD37" s="1"/>
    </row>
    <row r="38" spans="1:56">
      <c r="A38" s="4">
        <v>33</v>
      </c>
      <c r="B38" s="2" t="str">
        <f>HYPERLINK("https://my.zakupki.prom.ua/remote/dispatcher/state_purchase_view/4312353", "UA-2017-10-17-001066-a")</f>
        <v>UA-2017-10-17-001066-a</v>
      </c>
      <c r="C38" s="2" t="s">
        <v>120</v>
      </c>
      <c r="D38" s="1" t="s">
        <v>2</v>
      </c>
      <c r="E38" s="1" t="s">
        <v>202</v>
      </c>
      <c r="F38" s="1" t="s">
        <v>49</v>
      </c>
      <c r="G38" s="1" t="s">
        <v>100</v>
      </c>
      <c r="H38" s="1" t="s">
        <v>167</v>
      </c>
      <c r="I38" s="1" t="s">
        <v>98</v>
      </c>
      <c r="J38" s="1" t="s">
        <v>19</v>
      </c>
      <c r="K38" s="1" t="s">
        <v>126</v>
      </c>
      <c r="L38" s="1" t="s">
        <v>126</v>
      </c>
      <c r="M38" s="1" t="s">
        <v>18</v>
      </c>
      <c r="N38" s="1" t="s">
        <v>18</v>
      </c>
      <c r="O38" s="1" t="s">
        <v>18</v>
      </c>
      <c r="P38" s="5">
        <v>43025</v>
      </c>
      <c r="Q38" s="5">
        <v>43025</v>
      </c>
      <c r="R38" s="5">
        <v>43031</v>
      </c>
      <c r="S38" s="5">
        <v>43031</v>
      </c>
      <c r="T38" s="5">
        <v>43034</v>
      </c>
      <c r="U38" s="1" t="s">
        <v>185</v>
      </c>
      <c r="V38" s="4">
        <v>1</v>
      </c>
      <c r="W38" s="6">
        <v>34501.31</v>
      </c>
      <c r="X38" s="1" t="s">
        <v>120</v>
      </c>
      <c r="Y38" s="1" t="s">
        <v>196</v>
      </c>
      <c r="Z38" s="1" t="s">
        <v>196</v>
      </c>
      <c r="AA38" s="1" t="s">
        <v>196</v>
      </c>
      <c r="AB38" s="1" t="s">
        <v>70</v>
      </c>
      <c r="AC38" s="1" t="s">
        <v>167</v>
      </c>
      <c r="AD38" s="1" t="s">
        <v>91</v>
      </c>
      <c r="AE38" s="1" t="s">
        <v>123</v>
      </c>
      <c r="AF38" s="6">
        <v>30923</v>
      </c>
      <c r="AG38" s="1" t="s">
        <v>196</v>
      </c>
      <c r="AH38" s="1" t="s">
        <v>164</v>
      </c>
      <c r="AI38" s="6">
        <v>3578.3099999999977</v>
      </c>
      <c r="AJ38" s="6">
        <v>0.10371519226371398</v>
      </c>
      <c r="AK38" s="1" t="s">
        <v>164</v>
      </c>
      <c r="AL38" s="1" t="s">
        <v>35</v>
      </c>
      <c r="AM38" s="1" t="s">
        <v>69</v>
      </c>
      <c r="AN38" s="1" t="s">
        <v>5</v>
      </c>
      <c r="AO38" s="6">
        <v>3578.3099999999977</v>
      </c>
      <c r="AP38" s="6">
        <v>0.10371519226371398</v>
      </c>
      <c r="AQ38" s="2"/>
      <c r="AR38" s="7">
        <v>43038.652194649396</v>
      </c>
      <c r="AS38" s="5">
        <v>43040</v>
      </c>
      <c r="AT38" s="5">
        <v>43061</v>
      </c>
      <c r="AU38" s="1" t="s">
        <v>189</v>
      </c>
      <c r="AV38" s="7">
        <v>43062.378903318626</v>
      </c>
      <c r="AW38" s="1" t="s">
        <v>59</v>
      </c>
      <c r="AX38" s="6">
        <v>30923</v>
      </c>
      <c r="AY38" s="5">
        <v>43041</v>
      </c>
      <c r="AZ38" s="5">
        <v>43100</v>
      </c>
      <c r="BA38" s="7">
        <v>43100</v>
      </c>
      <c r="BB38" s="1" t="s">
        <v>213</v>
      </c>
      <c r="BC38" s="1"/>
      <c r="BD38" s="1" t="s">
        <v>106</v>
      </c>
    </row>
    <row r="39" spans="1:56">
      <c r="A39" s="1" t="s">
        <v>105</v>
      </c>
    </row>
  </sheetData>
  <autoFilter ref="A5:BD15"/>
  <hyperlinks>
    <hyperlink ref="B29" r:id="rId1" display="https://my.zakupki.prom.ua/remote/dispatcher/state_purchase_view/6883827"/>
    <hyperlink ref="B28" r:id="rId2" display="https://my.zakupki.prom.ua/remote/dispatcher/state_purchase_view/7055137"/>
    <hyperlink ref="B27" r:id="rId3" display="https://my.zakupki.prom.ua/remote/dispatcher/state_purchase_view/7055760"/>
    <hyperlink ref="B26" r:id="rId4" display="https://my.zakupki.prom.ua/remote/dispatcher/state_purchase_view/7056063"/>
    <hyperlink ref="B25" r:id="rId5" display="https://my.zakupki.prom.ua/remote/dispatcher/state_purchase_view/7064975"/>
    <hyperlink ref="B24" r:id="rId6" display="https://my.zakupki.prom.ua/remote/dispatcher/state_purchase_view/7313800"/>
    <hyperlink ref="B23" r:id="rId7" display="https://my.zakupki.prom.ua/remote/dispatcher/state_purchase_view/7450824"/>
    <hyperlink ref="B22" r:id="rId8" display="https://my.zakupki.prom.ua/remote/dispatcher/state_purchase_view/7868264"/>
    <hyperlink ref="B21" r:id="rId9" display="https://my.zakupki.prom.ua/remote/dispatcher/state_purchase_view/8100963"/>
    <hyperlink ref="B20" r:id="rId10" display="https://my.zakupki.prom.ua/remote/dispatcher/state_purchase_view/8852317"/>
    <hyperlink ref="B38" r:id="rId11" display="https://my.zakupki.prom.ua/remote/dispatcher/state_purchase_view/4312353"/>
    <hyperlink ref="B34" r:id="rId12" display="https://my.zakupki.prom.ua/remote/dispatcher/state_purchase_view/5484251"/>
    <hyperlink ref="B35" r:id="rId13" display="https://my.zakupki.prom.ua/remote/dispatcher/state_purchase_view/4521534"/>
    <hyperlink ref="B36" r:id="rId14" display="https://my.zakupki.prom.ua/remote/dispatcher/state_purchase_view/4580923"/>
    <hyperlink ref="B37" r:id="rId15" display="https://my.zakupki.prom.ua/remote/dispatcher/state_purchase_view/4312851"/>
    <hyperlink ref="B30" r:id="rId16" display="https://my.zakupki.prom.ua/remote/dispatcher/state_purchase_view/6724675"/>
    <hyperlink ref="B31" r:id="rId17" display="https://my.zakupki.prom.ua/remote/dispatcher/state_purchase_view/5949638"/>
    <hyperlink ref="B32" r:id="rId18" display="https://my.zakupki.prom.ua/remote/dispatcher/state_purchase_view/5737249"/>
    <hyperlink ref="B33" r:id="rId19" display="https://my.zakupki.prom.ua/remote/dispatcher/state_purchase_view/5603446"/>
    <hyperlink ref="B16" r:id="rId20" display="https://my.zakupki.prom.ua/remote/dispatcher/state_purchase_view/9849079"/>
    <hyperlink ref="B17" r:id="rId21" display="https://my.zakupki.prom.ua/remote/dispatcher/state_purchase_view/9490174"/>
    <hyperlink ref="B14" r:id="rId22" display="https://my.zakupki.prom.ua/remote/dispatcher/state_purchase_view/10882714"/>
    <hyperlink ref="B15" r:id="rId23" display="https://my.zakupki.prom.ua/remote/dispatcher/state_purchase_view/9949907"/>
    <hyperlink ref="B12" r:id="rId24" display="https://my.zakupki.prom.ua/remote/dispatcher/state_purchase_view/11022403"/>
    <hyperlink ref="B10" r:id="rId25" display="https://my.zakupki.prom.ua/remote/dispatcher/state_purchase_view/11527499"/>
    <hyperlink ref="B11" r:id="rId26" display="https://my.zakupki.prom.ua/remote/dispatcher/state_purchase_view/11222966"/>
    <hyperlink ref="B18" r:id="rId27" display="https://my.zakupki.prom.ua/remote/dispatcher/state_purchase_view/8852828"/>
    <hyperlink ref="B19" r:id="rId28" display="https://my.zakupki.prom.ua/remote/dispatcher/state_purchase_view/8852465"/>
    <hyperlink ref="B13" r:id="rId29" display="https://my.zakupki.prom.ua/remote/dispatcher/state_purchase_view/10882908"/>
    <hyperlink ref="A2" r:id="rId30" display="mailto:report.zakupki@prom.ua"/>
    <hyperlink ref="AQ25" r:id="rId31" display="https://auction.openprocurement.org/tenders/c6bb8113cd4b48a19d644ebaf0125c9e"/>
    <hyperlink ref="AQ31" r:id="rId32" display="https://auction.openprocurement.org/tenders/4156f389d2404556bb77247c8170f960"/>
    <hyperlink ref="AQ37" r:id="rId33" display="https://auction.openprocurement.org/tenders/a1bd07826c604c36bb91d43052332047"/>
    <hyperlink ref="AQ35" r:id="rId34" display="https://auction.openprocurement.org/tenders/e42e39923c554733acc5a187d8741858"/>
    <hyperlink ref="B6" r:id="rId35" display="https://my.zakupki.prom.ua/remote/dispatcher/state_purchase_view/12234497"/>
    <hyperlink ref="B7" r:id="rId36" display="https://my.zakupki.prom.ua/remote/dispatcher/state_purchase_view/12185586"/>
    <hyperlink ref="B8" r:id="rId37" display="https://my.zakupki.prom.ua/remote/dispatcher/state_purchase_view/11966061"/>
    <hyperlink ref="B9" r:id="rId38" display="https://my.zakupki.prom.ua/remote/dispatcher/state_purchase_view/11845312"/>
    <hyperlink ref="AQ12" r:id="rId39" display="https://auction.openprocurement.org/tenders/137d37e2a595459abbd2800f606252fb"/>
    <hyperlink ref="AQ7" r:id="rId40" display="https://auction.openprocurement.org/tenders/fad2f29ef90543f4bd541005965e5009"/>
    <hyperlink ref="AQ8" r:id="rId41" display="https://auction.openprocurement.org/tenders/9ce406c171c84ef995c0473890c7c699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RePack by SPecialiST</cp:lastModifiedBy>
  <dcterms:created xsi:type="dcterms:W3CDTF">2019-08-08T14:41:29Z</dcterms:created>
  <dcterms:modified xsi:type="dcterms:W3CDTF">2019-08-08T11:46:27Z</dcterms:modified>
</cp:coreProperties>
</file>