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835" activeTab="0"/>
  </bookViews>
  <sheets>
    <sheet name="фін_пл_" sheetId="1" r:id="rId1"/>
    <sheet name="Інформація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<sst xmlns="http://schemas.openxmlformats.org/spreadsheetml/2006/main" count="271" uniqueCount="247">
  <si>
    <t>Додаток 1</t>
  </si>
  <si>
    <t>до Порядку складання, затвердження та контролю виконання</t>
  </si>
  <si>
    <t>(посада, прізвище та ініціали керівника органу управління підприємством)</t>
  </si>
  <si>
    <t>коди</t>
  </si>
  <si>
    <t>Рік</t>
  </si>
  <si>
    <t>за ЄДРПОУ</t>
  </si>
  <si>
    <t>за КОПФГ</t>
  </si>
  <si>
    <t>за КОАТУУ</t>
  </si>
  <si>
    <t>за СПОДУ</t>
  </si>
  <si>
    <t>Галузь:</t>
  </si>
  <si>
    <t>за ЗКГНГ</t>
  </si>
  <si>
    <t>за КВЕД</t>
  </si>
  <si>
    <r>
      <t>Одиниця виміру:</t>
    </r>
    <r>
      <rPr>
        <sz val="9"/>
        <rFont val="Arial Cyr"/>
        <family val="2"/>
      </rPr>
      <t xml:space="preserve"> тис.грн.</t>
    </r>
  </si>
  <si>
    <r>
      <t xml:space="preserve">Форма власності: </t>
    </r>
    <r>
      <rPr>
        <sz val="9"/>
        <rFont val="Arial Cyr"/>
        <family val="2"/>
      </rPr>
      <t>комунальна</t>
    </r>
  </si>
  <si>
    <t>Основні фінансові показники підприємства</t>
  </si>
  <si>
    <t>І. Формування прибутку підприємства</t>
  </si>
  <si>
    <t>Код рядка</t>
  </si>
  <si>
    <t>Плановий рік (усього)</t>
  </si>
  <si>
    <t>У тому числі:</t>
  </si>
  <si>
    <t>І квартал</t>
  </si>
  <si>
    <t>ІІ квартал</t>
  </si>
  <si>
    <t>ІІІ квартал</t>
  </si>
  <si>
    <t>IV квартал</t>
  </si>
  <si>
    <t>Доходи</t>
  </si>
  <si>
    <t>Дохід (виручка) від реалізації продукції (товарів, робіт, послуг)</t>
  </si>
  <si>
    <t>Усього доходів:</t>
  </si>
  <si>
    <t>010</t>
  </si>
  <si>
    <t>Витрати</t>
  </si>
  <si>
    <t>011</t>
  </si>
  <si>
    <t>Усього витрати:</t>
  </si>
  <si>
    <t>Фінансові результати діяльності:</t>
  </si>
  <si>
    <t>020</t>
  </si>
  <si>
    <t>Чистий прибуток (збиток), у тому числі:</t>
  </si>
  <si>
    <t>прибуток</t>
  </si>
  <si>
    <t>збиток</t>
  </si>
  <si>
    <t>030</t>
  </si>
  <si>
    <t xml:space="preserve">податок на прибуток 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</si>
  <si>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</si>
  <si>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</si>
  <si>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</si>
  <si>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</si>
  <si>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</si>
  <si>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</si>
  <si>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t>Витрати на оплату праці</t>
  </si>
  <si>
    <t>Амортизація</t>
  </si>
  <si>
    <t>Інші операційні витрати</t>
  </si>
  <si>
    <t>І Н Ф О Р М А Ц І Я</t>
  </si>
  <si>
    <t>загальна інформація про підприємство (резюме)</t>
  </si>
  <si>
    <t xml:space="preserve">персонал та фонд оплати праці: </t>
  </si>
  <si>
    <t>Назва посади</t>
  </si>
  <si>
    <t xml:space="preserve">кількість, чол. </t>
  </si>
  <si>
    <t>ІТР</t>
  </si>
  <si>
    <t>РАЗОМ:</t>
  </si>
  <si>
    <t>Види діяльності (указати всі види діяльності)</t>
  </si>
  <si>
    <t>Питома вага в загальному обсязі реалізації (у %)</t>
  </si>
  <si>
    <t>за минулий рік</t>
  </si>
  <si>
    <t>за плановий рік</t>
  </si>
  <si>
    <t>Х</t>
  </si>
  <si>
    <t>Марка</t>
  </si>
  <si>
    <t>Рік придбання</t>
  </si>
  <si>
    <t>Ціль використання</t>
  </si>
  <si>
    <t>Витрати (тис.грн.)</t>
  </si>
  <si>
    <t>Інші витрати</t>
  </si>
  <si>
    <t>ФОП, тис.грн.</t>
  </si>
  <si>
    <t>Плановий показник отримання доходу (виручки) за плановий рік (без ПДВ)</t>
  </si>
  <si>
    <t>матеріальні витрати</t>
  </si>
  <si>
    <t>Матеріальні витрати</t>
  </si>
  <si>
    <t>РОЗГЛЯНУТО</t>
  </si>
  <si>
    <t xml:space="preserve">найменування органу, який розглянув </t>
  </si>
  <si>
    <t>фінансовий план</t>
  </si>
  <si>
    <r>
      <t xml:space="preserve">Організаційно-правова форма  </t>
    </r>
    <r>
      <rPr>
        <sz val="9"/>
        <rFont val="Arial Cyr"/>
        <family val="0"/>
      </rPr>
      <t>комунальне підприємство</t>
    </r>
  </si>
  <si>
    <r>
      <t>Територія:</t>
    </r>
    <r>
      <rPr>
        <sz val="9"/>
        <rFont val="Arial Cyr"/>
        <family val="2"/>
      </rPr>
      <t xml:space="preserve"> ПОЛТАВСЬКА</t>
    </r>
  </si>
  <si>
    <r>
      <t>Орган державного управління:</t>
    </r>
    <r>
      <rPr>
        <b/>
        <sz val="9"/>
        <rFont val="Arial Cyr"/>
        <family val="2"/>
      </rPr>
      <t xml:space="preserve"> </t>
    </r>
  </si>
  <si>
    <t>Сплата поточних податків та обов'язкових платежів до державного бюджету, у тому числі:</t>
  </si>
  <si>
    <t>погашення реструктуризованих та відстрочених сум, що підлягають сплаті в поточному році до бюджету</t>
  </si>
  <si>
    <t>040</t>
  </si>
  <si>
    <t>інші витрати</t>
  </si>
  <si>
    <t>Капітальне будівництво</t>
  </si>
  <si>
    <t>1. Дані про підприємство,персонал та фонд оплати праці</t>
  </si>
  <si>
    <t>дохід від операційної оренди активів</t>
  </si>
  <si>
    <t>дохід від безоплатно одержаних активів</t>
  </si>
  <si>
    <t>інші</t>
  </si>
  <si>
    <t>оплата праці</t>
  </si>
  <si>
    <t>відрахування на соц.заходи</t>
  </si>
  <si>
    <t>амортизація</t>
  </si>
  <si>
    <t>у тому числі за їх видами:</t>
  </si>
  <si>
    <t>фінансових планів комунальних підприємств</t>
  </si>
  <si>
    <t>Кременчуцької міської ради Полтавської області</t>
  </si>
  <si>
    <t>(підпис)                       (ініціали, прізвище)</t>
  </si>
  <si>
    <t>________________________2017 р.</t>
  </si>
  <si>
    <t>ЗАТВЕРДЖУЮ</t>
  </si>
  <si>
    <t>(посада керівника органу управління підприємством)</t>
  </si>
  <si>
    <t>(підпис)                                      (ініціали, прізвище)</t>
  </si>
  <si>
    <t>М.П.</t>
  </si>
  <si>
    <r>
      <t xml:space="preserve">Факт минулого </t>
    </r>
    <r>
      <rPr>
        <sz val="9"/>
        <rFont val="Cambria"/>
        <family val="1"/>
      </rPr>
      <t>року (2016)</t>
    </r>
  </si>
  <si>
    <t>Фінансовий план поточного року (2017)</t>
  </si>
  <si>
    <t>в т.ч. за рахунок бюджетних коштів</t>
  </si>
  <si>
    <t>Податок на додану вартість</t>
  </si>
  <si>
    <t xml:space="preserve">інші вирахування з доходу </t>
  </si>
  <si>
    <t>050</t>
  </si>
  <si>
    <t xml:space="preserve">Інші операційні доходи </t>
  </si>
  <si>
    <t>у тому числі:</t>
  </si>
  <si>
    <t>051</t>
  </si>
  <si>
    <t>одержані гранти та субсидії</t>
  </si>
  <si>
    <t>052</t>
  </si>
  <si>
    <t>дохід від реалізації необоротних активів, утримуваних для продажу</t>
  </si>
  <si>
    <t>053</t>
  </si>
  <si>
    <t xml:space="preserve">Дохід від участі в капіталі </t>
  </si>
  <si>
    <t>060</t>
  </si>
  <si>
    <t xml:space="preserve">Інші фінансові доходи </t>
  </si>
  <si>
    <t>070</t>
  </si>
  <si>
    <t>Інші доходи</t>
  </si>
  <si>
    <t>080</t>
  </si>
  <si>
    <t>дохід від реалізації фінансових інвестицій</t>
  </si>
  <si>
    <t>081</t>
  </si>
  <si>
    <t>082</t>
  </si>
  <si>
    <t>090</t>
  </si>
  <si>
    <t>100</t>
  </si>
  <si>
    <t>110</t>
  </si>
  <si>
    <t>Витрати на збут</t>
  </si>
  <si>
    <t>120</t>
  </si>
  <si>
    <t>130</t>
  </si>
  <si>
    <t>Фінансові витрати</t>
  </si>
  <si>
    <t>140</t>
  </si>
  <si>
    <t>Втрати від участі в капіталі</t>
  </si>
  <si>
    <t>150</t>
  </si>
  <si>
    <t>160</t>
  </si>
  <si>
    <t>170</t>
  </si>
  <si>
    <t>180</t>
  </si>
  <si>
    <t>181</t>
  </si>
  <si>
    <t>182</t>
  </si>
  <si>
    <t>190</t>
  </si>
  <si>
    <t>191</t>
  </si>
  <si>
    <t>192</t>
  </si>
  <si>
    <t>200</t>
  </si>
  <si>
    <t>201</t>
  </si>
  <si>
    <t>202</t>
  </si>
  <si>
    <t>210</t>
  </si>
  <si>
    <t>Відрахування частини прибутку до бюджету м. Кременчука</t>
  </si>
  <si>
    <t>230</t>
  </si>
  <si>
    <t>220</t>
  </si>
  <si>
    <t>221</t>
  </si>
  <si>
    <t>222</t>
  </si>
  <si>
    <t>Відрахування на соціальні заходи</t>
  </si>
  <si>
    <t>Разом (сума рядків з 240 по 280)</t>
  </si>
  <si>
    <t>240</t>
  </si>
  <si>
    <t>250</t>
  </si>
  <si>
    <t>260</t>
  </si>
  <si>
    <t>270</t>
  </si>
  <si>
    <t>280</t>
  </si>
  <si>
    <t>290</t>
  </si>
  <si>
    <t>300</t>
  </si>
  <si>
    <t>301</t>
  </si>
  <si>
    <t>302</t>
  </si>
  <si>
    <t>303</t>
  </si>
  <si>
    <t>304</t>
  </si>
  <si>
    <t>інші податки, у тому числі (розшифрувати):</t>
  </si>
  <si>
    <t>відрахування частини чистого прибутку комунальним підприємствами</t>
  </si>
  <si>
    <t>304/1</t>
  </si>
  <si>
    <t>304/2</t>
  </si>
  <si>
    <t>310</t>
  </si>
  <si>
    <t>311</t>
  </si>
  <si>
    <t>312</t>
  </si>
  <si>
    <t>313</t>
  </si>
  <si>
    <t>внески до фондів соціального страхування - єдиний внесок на загальнообов"язкове державне соціальне страхування</t>
  </si>
  <si>
    <t>320</t>
  </si>
  <si>
    <t>321</t>
  </si>
  <si>
    <t>322</t>
  </si>
  <si>
    <t>Інші обов'язкові платежі, у тому числі:</t>
  </si>
  <si>
    <t>330</t>
  </si>
  <si>
    <t>331</t>
  </si>
  <si>
    <t>332</t>
  </si>
  <si>
    <t>3. Обов'язкові платежі підприємства до бюджету та державних цільових фондів</t>
  </si>
  <si>
    <t>4. Капітальні інвестиції протягом року</t>
  </si>
  <si>
    <t>340</t>
  </si>
  <si>
    <t>341</t>
  </si>
  <si>
    <t>350</t>
  </si>
  <si>
    <t>351</t>
  </si>
  <si>
    <t>360</t>
  </si>
  <si>
    <t>361</t>
  </si>
  <si>
    <t>Погашення отриманих на капітальні інвестиції позик</t>
  </si>
  <si>
    <t>370</t>
  </si>
  <si>
    <t>371</t>
  </si>
  <si>
    <t>Модернізація, модифікація, дообладнання, реконструкція, інші види поліпшення необоротних активів</t>
  </si>
  <si>
    <t>381</t>
  </si>
  <si>
    <t>380</t>
  </si>
  <si>
    <t>Разом (сума рядків 340, 350, 360, 370, 380)</t>
  </si>
  <si>
    <t>390</t>
  </si>
  <si>
    <t>в т.ч. за рахунок бюджетних коштів (сума рядків 341, 351, 361, 371, 381)</t>
  </si>
  <si>
    <t>391</t>
  </si>
  <si>
    <t>5. Додаткова інформація</t>
  </si>
  <si>
    <t>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</si>
  <si>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</si>
  <si>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</si>
  <si>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із виплати заробітної плати</t>
  </si>
  <si>
    <t>400</t>
  </si>
  <si>
    <t>410</t>
  </si>
  <si>
    <t>420</t>
  </si>
  <si>
    <t>430</t>
  </si>
  <si>
    <t>Придбання (виготовлення) основних засобів та інших необоротних матеріальних активів</t>
  </si>
  <si>
    <t>Придбання (створення) нематеріальних активів</t>
  </si>
  <si>
    <t>2. Інформація про бізнес підприємства (код рядка 040 фінансового плану)</t>
  </si>
  <si>
    <t>3. Витрати на утримання транспорту (у складі адміністративних витрат)</t>
  </si>
  <si>
    <t>Усього:</t>
  </si>
  <si>
    <t>Валовий прибуток (збиток) (040-100)</t>
  </si>
  <si>
    <t>Фінансовий результат від операційної діяльності (180+050-110-130)</t>
  </si>
  <si>
    <t>Фінансовий результат від звичайної діяльності до оподаткування (190+060+070+080-140-150-160)</t>
  </si>
  <si>
    <t>інші (військовий збір)</t>
  </si>
  <si>
    <t>інші платежі (ПДФО)</t>
  </si>
  <si>
    <t>Довідка: факт минулого року (2016)</t>
  </si>
  <si>
    <t>Довідка: фінансовий план поточного року (2017)</t>
  </si>
  <si>
    <t>директор</t>
  </si>
  <si>
    <t>Фактичний показник отримання доходу (виручки) за минулий 2016 рік (без ПДВ)</t>
  </si>
  <si>
    <t>працівники</t>
  </si>
  <si>
    <t>Собівартість реалізованої продукції (товарів, робіт та послуг)</t>
  </si>
  <si>
    <t>Заступник міського голови</t>
  </si>
  <si>
    <t>В.В.ДЕКУСАР</t>
  </si>
  <si>
    <t>К.В.БУТЕНКО</t>
  </si>
  <si>
    <r>
      <rPr>
        <b/>
        <sz val="9"/>
        <rFont val="Arial Cyr"/>
        <family val="0"/>
      </rPr>
      <t>ПОГОДЖЕНО</t>
    </r>
    <r>
      <rPr>
        <sz val="9"/>
        <rFont val="Arial Cyr"/>
        <family val="2"/>
      </rPr>
      <t xml:space="preserve">         В.о.начальника УЖКГ</t>
    </r>
  </si>
  <si>
    <t>2. Елементи операціних витрат (разом)</t>
  </si>
  <si>
    <r>
      <t>Вид економічної діяльності:</t>
    </r>
    <r>
      <rPr>
        <sz val="9"/>
        <rFont val="Arial Cyr"/>
        <family val="2"/>
      </rPr>
      <t xml:space="preserve"> </t>
    </r>
  </si>
  <si>
    <t>до фінансового плану на 2018 рік</t>
  </si>
  <si>
    <r>
      <t xml:space="preserve">ФІНАНСОВИЙ   ПЛАН </t>
    </r>
    <r>
      <rPr>
        <b/>
        <u val="single"/>
        <sz val="9"/>
        <rFont val="Arial Cyr"/>
        <family val="0"/>
      </rPr>
      <t xml:space="preserve"> КП "Міськсвітло" </t>
    </r>
    <r>
      <rPr>
        <b/>
        <sz val="9"/>
        <rFont val="Arial Cyr"/>
        <family val="2"/>
      </rPr>
      <t xml:space="preserve">на 2018 рік </t>
    </r>
  </si>
  <si>
    <t xml:space="preserve">Чистий дохід (виручка) від реалізації продукції (товарів, робіт, послуг) </t>
  </si>
  <si>
    <t>Адміністративні витрати</t>
  </si>
  <si>
    <t>Директор    _____________________________  О.В.Антіпов</t>
  </si>
  <si>
    <t>Підприємство: Комунальне підприємство "Міськсвітло" Кременчуцької міської ради</t>
  </si>
  <si>
    <t>03338136</t>
  </si>
  <si>
    <t>Чисельність працівників: 54</t>
  </si>
  <si>
    <t>Місцезнаходження: м.Кременчук, проспект Свободи,150</t>
  </si>
  <si>
    <t>Телефон: 5-15-16</t>
  </si>
  <si>
    <t>Прізвище та ініціали керівника: Антіпов Олексій Володимирович</t>
  </si>
  <si>
    <t>КП "Міськсвітло"</t>
  </si>
  <si>
    <t xml:space="preserve">Підприємство КП "Міськсвітло" створено14.02.1966 року. Підприємство виконує роботи з поточного утримання та капітального ремонту мереж зовнішнього освітлення міста світлофорних об"єктів.    
Плануєма середньооблікова кількість усіх працівників в еквіваленті повної зайнятості 49 особи,  у тому числі з відокремленням чисельності апарату підприємства та розмежуванням категорій працівників (зменшення працівників відбулося за рахунок скорочення сторожів та двірника у зв"язку з передачею з балансу підприємства об"єкта за яким вони були закріплені
 </t>
  </si>
  <si>
    <t>Фонд оплати праці - 5974,69  тис.грн.</t>
  </si>
  <si>
    <t>Витрати на оплату праці -  4897,32  тис.грн</t>
  </si>
  <si>
    <t>середньомісячна заробітна плата - 8328,80 гривень</t>
  </si>
  <si>
    <t>середньооблікова кількість усіх працівників у еквіваленті повної зайнятості - 49 осіб</t>
  </si>
  <si>
    <t>43.21 електромонтажні роботи</t>
  </si>
  <si>
    <t>ВАЗ 2107</t>
  </si>
  <si>
    <t>ЗАЗ</t>
  </si>
  <si>
    <t>KIA Magetis</t>
  </si>
  <si>
    <t>обслуговування потреб директора, головного інженера та адмін.персоналу</t>
  </si>
  <si>
    <t>обслуговування потреб енергетика, адмін.персоналу</t>
  </si>
  <si>
    <t>обслуговування потреб начальника служби, начальника трансортної дільниці, адмін.персоналу</t>
  </si>
  <si>
    <t xml:space="preserve">                               Директор______________________О.В.Антіпов</t>
  </si>
  <si>
    <t>місцеві податки та збори (на землю)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</si>
</sst>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7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sz val="9"/>
      <name val="Cambria"/>
      <family val="1"/>
    </font>
    <font>
      <b/>
      <sz val="7"/>
      <name val="Arial Cyr"/>
      <family val="0"/>
    </font>
    <font>
      <b/>
      <u val="single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172" fontId="0" fillId="0" borderId="12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9" fontId="8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72" fontId="0" fillId="0" borderId="0" xfId="0" applyNumberForma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1" fontId="4" fillId="0" borderId="13" xfId="0" applyNumberFormat="1" applyFont="1" applyBorder="1" applyAlignment="1">
      <alignment horizontal="right" vertical="center"/>
    </xf>
    <xf numFmtId="1" fontId="4" fillId="0" borderId="19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vertical="center" wrapText="1"/>
    </xf>
    <xf numFmtId="0" fontId="10" fillId="0" borderId="13" xfId="0" applyFont="1" applyBorder="1" applyAlignment="1">
      <alignment horizontal="right" vertical="center" wrapText="1"/>
    </xf>
    <xf numFmtId="0" fontId="13" fillId="0" borderId="13" xfId="0" applyFont="1" applyBorder="1" applyAlignment="1">
      <alignment vertical="center" wrapText="1"/>
    </xf>
    <xf numFmtId="0" fontId="8" fillId="0" borderId="0" xfId="0" applyFont="1" applyAlignment="1">
      <alignment/>
    </xf>
    <xf numFmtId="2" fontId="3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3" fillId="0" borderId="13" xfId="0" applyNumberFormat="1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vertical="center" wrapText="1"/>
    </xf>
    <xf numFmtId="2" fontId="4" fillId="0" borderId="19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2" fontId="10" fillId="0" borderId="13" xfId="0" applyNumberFormat="1" applyFont="1" applyBorder="1" applyAlignment="1">
      <alignment horizontal="righ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6" fillId="33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33" borderId="26" xfId="0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PageLayoutView="0" workbookViewId="0" topLeftCell="B118">
      <selection activeCell="M75" sqref="M75"/>
    </sheetView>
  </sheetViews>
  <sheetFormatPr defaultColWidth="9.00390625" defaultRowHeight="12.75"/>
  <cols>
    <col min="1" max="1" width="32.00390625" style="0" customWidth="1"/>
    <col min="2" max="2" width="6.25390625" style="0" customWidth="1"/>
    <col min="3" max="3" width="8.625" style="0" customWidth="1"/>
    <col min="4" max="4" width="9.125" style="0" customWidth="1"/>
    <col min="5" max="5" width="9.25390625" style="0" customWidth="1"/>
    <col min="6" max="6" width="8.75390625" style="0" customWidth="1"/>
    <col min="7" max="7" width="7.875" style="0" customWidth="1"/>
    <col min="8" max="8" width="8.625" style="0" customWidth="1"/>
    <col min="9" max="9" width="9.125" style="0" customWidth="1"/>
  </cols>
  <sheetData>
    <row r="1" spans="1:9" ht="12" customHeight="1">
      <c r="A1" s="64" t="s">
        <v>67</v>
      </c>
      <c r="E1" s="92" t="s">
        <v>0</v>
      </c>
      <c r="F1" s="92"/>
      <c r="G1" s="92"/>
      <c r="H1" s="92"/>
      <c r="I1" s="92"/>
    </row>
    <row r="2" spans="1:9" ht="9.75" customHeight="1">
      <c r="A2" s="35"/>
      <c r="E2" s="92" t="s">
        <v>1</v>
      </c>
      <c r="F2" s="92"/>
      <c r="G2" s="92"/>
      <c r="H2" s="92"/>
      <c r="I2" s="92"/>
    </row>
    <row r="3" spans="1:9" ht="9" customHeight="1">
      <c r="A3" s="3"/>
      <c r="E3" s="92" t="s">
        <v>86</v>
      </c>
      <c r="F3" s="92"/>
      <c r="G3" s="92"/>
      <c r="H3" s="92"/>
      <c r="I3" s="92"/>
    </row>
    <row r="4" spans="1:9" ht="9.75" customHeight="1">
      <c r="A4" s="4" t="s">
        <v>68</v>
      </c>
      <c r="E4" s="92" t="s">
        <v>87</v>
      </c>
      <c r="F4" s="92"/>
      <c r="G4" s="92"/>
      <c r="H4" s="92"/>
      <c r="I4" s="92"/>
    </row>
    <row r="5" spans="1:9" ht="9" customHeight="1">
      <c r="A5" s="34" t="s">
        <v>69</v>
      </c>
      <c r="E5" s="1"/>
      <c r="F5" s="1"/>
      <c r="G5" s="1"/>
      <c r="H5" s="1"/>
      <c r="I5" s="1"/>
    </row>
    <row r="6" spans="1:9" ht="12.75">
      <c r="A6" s="2" t="s">
        <v>93</v>
      </c>
      <c r="B6" s="2"/>
      <c r="C6" s="2"/>
      <c r="D6" s="2"/>
      <c r="E6" s="94" t="s">
        <v>90</v>
      </c>
      <c r="F6" s="94"/>
      <c r="G6" s="2"/>
      <c r="H6" s="2"/>
      <c r="I6" s="2"/>
    </row>
    <row r="7" spans="1:9" ht="12.75">
      <c r="A7" s="51"/>
      <c r="B7" s="2"/>
      <c r="C7" s="2"/>
      <c r="D7" s="2"/>
      <c r="E7" s="88" t="s">
        <v>215</v>
      </c>
      <c r="F7" s="88"/>
      <c r="G7" s="88"/>
      <c r="H7" s="88"/>
      <c r="I7" s="88"/>
    </row>
    <row r="8" spans="1:9" ht="15.75" customHeight="1">
      <c r="A8" s="50" t="s">
        <v>88</v>
      </c>
      <c r="B8" s="2"/>
      <c r="C8" s="2"/>
      <c r="D8" s="2"/>
      <c r="E8" s="89" t="s">
        <v>91</v>
      </c>
      <c r="F8" s="89"/>
      <c r="G8" s="89"/>
      <c r="H8" s="89"/>
      <c r="I8" s="89"/>
    </row>
    <row r="9" spans="1:9" ht="12.75">
      <c r="A9" s="4" t="s">
        <v>89</v>
      </c>
      <c r="B9" s="2"/>
      <c r="C9" s="2"/>
      <c r="D9" s="2"/>
      <c r="E9" s="29" t="s">
        <v>93</v>
      </c>
      <c r="F9" s="29"/>
      <c r="G9" s="29"/>
      <c r="H9" s="29"/>
      <c r="I9" s="29"/>
    </row>
    <row r="10" spans="1:9" ht="12.75">
      <c r="A10" s="4"/>
      <c r="B10" s="2"/>
      <c r="C10" s="2"/>
      <c r="D10" s="2"/>
      <c r="E10" s="29"/>
      <c r="F10" s="29"/>
      <c r="G10" s="29"/>
      <c r="H10" s="29"/>
      <c r="I10" s="29"/>
    </row>
    <row r="11" spans="1:9" ht="12.75">
      <c r="A11" s="4"/>
      <c r="B11" s="2"/>
      <c r="C11" s="2"/>
      <c r="D11" s="2"/>
      <c r="E11" s="51"/>
      <c r="F11" s="52"/>
      <c r="G11" s="29"/>
      <c r="H11" s="93" t="s">
        <v>216</v>
      </c>
      <c r="I11" s="93"/>
    </row>
    <row r="12" spans="2:9" ht="18" customHeight="1">
      <c r="B12" s="2"/>
      <c r="C12" s="2"/>
      <c r="D12" s="2"/>
      <c r="E12" s="95" t="s">
        <v>92</v>
      </c>
      <c r="F12" s="95"/>
      <c r="G12" s="95"/>
      <c r="H12" s="95"/>
      <c r="I12" s="95"/>
    </row>
    <row r="13" spans="1:9" ht="16.5" customHeight="1">
      <c r="A13" s="4"/>
      <c r="B13" s="2"/>
      <c r="C13" s="2"/>
      <c r="D13" s="2"/>
      <c r="E13" s="96" t="s">
        <v>89</v>
      </c>
      <c r="F13" s="96"/>
      <c r="G13" s="96"/>
      <c r="H13" s="96"/>
      <c r="I13" s="96"/>
    </row>
    <row r="14" spans="1:9" ht="16.5" customHeight="1">
      <c r="A14" s="4"/>
      <c r="B14" s="2"/>
      <c r="C14" s="2"/>
      <c r="D14" s="2"/>
      <c r="E14" s="4"/>
      <c r="F14" s="4"/>
      <c r="G14" s="4"/>
      <c r="H14" s="4"/>
      <c r="I14" s="4"/>
    </row>
    <row r="15" spans="1:9" ht="12.75">
      <c r="A15" s="35"/>
      <c r="B15" s="2"/>
      <c r="C15" s="2"/>
      <c r="D15" s="2"/>
      <c r="E15" s="90" t="s">
        <v>218</v>
      </c>
      <c r="F15" s="91"/>
      <c r="G15" s="91"/>
      <c r="H15" s="91"/>
      <c r="I15" s="91"/>
    </row>
    <row r="16" spans="1:9" ht="26.25" customHeight="1">
      <c r="A16" s="4"/>
      <c r="B16" s="2"/>
      <c r="C16" s="2"/>
      <c r="D16" s="2"/>
      <c r="E16" s="89" t="s">
        <v>2</v>
      </c>
      <c r="F16" s="89"/>
      <c r="G16" s="89"/>
      <c r="H16" s="89"/>
      <c r="I16" s="89"/>
    </row>
    <row r="17" spans="1:9" ht="17.25" customHeight="1">
      <c r="A17" s="4"/>
      <c r="B17" s="2"/>
      <c r="C17" s="2"/>
      <c r="D17" s="2"/>
      <c r="E17" s="29" t="s">
        <v>93</v>
      </c>
      <c r="F17" s="29"/>
      <c r="G17" s="29"/>
      <c r="H17" s="29"/>
      <c r="I17" s="29"/>
    </row>
    <row r="18" spans="1:9" ht="15.75" customHeight="1">
      <c r="A18" s="4"/>
      <c r="B18" s="2"/>
      <c r="C18" s="2"/>
      <c r="D18" s="2"/>
      <c r="E18" s="51"/>
      <c r="F18" s="52"/>
      <c r="G18" s="29"/>
      <c r="H18" s="93" t="s">
        <v>217</v>
      </c>
      <c r="I18" s="93"/>
    </row>
    <row r="19" spans="1:9" ht="15.75" customHeight="1">
      <c r="A19" s="4"/>
      <c r="B19" s="2"/>
      <c r="C19" s="2"/>
      <c r="D19" s="2"/>
      <c r="E19" s="95" t="s">
        <v>92</v>
      </c>
      <c r="F19" s="95"/>
      <c r="G19" s="95"/>
      <c r="H19" s="95"/>
      <c r="I19" s="95"/>
    </row>
    <row r="20" spans="1:9" ht="12.75">
      <c r="A20" s="4"/>
      <c r="B20" s="2"/>
      <c r="C20" s="2"/>
      <c r="D20" s="2"/>
      <c r="E20" s="96" t="s">
        <v>89</v>
      </c>
      <c r="F20" s="96"/>
      <c r="G20" s="96"/>
      <c r="H20" s="96"/>
      <c r="I20" s="96"/>
    </row>
    <row r="21" spans="1:9" ht="12.75">
      <c r="A21" s="5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100" t="s">
        <v>3</v>
      </c>
      <c r="I22" s="100"/>
    </row>
    <row r="23" spans="1:9" ht="12.75">
      <c r="A23" s="2"/>
      <c r="B23" s="2"/>
      <c r="C23" s="2"/>
      <c r="D23" s="2"/>
      <c r="E23" s="2"/>
      <c r="F23" s="2"/>
      <c r="G23" s="6" t="s">
        <v>4</v>
      </c>
      <c r="H23" s="100">
        <v>2018</v>
      </c>
      <c r="I23" s="100"/>
    </row>
    <row r="24" spans="1:9" ht="12.75">
      <c r="A24" s="110" t="s">
        <v>226</v>
      </c>
      <c r="B24" s="110"/>
      <c r="C24" s="110"/>
      <c r="D24" s="110"/>
      <c r="E24" s="110"/>
      <c r="F24" s="110"/>
      <c r="G24" s="7" t="s">
        <v>5</v>
      </c>
      <c r="H24" s="111" t="s">
        <v>227</v>
      </c>
      <c r="I24" s="111"/>
    </row>
    <row r="25" spans="1:9" ht="12.75">
      <c r="A25" s="103" t="s">
        <v>70</v>
      </c>
      <c r="B25" s="103"/>
      <c r="C25" s="103"/>
      <c r="D25" s="103"/>
      <c r="E25" s="103"/>
      <c r="F25" s="103"/>
      <c r="G25" s="8" t="s">
        <v>6</v>
      </c>
      <c r="H25" s="100">
        <v>150</v>
      </c>
      <c r="I25" s="100"/>
    </row>
    <row r="26" spans="1:9" ht="12.75">
      <c r="A26" s="103" t="s">
        <v>71</v>
      </c>
      <c r="B26" s="103"/>
      <c r="C26" s="103"/>
      <c r="D26" s="103"/>
      <c r="E26" s="103"/>
      <c r="F26" s="103"/>
      <c r="G26" s="9" t="s">
        <v>7</v>
      </c>
      <c r="H26" s="100">
        <v>5310436100</v>
      </c>
      <c r="I26" s="100"/>
    </row>
    <row r="27" spans="1:9" ht="12.75">
      <c r="A27" s="103" t="s">
        <v>72</v>
      </c>
      <c r="B27" s="103"/>
      <c r="C27" s="103"/>
      <c r="D27" s="103"/>
      <c r="E27" s="103"/>
      <c r="F27" s="103"/>
      <c r="G27" s="10" t="s">
        <v>8</v>
      </c>
      <c r="H27" s="100"/>
      <c r="I27" s="100"/>
    </row>
    <row r="28" spans="1:9" ht="12.75">
      <c r="A28" s="103" t="s">
        <v>9</v>
      </c>
      <c r="B28" s="103"/>
      <c r="C28" s="103"/>
      <c r="D28" s="103"/>
      <c r="E28" s="103"/>
      <c r="F28" s="103"/>
      <c r="G28" s="10" t="s">
        <v>10</v>
      </c>
      <c r="H28" s="100"/>
      <c r="I28" s="100"/>
    </row>
    <row r="29" spans="1:9" ht="12.75">
      <c r="A29" s="103" t="s">
        <v>220</v>
      </c>
      <c r="B29" s="103"/>
      <c r="C29" s="103"/>
      <c r="D29" s="103"/>
      <c r="E29" s="103"/>
      <c r="F29" s="103"/>
      <c r="G29" s="10" t="s">
        <v>11</v>
      </c>
      <c r="H29" s="100">
        <v>43.21</v>
      </c>
      <c r="I29" s="100"/>
    </row>
    <row r="30" spans="1:11" ht="12.75">
      <c r="A30" s="102" t="s">
        <v>12</v>
      </c>
      <c r="B30" s="102"/>
      <c r="C30" s="102"/>
      <c r="D30" s="102"/>
      <c r="E30" s="102"/>
      <c r="F30" s="102"/>
      <c r="G30" s="102"/>
      <c r="H30" s="112"/>
      <c r="I30" s="112"/>
      <c r="J30" s="11"/>
      <c r="K30" s="11"/>
    </row>
    <row r="31" spans="1:11" ht="12.75">
      <c r="A31" s="102" t="s">
        <v>13</v>
      </c>
      <c r="B31" s="102"/>
      <c r="C31" s="102"/>
      <c r="D31" s="102"/>
      <c r="E31" s="102"/>
      <c r="F31" s="102"/>
      <c r="G31" s="102"/>
      <c r="H31" s="112"/>
      <c r="I31" s="112"/>
      <c r="J31" s="11"/>
      <c r="K31" s="11"/>
    </row>
    <row r="32" spans="1:11" ht="12.75">
      <c r="A32" s="102" t="s">
        <v>228</v>
      </c>
      <c r="B32" s="102"/>
      <c r="C32" s="102"/>
      <c r="D32" s="102"/>
      <c r="E32" s="102"/>
      <c r="F32" s="102"/>
      <c r="G32" s="102"/>
      <c r="H32" s="5"/>
      <c r="I32" s="5"/>
      <c r="J32" s="11"/>
      <c r="K32" s="11"/>
    </row>
    <row r="33" spans="1:11" ht="12.75">
      <c r="A33" s="102" t="s">
        <v>229</v>
      </c>
      <c r="B33" s="102"/>
      <c r="C33" s="102"/>
      <c r="D33" s="102"/>
      <c r="E33" s="102"/>
      <c r="F33" s="102"/>
      <c r="G33" s="102"/>
      <c r="H33" s="5"/>
      <c r="I33" s="5"/>
      <c r="J33" s="11"/>
      <c r="K33" s="11"/>
    </row>
    <row r="34" spans="1:11" ht="12.75">
      <c r="A34" s="102" t="s">
        <v>230</v>
      </c>
      <c r="B34" s="102"/>
      <c r="C34" s="102"/>
      <c r="D34" s="102"/>
      <c r="E34" s="102"/>
      <c r="F34" s="102"/>
      <c r="G34" s="102"/>
      <c r="H34" s="5"/>
      <c r="I34" s="5"/>
      <c r="J34" s="11"/>
      <c r="K34" s="11"/>
    </row>
    <row r="35" spans="1:11" ht="12.75">
      <c r="A35" s="102" t="s">
        <v>231</v>
      </c>
      <c r="B35" s="102"/>
      <c r="C35" s="102"/>
      <c r="D35" s="102"/>
      <c r="E35" s="102"/>
      <c r="F35" s="102"/>
      <c r="G35" s="102"/>
      <c r="H35" s="5"/>
      <c r="I35" s="5"/>
      <c r="J35" s="11"/>
      <c r="K35" s="11"/>
    </row>
    <row r="36" spans="1:11" ht="12.75">
      <c r="A36" s="12"/>
      <c r="B36" s="13"/>
      <c r="C36" s="13"/>
      <c r="D36" s="13"/>
      <c r="E36" s="13"/>
      <c r="F36" s="13"/>
      <c r="G36" s="13"/>
      <c r="H36" s="5"/>
      <c r="I36" s="5"/>
      <c r="J36" s="11"/>
      <c r="K36" s="11"/>
    </row>
    <row r="37" spans="1:11" ht="12.75">
      <c r="A37" s="107" t="s">
        <v>222</v>
      </c>
      <c r="B37" s="107"/>
      <c r="C37" s="107"/>
      <c r="D37" s="107"/>
      <c r="E37" s="107"/>
      <c r="F37" s="107"/>
      <c r="G37" s="107"/>
      <c r="H37" s="107"/>
      <c r="I37" s="107"/>
      <c r="J37" s="11"/>
      <c r="K37" s="11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11"/>
      <c r="K38" s="11"/>
    </row>
    <row r="39" spans="1:11" ht="12.75">
      <c r="A39" s="113" t="s">
        <v>14</v>
      </c>
      <c r="B39" s="113"/>
      <c r="C39" s="113"/>
      <c r="D39" s="113"/>
      <c r="E39" s="113"/>
      <c r="F39" s="113"/>
      <c r="G39" s="113"/>
      <c r="H39" s="113"/>
      <c r="I39" s="113"/>
      <c r="J39" s="11"/>
      <c r="K39" s="11"/>
    </row>
    <row r="40" spans="1:11" ht="12.75">
      <c r="A40" s="105"/>
      <c r="B40" s="105" t="s">
        <v>16</v>
      </c>
      <c r="C40" s="108" t="s">
        <v>94</v>
      </c>
      <c r="D40" s="114" t="s">
        <v>95</v>
      </c>
      <c r="E40" s="105" t="s">
        <v>17</v>
      </c>
      <c r="F40" s="105" t="s">
        <v>18</v>
      </c>
      <c r="G40" s="105"/>
      <c r="H40" s="105"/>
      <c r="I40" s="105"/>
      <c r="J40" s="11"/>
      <c r="K40" s="11"/>
    </row>
    <row r="41" spans="1:11" ht="59.25" customHeight="1">
      <c r="A41" s="105"/>
      <c r="B41" s="105"/>
      <c r="C41" s="109"/>
      <c r="D41" s="115"/>
      <c r="E41" s="105"/>
      <c r="F41" s="21" t="s">
        <v>19</v>
      </c>
      <c r="G41" s="21" t="s">
        <v>20</v>
      </c>
      <c r="H41" s="21" t="s">
        <v>21</v>
      </c>
      <c r="I41" s="21" t="s">
        <v>22</v>
      </c>
      <c r="J41" s="11"/>
      <c r="K41" s="11"/>
    </row>
    <row r="42" spans="1:11" ht="12.75">
      <c r="A42" s="21">
        <v>1</v>
      </c>
      <c r="B42" s="21">
        <v>2</v>
      </c>
      <c r="C42" s="21">
        <v>3</v>
      </c>
      <c r="D42" s="21">
        <v>4</v>
      </c>
      <c r="E42" s="21">
        <v>5</v>
      </c>
      <c r="F42" s="21">
        <v>6</v>
      </c>
      <c r="G42" s="21">
        <v>7</v>
      </c>
      <c r="H42" s="21">
        <v>8</v>
      </c>
      <c r="I42" s="21">
        <v>9</v>
      </c>
      <c r="J42" s="11"/>
      <c r="K42" s="11"/>
    </row>
    <row r="43" spans="1:11" ht="14.25" customHeight="1">
      <c r="A43" s="101" t="s">
        <v>15</v>
      </c>
      <c r="B43" s="101"/>
      <c r="C43" s="101"/>
      <c r="D43" s="101"/>
      <c r="E43" s="101"/>
      <c r="F43" s="101"/>
      <c r="G43" s="101"/>
      <c r="H43" s="101"/>
      <c r="I43" s="101"/>
      <c r="J43" s="11"/>
      <c r="K43" s="11"/>
    </row>
    <row r="44" spans="1:11" ht="12.75">
      <c r="A44" s="22" t="s">
        <v>23</v>
      </c>
      <c r="B44" s="105"/>
      <c r="C44" s="105"/>
      <c r="D44" s="105"/>
      <c r="E44" s="105"/>
      <c r="F44" s="105"/>
      <c r="G44" s="105"/>
      <c r="H44" s="105"/>
      <c r="I44" s="105"/>
      <c r="J44" s="11"/>
      <c r="K44" s="11"/>
    </row>
    <row r="45" spans="1:11" ht="27" customHeight="1">
      <c r="A45" s="23" t="s">
        <v>24</v>
      </c>
      <c r="B45" s="24" t="s">
        <v>26</v>
      </c>
      <c r="C45" s="65">
        <f>C49+C47</f>
        <v>3140.88</v>
      </c>
      <c r="D45" s="65">
        <f>D49+D47</f>
        <v>13305.6</v>
      </c>
      <c r="E45" s="65">
        <f>SUM(F45:I45)</f>
        <v>1051.92</v>
      </c>
      <c r="F45" s="65">
        <v>33</v>
      </c>
      <c r="G45" s="65">
        <v>492.96</v>
      </c>
      <c r="H45" s="65">
        <v>492.96</v>
      </c>
      <c r="I45" s="65">
        <v>33</v>
      </c>
      <c r="J45" s="11"/>
      <c r="K45" s="11"/>
    </row>
    <row r="46" spans="1:11" ht="17.25" customHeight="1">
      <c r="A46" s="23" t="s">
        <v>96</v>
      </c>
      <c r="B46" s="24" t="s">
        <v>28</v>
      </c>
      <c r="C46" s="65">
        <v>2991.5</v>
      </c>
      <c r="D46" s="65">
        <v>13277.6</v>
      </c>
      <c r="E46" s="65">
        <f>SUM(F46:I46)</f>
        <v>0</v>
      </c>
      <c r="F46" s="65"/>
      <c r="G46" s="65"/>
      <c r="H46" s="65"/>
      <c r="I46" s="65"/>
      <c r="J46" s="11"/>
      <c r="K46" s="11"/>
    </row>
    <row r="47" spans="1:11" ht="12.75">
      <c r="A47" s="23" t="s">
        <v>97</v>
      </c>
      <c r="B47" s="24" t="s">
        <v>31</v>
      </c>
      <c r="C47" s="65">
        <f>C49*20%</f>
        <v>523.48</v>
      </c>
      <c r="D47" s="65">
        <f>D49*20%</f>
        <v>2217.6</v>
      </c>
      <c r="E47" s="65">
        <f>SUM(F47:I47)</f>
        <v>175.32</v>
      </c>
      <c r="F47" s="65">
        <v>5.5</v>
      </c>
      <c r="G47" s="65">
        <v>82.16</v>
      </c>
      <c r="H47" s="65">
        <v>82.16</v>
      </c>
      <c r="I47" s="65">
        <v>5.5</v>
      </c>
      <c r="J47" s="11"/>
      <c r="K47" s="11"/>
    </row>
    <row r="48" spans="1:11" ht="12.75">
      <c r="A48" s="23" t="s">
        <v>98</v>
      </c>
      <c r="B48" s="24" t="s">
        <v>35</v>
      </c>
      <c r="C48" s="65"/>
      <c r="D48" s="65"/>
      <c r="E48" s="65"/>
      <c r="F48" s="65"/>
      <c r="G48" s="65"/>
      <c r="H48" s="65"/>
      <c r="I48" s="65"/>
      <c r="J48" s="11"/>
      <c r="K48" s="11"/>
    </row>
    <row r="49" spans="1:11" ht="36" customHeight="1">
      <c r="A49" s="23" t="s">
        <v>223</v>
      </c>
      <c r="B49" s="24" t="s">
        <v>75</v>
      </c>
      <c r="C49" s="65">
        <v>2617.4</v>
      </c>
      <c r="D49" s="65">
        <v>11088</v>
      </c>
      <c r="E49" s="65">
        <f>SUM(F49:I49)</f>
        <v>876.6</v>
      </c>
      <c r="F49" s="65">
        <v>27.5</v>
      </c>
      <c r="G49" s="65">
        <v>410.8</v>
      </c>
      <c r="H49" s="65">
        <v>410.8</v>
      </c>
      <c r="I49" s="65">
        <v>27.5</v>
      </c>
      <c r="J49" s="11"/>
      <c r="K49" s="11"/>
    </row>
    <row r="50" spans="1:11" ht="12.75">
      <c r="A50" s="23" t="s">
        <v>100</v>
      </c>
      <c r="B50" s="24" t="s">
        <v>99</v>
      </c>
      <c r="C50" s="65">
        <v>14401.3</v>
      </c>
      <c r="D50" s="65">
        <v>22526.36</v>
      </c>
      <c r="E50" s="65">
        <f>SUM(F50:I50)</f>
        <v>22069.84</v>
      </c>
      <c r="F50" s="65">
        <v>6110.08</v>
      </c>
      <c r="G50" s="65">
        <v>4876.84</v>
      </c>
      <c r="H50" s="65">
        <v>4924.84</v>
      </c>
      <c r="I50" s="65">
        <v>6158.08</v>
      </c>
      <c r="J50" s="11"/>
      <c r="K50" s="11"/>
    </row>
    <row r="51" spans="1:11" ht="12.75">
      <c r="A51" s="23" t="s">
        <v>101</v>
      </c>
      <c r="B51" s="24"/>
      <c r="C51" s="65"/>
      <c r="D51" s="65"/>
      <c r="E51" s="65"/>
      <c r="F51" s="65"/>
      <c r="G51" s="65"/>
      <c r="H51" s="65"/>
      <c r="I51" s="65"/>
      <c r="J51" s="11"/>
      <c r="K51" s="11"/>
    </row>
    <row r="52" spans="1:11" ht="12.75">
      <c r="A52" s="23" t="s">
        <v>79</v>
      </c>
      <c r="B52" s="24" t="s">
        <v>102</v>
      </c>
      <c r="C52" s="65"/>
      <c r="D52" s="65"/>
      <c r="E52" s="65">
        <f aca="true" t="shared" si="0" ref="E52:E57">SUM(F52:I52)</f>
        <v>0</v>
      </c>
      <c r="F52" s="65"/>
      <c r="G52" s="65"/>
      <c r="H52" s="65"/>
      <c r="I52" s="65"/>
      <c r="J52" s="11"/>
      <c r="K52" s="11"/>
    </row>
    <row r="53" spans="1:11" ht="12.75">
      <c r="A53" s="23" t="s">
        <v>103</v>
      </c>
      <c r="B53" s="24" t="s">
        <v>104</v>
      </c>
      <c r="C53" s="65"/>
      <c r="D53" s="65"/>
      <c r="E53" s="65">
        <f t="shared" si="0"/>
        <v>0</v>
      </c>
      <c r="F53" s="65"/>
      <c r="G53" s="65"/>
      <c r="H53" s="65"/>
      <c r="I53" s="65"/>
      <c r="J53" s="11"/>
      <c r="K53" s="11"/>
    </row>
    <row r="54" spans="1:11" ht="24">
      <c r="A54" s="23" t="s">
        <v>105</v>
      </c>
      <c r="B54" s="24" t="s">
        <v>106</v>
      </c>
      <c r="C54" s="65"/>
      <c r="D54" s="65"/>
      <c r="E54" s="65">
        <f t="shared" si="0"/>
        <v>0</v>
      </c>
      <c r="F54" s="65"/>
      <c r="G54" s="65"/>
      <c r="H54" s="65"/>
      <c r="I54" s="65"/>
      <c r="J54" s="11"/>
      <c r="K54" s="11"/>
    </row>
    <row r="55" spans="1:11" ht="12.75">
      <c r="A55" s="23" t="s">
        <v>107</v>
      </c>
      <c r="B55" s="24" t="s">
        <v>108</v>
      </c>
      <c r="C55" s="65"/>
      <c r="D55" s="65"/>
      <c r="E55" s="65">
        <f t="shared" si="0"/>
        <v>0</v>
      </c>
      <c r="F55" s="65"/>
      <c r="G55" s="65"/>
      <c r="H55" s="65"/>
      <c r="I55" s="65"/>
      <c r="J55" s="11"/>
      <c r="K55" s="11"/>
    </row>
    <row r="56" spans="1:11" ht="18" customHeight="1">
      <c r="A56" s="23" t="s">
        <v>109</v>
      </c>
      <c r="B56" s="24" t="s">
        <v>110</v>
      </c>
      <c r="C56" s="65"/>
      <c r="D56" s="65"/>
      <c r="E56" s="65">
        <f t="shared" si="0"/>
        <v>0</v>
      </c>
      <c r="F56" s="66"/>
      <c r="G56" s="66"/>
      <c r="H56" s="66"/>
      <c r="I56" s="66"/>
      <c r="J56" s="11"/>
      <c r="K56" s="11"/>
    </row>
    <row r="57" spans="1:11" ht="12.75">
      <c r="A57" s="23" t="s">
        <v>111</v>
      </c>
      <c r="B57" s="24" t="s">
        <v>112</v>
      </c>
      <c r="C57" s="65"/>
      <c r="D57" s="65"/>
      <c r="E57" s="65">
        <f t="shared" si="0"/>
        <v>0</v>
      </c>
      <c r="F57" s="65"/>
      <c r="G57" s="65"/>
      <c r="H57" s="65"/>
      <c r="I57" s="65"/>
      <c r="J57" s="11"/>
      <c r="K57" s="11"/>
    </row>
    <row r="58" spans="1:11" ht="12.75">
      <c r="A58" s="23" t="s">
        <v>101</v>
      </c>
      <c r="B58" s="24"/>
      <c r="C58" s="65"/>
      <c r="D58" s="65"/>
      <c r="E58" s="65"/>
      <c r="F58" s="65"/>
      <c r="G58" s="65"/>
      <c r="H58" s="65"/>
      <c r="I58" s="65"/>
      <c r="J58" s="11"/>
      <c r="K58" s="11"/>
    </row>
    <row r="59" spans="1:11" ht="24">
      <c r="A59" s="23" t="s">
        <v>113</v>
      </c>
      <c r="B59" s="24" t="s">
        <v>114</v>
      </c>
      <c r="C59" s="65"/>
      <c r="D59" s="65"/>
      <c r="E59" s="65">
        <f>SUM(F59:I59)</f>
        <v>0</v>
      </c>
      <c r="F59" s="65"/>
      <c r="G59" s="65"/>
      <c r="H59" s="65"/>
      <c r="I59" s="65"/>
      <c r="J59" s="11"/>
      <c r="K59" s="11"/>
    </row>
    <row r="60" spans="1:11" ht="24">
      <c r="A60" s="23" t="s">
        <v>80</v>
      </c>
      <c r="B60" s="24" t="s">
        <v>115</v>
      </c>
      <c r="C60" s="65"/>
      <c r="D60" s="65"/>
      <c r="E60" s="65">
        <f>SUM(F60:I60)</f>
        <v>0</v>
      </c>
      <c r="F60" s="65"/>
      <c r="G60" s="65"/>
      <c r="H60" s="65"/>
      <c r="I60" s="65"/>
      <c r="J60" s="11"/>
      <c r="K60" s="11"/>
    </row>
    <row r="61" spans="1:11" ht="12.75">
      <c r="A61" s="22" t="s">
        <v>25</v>
      </c>
      <c r="B61" s="25" t="s">
        <v>116</v>
      </c>
      <c r="C61" s="67">
        <f>C49+C50+C57</f>
        <v>17018.7</v>
      </c>
      <c r="D61" s="67">
        <f>D49+D50+D57</f>
        <v>33614.36</v>
      </c>
      <c r="E61" s="67">
        <f>SUM(F61:I61)</f>
        <v>22946.440000000002</v>
      </c>
      <c r="F61" s="67">
        <f>F49+F50+F57</f>
        <v>6137.58</v>
      </c>
      <c r="G61" s="67">
        <f>G49+G50+G57</f>
        <v>5287.64</v>
      </c>
      <c r="H61" s="67">
        <f>H49+H50+H57</f>
        <v>5335.64</v>
      </c>
      <c r="I61" s="67">
        <f>I49+I50+I57</f>
        <v>6185.58</v>
      </c>
      <c r="J61" s="11"/>
      <c r="K61" s="11"/>
    </row>
    <row r="62" spans="1:11" ht="12.75">
      <c r="A62" s="22" t="s">
        <v>27</v>
      </c>
      <c r="B62" s="106"/>
      <c r="C62" s="106"/>
      <c r="D62" s="106"/>
      <c r="E62" s="106"/>
      <c r="F62" s="106"/>
      <c r="G62" s="106"/>
      <c r="H62" s="106"/>
      <c r="I62" s="106"/>
      <c r="J62" s="11"/>
      <c r="K62" s="11"/>
    </row>
    <row r="63" spans="1:11" ht="24">
      <c r="A63" s="23" t="s">
        <v>214</v>
      </c>
      <c r="B63" s="24" t="s">
        <v>117</v>
      </c>
      <c r="C63" s="65">
        <v>12442.6</v>
      </c>
      <c r="D63" s="65">
        <v>20626.38</v>
      </c>
      <c r="E63" s="65">
        <f>SUM(F63:I63)</f>
        <v>19184.480000000003</v>
      </c>
      <c r="F63" s="65">
        <v>5155.52</v>
      </c>
      <c r="G63" s="65">
        <v>4433.22</v>
      </c>
      <c r="H63" s="65">
        <v>4440.22</v>
      </c>
      <c r="I63" s="65">
        <v>5155.52</v>
      </c>
      <c r="J63" s="11"/>
      <c r="K63" s="11"/>
    </row>
    <row r="64" spans="1:11" ht="12.75">
      <c r="A64" s="23" t="s">
        <v>224</v>
      </c>
      <c r="B64" s="24" t="s">
        <v>118</v>
      </c>
      <c r="C64" s="65">
        <v>1945.35</v>
      </c>
      <c r="D64" s="65">
        <v>2218.72</v>
      </c>
      <c r="E64" s="65">
        <f>SUM(F64:I64)</f>
        <v>3220.76</v>
      </c>
      <c r="F64" s="65">
        <v>826.31</v>
      </c>
      <c r="G64" s="65">
        <v>784.07</v>
      </c>
      <c r="H64" s="65">
        <v>784.07</v>
      </c>
      <c r="I64" s="65">
        <v>826.31</v>
      </c>
      <c r="J64" s="11"/>
      <c r="K64" s="11"/>
    </row>
    <row r="65" spans="1:11" ht="12.75">
      <c r="A65" s="23" t="s">
        <v>119</v>
      </c>
      <c r="B65" s="24" t="s">
        <v>120</v>
      </c>
      <c r="C65" s="65"/>
      <c r="D65" s="65"/>
      <c r="E65" s="65">
        <f aca="true" t="shared" si="1" ref="E65:E70">SUM(F65:I65)</f>
        <v>0</v>
      </c>
      <c r="F65" s="65"/>
      <c r="G65" s="65"/>
      <c r="H65" s="65"/>
      <c r="I65" s="65"/>
      <c r="J65" s="11"/>
      <c r="K65" s="11"/>
    </row>
    <row r="66" spans="1:11" ht="12.75">
      <c r="A66" s="23" t="s">
        <v>45</v>
      </c>
      <c r="B66" s="24" t="s">
        <v>121</v>
      </c>
      <c r="C66" s="65">
        <v>1777.25</v>
      </c>
      <c r="D66" s="65">
        <v>7956.66</v>
      </c>
      <c r="E66" s="65">
        <f t="shared" si="1"/>
        <v>153.61</v>
      </c>
      <c r="F66" s="65">
        <v>67.78</v>
      </c>
      <c r="G66" s="65">
        <v>28.61</v>
      </c>
      <c r="H66" s="65">
        <v>28.61</v>
      </c>
      <c r="I66" s="65">
        <v>28.61</v>
      </c>
      <c r="J66" s="11"/>
      <c r="K66" s="11"/>
    </row>
    <row r="67" spans="1:11" ht="12.75">
      <c r="A67" s="23" t="s">
        <v>122</v>
      </c>
      <c r="B67" s="24" t="s">
        <v>123</v>
      </c>
      <c r="C67" s="65"/>
      <c r="D67" s="65"/>
      <c r="E67" s="65">
        <f t="shared" si="1"/>
        <v>0</v>
      </c>
      <c r="F67" s="65"/>
      <c r="G67" s="65"/>
      <c r="H67" s="65"/>
      <c r="I67" s="65"/>
      <c r="J67" s="11"/>
      <c r="K67" s="11"/>
    </row>
    <row r="68" spans="1:11" ht="12.75">
      <c r="A68" s="23" t="s">
        <v>124</v>
      </c>
      <c r="B68" s="24" t="s">
        <v>125</v>
      </c>
      <c r="C68" s="65"/>
      <c r="D68" s="65"/>
      <c r="E68" s="65">
        <f t="shared" si="1"/>
        <v>0</v>
      </c>
      <c r="F68" s="65"/>
      <c r="G68" s="65"/>
      <c r="H68" s="65"/>
      <c r="I68" s="65"/>
      <c r="J68" s="11"/>
      <c r="K68" s="11"/>
    </row>
    <row r="69" spans="1:11" ht="12.75">
      <c r="A69" s="23" t="s">
        <v>62</v>
      </c>
      <c r="B69" s="24" t="s">
        <v>126</v>
      </c>
      <c r="C69" s="65">
        <v>213.6</v>
      </c>
      <c r="D69" s="65">
        <v>6</v>
      </c>
      <c r="E69" s="65">
        <f t="shared" si="1"/>
        <v>48</v>
      </c>
      <c r="F69" s="65">
        <v>12</v>
      </c>
      <c r="G69" s="65">
        <v>12</v>
      </c>
      <c r="H69" s="65">
        <v>12</v>
      </c>
      <c r="I69" s="65">
        <v>12</v>
      </c>
      <c r="J69" s="11"/>
      <c r="K69" s="11"/>
    </row>
    <row r="70" spans="1:11" ht="12.75">
      <c r="A70" s="22" t="s">
        <v>29</v>
      </c>
      <c r="B70" s="25" t="s">
        <v>127</v>
      </c>
      <c r="C70" s="67">
        <f>C63+C64+C66+C67+C69</f>
        <v>16378.800000000001</v>
      </c>
      <c r="D70" s="67">
        <f>D63+D64+D66+D67+D69</f>
        <v>30807.760000000002</v>
      </c>
      <c r="E70" s="67">
        <f t="shared" si="1"/>
        <v>22606.849999999995</v>
      </c>
      <c r="F70" s="67">
        <f>F63+F64+F66+F67+F69</f>
        <v>6061.61</v>
      </c>
      <c r="G70" s="67">
        <f>G63+G64+G66+G67+G69</f>
        <v>5257.9</v>
      </c>
      <c r="H70" s="67">
        <f>H63+H64+H66+H67+H69</f>
        <v>5264.9</v>
      </c>
      <c r="I70" s="67">
        <f>I63+I64+I66+I67+I69</f>
        <v>6022.44</v>
      </c>
      <c r="J70" s="11"/>
      <c r="K70" s="11"/>
    </row>
    <row r="71" spans="1:11" ht="14.25" customHeight="1">
      <c r="A71" s="22" t="s">
        <v>30</v>
      </c>
      <c r="B71" s="106"/>
      <c r="C71" s="106"/>
      <c r="D71" s="106"/>
      <c r="E71" s="106"/>
      <c r="F71" s="106"/>
      <c r="G71" s="106"/>
      <c r="H71" s="106"/>
      <c r="I71" s="106"/>
      <c r="J71" s="11"/>
      <c r="K71" s="11"/>
    </row>
    <row r="72" spans="1:11" ht="12.75">
      <c r="A72" s="23" t="s">
        <v>204</v>
      </c>
      <c r="B72" s="54" t="s">
        <v>128</v>
      </c>
      <c r="C72" s="68">
        <f>C49-C63</f>
        <v>-9825.2</v>
      </c>
      <c r="D72" s="68">
        <f>D49-D63</f>
        <v>-9538.380000000001</v>
      </c>
      <c r="E72" s="68">
        <f>SUM(F72:I72)</f>
        <v>-18307.88</v>
      </c>
      <c r="F72" s="68">
        <f>F49-F63</f>
        <v>-5128.02</v>
      </c>
      <c r="G72" s="68">
        <f>G49-G63</f>
        <v>-4022.42</v>
      </c>
      <c r="H72" s="68">
        <f>H49-H63</f>
        <v>-4029.42</v>
      </c>
      <c r="I72" s="68">
        <f>I49-I63</f>
        <v>-5128.02</v>
      </c>
      <c r="J72" s="11"/>
      <c r="K72" s="11"/>
    </row>
    <row r="73" spans="1:11" ht="12.75">
      <c r="A73" s="23" t="s">
        <v>33</v>
      </c>
      <c r="B73" s="24" t="s">
        <v>129</v>
      </c>
      <c r="C73" s="65"/>
      <c r="D73" s="65"/>
      <c r="E73" s="65"/>
      <c r="F73" s="69"/>
      <c r="G73" s="65"/>
      <c r="H73" s="65"/>
      <c r="I73" s="65"/>
      <c r="J73" s="11"/>
      <c r="K73" s="11"/>
    </row>
    <row r="74" spans="1:11" ht="12.75">
      <c r="A74" s="23" t="s">
        <v>34</v>
      </c>
      <c r="B74" s="24" t="s">
        <v>130</v>
      </c>
      <c r="C74" s="65">
        <v>-9825.2</v>
      </c>
      <c r="D74" s="65">
        <v>-9538.38</v>
      </c>
      <c r="E74" s="65">
        <f>SUM(F74:I74)</f>
        <v>-18307.88</v>
      </c>
      <c r="F74" s="65">
        <v>-5128.02</v>
      </c>
      <c r="G74" s="65">
        <v>-4022.42</v>
      </c>
      <c r="H74" s="65">
        <v>-4029.42</v>
      </c>
      <c r="I74" s="65">
        <v>-5128.02</v>
      </c>
      <c r="J74" s="11"/>
      <c r="K74" s="11"/>
    </row>
    <row r="75" spans="1:11" ht="36">
      <c r="A75" s="56" t="s">
        <v>205</v>
      </c>
      <c r="B75" s="54" t="s">
        <v>131</v>
      </c>
      <c r="C75" s="68">
        <f>C72+C50-C64-C65-C66</f>
        <v>853.4999999999986</v>
      </c>
      <c r="D75" s="68">
        <f>D72+D50-D64-D65-D66</f>
        <v>2812.6000000000004</v>
      </c>
      <c r="E75" s="68">
        <f>SUM(F75:I75)</f>
        <v>387.5899999999991</v>
      </c>
      <c r="F75" s="68">
        <f>F72+F50-F64-F65-F66</f>
        <v>87.96999999999954</v>
      </c>
      <c r="G75" s="68">
        <f>G72+G50-G64-G65-G66</f>
        <v>41.74000000000002</v>
      </c>
      <c r="H75" s="68">
        <f>H72+H50-H64-H65-H66</f>
        <v>82.74000000000002</v>
      </c>
      <c r="I75" s="68">
        <f>I72+I50-I64-I65-I66</f>
        <v>175.13999999999953</v>
      </c>
      <c r="J75" s="11"/>
      <c r="K75" s="11"/>
    </row>
    <row r="76" spans="1:11" ht="12.75">
      <c r="A76" s="23" t="s">
        <v>33</v>
      </c>
      <c r="B76" s="24" t="s">
        <v>132</v>
      </c>
      <c r="C76" s="65">
        <v>853.5</v>
      </c>
      <c r="D76" s="65">
        <v>2812.6</v>
      </c>
      <c r="E76" s="65">
        <f aca="true" t="shared" si="2" ref="E76:E82">SUM(F76:I76)</f>
        <v>387.59</v>
      </c>
      <c r="F76" s="65">
        <v>87.97</v>
      </c>
      <c r="G76" s="65">
        <v>41.74</v>
      </c>
      <c r="H76" s="65">
        <v>82.74</v>
      </c>
      <c r="I76" s="65">
        <v>175.14</v>
      </c>
      <c r="J76" s="11"/>
      <c r="K76" s="11"/>
    </row>
    <row r="77" spans="1:11" ht="12.75">
      <c r="A77" s="23" t="s">
        <v>34</v>
      </c>
      <c r="B77" s="24" t="s">
        <v>133</v>
      </c>
      <c r="C77" s="68"/>
      <c r="D77" s="68"/>
      <c r="E77" s="65">
        <f t="shared" si="2"/>
        <v>0</v>
      </c>
      <c r="F77" s="65"/>
      <c r="G77" s="65"/>
      <c r="H77" s="65"/>
      <c r="I77" s="65"/>
      <c r="J77" s="11"/>
      <c r="K77" s="11"/>
    </row>
    <row r="78" spans="1:11" ht="36">
      <c r="A78" s="56" t="s">
        <v>206</v>
      </c>
      <c r="B78" s="54" t="s">
        <v>134</v>
      </c>
      <c r="C78" s="68">
        <f>C75+C55+C56+C57-C67-C68-C69</f>
        <v>639.8999999999986</v>
      </c>
      <c r="D78" s="68">
        <f>D75+D55+D56+D57-D67-D68-D69</f>
        <v>2806.6000000000004</v>
      </c>
      <c r="E78" s="68">
        <f t="shared" si="2"/>
        <v>339.5899999999991</v>
      </c>
      <c r="F78" s="68">
        <f>F75+F55+F56+F57-F67-F68-F69</f>
        <v>75.96999999999954</v>
      </c>
      <c r="G78" s="68">
        <f>G75+G55+G56+G57-G67-G68-G69</f>
        <v>29.740000000000023</v>
      </c>
      <c r="H78" s="68">
        <f>H75+H55+H56+H57-H67-H68-H69</f>
        <v>70.74000000000002</v>
      </c>
      <c r="I78" s="68">
        <f>I75+I55+I56+I57-I67-I68-I69</f>
        <v>163.13999999999953</v>
      </c>
      <c r="J78" s="11"/>
      <c r="K78" s="11"/>
    </row>
    <row r="79" spans="1:11" ht="12.75">
      <c r="A79" s="23" t="s">
        <v>33</v>
      </c>
      <c r="B79" s="24" t="s">
        <v>135</v>
      </c>
      <c r="C79" s="65">
        <v>639.9</v>
      </c>
      <c r="D79" s="65">
        <v>2806.6</v>
      </c>
      <c r="E79" s="65">
        <f t="shared" si="2"/>
        <v>339.59</v>
      </c>
      <c r="F79" s="65">
        <v>75.97</v>
      </c>
      <c r="G79" s="65">
        <v>29.74</v>
      </c>
      <c r="H79" s="65">
        <v>70.74</v>
      </c>
      <c r="I79" s="65">
        <v>163.14</v>
      </c>
      <c r="J79" s="11"/>
      <c r="K79" s="11"/>
    </row>
    <row r="80" spans="1:11" ht="12.75">
      <c r="A80" s="23" t="s">
        <v>34</v>
      </c>
      <c r="B80" s="24" t="s">
        <v>136</v>
      </c>
      <c r="C80" s="65"/>
      <c r="D80" s="65"/>
      <c r="E80" s="65">
        <f t="shared" si="2"/>
        <v>0</v>
      </c>
      <c r="F80" s="65"/>
      <c r="G80" s="65"/>
      <c r="H80" s="65"/>
      <c r="I80" s="65"/>
      <c r="J80" s="11"/>
      <c r="K80" s="11"/>
    </row>
    <row r="81" spans="1:11" ht="12.75">
      <c r="A81" s="23" t="s">
        <v>36</v>
      </c>
      <c r="B81" s="54" t="s">
        <v>137</v>
      </c>
      <c r="C81" s="65">
        <v>115.2</v>
      </c>
      <c r="D81" s="65">
        <v>422.78</v>
      </c>
      <c r="E81" s="68">
        <f t="shared" si="2"/>
        <v>61.120000000000005</v>
      </c>
      <c r="F81" s="65">
        <v>13.67</v>
      </c>
      <c r="G81" s="65">
        <v>5.36</v>
      </c>
      <c r="H81" s="65">
        <v>12.73</v>
      </c>
      <c r="I81" s="65">
        <v>29.36</v>
      </c>
      <c r="J81" s="11"/>
      <c r="K81" s="11"/>
    </row>
    <row r="82" spans="1:11" ht="16.5" customHeight="1">
      <c r="A82" s="22" t="s">
        <v>32</v>
      </c>
      <c r="B82" s="25" t="s">
        <v>140</v>
      </c>
      <c r="C82" s="67">
        <f>C78-C81</f>
        <v>524.6999999999986</v>
      </c>
      <c r="D82" s="67">
        <f>D78-D81</f>
        <v>2383.8200000000006</v>
      </c>
      <c r="E82" s="67">
        <f t="shared" si="2"/>
        <v>278.4699999999991</v>
      </c>
      <c r="F82" s="67">
        <f>F78-F81</f>
        <v>62.29999999999954</v>
      </c>
      <c r="G82" s="67">
        <f>G78-G81</f>
        <v>24.380000000000024</v>
      </c>
      <c r="H82" s="67">
        <f>H78-H81</f>
        <v>58.01000000000002</v>
      </c>
      <c r="I82" s="67">
        <f>I78-I81</f>
        <v>133.77999999999952</v>
      </c>
      <c r="J82" s="11"/>
      <c r="K82" s="11"/>
    </row>
    <row r="83" spans="1:11" ht="12.75">
      <c r="A83" s="23" t="s">
        <v>33</v>
      </c>
      <c r="B83" s="24" t="s">
        <v>141</v>
      </c>
      <c r="C83" s="65">
        <v>524.7</v>
      </c>
      <c r="D83" s="65">
        <v>2383.82</v>
      </c>
      <c r="E83" s="65">
        <f>E78-E81</f>
        <v>278.4699999999991</v>
      </c>
      <c r="F83" s="65">
        <f>F78-F81</f>
        <v>62.29999999999954</v>
      </c>
      <c r="G83" s="65">
        <f>G78-G81</f>
        <v>24.380000000000024</v>
      </c>
      <c r="H83" s="65">
        <f>H78-H81</f>
        <v>58.01000000000002</v>
      </c>
      <c r="I83" s="65">
        <f>I78-I81</f>
        <v>133.77999999999952</v>
      </c>
      <c r="J83" s="11"/>
      <c r="K83" s="11"/>
    </row>
    <row r="84" spans="1:11" ht="12.75">
      <c r="A84" s="23" t="s">
        <v>34</v>
      </c>
      <c r="B84" s="24" t="s">
        <v>142</v>
      </c>
      <c r="C84" s="65"/>
      <c r="D84" s="65"/>
      <c r="E84" s="65"/>
      <c r="F84" s="65"/>
      <c r="G84" s="65"/>
      <c r="H84" s="65"/>
      <c r="I84" s="65"/>
      <c r="J84" s="11"/>
      <c r="K84" s="11"/>
    </row>
    <row r="85" spans="1:11" ht="24">
      <c r="A85" s="23" t="s">
        <v>138</v>
      </c>
      <c r="B85" s="24" t="s">
        <v>139</v>
      </c>
      <c r="C85" s="65">
        <f>C83*10%</f>
        <v>52.470000000000006</v>
      </c>
      <c r="D85" s="65">
        <v>238.38</v>
      </c>
      <c r="E85" s="68">
        <f>SUM(F85:I85)</f>
        <v>27.84699999999991</v>
      </c>
      <c r="F85" s="65">
        <f>F83*10%</f>
        <v>6.229999999999954</v>
      </c>
      <c r="G85" s="65">
        <f>G83*10%</f>
        <v>2.4380000000000024</v>
      </c>
      <c r="H85" s="65">
        <f>H83*10%</f>
        <v>5.801000000000002</v>
      </c>
      <c r="I85" s="65">
        <f>I83*10%</f>
        <v>13.377999999999952</v>
      </c>
      <c r="J85" s="11"/>
      <c r="K85" s="11"/>
    </row>
    <row r="86" spans="1:11" ht="12.75">
      <c r="A86" s="104" t="s">
        <v>219</v>
      </c>
      <c r="B86" s="104"/>
      <c r="C86" s="104"/>
      <c r="D86" s="104"/>
      <c r="E86" s="104"/>
      <c r="F86" s="104"/>
      <c r="G86" s="104"/>
      <c r="H86" s="104"/>
      <c r="I86" s="104"/>
      <c r="J86" s="11"/>
      <c r="K86" s="11"/>
    </row>
    <row r="87" spans="1:11" ht="12.75">
      <c r="A87" s="31" t="s">
        <v>66</v>
      </c>
      <c r="B87" s="36" t="s">
        <v>145</v>
      </c>
      <c r="C87" s="74">
        <v>8584.3</v>
      </c>
      <c r="D87" s="74">
        <v>17445.3</v>
      </c>
      <c r="E87" s="75">
        <f aca="true" t="shared" si="3" ref="E87:E92">SUM(F87:I87)</f>
        <v>12523.1</v>
      </c>
      <c r="F87" s="74">
        <v>3446.52</v>
      </c>
      <c r="G87" s="74">
        <v>2811.53</v>
      </c>
      <c r="H87" s="74">
        <v>2818.53</v>
      </c>
      <c r="I87" s="74">
        <v>3446.52</v>
      </c>
      <c r="J87" s="11"/>
      <c r="K87" s="11"/>
    </row>
    <row r="88" spans="1:11" ht="12.75">
      <c r="A88" s="16" t="s">
        <v>43</v>
      </c>
      <c r="B88" s="15" t="s">
        <v>146</v>
      </c>
      <c r="C88" s="71">
        <v>3403.8</v>
      </c>
      <c r="D88" s="71">
        <v>3904.8</v>
      </c>
      <c r="E88" s="76">
        <f t="shared" si="3"/>
        <v>4897.32</v>
      </c>
      <c r="F88" s="71">
        <v>1248.21</v>
      </c>
      <c r="G88" s="71">
        <v>1216.37</v>
      </c>
      <c r="H88" s="71">
        <v>1216.37</v>
      </c>
      <c r="I88" s="71">
        <v>1216.37</v>
      </c>
      <c r="J88" s="11"/>
      <c r="K88" s="11"/>
    </row>
    <row r="89" spans="1:11" ht="12.75">
      <c r="A89" s="32" t="s">
        <v>143</v>
      </c>
      <c r="B89" s="33" t="s">
        <v>147</v>
      </c>
      <c r="C89" s="77">
        <v>735.9</v>
      </c>
      <c r="D89" s="77">
        <v>836.4</v>
      </c>
      <c r="E89" s="76">
        <f t="shared" si="3"/>
        <v>1077.37</v>
      </c>
      <c r="F89" s="71">
        <v>274.6</v>
      </c>
      <c r="G89" s="71">
        <v>267.59</v>
      </c>
      <c r="H89" s="71">
        <v>267.59</v>
      </c>
      <c r="I89" s="71">
        <v>267.59</v>
      </c>
      <c r="J89" s="11"/>
      <c r="K89" s="11"/>
    </row>
    <row r="90" spans="1:11" ht="12.75">
      <c r="A90" s="16" t="s">
        <v>44</v>
      </c>
      <c r="B90" s="15" t="s">
        <v>148</v>
      </c>
      <c r="C90" s="71">
        <v>398.4</v>
      </c>
      <c r="D90" s="71">
        <v>364</v>
      </c>
      <c r="E90" s="76">
        <f t="shared" si="3"/>
        <v>868</v>
      </c>
      <c r="F90" s="71">
        <v>217</v>
      </c>
      <c r="G90" s="71">
        <v>217</v>
      </c>
      <c r="H90" s="71">
        <v>217</v>
      </c>
      <c r="I90" s="71">
        <v>217</v>
      </c>
      <c r="J90" s="11"/>
      <c r="K90" s="11"/>
    </row>
    <row r="91" spans="1:11" ht="12.75">
      <c r="A91" s="16" t="s">
        <v>45</v>
      </c>
      <c r="B91" s="15" t="s">
        <v>149</v>
      </c>
      <c r="C91" s="71">
        <v>3256.4</v>
      </c>
      <c r="D91" s="71">
        <v>8251.26</v>
      </c>
      <c r="E91" s="76">
        <f t="shared" si="3"/>
        <v>3241.06</v>
      </c>
      <c r="F91" s="71">
        <v>875.28</v>
      </c>
      <c r="G91" s="71">
        <v>745.41</v>
      </c>
      <c r="H91" s="71">
        <v>745.41</v>
      </c>
      <c r="I91" s="71">
        <v>874.96</v>
      </c>
      <c r="J91" s="11"/>
      <c r="K91" s="11"/>
    </row>
    <row r="92" spans="1:11" ht="12.75">
      <c r="A92" s="16" t="s">
        <v>144</v>
      </c>
      <c r="B92" s="15" t="s">
        <v>150</v>
      </c>
      <c r="C92" s="78">
        <f>SUM(C87:C91)</f>
        <v>16378.799999999997</v>
      </c>
      <c r="D92" s="78">
        <f>D87+D88+D89+D90+D91</f>
        <v>30801.760000000002</v>
      </c>
      <c r="E92" s="75">
        <f t="shared" si="3"/>
        <v>22606.849999999995</v>
      </c>
      <c r="F92" s="78">
        <f>SUM(F87:F91)</f>
        <v>6061.61</v>
      </c>
      <c r="G92" s="78">
        <f>SUM(G87:G91)</f>
        <v>5257.9</v>
      </c>
      <c r="H92" s="78">
        <f>SUM(H87:H91)</f>
        <v>5264.9</v>
      </c>
      <c r="I92" s="78">
        <f>SUM(I87:I91)</f>
        <v>6022.44</v>
      </c>
      <c r="J92" s="11"/>
      <c r="K92" s="11"/>
    </row>
    <row r="93" spans="1:11" ht="12.75">
      <c r="A93" s="104" t="s">
        <v>172</v>
      </c>
      <c r="B93" s="104"/>
      <c r="C93" s="104"/>
      <c r="D93" s="104"/>
      <c r="E93" s="104"/>
      <c r="F93" s="104"/>
      <c r="G93" s="104"/>
      <c r="H93" s="104"/>
      <c r="I93" s="104"/>
      <c r="J93" s="11"/>
      <c r="K93" s="11"/>
    </row>
    <row r="94" spans="1:11" ht="36">
      <c r="A94" s="22" t="s">
        <v>73</v>
      </c>
      <c r="B94" s="25" t="s">
        <v>151</v>
      </c>
      <c r="C94" s="67">
        <f>SUM(C95:C98)</f>
        <v>111.10000000000002</v>
      </c>
      <c r="D94" s="67">
        <f>SUM(D95:D98)</f>
        <v>1056.3800000000003</v>
      </c>
      <c r="E94" s="67">
        <f>SUM(F94:I94)</f>
        <v>213.04</v>
      </c>
      <c r="F94" s="67">
        <f>SUM(F95:F98)</f>
        <v>13.970000000000002</v>
      </c>
      <c r="G94" s="67">
        <f>SUM(G95:G98)</f>
        <v>81.72</v>
      </c>
      <c r="H94" s="67">
        <f>SUM(H95:H98)</f>
        <v>87.69000000000001</v>
      </c>
      <c r="I94" s="67">
        <f>SUM(I95:I98)</f>
        <v>29.66</v>
      </c>
      <c r="J94" s="11"/>
      <c r="K94" s="11"/>
    </row>
    <row r="95" spans="1:11" ht="12.75">
      <c r="A95" s="23" t="s">
        <v>36</v>
      </c>
      <c r="B95" s="24" t="s">
        <v>152</v>
      </c>
      <c r="C95" s="65">
        <v>98.1</v>
      </c>
      <c r="D95" s="65">
        <v>422.78</v>
      </c>
      <c r="E95" s="65">
        <f aca="true" t="shared" si="4" ref="E95:E106">SUM(F95:I95)</f>
        <v>61.120000000000005</v>
      </c>
      <c r="F95" s="65">
        <v>13.67</v>
      </c>
      <c r="G95" s="65">
        <v>5.36</v>
      </c>
      <c r="H95" s="65">
        <v>12.73</v>
      </c>
      <c r="I95" s="65">
        <v>29.36</v>
      </c>
      <c r="J95" s="11"/>
      <c r="K95" s="11"/>
    </row>
    <row r="96" spans="1:11" ht="24">
      <c r="A96" s="23" t="s">
        <v>37</v>
      </c>
      <c r="B96" s="24" t="s">
        <v>153</v>
      </c>
      <c r="C96" s="65">
        <v>240</v>
      </c>
      <c r="D96" s="65">
        <v>2284.32</v>
      </c>
      <c r="E96" s="65">
        <f t="shared" si="4"/>
        <v>281.72</v>
      </c>
      <c r="F96" s="65">
        <v>32.1</v>
      </c>
      <c r="G96" s="65">
        <v>108.76</v>
      </c>
      <c r="H96" s="65">
        <v>108.76</v>
      </c>
      <c r="I96" s="65">
        <v>32.1</v>
      </c>
      <c r="J96" s="11"/>
      <c r="K96" s="11"/>
    </row>
    <row r="97" spans="1:11" ht="36">
      <c r="A97" s="23" t="s">
        <v>38</v>
      </c>
      <c r="B97" s="24" t="s">
        <v>154</v>
      </c>
      <c r="C97" s="65">
        <v>-227</v>
      </c>
      <c r="D97" s="65">
        <v>-1650.72</v>
      </c>
      <c r="E97" s="65">
        <f t="shared" si="4"/>
        <v>-129.8</v>
      </c>
      <c r="F97" s="65">
        <v>-31.8</v>
      </c>
      <c r="G97" s="65">
        <v>-32.4</v>
      </c>
      <c r="H97" s="65">
        <v>-33.8</v>
      </c>
      <c r="I97" s="65">
        <v>-31.8</v>
      </c>
      <c r="J97" s="11"/>
      <c r="K97" s="11"/>
    </row>
    <row r="98" spans="1:11" ht="24">
      <c r="A98" s="23" t="s">
        <v>156</v>
      </c>
      <c r="B98" s="24" t="s">
        <v>155</v>
      </c>
      <c r="C98" s="70"/>
      <c r="D98" s="70"/>
      <c r="E98" s="65">
        <f t="shared" si="4"/>
        <v>0</v>
      </c>
      <c r="F98" s="70"/>
      <c r="G98" s="70"/>
      <c r="H98" s="70"/>
      <c r="I98" s="70"/>
      <c r="J98" s="11"/>
      <c r="K98" s="11"/>
    </row>
    <row r="99" spans="1:11" ht="36">
      <c r="A99" s="23" t="s">
        <v>157</v>
      </c>
      <c r="B99" s="24" t="s">
        <v>158</v>
      </c>
      <c r="C99" s="70"/>
      <c r="D99" s="70"/>
      <c r="E99" s="65">
        <f t="shared" si="4"/>
        <v>0</v>
      </c>
      <c r="F99" s="65"/>
      <c r="G99" s="65"/>
      <c r="H99" s="65"/>
      <c r="I99" s="65"/>
      <c r="J99" s="11"/>
      <c r="K99" s="11"/>
    </row>
    <row r="100" spans="1:11" ht="12.75">
      <c r="A100" s="23" t="s">
        <v>81</v>
      </c>
      <c r="B100" s="24" t="s">
        <v>159</v>
      </c>
      <c r="C100" s="65"/>
      <c r="D100" s="65"/>
      <c r="E100" s="65">
        <f t="shared" si="4"/>
        <v>0</v>
      </c>
      <c r="F100" s="65"/>
      <c r="G100" s="65"/>
      <c r="H100" s="65"/>
      <c r="I100" s="65"/>
      <c r="J100" s="11"/>
      <c r="K100" s="11"/>
    </row>
    <row r="101" spans="1:11" ht="24">
      <c r="A101" s="22" t="s">
        <v>39</v>
      </c>
      <c r="B101" s="25" t="s">
        <v>160</v>
      </c>
      <c r="C101" s="65"/>
      <c r="D101" s="65"/>
      <c r="E101" s="65">
        <f t="shared" si="4"/>
        <v>0</v>
      </c>
      <c r="F101" s="65"/>
      <c r="G101" s="65"/>
      <c r="H101" s="65"/>
      <c r="I101" s="65"/>
      <c r="J101" s="11"/>
      <c r="K101" s="11"/>
    </row>
    <row r="102" spans="1:11" ht="36">
      <c r="A102" s="23" t="s">
        <v>74</v>
      </c>
      <c r="B102" s="24" t="s">
        <v>161</v>
      </c>
      <c r="C102" s="65"/>
      <c r="D102" s="65"/>
      <c r="E102" s="65">
        <f t="shared" si="4"/>
        <v>0</v>
      </c>
      <c r="F102" s="65"/>
      <c r="G102" s="65"/>
      <c r="H102" s="65"/>
      <c r="I102" s="65"/>
      <c r="J102" s="11"/>
      <c r="K102" s="11"/>
    </row>
    <row r="103" spans="1:11" ht="12.75">
      <c r="A103" s="23" t="s">
        <v>40</v>
      </c>
      <c r="B103" s="24" t="s">
        <v>162</v>
      </c>
      <c r="C103" s="65"/>
      <c r="D103" s="65"/>
      <c r="E103" s="65">
        <f t="shared" si="4"/>
        <v>0</v>
      </c>
      <c r="F103" s="65"/>
      <c r="G103" s="65"/>
      <c r="H103" s="65"/>
      <c r="I103" s="65"/>
      <c r="J103" s="11"/>
      <c r="K103" s="11"/>
    </row>
    <row r="104" spans="1:11" ht="12.75">
      <c r="A104" s="23" t="s">
        <v>41</v>
      </c>
      <c r="B104" s="24" t="s">
        <v>163</v>
      </c>
      <c r="C104" s="65"/>
      <c r="D104" s="65"/>
      <c r="E104" s="65">
        <f t="shared" si="4"/>
        <v>0</v>
      </c>
      <c r="F104" s="65"/>
      <c r="G104" s="65"/>
      <c r="H104" s="65"/>
      <c r="I104" s="65"/>
      <c r="J104" s="11"/>
      <c r="K104" s="11"/>
    </row>
    <row r="105" spans="1:11" ht="24">
      <c r="A105" s="22" t="s">
        <v>42</v>
      </c>
      <c r="B105" s="25" t="s">
        <v>165</v>
      </c>
      <c r="C105" s="67">
        <f>C106+C107</f>
        <v>806.3</v>
      </c>
      <c r="D105" s="67">
        <f>D106+D107</f>
        <v>836.4</v>
      </c>
      <c r="E105" s="67">
        <f>SUM(F105:I105)+0.1</f>
        <v>1077.4699999999998</v>
      </c>
      <c r="F105" s="67">
        <f>F106+F107</f>
        <v>274.6</v>
      </c>
      <c r="G105" s="67">
        <f>G106+G107</f>
        <v>267.59</v>
      </c>
      <c r="H105" s="67">
        <f>H106+H107</f>
        <v>267.59</v>
      </c>
      <c r="I105" s="67">
        <f>I106+I107</f>
        <v>267.59</v>
      </c>
      <c r="J105" s="11"/>
      <c r="K105" s="11"/>
    </row>
    <row r="106" spans="1:11" ht="48">
      <c r="A106" s="23" t="s">
        <v>164</v>
      </c>
      <c r="B106" s="24" t="s">
        <v>166</v>
      </c>
      <c r="C106" s="65">
        <v>806.3</v>
      </c>
      <c r="D106" s="65">
        <v>836.4</v>
      </c>
      <c r="E106" s="65">
        <f t="shared" si="4"/>
        <v>1077.37</v>
      </c>
      <c r="F106" s="65">
        <v>274.6</v>
      </c>
      <c r="G106" s="65">
        <v>267.59</v>
      </c>
      <c r="H106" s="65">
        <v>267.59</v>
      </c>
      <c r="I106" s="65">
        <v>267.59</v>
      </c>
      <c r="J106" s="11"/>
      <c r="K106" s="11"/>
    </row>
    <row r="107" spans="1:11" ht="12.75">
      <c r="A107" s="23" t="s">
        <v>207</v>
      </c>
      <c r="B107" s="24" t="s">
        <v>167</v>
      </c>
      <c r="C107" s="65"/>
      <c r="D107" s="65"/>
      <c r="E107" s="65"/>
      <c r="F107" s="65"/>
      <c r="G107" s="65"/>
      <c r="H107" s="65"/>
      <c r="I107" s="65"/>
      <c r="J107" s="11"/>
      <c r="K107" s="11"/>
    </row>
    <row r="108" spans="1:11" ht="24">
      <c r="A108" s="22" t="s">
        <v>168</v>
      </c>
      <c r="B108" s="25" t="s">
        <v>169</v>
      </c>
      <c r="C108" s="67">
        <f>C109+C110</f>
        <v>666.4000000000001</v>
      </c>
      <c r="D108" s="67">
        <f>D109+D110</f>
        <v>719.6</v>
      </c>
      <c r="E108" s="67">
        <f>SUM(F108:I108)</f>
        <v>899.13</v>
      </c>
      <c r="F108" s="67">
        <f>F109+F110</f>
        <v>229.08</v>
      </c>
      <c r="G108" s="67">
        <f>G109+G110</f>
        <v>223.35</v>
      </c>
      <c r="H108" s="67">
        <f>H109+H110</f>
        <v>223.35</v>
      </c>
      <c r="I108" s="67">
        <f>I109+I110</f>
        <v>223.35</v>
      </c>
      <c r="J108" s="27"/>
      <c r="K108" s="11"/>
    </row>
    <row r="109" spans="1:11" ht="12.75">
      <c r="A109" s="23" t="s">
        <v>246</v>
      </c>
      <c r="B109" s="24" t="s">
        <v>170</v>
      </c>
      <c r="C109" s="65">
        <v>16.7</v>
      </c>
      <c r="D109" s="65">
        <v>719.6</v>
      </c>
      <c r="E109" s="65">
        <f>SUM(F109:I109)</f>
        <v>17.6</v>
      </c>
      <c r="F109" s="65">
        <v>4.4</v>
      </c>
      <c r="G109" s="65">
        <v>4.4</v>
      </c>
      <c r="H109" s="65">
        <v>4.4</v>
      </c>
      <c r="I109" s="65">
        <v>4.4</v>
      </c>
      <c r="J109" s="11"/>
      <c r="K109" s="11"/>
    </row>
    <row r="110" spans="1:11" ht="12.75">
      <c r="A110" s="23" t="s">
        <v>208</v>
      </c>
      <c r="B110" s="24" t="s">
        <v>171</v>
      </c>
      <c r="C110" s="65">
        <v>649.7</v>
      </c>
      <c r="D110" s="65"/>
      <c r="E110" s="65">
        <f>SUM(F110:I110)</f>
        <v>881.53</v>
      </c>
      <c r="F110" s="65">
        <v>224.68</v>
      </c>
      <c r="G110" s="65">
        <v>218.95</v>
      </c>
      <c r="H110" s="65">
        <v>218.95</v>
      </c>
      <c r="I110" s="65">
        <v>218.95</v>
      </c>
      <c r="J110" s="11"/>
      <c r="K110" s="11"/>
    </row>
    <row r="111" spans="1:11" ht="12.75">
      <c r="A111" s="98" t="s">
        <v>173</v>
      </c>
      <c r="B111" s="98"/>
      <c r="C111" s="98"/>
      <c r="D111" s="98"/>
      <c r="E111" s="98"/>
      <c r="F111" s="98"/>
      <c r="G111" s="98"/>
      <c r="H111" s="98"/>
      <c r="I111" s="98"/>
      <c r="J111" s="11"/>
      <c r="K111" s="11"/>
    </row>
    <row r="112" spans="1:11" ht="15" customHeight="1">
      <c r="A112" s="16" t="s">
        <v>77</v>
      </c>
      <c r="B112" s="15" t="s">
        <v>174</v>
      </c>
      <c r="C112" s="71"/>
      <c r="D112" s="71"/>
      <c r="E112" s="71"/>
      <c r="F112" s="71"/>
      <c r="G112" s="71"/>
      <c r="H112" s="71"/>
      <c r="I112" s="71"/>
      <c r="J112" s="11"/>
      <c r="K112" s="11"/>
    </row>
    <row r="113" spans="1:11" ht="15" customHeight="1">
      <c r="A113" s="16" t="s">
        <v>96</v>
      </c>
      <c r="B113" s="15" t="s">
        <v>175</v>
      </c>
      <c r="C113" s="71"/>
      <c r="D113" s="71"/>
      <c r="E113" s="71"/>
      <c r="F113" s="71"/>
      <c r="G113" s="71"/>
      <c r="H113" s="71"/>
      <c r="I113" s="71"/>
      <c r="J113" s="11"/>
      <c r="K113" s="11"/>
    </row>
    <row r="114" spans="1:11" ht="38.25">
      <c r="A114" s="16" t="s">
        <v>199</v>
      </c>
      <c r="B114" s="15" t="s">
        <v>176</v>
      </c>
      <c r="C114" s="71"/>
      <c r="D114" s="71">
        <v>3299.6</v>
      </c>
      <c r="E114" s="65">
        <f>SUM(F114:I114)</f>
        <v>2607.3</v>
      </c>
      <c r="F114" s="71"/>
      <c r="G114" s="71">
        <v>1303.65</v>
      </c>
      <c r="H114" s="71">
        <v>1303.65</v>
      </c>
      <c r="I114" s="71"/>
      <c r="J114" s="11"/>
      <c r="K114" s="11"/>
    </row>
    <row r="115" spans="1:11" ht="12.75">
      <c r="A115" s="16" t="s">
        <v>96</v>
      </c>
      <c r="B115" s="15" t="s">
        <v>177</v>
      </c>
      <c r="C115" s="71"/>
      <c r="D115" s="71">
        <v>3299.6</v>
      </c>
      <c r="E115" s="65">
        <f>SUM(F115:I115)</f>
        <v>2607.3</v>
      </c>
      <c r="F115" s="71"/>
      <c r="G115" s="71">
        <v>1303.65</v>
      </c>
      <c r="H115" s="71">
        <v>1303.65</v>
      </c>
      <c r="I115" s="71"/>
      <c r="J115" s="11"/>
      <c r="K115" s="11"/>
    </row>
    <row r="116" spans="1:11" ht="25.5">
      <c r="A116" s="16" t="s">
        <v>200</v>
      </c>
      <c r="B116" s="15" t="s">
        <v>178</v>
      </c>
      <c r="C116" s="71"/>
      <c r="D116" s="71"/>
      <c r="E116" s="71"/>
      <c r="F116" s="71"/>
      <c r="G116" s="71"/>
      <c r="H116" s="71"/>
      <c r="I116" s="71"/>
      <c r="J116" s="11"/>
      <c r="K116" s="11"/>
    </row>
    <row r="117" spans="1:11" ht="12.75">
      <c r="A117" s="16" t="s">
        <v>96</v>
      </c>
      <c r="B117" s="15" t="s">
        <v>179</v>
      </c>
      <c r="C117" s="71"/>
      <c r="D117" s="71"/>
      <c r="E117" s="71"/>
      <c r="F117" s="71"/>
      <c r="G117" s="71"/>
      <c r="H117" s="71"/>
      <c r="I117" s="71"/>
      <c r="J117" s="11"/>
      <c r="K117" s="11"/>
    </row>
    <row r="118" spans="1:11" ht="25.5">
      <c r="A118" s="16" t="s">
        <v>180</v>
      </c>
      <c r="B118" s="15" t="s">
        <v>181</v>
      </c>
      <c r="C118" s="71"/>
      <c r="D118" s="71"/>
      <c r="E118" s="71"/>
      <c r="F118" s="71"/>
      <c r="G118" s="71"/>
      <c r="H118" s="71"/>
      <c r="I118" s="71"/>
      <c r="J118" s="11"/>
      <c r="K118" s="11"/>
    </row>
    <row r="119" spans="1:11" ht="12.75">
      <c r="A119" s="16" t="s">
        <v>96</v>
      </c>
      <c r="B119" s="15" t="s">
        <v>182</v>
      </c>
      <c r="C119" s="71"/>
      <c r="D119" s="71"/>
      <c r="E119" s="71"/>
      <c r="F119" s="71"/>
      <c r="G119" s="71"/>
      <c r="H119" s="71"/>
      <c r="I119" s="71"/>
      <c r="J119" s="11"/>
      <c r="K119" s="11"/>
    </row>
    <row r="120" spans="1:11" ht="51">
      <c r="A120" s="16" t="s">
        <v>183</v>
      </c>
      <c r="B120" s="15" t="s">
        <v>185</v>
      </c>
      <c r="C120" s="71"/>
      <c r="D120" s="71">
        <v>2583.4</v>
      </c>
      <c r="E120" s="65">
        <f>SUM(F120:I120)</f>
        <v>0</v>
      </c>
      <c r="F120" s="71"/>
      <c r="G120" s="71"/>
      <c r="H120" s="71"/>
      <c r="I120" s="71"/>
      <c r="J120" s="11"/>
      <c r="K120" s="11"/>
    </row>
    <row r="121" spans="1:11" ht="12.75">
      <c r="A121" s="16" t="s">
        <v>96</v>
      </c>
      <c r="B121" s="15" t="s">
        <v>184</v>
      </c>
      <c r="C121" s="71"/>
      <c r="D121" s="71">
        <v>2583.4</v>
      </c>
      <c r="E121" s="65">
        <f>SUM(F121:I121)</f>
        <v>0</v>
      </c>
      <c r="F121" s="71"/>
      <c r="G121" s="71"/>
      <c r="H121" s="71"/>
      <c r="I121" s="71"/>
      <c r="J121" s="11"/>
      <c r="K121" s="11"/>
    </row>
    <row r="122" spans="1:11" ht="25.5">
      <c r="A122" s="38" t="s">
        <v>186</v>
      </c>
      <c r="B122" s="33" t="s">
        <v>187</v>
      </c>
      <c r="C122" s="72">
        <f aca="true" t="shared" si="5" ref="C122:I122">C112+C114+C116+C118+C120</f>
        <v>0</v>
      </c>
      <c r="D122" s="72">
        <f>D112+D114+D116+D118+D120</f>
        <v>5883</v>
      </c>
      <c r="E122" s="72">
        <f t="shared" si="5"/>
        <v>2607.3</v>
      </c>
      <c r="F122" s="72">
        <f t="shared" si="5"/>
        <v>0</v>
      </c>
      <c r="G122" s="72">
        <f t="shared" si="5"/>
        <v>1303.65</v>
      </c>
      <c r="H122" s="72">
        <f t="shared" si="5"/>
        <v>1303.65</v>
      </c>
      <c r="I122" s="72">
        <f t="shared" si="5"/>
        <v>0</v>
      </c>
      <c r="J122" s="11"/>
      <c r="K122" s="11"/>
    </row>
    <row r="123" spans="1:11" ht="38.25">
      <c r="A123" s="26" t="s">
        <v>188</v>
      </c>
      <c r="B123" s="53" t="s">
        <v>189</v>
      </c>
      <c r="C123" s="73">
        <f>C113+C115+C117+C119+C121</f>
        <v>0</v>
      </c>
      <c r="D123" s="73">
        <f>D115+D121</f>
        <v>5883</v>
      </c>
      <c r="E123" s="73">
        <f>E113+E115+E117+E119+E121</f>
        <v>2607.3</v>
      </c>
      <c r="F123" s="73">
        <f>F113+F115+F117+F119+F121</f>
        <v>0</v>
      </c>
      <c r="G123" s="73">
        <f>G113+G115+G117+G119+G121</f>
        <v>1303.65</v>
      </c>
      <c r="H123" s="73">
        <f>H113+H115+H117+H119+H121</f>
        <v>1303.65</v>
      </c>
      <c r="I123" s="73">
        <f>I113+I115+I117+I119+I121</f>
        <v>0</v>
      </c>
      <c r="J123" s="11"/>
      <c r="K123" s="11"/>
    </row>
    <row r="124" spans="1:11" ht="12.75">
      <c r="A124" s="99" t="s">
        <v>190</v>
      </c>
      <c r="B124" s="99"/>
      <c r="C124" s="99"/>
      <c r="D124" s="99"/>
      <c r="E124" s="99"/>
      <c r="F124" s="99"/>
      <c r="G124" s="99"/>
      <c r="H124" s="99"/>
      <c r="I124" s="99"/>
      <c r="J124" s="11"/>
      <c r="K124" s="11"/>
    </row>
    <row r="125" spans="1:11" ht="12.75">
      <c r="A125" s="26" t="s">
        <v>191</v>
      </c>
      <c r="B125" s="53" t="s">
        <v>195</v>
      </c>
      <c r="C125" s="26">
        <v>50</v>
      </c>
      <c r="D125" s="26">
        <v>50</v>
      </c>
      <c r="E125" s="26">
        <v>49</v>
      </c>
      <c r="F125" s="26">
        <v>49</v>
      </c>
      <c r="G125" s="26">
        <v>49</v>
      </c>
      <c r="H125" s="26">
        <v>49</v>
      </c>
      <c r="I125" s="26">
        <v>49</v>
      </c>
      <c r="J125" s="11"/>
      <c r="K125" s="11"/>
    </row>
    <row r="126" spans="1:11" ht="12.75">
      <c r="A126" s="26" t="s">
        <v>192</v>
      </c>
      <c r="B126" s="53" t="s">
        <v>196</v>
      </c>
      <c r="C126" s="79">
        <v>13213.6</v>
      </c>
      <c r="D126" s="79">
        <v>16200</v>
      </c>
      <c r="E126" s="79">
        <v>18735.55</v>
      </c>
      <c r="F126" s="79"/>
      <c r="G126" s="79"/>
      <c r="H126" s="79"/>
      <c r="I126" s="79"/>
      <c r="J126" s="11"/>
      <c r="K126" s="11"/>
    </row>
    <row r="127" spans="1:11" ht="12.75">
      <c r="A127" s="26" t="s">
        <v>193</v>
      </c>
      <c r="B127" s="53" t="s">
        <v>197</v>
      </c>
      <c r="C127" s="79"/>
      <c r="D127" s="79"/>
      <c r="E127" s="79"/>
      <c r="F127" s="79"/>
      <c r="G127" s="79"/>
      <c r="H127" s="79"/>
      <c r="I127" s="79"/>
      <c r="J127" s="11"/>
      <c r="K127" s="11"/>
    </row>
    <row r="128" spans="1:11" ht="25.5">
      <c r="A128" s="26" t="s">
        <v>194</v>
      </c>
      <c r="B128" s="53" t="s">
        <v>198</v>
      </c>
      <c r="C128" s="79"/>
      <c r="D128" s="79"/>
      <c r="E128" s="79"/>
      <c r="F128" s="79"/>
      <c r="G128" s="79"/>
      <c r="H128" s="79"/>
      <c r="I128" s="79"/>
      <c r="J128" s="11"/>
      <c r="K128" s="11"/>
    </row>
    <row r="129" spans="1:11" ht="12.75">
      <c r="A129" s="11"/>
      <c r="B129" s="14"/>
      <c r="C129" s="11"/>
      <c r="D129" s="11"/>
      <c r="E129" s="11"/>
      <c r="F129" s="11"/>
      <c r="G129" s="11"/>
      <c r="H129" s="11"/>
      <c r="I129" s="11"/>
      <c r="J129" s="11"/>
      <c r="K129" s="11"/>
    </row>
    <row r="132" spans="1:9" ht="12.75">
      <c r="A132" s="97" t="s">
        <v>225</v>
      </c>
      <c r="B132" s="97"/>
      <c r="C132" s="97"/>
      <c r="D132" s="97"/>
      <c r="E132" s="97"/>
      <c r="F132" s="97"/>
      <c r="G132" s="97"/>
      <c r="H132" s="97"/>
      <c r="I132" s="97"/>
    </row>
    <row r="151" ht="37.5" customHeight="1"/>
  </sheetData>
  <sheetProtection/>
  <mergeCells count="54">
    <mergeCell ref="E40:E41"/>
    <mergeCell ref="F40:I40"/>
    <mergeCell ref="A39:I39"/>
    <mergeCell ref="D40:D41"/>
    <mergeCell ref="A40:A41"/>
    <mergeCell ref="B40:B41"/>
    <mergeCell ref="A28:F28"/>
    <mergeCell ref="A31:G31"/>
    <mergeCell ref="H18:I18"/>
    <mergeCell ref="A34:G34"/>
    <mergeCell ref="A35:G35"/>
    <mergeCell ref="H31:I31"/>
    <mergeCell ref="A32:G32"/>
    <mergeCell ref="H22:I22"/>
    <mergeCell ref="H30:I30"/>
    <mergeCell ref="H28:I28"/>
    <mergeCell ref="A26:F26"/>
    <mergeCell ref="H26:I26"/>
    <mergeCell ref="E19:I19"/>
    <mergeCell ref="A24:F24"/>
    <mergeCell ref="H24:I24"/>
    <mergeCell ref="A25:F25"/>
    <mergeCell ref="H25:I25"/>
    <mergeCell ref="E20:I20"/>
    <mergeCell ref="A93:I93"/>
    <mergeCell ref="B44:I44"/>
    <mergeCell ref="B62:I62"/>
    <mergeCell ref="B71:I71"/>
    <mergeCell ref="A86:I86"/>
    <mergeCell ref="A29:F29"/>
    <mergeCell ref="H29:I29"/>
    <mergeCell ref="A30:G30"/>
    <mergeCell ref="A37:I37"/>
    <mergeCell ref="C40:C41"/>
    <mergeCell ref="E12:I12"/>
    <mergeCell ref="E13:I13"/>
    <mergeCell ref="A132:I132"/>
    <mergeCell ref="A111:I111"/>
    <mergeCell ref="A124:I124"/>
    <mergeCell ref="H23:I23"/>
    <mergeCell ref="A43:I43"/>
    <mergeCell ref="A33:G33"/>
    <mergeCell ref="A27:F27"/>
    <mergeCell ref="H27:I27"/>
    <mergeCell ref="E7:I7"/>
    <mergeCell ref="E8:I8"/>
    <mergeCell ref="E15:I15"/>
    <mergeCell ref="E16:I16"/>
    <mergeCell ref="E1:I1"/>
    <mergeCell ref="E2:I2"/>
    <mergeCell ref="E3:I3"/>
    <mergeCell ref="E4:I4"/>
    <mergeCell ref="H11:I11"/>
    <mergeCell ref="E6:F6"/>
  </mergeCells>
  <printOptions horizontalCentered="1"/>
  <pageMargins left="0.31496062992125984" right="0.2755905511811024" top="0.35433070866141736" bottom="0.3149606299212598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22">
      <selection activeCell="L29" sqref="L29"/>
    </sheetView>
  </sheetViews>
  <sheetFormatPr defaultColWidth="9.00390625" defaultRowHeight="12.75"/>
  <cols>
    <col min="1" max="1" width="12.00390625" style="0" customWidth="1"/>
    <col min="2" max="2" width="12.25390625" style="0" customWidth="1"/>
  </cols>
  <sheetData>
    <row r="1" spans="1:7" ht="12.75">
      <c r="A1" s="126" t="s">
        <v>46</v>
      </c>
      <c r="B1" s="126"/>
      <c r="C1" s="126"/>
      <c r="D1" s="126"/>
      <c r="E1" s="126"/>
      <c r="F1" s="126"/>
      <c r="G1" s="126"/>
    </row>
    <row r="2" spans="1:7" ht="12.75">
      <c r="A2" s="127" t="s">
        <v>221</v>
      </c>
      <c r="B2" s="127"/>
      <c r="C2" s="127"/>
      <c r="D2" s="127"/>
      <c r="E2" s="127"/>
      <c r="F2" s="127"/>
      <c r="G2" s="127"/>
    </row>
    <row r="3" spans="1:7" ht="28.5" customHeight="1">
      <c r="A3" s="119" t="s">
        <v>232</v>
      </c>
      <c r="B3" s="119"/>
      <c r="C3" s="119"/>
      <c r="D3" s="119"/>
      <c r="E3" s="119"/>
      <c r="F3" s="119"/>
      <c r="G3" s="119"/>
    </row>
    <row r="5" spans="1:13" ht="12.75">
      <c r="A5" s="120" t="s">
        <v>78</v>
      </c>
      <c r="B5" s="121"/>
      <c r="C5" s="121"/>
      <c r="D5" s="121"/>
      <c r="E5" s="121"/>
      <c r="F5" s="121"/>
      <c r="G5" s="121"/>
      <c r="H5" s="11"/>
      <c r="I5" s="11"/>
      <c r="J5" s="11"/>
      <c r="K5" s="11"/>
      <c r="L5" s="11"/>
      <c r="M5" s="11"/>
    </row>
    <row r="6" spans="1:13" ht="12.75">
      <c r="A6" s="122" t="s">
        <v>47</v>
      </c>
      <c r="B6" s="122"/>
      <c r="C6" s="122"/>
      <c r="D6" s="122"/>
      <c r="E6" s="122"/>
      <c r="F6" s="122"/>
      <c r="G6" s="122"/>
      <c r="H6" s="11"/>
      <c r="I6" s="11"/>
      <c r="J6" s="11"/>
      <c r="K6" s="11"/>
      <c r="L6" s="11"/>
      <c r="M6" s="11"/>
    </row>
    <row r="7" spans="1:13" ht="83.25" customHeight="1">
      <c r="A7" s="123" t="s">
        <v>233</v>
      </c>
      <c r="B7" s="124"/>
      <c r="C7" s="124"/>
      <c r="D7" s="124"/>
      <c r="E7" s="124"/>
      <c r="F7" s="124"/>
      <c r="G7" s="125"/>
      <c r="H7" s="11"/>
      <c r="I7" s="11"/>
      <c r="J7" s="11"/>
      <c r="K7" s="11"/>
      <c r="L7" s="11"/>
      <c r="M7" s="11"/>
    </row>
    <row r="8" spans="1:13" ht="12.75">
      <c r="A8" s="116" t="s">
        <v>234</v>
      </c>
      <c r="B8" s="117"/>
      <c r="C8" s="117"/>
      <c r="D8" s="117"/>
      <c r="E8" s="117"/>
      <c r="F8" s="117"/>
      <c r="G8" s="118"/>
      <c r="H8" s="11"/>
      <c r="I8" s="11"/>
      <c r="J8" s="11"/>
      <c r="K8" s="11"/>
      <c r="L8" s="11"/>
      <c r="M8" s="11"/>
    </row>
    <row r="9" spans="1:13" ht="12.75">
      <c r="A9" s="116" t="s">
        <v>235</v>
      </c>
      <c r="B9" s="117"/>
      <c r="C9" s="117"/>
      <c r="D9" s="117"/>
      <c r="E9" s="117"/>
      <c r="F9" s="117"/>
      <c r="G9" s="118"/>
      <c r="H9" s="11"/>
      <c r="I9" s="11"/>
      <c r="J9" s="11"/>
      <c r="K9" s="11"/>
      <c r="L9" s="11"/>
      <c r="M9" s="11"/>
    </row>
    <row r="10" spans="1:13" ht="12.75">
      <c r="A10" s="116" t="s">
        <v>236</v>
      </c>
      <c r="B10" s="117"/>
      <c r="C10" s="117"/>
      <c r="D10" s="117"/>
      <c r="E10" s="117"/>
      <c r="F10" s="117"/>
      <c r="G10" s="118"/>
      <c r="H10" s="11"/>
      <c r="I10" s="11"/>
      <c r="J10" s="11"/>
      <c r="K10" s="11"/>
      <c r="L10" s="11"/>
      <c r="M10" s="11"/>
    </row>
    <row r="11" spans="1:13" ht="12.75">
      <c r="A11" s="116" t="s">
        <v>237</v>
      </c>
      <c r="B11" s="117"/>
      <c r="C11" s="117"/>
      <c r="D11" s="117"/>
      <c r="E11" s="117"/>
      <c r="F11" s="117"/>
      <c r="G11" s="118"/>
      <c r="H11" s="11"/>
      <c r="I11" s="11"/>
      <c r="J11" s="11"/>
      <c r="K11" s="11"/>
      <c r="L11" s="11"/>
      <c r="M11" s="11"/>
    </row>
    <row r="12" spans="1:13" ht="12.75">
      <c r="A12" s="130" t="s">
        <v>48</v>
      </c>
      <c r="B12" s="130"/>
      <c r="C12" s="130"/>
      <c r="D12" s="130"/>
      <c r="E12" s="130"/>
      <c r="F12" s="130"/>
      <c r="G12" s="130"/>
      <c r="H12" s="11"/>
      <c r="I12" s="11"/>
      <c r="J12" s="11"/>
      <c r="K12" s="11"/>
      <c r="L12" s="11"/>
      <c r="M12" s="11"/>
    </row>
    <row r="13" spans="1:13" ht="32.25" customHeight="1">
      <c r="A13" s="131" t="s">
        <v>49</v>
      </c>
      <c r="B13" s="133" t="s">
        <v>209</v>
      </c>
      <c r="C13" s="134"/>
      <c r="D13" s="133" t="s">
        <v>210</v>
      </c>
      <c r="E13" s="134"/>
      <c r="F13" s="133" t="s">
        <v>17</v>
      </c>
      <c r="G13" s="134"/>
      <c r="H13" s="11"/>
      <c r="I13" s="11"/>
      <c r="J13" s="11"/>
      <c r="K13" s="11"/>
      <c r="L13" s="11"/>
      <c r="M13" s="11"/>
    </row>
    <row r="14" spans="1:13" ht="22.5">
      <c r="A14" s="132"/>
      <c r="B14" s="49" t="s">
        <v>50</v>
      </c>
      <c r="C14" s="49" t="s">
        <v>63</v>
      </c>
      <c r="D14" s="49" t="s">
        <v>50</v>
      </c>
      <c r="E14" s="49" t="s">
        <v>63</v>
      </c>
      <c r="F14" s="49" t="s">
        <v>50</v>
      </c>
      <c r="G14" s="49" t="s">
        <v>63</v>
      </c>
      <c r="H14" s="11"/>
      <c r="I14" s="11"/>
      <c r="J14" s="11"/>
      <c r="K14" s="11"/>
      <c r="L14" s="11"/>
      <c r="M14" s="11"/>
    </row>
    <row r="15" spans="1:13" ht="12.75">
      <c r="A15" s="39" t="s">
        <v>211</v>
      </c>
      <c r="B15" s="57">
        <v>1</v>
      </c>
      <c r="C15" s="80">
        <v>231.8</v>
      </c>
      <c r="D15" s="57">
        <v>1</v>
      </c>
      <c r="E15" s="57">
        <v>230.56</v>
      </c>
      <c r="F15" s="57">
        <v>1</v>
      </c>
      <c r="G15" s="57">
        <v>363.18</v>
      </c>
      <c r="H15" s="11"/>
      <c r="I15" s="11"/>
      <c r="J15" s="11"/>
      <c r="K15" s="11"/>
      <c r="L15" s="11"/>
      <c r="M15" s="11"/>
    </row>
    <row r="16" spans="1:13" ht="12.75">
      <c r="A16" s="39" t="s">
        <v>51</v>
      </c>
      <c r="B16" s="57">
        <v>12</v>
      </c>
      <c r="C16" s="80">
        <v>1598.2</v>
      </c>
      <c r="D16" s="57">
        <v>12</v>
      </c>
      <c r="E16" s="57">
        <v>1668.96</v>
      </c>
      <c r="F16" s="60">
        <v>14</v>
      </c>
      <c r="G16" s="80">
        <v>2350.71</v>
      </c>
      <c r="H16" s="11"/>
      <c r="I16" s="11"/>
      <c r="J16" s="11"/>
      <c r="K16" s="11"/>
      <c r="L16" s="11"/>
      <c r="M16" s="11"/>
    </row>
    <row r="17" spans="1:13" ht="12.75">
      <c r="A17" s="48" t="s">
        <v>213</v>
      </c>
      <c r="B17" s="58">
        <v>37</v>
      </c>
      <c r="C17" s="81">
        <v>2309.7</v>
      </c>
      <c r="D17" s="58">
        <v>37</v>
      </c>
      <c r="E17" s="81">
        <v>2841.68</v>
      </c>
      <c r="F17" s="59">
        <v>34</v>
      </c>
      <c r="G17" s="81">
        <v>3260.8</v>
      </c>
      <c r="H17" s="11"/>
      <c r="I17" s="11"/>
      <c r="J17" s="11"/>
      <c r="K17" s="11"/>
      <c r="L17" s="11"/>
      <c r="M17" s="11"/>
    </row>
    <row r="18" spans="1:13" ht="12.75">
      <c r="A18" s="61" t="s">
        <v>52</v>
      </c>
      <c r="B18" s="62">
        <f aca="true" t="shared" si="0" ref="B18:G18">SUM(B15:B17)</f>
        <v>50</v>
      </c>
      <c r="C18" s="82">
        <f t="shared" si="0"/>
        <v>4139.7</v>
      </c>
      <c r="D18" s="62">
        <f t="shared" si="0"/>
        <v>50</v>
      </c>
      <c r="E18" s="82">
        <f t="shared" si="0"/>
        <v>4741.2</v>
      </c>
      <c r="F18" s="62">
        <f t="shared" si="0"/>
        <v>49</v>
      </c>
      <c r="G18" s="82">
        <f t="shared" si="0"/>
        <v>5974.6900000000005</v>
      </c>
      <c r="H18" s="11"/>
      <c r="I18" s="11"/>
      <c r="J18" s="11"/>
      <c r="K18" s="11"/>
      <c r="L18" s="11"/>
      <c r="M18" s="11"/>
    </row>
    <row r="19" spans="1:13" ht="12.75">
      <c r="A19" s="128" t="s">
        <v>201</v>
      </c>
      <c r="B19" s="129"/>
      <c r="C19" s="129"/>
      <c r="D19" s="129"/>
      <c r="E19" s="129"/>
      <c r="F19" s="129"/>
      <c r="G19" s="129"/>
      <c r="H19" s="11"/>
      <c r="I19" s="11"/>
      <c r="J19" s="11"/>
      <c r="K19" s="11"/>
      <c r="L19" s="11"/>
      <c r="M19" s="11"/>
    </row>
    <row r="20" spans="1:13" ht="12.75">
      <c r="A20" s="136" t="s">
        <v>53</v>
      </c>
      <c r="B20" s="136"/>
      <c r="C20" s="136"/>
      <c r="D20" s="136" t="s">
        <v>54</v>
      </c>
      <c r="E20" s="136"/>
      <c r="F20" s="137" t="s">
        <v>212</v>
      </c>
      <c r="G20" s="137" t="s">
        <v>64</v>
      </c>
      <c r="H20" s="11"/>
      <c r="I20" s="11"/>
      <c r="J20" s="11"/>
      <c r="K20" s="11"/>
      <c r="L20" s="11"/>
      <c r="M20" s="11"/>
    </row>
    <row r="21" spans="1:13" ht="97.5" customHeight="1">
      <c r="A21" s="136"/>
      <c r="B21" s="136"/>
      <c r="C21" s="136"/>
      <c r="D21" s="46" t="s">
        <v>55</v>
      </c>
      <c r="E21" s="46" t="s">
        <v>56</v>
      </c>
      <c r="F21" s="137"/>
      <c r="G21" s="137"/>
      <c r="H21" s="11"/>
      <c r="I21" s="11"/>
      <c r="J21" s="11"/>
      <c r="K21" s="11"/>
      <c r="L21" s="11"/>
      <c r="M21" s="11"/>
    </row>
    <row r="22" spans="1:13" ht="12.75">
      <c r="A22" s="138" t="s">
        <v>238</v>
      </c>
      <c r="B22" s="136"/>
      <c r="C22" s="136"/>
      <c r="D22" s="17">
        <f>F22*D25/F25*100</f>
        <v>100</v>
      </c>
      <c r="E22" s="17">
        <f>G22*E25/G25*100</f>
        <v>100</v>
      </c>
      <c r="F22" s="71">
        <v>2617.4</v>
      </c>
      <c r="G22" s="71">
        <v>876.6</v>
      </c>
      <c r="H22" s="11"/>
      <c r="I22" s="11"/>
      <c r="J22" s="11"/>
      <c r="K22" s="11"/>
      <c r="L22" s="11"/>
      <c r="M22" s="11"/>
    </row>
    <row r="23" spans="1:13" ht="12.75">
      <c r="A23" s="138"/>
      <c r="B23" s="136"/>
      <c r="C23" s="136"/>
      <c r="D23" s="17">
        <f>F23*D25/F25*100</f>
        <v>0</v>
      </c>
      <c r="E23" s="18">
        <f>G23/G25*100</f>
        <v>0</v>
      </c>
      <c r="F23" s="71">
        <v>0</v>
      </c>
      <c r="G23" s="71">
        <v>0</v>
      </c>
      <c r="H23" s="11"/>
      <c r="I23" s="11"/>
      <c r="J23" s="11"/>
      <c r="K23" s="11"/>
      <c r="L23" s="11"/>
      <c r="M23" s="11"/>
    </row>
    <row r="24" spans="1:13" ht="12.75">
      <c r="A24" s="139"/>
      <c r="B24" s="140"/>
      <c r="C24" s="141"/>
      <c r="D24" s="17">
        <f>F24/F25%</f>
        <v>0</v>
      </c>
      <c r="E24" s="17">
        <f>G24/G25%</f>
        <v>0</v>
      </c>
      <c r="F24" s="71">
        <v>0</v>
      </c>
      <c r="G24" s="71">
        <v>0</v>
      </c>
      <c r="H24" s="11"/>
      <c r="I24" s="11"/>
      <c r="J24" s="11"/>
      <c r="K24" s="11"/>
      <c r="L24" s="11"/>
      <c r="M24" s="11"/>
    </row>
    <row r="25" spans="1:13" ht="12.75">
      <c r="A25" s="135" t="s">
        <v>57</v>
      </c>
      <c r="B25" s="135"/>
      <c r="C25" s="135"/>
      <c r="D25" s="19">
        <v>1</v>
      </c>
      <c r="E25" s="19">
        <v>1</v>
      </c>
      <c r="F25" s="83">
        <f>SUM(F22:F24)</f>
        <v>2617.4</v>
      </c>
      <c r="G25" s="83">
        <f>SUM(G22:G24)</f>
        <v>876.6</v>
      </c>
      <c r="H25" s="11"/>
      <c r="I25" s="11"/>
      <c r="J25" s="11"/>
      <c r="K25" s="11"/>
      <c r="L25" s="11"/>
      <c r="M25" s="11"/>
    </row>
    <row r="26" spans="1:13" ht="12.75">
      <c r="A26" s="121" t="s">
        <v>202</v>
      </c>
      <c r="B26" s="121"/>
      <c r="C26" s="121"/>
      <c r="D26" s="121"/>
      <c r="E26" s="143"/>
      <c r="F26" s="143"/>
      <c r="G26" s="143"/>
      <c r="H26" s="11"/>
      <c r="I26" s="11"/>
      <c r="J26" s="11"/>
      <c r="K26" s="11"/>
      <c r="L26" s="11"/>
      <c r="M26" s="11"/>
    </row>
    <row r="27" spans="1:13" ht="12.75">
      <c r="A27" s="144" t="s">
        <v>58</v>
      </c>
      <c r="B27" s="144" t="s">
        <v>59</v>
      </c>
      <c r="C27" s="146" t="s">
        <v>60</v>
      </c>
      <c r="D27" s="148" t="s">
        <v>61</v>
      </c>
      <c r="E27" s="150" t="s">
        <v>85</v>
      </c>
      <c r="F27" s="150"/>
      <c r="G27" s="150"/>
      <c r="H27" s="150"/>
      <c r="I27" s="150"/>
      <c r="K27" s="11"/>
      <c r="L27" s="11"/>
      <c r="M27" s="11"/>
    </row>
    <row r="28" spans="1:13" ht="29.25">
      <c r="A28" s="145"/>
      <c r="B28" s="145"/>
      <c r="C28" s="147"/>
      <c r="D28" s="149"/>
      <c r="E28" s="40" t="s">
        <v>65</v>
      </c>
      <c r="F28" s="45" t="s">
        <v>82</v>
      </c>
      <c r="G28" s="40" t="s">
        <v>83</v>
      </c>
      <c r="H28" s="40" t="s">
        <v>84</v>
      </c>
      <c r="I28" s="40" t="s">
        <v>76</v>
      </c>
      <c r="K28" s="11"/>
      <c r="L28" s="11"/>
      <c r="M28" s="11"/>
    </row>
    <row r="29" spans="1:13" ht="81.75" customHeight="1">
      <c r="A29" s="47" t="s">
        <v>239</v>
      </c>
      <c r="B29" s="47">
        <v>2003</v>
      </c>
      <c r="C29" s="20" t="s">
        <v>244</v>
      </c>
      <c r="D29" s="87">
        <f aca="true" t="shared" si="1" ref="D29:D34">SUM(E29:I29)</f>
        <v>29.5</v>
      </c>
      <c r="E29" s="84">
        <v>26.5</v>
      </c>
      <c r="F29" s="151"/>
      <c r="G29" s="151"/>
      <c r="H29" s="84">
        <v>1</v>
      </c>
      <c r="I29" s="84">
        <v>2</v>
      </c>
      <c r="K29" s="11"/>
      <c r="L29" s="11"/>
      <c r="M29" s="11"/>
    </row>
    <row r="30" spans="1:13" ht="48.75">
      <c r="A30" s="44" t="s">
        <v>240</v>
      </c>
      <c r="B30" s="44">
        <v>2015</v>
      </c>
      <c r="C30" s="20" t="s">
        <v>243</v>
      </c>
      <c r="D30" s="87">
        <f t="shared" si="1"/>
        <v>29.3</v>
      </c>
      <c r="E30" s="84">
        <v>22</v>
      </c>
      <c r="F30" s="152"/>
      <c r="G30" s="152"/>
      <c r="H30" s="84">
        <v>6.3</v>
      </c>
      <c r="I30" s="84">
        <v>1</v>
      </c>
      <c r="K30" s="11"/>
      <c r="L30" s="11"/>
      <c r="M30" s="11"/>
    </row>
    <row r="31" spans="1:13" ht="68.25">
      <c r="A31" s="44" t="s">
        <v>241</v>
      </c>
      <c r="B31" s="44">
        <v>2012</v>
      </c>
      <c r="C31" s="20" t="s">
        <v>242</v>
      </c>
      <c r="D31" s="87">
        <f t="shared" si="1"/>
        <v>55.1</v>
      </c>
      <c r="E31" s="84">
        <v>40.5</v>
      </c>
      <c r="F31" s="84"/>
      <c r="G31" s="84"/>
      <c r="H31" s="84">
        <v>11.6</v>
      </c>
      <c r="I31" s="84">
        <v>3</v>
      </c>
      <c r="K31" s="11"/>
      <c r="L31" s="11"/>
      <c r="M31" s="11"/>
    </row>
    <row r="32" spans="1:13" ht="12.75">
      <c r="A32" s="28"/>
      <c r="B32" s="28"/>
      <c r="C32" s="30"/>
      <c r="D32" s="37">
        <f t="shared" si="1"/>
        <v>0</v>
      </c>
      <c r="E32" s="84"/>
      <c r="F32" s="84"/>
      <c r="G32" s="85"/>
      <c r="H32" s="85"/>
      <c r="I32" s="85"/>
      <c r="K32" s="11"/>
      <c r="L32" s="11"/>
      <c r="M32" s="11"/>
    </row>
    <row r="33" spans="1:13" ht="12.75">
      <c r="A33" s="42"/>
      <c r="B33" s="42"/>
      <c r="C33" s="30"/>
      <c r="D33" s="43">
        <f t="shared" si="1"/>
        <v>0</v>
      </c>
      <c r="E33" s="84"/>
      <c r="F33" s="84"/>
      <c r="G33" s="85"/>
      <c r="H33" s="85"/>
      <c r="I33" s="85"/>
      <c r="K33" s="11"/>
      <c r="L33" s="11"/>
      <c r="M33" s="11"/>
    </row>
    <row r="34" spans="1:13" ht="12.75">
      <c r="A34" s="21"/>
      <c r="B34" s="21"/>
      <c r="C34" s="30"/>
      <c r="D34" s="43">
        <f t="shared" si="1"/>
        <v>0</v>
      </c>
      <c r="E34" s="84"/>
      <c r="F34" s="84"/>
      <c r="G34" s="85"/>
      <c r="H34" s="85"/>
      <c r="I34" s="85"/>
      <c r="K34" s="11"/>
      <c r="L34" s="11"/>
      <c r="M34" s="11"/>
    </row>
    <row r="35" spans="1:13" ht="12.75">
      <c r="A35" s="55" t="s">
        <v>203</v>
      </c>
      <c r="B35" s="55"/>
      <c r="C35" s="63"/>
      <c r="D35" s="86">
        <f aca="true" t="shared" si="2" ref="D35:I35">SUM(D29:D34)</f>
        <v>113.9</v>
      </c>
      <c r="E35" s="86">
        <f t="shared" si="2"/>
        <v>89</v>
      </c>
      <c r="F35" s="86">
        <f t="shared" si="2"/>
        <v>0</v>
      </c>
      <c r="G35" s="86">
        <f t="shared" si="2"/>
        <v>0</v>
      </c>
      <c r="H35" s="86">
        <f t="shared" si="2"/>
        <v>18.9</v>
      </c>
      <c r="I35" s="86">
        <f t="shared" si="2"/>
        <v>6</v>
      </c>
      <c r="K35" s="11"/>
      <c r="L35" s="11"/>
      <c r="M35" s="11"/>
    </row>
    <row r="36" spans="2:13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 customHeight="1">
      <c r="A38" s="142" t="s">
        <v>245</v>
      </c>
      <c r="B38" s="142"/>
      <c r="C38" s="142"/>
      <c r="D38" s="142"/>
      <c r="E38" s="142"/>
      <c r="F38" s="142"/>
      <c r="G38" s="142"/>
      <c r="H38" s="142"/>
      <c r="I38" s="142"/>
      <c r="J38" s="41"/>
      <c r="K38" s="41"/>
      <c r="L38" s="41"/>
      <c r="M38" s="41"/>
    </row>
    <row r="39" spans="1:13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</sheetData>
  <sheetProtection/>
  <mergeCells count="33">
    <mergeCell ref="A38:I38"/>
    <mergeCell ref="A26:G26"/>
    <mergeCell ref="A27:A28"/>
    <mergeCell ref="B27:B28"/>
    <mergeCell ref="C27:C28"/>
    <mergeCell ref="D27:D28"/>
    <mergeCell ref="E27:I27"/>
    <mergeCell ref="F29:F30"/>
    <mergeCell ref="G29:G30"/>
    <mergeCell ref="A25:C25"/>
    <mergeCell ref="A20:C21"/>
    <mergeCell ref="D20:E20"/>
    <mergeCell ref="F20:F21"/>
    <mergeCell ref="G20:G21"/>
    <mergeCell ref="A22:C22"/>
    <mergeCell ref="A24:C24"/>
    <mergeCell ref="A23:C23"/>
    <mergeCell ref="A1:G1"/>
    <mergeCell ref="A2:G2"/>
    <mergeCell ref="A19:G19"/>
    <mergeCell ref="A10:G10"/>
    <mergeCell ref="A11:G11"/>
    <mergeCell ref="A12:G12"/>
    <mergeCell ref="A13:A14"/>
    <mergeCell ref="B13:C13"/>
    <mergeCell ref="D13:E13"/>
    <mergeCell ref="F13:G13"/>
    <mergeCell ref="A9:G9"/>
    <mergeCell ref="A3:G3"/>
    <mergeCell ref="A5:G5"/>
    <mergeCell ref="A6:G6"/>
    <mergeCell ref="A7:G7"/>
    <mergeCell ref="A8:G8"/>
  </mergeCells>
  <printOptions/>
  <pageMargins left="0.46" right="0.38" top="0.5511811023622047" bottom="0.5511811023622047" header="0.31496062992125984" footer="0.31496062992125984"/>
  <pageSetup fitToWidth="0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User</cp:lastModifiedBy>
  <cp:lastPrinted>2017-10-09T06:31:51Z</cp:lastPrinted>
  <dcterms:created xsi:type="dcterms:W3CDTF">2009-03-24T06:09:41Z</dcterms:created>
  <dcterms:modified xsi:type="dcterms:W3CDTF">2017-10-09T06:31:54Z</dcterms:modified>
  <cp:category/>
  <cp:version/>
  <cp:contentType/>
  <cp:contentStatus/>
</cp:coreProperties>
</file>