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6pf_titul" sheetId="1" state="visible" r:id="rId2"/>
    <sheet name="6pf" sheetId="2" state="visible" r:id="rId3"/>
    <sheet name="Контроль 6pf" sheetId="3" state="visible" r:id="rId4"/>
    <sheet name="Контроль 6pf новопризнач." sheetId="4" state="visible" r:id="rId5"/>
  </sheets>
  <definedNames>
    <definedName function="false" hidden="false" localSheetId="1" name="OLE_LINK2" vbProcedure="false">'6pf'!#ref!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<sst xmlns="http://schemas.openxmlformats.org/spreadsheetml/2006/main" count="2218" uniqueCount="684">
  <si>
    <t xml:space="preserve">Державне статистичне спостереження </t>
  </si>
  <si>
    <t xml:space="preserve">ЗВІТ
про чисельність пенсіонерів і суми призначених місячних пенсій</t>
  </si>
  <si>
    <t xml:space="preserve">на </t>
  </si>
  <si>
    <t xml:space="preserve">01.01.2021</t>
  </si>
  <si>
    <t xml:space="preserve">Подають:</t>
  </si>
  <si>
    <t xml:space="preserve">Терміни подання</t>
  </si>
  <si>
    <t xml:space="preserve">Форма № 6-ПФ</t>
  </si>
  <si>
    <t xml:space="preserve">Управління Пенсійного фонду України в районах, містах і районах у містах</t>
  </si>
  <si>
    <t xml:space="preserve">ЗАТВЕРДЖЕНО
Наказ Пенсійного фонду
України
та Державного комітету
статистики України
від 29.12.2003 р. № 127/471</t>
  </si>
  <si>
    <t xml:space="preserve">– головним управлінням Пенсійного фонду України в Автономній Республіці Крим, областях, містах Києві та Севастополі</t>
  </si>
  <si>
    <t xml:space="preserve">5 лютого</t>
  </si>
  <si>
    <t xml:space="preserve">– районним,міським відділам статистики</t>
  </si>
  <si>
    <t xml:space="preserve">25 лютого</t>
  </si>
  <si>
    <t xml:space="preserve">Головні управління Пенсійного фонду України в Автономній Республіці Крим, областях, містах Києві та Севастополі</t>
  </si>
  <si>
    <t xml:space="preserve">– Пенсійному фонду України</t>
  </si>
  <si>
    <t xml:space="preserve">– головному управлінню статистики в Автономній Республіці Крим, обласним, Київському та Севастопольському міським управлінням статистики зведену інформацію по регіону та районах</t>
  </si>
  <si>
    <t xml:space="preserve">Поштова</t>
  </si>
  <si>
    <t xml:space="preserve">Річна</t>
  </si>
  <si>
    <t xml:space="preserve">Пенсійний фонд України зведену інформацію по Україні та регіонах</t>
  </si>
  <si>
    <t xml:space="preserve">– Державному комітету статистики України</t>
  </si>
  <si>
    <t xml:space="preserve">10 квітня</t>
  </si>
  <si>
    <t xml:space="preserve">Найменування організації-складача інформації</t>
  </si>
  <si>
    <t xml:space="preserve">Головне управління ПФУ в Полтавській області</t>
  </si>
  <si>
    <t xml:space="preserve">Поштова адреса</t>
  </si>
  <si>
    <t xml:space="preserve">Код форми документа за ДКУД</t>
  </si>
  <si>
    <t xml:space="preserve">Коди організації-складача</t>
  </si>
  <si>
    <t xml:space="preserve">за ЄДРПОУ</t>
  </si>
  <si>
    <t xml:space="preserve">території (КОАТУУ)</t>
  </si>
  <si>
    <t xml:space="preserve">виду економічної діяльності (КВЕД)</t>
  </si>
  <si>
    <t xml:space="preserve">форми власності (КФВ)</t>
  </si>
  <si>
    <t xml:space="preserve">організаційно-правової форми господарювання (КОПФГ)</t>
  </si>
  <si>
    <t xml:space="preserve">міністерства, іншого центрального органу, якому підпорядкована організація складач інформації (СПОДУ)*</t>
  </si>
  <si>
    <t xml:space="preserve">КС</t>
  </si>
  <si>
    <t xml:space="preserve">* тільки для підприємств державної форми власності</t>
  </si>
  <si>
    <t xml:space="preserve">№№ рядків</t>
  </si>
  <si>
    <t xml:space="preserve">Чисельність пенсіонерів, які пеербувають на обліку в органах Пенсійного фонду України (осіб)</t>
  </si>
  <si>
    <t xml:space="preserve">Загальна сума призначених пенсій, тис.грн.</t>
  </si>
  <si>
    <t xml:space="preserve">Середні розміри призначених місячних пенсій, грн.</t>
  </si>
  <si>
    <t xml:space="preserve">Новопризначені пенсії</t>
  </si>
  <si>
    <t xml:space="preserve">Місячних пенсій з урахуванням надбавок, підвищень</t>
  </si>
  <si>
    <t xml:space="preserve">місячних пенсій з урахуванням надбавок, підвищень, державної адресної допомоги</t>
  </si>
  <si>
    <t xml:space="preserve">місячних пенсій з урахуванням надбавок, підвищень, державної адресної допомоги та пенсій за особливі заслуги</t>
  </si>
  <si>
    <t xml:space="preserve">місячних пенсій з урахуванням надбавок, підвищень, державної адресної допомоги, пенсій за особливі заслуги, доплат згідно ЗУ "Про про підвищення престижності шахтарської праці"</t>
  </si>
  <si>
    <t xml:space="preserve">Загальна сума призначених пенсій, з урахуванням індексації, всього</t>
  </si>
  <si>
    <t xml:space="preserve">Чисельність пенсіонерів, які перебувають на обліку в органах Пенсійного фонду України (осіб)</t>
  </si>
  <si>
    <t xml:space="preserve">Загальна сума призначених місячних пенсій разом з цільовою грошовою допомогою, щомісччною державною адресною допомогою до пенсії, надбавкою за особливі заслуги перед Україною, державною соціальною допомогою з урахуванням індексації та обмеження, тис.грн.</t>
  </si>
  <si>
    <t xml:space="preserve">Середній розмір призначених місячних пенсій разом з цільовою грошовою допомогою, щомісячною державною адресною допомогою до пенсії, надбавкою за особливі заслуги перед Україною, державною соціальною допомогою з урахуванням індексації, грн. коп.</t>
  </si>
  <si>
    <t xml:space="preserve">всього</t>
  </si>
  <si>
    <t xml:space="preserve">у тому числі основного розміру</t>
  </si>
  <si>
    <t xml:space="preserve">А</t>
  </si>
  <si>
    <t xml:space="preserve">Б</t>
  </si>
  <si>
    <t xml:space="preserve">Всього пенсiонерiв (рядки 5+ 167+ 195+ 236+ 244+ 252+ 253+ 254+ 262+ 270+ 279+ 282+ 291+ 299+ 300+ 3001+301) 
 у тому числi:</t>
  </si>
  <si>
    <t xml:space="preserve">Жiнок                                </t>
  </si>
  <si>
    <t xml:space="preserve">Iз рядка 2 - iнвалiдiв               </t>
  </si>
  <si>
    <t xml:space="preserve">Iз загальної чисельностi пенсiонерiв (рядок1)
 - проживають у сiльськiй мiсцевостi (рядки 58+ 115+ 134+ 150+ 172+ 177+ 194+ 217+ 233+ 317)</t>
  </si>
  <si>
    <t xml:space="preserve">I. ЗАКОН УКРАЇНИ "ПРО ЗАГАЛЬНООБОВ’ЯЗКОВЕ ДЕРЖАВНЕ ПЕНСІЙНЕ СТРАХУВАННЯ"</t>
  </si>
  <si>
    <t xml:space="preserve">Всього пенсіонерів (рядки 6+110+128+135) 
з них:</t>
  </si>
  <si>
    <t xml:space="preserve">1.За віком  у солідарній системі,  всього (рядки 7+8+9+10+11+12)
(59+60+61+62+63+64+65+66+67+68)</t>
  </si>
  <si>
    <t xml:space="preserve">у тому числі призначено пенсію у розмірах:
а) нижче мінімальної пенсії за віком </t>
  </si>
  <si>
    <t xml:space="preserve">б) у мінімальному розмірі</t>
  </si>
  <si>
    <t xml:space="preserve">в) вище одного мінімального до двох мінімальних розмірів включно</t>
  </si>
  <si>
    <t xml:space="preserve">г) вище двох мінімальних до трьох мінімальних розмірів включно</t>
  </si>
  <si>
    <t xml:space="preserve">д) вище трьох мінімальних розмірів до чотирьох мінімальних розмірів включно</t>
  </si>
  <si>
    <t xml:space="preserve">є) вище чотирьох мінімальних розмірів</t>
  </si>
  <si>
    <t xml:space="preserve">Із загального числа пенсіонерів за віком із рядка 6  одержують пенсію:
а) при страховому стажі більше 20 років та менше 30 років у жінок та більше 25 років та менше 35 років – у чоловіків</t>
  </si>
  <si>
    <t xml:space="preserve">б) за роботу у сільському господарстві</t>
  </si>
  <si>
    <t xml:space="preserve">в) при страховому стажі менше 20 років у жінок та 25 років – у чоловіків </t>
  </si>
  <si>
    <t xml:space="preserve">Із загального числа пенсіонерів за віком у солідарній системі (рядок 6) жінки, яким виповнилося 55 років і яким призначено дострокову пенсію за віком згідго із пунктом 7-2 розділу ХV Закону України “Про загальнообов'язкове державне пенсійне страхування”</t>
  </si>
  <si>
    <t xml:space="preserve">З рядка 1511 жінки, яким станом на звітну дату припинено зменшення розміру пенсії згідно із пунктом 7-2 розділу XV Закону України “Про загальнообов’язкове державне пенсійне страхування”</t>
  </si>
  <si>
    <t xml:space="preserve">Із загального числа пенсіонерів за віком у солідарній системі  (рядок 6 ) -  одержують пенсію на пільгових умовах сума рядків 17+21+25+29+30+31+32+33+34+35+39+46+49+52+55) </t>
  </si>
  <si>
    <t xml:space="preserve">з них:
за списком N1 (ст.13 пункт а) Закону України “Про пенсійне забезпечення"</t>
  </si>
  <si>
    <t xml:space="preserve">    у тому числі:
    жінки у віці до 55 років</t>
  </si>
  <si>
    <t xml:space="preserve">    чоловіки у віці до 60 років</t>
  </si>
  <si>
    <t xml:space="preserve">Із рядка 17 – одержують пільгові пенсії, призначені відповідно до ст.100 Закону України „Про пенсійне забезпечення”</t>
  </si>
  <si>
    <t xml:space="preserve">чоловіки у віці до 60 років</t>
  </si>
  <si>
    <t xml:space="preserve"> Із рядка 17 - одержують пенсію при неповному  пільговому стажі</t>
  </si>
  <si>
    <t xml:space="preserve">працівники, зайняті на підземних і відкритих гірничих роботах (ст.14 Закону України "Про пенсійне забезпечення")</t>
  </si>
  <si>
    <t xml:space="preserve">Із рядка 21 – пенсія призначена із скороченням віку (частина 2 ст.14 Закону України «Про пенсійне забезпечення»)</t>
  </si>
  <si>
    <t xml:space="preserve">за списком N2 (ст.13 пункт б)  Закону України “Про пенсійне забезпечення”</t>
  </si>
  <si>
    <t xml:space="preserve">у тому числі при неповному пільговому стажі</t>
  </si>
  <si>
    <t xml:space="preserve">із рядків 17 і 25 – жінки</t>
  </si>
  <si>
    <t xml:space="preserve">Із рядків 17 і 21 – пенсіонери, які працювали на підземних роботах</t>
  </si>
  <si>
    <t xml:space="preserve">трактористи-машиністи (чоловіки)</t>
  </si>
  <si>
    <t xml:space="preserve">жінки, які працювали трактористами-машиністами</t>
  </si>
  <si>
    <t xml:space="preserve">жінки, які працювали доярками, свинарками-операторами</t>
  </si>
  <si>
    <t xml:space="preserve">жінки, зайняті на вирощуванні, збиранні та післязбиральній обробці тютюну</t>
  </si>
  <si>
    <t xml:space="preserve">жінки - робітниці текстильного виробництва</t>
  </si>
  <si>
    <t xml:space="preserve">жінки, які працювали у сільськогосподарському виробництві та виховали п’ятеро та більше дітей</t>
  </si>
  <si>
    <t xml:space="preserve">водії міського пасажирського транспорту</t>
  </si>
  <si>
    <t xml:space="preserve">Пенсіонери, які одержують пенсію на пільгових умовах і враховані у  рядках 25,29,30,31,32,33,34,35</t>
  </si>
  <si>
    <t xml:space="preserve">Військовослужбовці, особи начальницького і рядового складу органів внутрішніх справ (дружини, чоловіки, батьки) які мають право на призначення дострокової пенсії за віком</t>
  </si>
  <si>
    <t xml:space="preserve">     з них:
інваліди війни (включаючи тих, що перейшли з пенсії за  інвалідністю) (41+42+43)</t>
  </si>
  <si>
    <t xml:space="preserve">у тому числі:
І  групи</t>
  </si>
  <si>
    <t xml:space="preserve">ІІ  групи</t>
  </si>
  <si>
    <t xml:space="preserve">ІІІ групи</t>
  </si>
  <si>
    <t xml:space="preserve">    із рядка 39:
    жінки у віці до 55 років</t>
  </si>
  <si>
    <t xml:space="preserve">багатодітні матері та матері (батьки) інвалідів з дитинства</t>
  </si>
  <si>
    <t xml:space="preserve">батьки  iнвалiдiв з дитинства</t>
  </si>
  <si>
    <t xml:space="preserve">ліліпути і диспропорційні карлики</t>
  </si>
  <si>
    <t xml:space="preserve">сліпі</t>
  </si>
  <si>
    <t xml:space="preserve">особи, що працювали на Крайній Півночі та у місцевостях,  прирівнених до Крайньої Півночі</t>
  </si>
  <si>
    <t xml:space="preserve">Із загального числа пенсіонерів за віком (рядок 6)
проживають у сільській місцевості</t>
  </si>
  <si>
    <t xml:space="preserve">жінки у віці до 55 років</t>
  </si>
  <si>
    <t xml:space="preserve">жінки у віці 55-59 років</t>
  </si>
  <si>
    <t xml:space="preserve">жінки у віці 60-69 років</t>
  </si>
  <si>
    <t xml:space="preserve">жінки у віці 70-79 років</t>
  </si>
  <si>
    <t xml:space="preserve">жінки у віці 80 років і старше</t>
  </si>
  <si>
    <t xml:space="preserve">чоловіки у віці 60-64 років</t>
  </si>
  <si>
    <t xml:space="preserve">чоловіки у віці 65-69 років</t>
  </si>
  <si>
    <t xml:space="preserve">чоловіки у віці 70-79 років</t>
  </si>
  <si>
    <t xml:space="preserve">чоловіки у віці 80 років і старші</t>
  </si>
  <si>
    <t xml:space="preserve">Пенсіонери, які набули права на надбавку до пенсії за кожний повний рік страхового стажу понад 25 (35) років у чоловіків і 20 (30) років у жінок згідно із статтею 28 Закону України “Про загальнообов”язкове державне пенсійне страхування”, всього (рядки 70+71+72+73+74+75+76+77+78+79+80+81+82+83+84+85)</t>
  </si>
  <si>
    <t xml:space="preserve">               у тому числі:
у розмірі 1%- 9% основного розміру пенсії</t>
  </si>
  <si>
    <t xml:space="preserve">у розмірі 10% основного розміру пенсії</t>
  </si>
  <si>
    <t xml:space="preserve">у розмірі 11%-19% основного розміру пенсії</t>
  </si>
  <si>
    <t xml:space="preserve">у розмірі 20% основного розміру пенсії</t>
  </si>
  <si>
    <t xml:space="preserve">у розмірі 21%-29% основного розміру пенсії</t>
  </si>
  <si>
    <t xml:space="preserve">у розмірі 30% основного розміру пенсії</t>
  </si>
  <si>
    <t xml:space="preserve">у розмірі 31%-35% основного розміру пенсії</t>
  </si>
  <si>
    <t xml:space="preserve">у розмірі 36%-39% основного розміру пенсії</t>
  </si>
  <si>
    <t xml:space="preserve">у розмірі 40% основного розміру пенсії</t>
  </si>
  <si>
    <t xml:space="preserve">у розмірі 41%-45% основного розміру пенсії</t>
  </si>
  <si>
    <t xml:space="preserve">у розмірі від 46% до 49% основного розміру пенсії</t>
  </si>
  <si>
    <t xml:space="preserve">у розмірі 50% основного розміру пенсії</t>
  </si>
  <si>
    <t xml:space="preserve">у розмірі 51%-55% основного розміру пенсії</t>
  </si>
  <si>
    <t xml:space="preserve">у розмірі 56%-59% основного розміру пенсії</t>
  </si>
  <si>
    <t xml:space="preserve">у розмірі 60% основного розміру пенсії</t>
  </si>
  <si>
    <t xml:space="preserve">у розмірі 61%-65% основного розміру пенсії</t>
  </si>
  <si>
    <t xml:space="preserve">Пенсіонери, які набули права на надбавку до пенсії за роботу після досягнення пенсійного віку згідно із статтею 29 Закону України “Про загальнообов”язкове державне пенсійне страхування”</t>
  </si>
  <si>
    <t xml:space="preserve">Пенсіонери, яким призначено пенсію за віком з відстрочкою часу її призначення згідно із  частиною 1 статті 29 Закону України “Про загальнообов'язкове державне пенсійне страхування”</t>
  </si>
  <si>
    <t xml:space="preserve">у тому числі: 
з пiдвищенням розмiру пенсiї за вiком на 0,5% за кожний повний мiсяць страхового стажу пiсля досягнення пенсiйного вiку у разi вiдстрочення виходу на пенсiю на строк: - до 1 року</t>
  </si>
  <si>
    <t xml:space="preserve">з підвищенням розміру пенсії за віком на 0,5%  - від 1 року до 2 років</t>
  </si>
  <si>
    <t xml:space="preserve">з підвищенням розміру пенсії за віком на 0,5%  - від 2 років до 5 років включно</t>
  </si>
  <si>
    <t xml:space="preserve">з підвищенням розміру пенсії за віком на 0,75  -  понад 5 років</t>
  </si>
  <si>
    <t xml:space="preserve">Пенсіонери, яким встановлено підвищення розміру пенсії за більш пізній вихід на пенсію згідно із частиною 3 статті 29 Закону України “Про загальнообов'язкове державне пенсійне страхування”</t>
  </si>
  <si>
    <t xml:space="preserve">Пенсіонери, які набули право на надбавку до пенсії за роботу після досягнення пенсійного віку  згідно із Законом України «Про пенсійне забезпечення», всього (98+99+100+101)</t>
  </si>
  <si>
    <t xml:space="preserve">     у тому числі:
у розмірі 10% основної пенсії</t>
  </si>
  <si>
    <t xml:space="preserve">у розмірі 20% основної пенсії</t>
  </si>
  <si>
    <t xml:space="preserve">у розмірі 30% основної пенсії</t>
  </si>
  <si>
    <t xml:space="preserve">у розмірі 40% основної пенсії</t>
  </si>
  <si>
    <t xml:space="preserve">Із загального числа пенсіонерів за віком (рядок 6):
а) інваліди війни,  які отримують пенсію за віком, всього  (103+104+105)</t>
  </si>
  <si>
    <t xml:space="preserve">б) інваліди,  які одержують пенсію за віком (крім інвалідів війни), всього (рядки 107+108+109)</t>
  </si>
  <si>
    <t xml:space="preserve">2. Всього пенсіонерів по інвалідності в солідарній системі ( рядки 111+112+113), (117+119+123)</t>
  </si>
  <si>
    <t xml:space="preserve">Із рядка 110:
- одержують пенсію по інвалідності у мінімальному розмірі</t>
  </si>
  <si>
    <t xml:space="preserve">ІІ групи</t>
  </si>
  <si>
    <t xml:space="preserve">- одержують пенсію по інвалідності у розмірі пенсії за віком у мінімальному розмірі:</t>
  </si>
  <si>
    <t xml:space="preserve">Із загального числа пенсіонерів за інвалідністю  (із рядка 110) одержують пенсію:
а) за роботу в сільському господарстві </t>
  </si>
  <si>
    <t xml:space="preserve">б) проживають у сільській місцевості </t>
  </si>
  <si>
    <t xml:space="preserve">в) за інвалідністю в розмірі пенсії за віком</t>
  </si>
  <si>
    <t xml:space="preserve">г) інваліди праці</t>
  </si>
  <si>
    <t xml:space="preserve">Із рядка 117 -  інваліди, які працювали на підземних роботах</t>
  </si>
  <si>
    <t xml:space="preserve">г) інваліди війни (120+121+122)</t>
  </si>
  <si>
    <t xml:space="preserve">з них:
І  групи</t>
  </si>
  <si>
    <t xml:space="preserve">д) інваліди, інвалідність яких настала під час проходження строкової військової служби</t>
  </si>
  <si>
    <t xml:space="preserve">е) за списком №1</t>
  </si>
  <si>
    <t xml:space="preserve">є) за списком №1  при неповному пільговому стажі</t>
  </si>
  <si>
    <t xml:space="preserve">Із загального числа інвалідів I і II груп (рядки 111,  112):
    жінки у віці до 55 років</t>
  </si>
  <si>
    <t xml:space="preserve">3. Пенсіонери у зв”язку із втратою годувальника  в солідарній системі (осіб) (рядки 129+130+131)</t>
  </si>
  <si>
    <t xml:space="preserve">      у тому числі у сім'ях:
з одним непрацездатним</t>
  </si>
  <si>
    <t xml:space="preserve">з двома непрацездатними</t>
  </si>
  <si>
    <t xml:space="preserve">з трьома або більше непрацездатними</t>
  </si>
  <si>
    <t xml:space="preserve">Із рядка 128 - діти – круглі сироти</t>
  </si>
  <si>
    <t xml:space="preserve">   з них віком старше 18 років</t>
  </si>
  <si>
    <t xml:space="preserve">Із загального числа пенсіонерів у разі втрати годувальника (рядок 128 ) одержують пенсію:
а)  за  роботу годувальника в сільському господарстві</t>
  </si>
  <si>
    <t xml:space="preserve">б) проживають у сільській місцевості</t>
  </si>
  <si>
    <t xml:space="preserve">г) інваліди (1342+1343+1344=1345+1346)</t>
  </si>
  <si>
    <t xml:space="preserve">Із рядка 1341:
– інваліди війни</t>
  </si>
  <si>
    <t xml:space="preserve">– інваліди праці</t>
  </si>
  <si>
    <t xml:space="preserve">4. Пенсіонери за вислугу років, всього (рядки 136+ 140+ 141+ 142+ 143+ 144+ 145+ 146+ 1461+ 147+ 148+ 149)</t>
  </si>
  <si>
    <t xml:space="preserve">   з них:
працівники авіації (137+138+139)</t>
  </si>
  <si>
    <t xml:space="preserve">Із рядка 136:
а) льотчики-випробувачі</t>
  </si>
  <si>
    <t xml:space="preserve">б) льотчики цивільної авіації</t>
  </si>
  <si>
    <t xml:space="preserve">в) інші працівники авіації </t>
  </si>
  <si>
    <t xml:space="preserve">працівники залізничного транспорту та метрополітену</t>
  </si>
  <si>
    <t xml:space="preserve">водії вантажних автомобілів</t>
  </si>
  <si>
    <t xml:space="preserve">працівники геологічних експедицій</t>
  </si>
  <si>
    <t xml:space="preserve">працівники лісозаготівель і лісосплаву</t>
  </si>
  <si>
    <t xml:space="preserve">механізатори (докери-механізатори) в портах</t>
  </si>
  <si>
    <t xml:space="preserve">працівники плавскладу</t>
  </si>
  <si>
    <t xml:space="preserve">працівники освіти</t>
  </si>
  <si>
    <t xml:space="preserve">працівники охорони здоров'я</t>
  </si>
  <si>
    <t xml:space="preserve">працівники соціального забезпечення населення у будинках- інтернатах</t>
  </si>
  <si>
    <t xml:space="preserve">спортсмени</t>
  </si>
  <si>
    <t xml:space="preserve">артисти</t>
  </si>
  <si>
    <t xml:space="preserve">Із загального числа пенсіонерів за вислугу років (рядок 135):
а) проживають у сільській місцевості :</t>
  </si>
  <si>
    <t xml:space="preserve">б) жінки у віці до 55 років</t>
  </si>
  <si>
    <t xml:space="preserve">д) чоловіки у віці до 60 років</t>
  </si>
  <si>
    <t xml:space="preserve">г) інваліди (157+158=154+155+156)</t>
  </si>
  <si>
    <t xml:space="preserve">Із рядка 153:
– інваліди війни</t>
  </si>
  <si>
    <t xml:space="preserve">Із загального числа пенсіонерів, яким пенсію призначено відповідно до  Закону України «Про загальнообов’язкове державне пенсійне страхування» (рядок 5):
Пенсіонери, яким згідно зі  ст.21а, 33а, Закону України “Про пенсійне забезпечення” установлена надбавка на утриманців </t>
  </si>
  <si>
    <t xml:space="preserve">Кількість утриманців, на яких установлені надбавки (осіб),  всього</t>
  </si>
  <si>
    <t xml:space="preserve">з них - діти до 18 років</t>
  </si>
  <si>
    <t xml:space="preserve">Пенсіонери, яким установлена надбавка на догляд за ними:
– відповідно до ст.21 б</t>
  </si>
  <si>
    <t xml:space="preserve">– відповідно до ст.33 б</t>
  </si>
  <si>
    <t xml:space="preserve">Пенсіонери, яким призначено грошову допомогу у розмірі десяти місячних пенсій згідно із п. 7-1 розділу ХV Закону України “Про загальнообов'язкове державне пенсійне страхування”</t>
  </si>
  <si>
    <t xml:space="preserve">ІI. ЗАКОН УКРАЇНИ "ПРО  ПЕНСІЙНЕ ЗАБЕЗПЕЧЕННЯ"</t>
  </si>
  <si>
    <t xml:space="preserve">Всього пенсіонерів
(167=168+173+178) </t>
  </si>
  <si>
    <t xml:space="preserve">1. Пенсіонери за інвалідністю від нещасного випадку на виробництві або професійного захворювання (169+170+171)</t>
  </si>
  <si>
    <t xml:space="preserve">Із рядка 168:
– інваліди війни</t>
  </si>
  <si>
    <t xml:space="preserve">– проживають у сільській місцевості</t>
  </si>
  <si>
    <t xml:space="preserve">2. Пенсіонери у зв’язку із втратою годувальника, який помер внаслідок нещасного випадку на виробництві або професійного захворювання (осіб)
(174+175+176)</t>
  </si>
  <si>
    <t xml:space="preserve">      у тому числі:
з одним непрацездатним</t>
  </si>
  <si>
    <t xml:space="preserve">з трьома і більше непрацездатними</t>
  </si>
  <si>
    <t xml:space="preserve">Із рядка 173 – проживають у сільській місцевості</t>
  </si>
  <si>
    <t xml:space="preserve">3. Пенсіонери, які одержують соціальні пенсії (рядки 179+183+184+190+192+193)</t>
  </si>
  <si>
    <t xml:space="preserve">    у тому числі:
Інваліди з дитинства (рядки 180+181+182)</t>
  </si>
  <si>
    <t xml:space="preserve">Діти до 18 років</t>
  </si>
  <si>
    <t xml:space="preserve">Інваліди, при відсутності права на пенсію за віком (185+186+187)</t>
  </si>
  <si>
    <t xml:space="preserve">Із загального числа інвалідів I та II груп (рядки 180,181,185,186)
  жінки у віці до 55 років</t>
  </si>
  <si>
    <t xml:space="preserve">  чоловіки у віці до 60 років</t>
  </si>
  <si>
    <t xml:space="preserve">Особи, які досягли  віку і не набули права на пенсію за віком (чоловіки - 60 років; жінки – 55 років)</t>
  </si>
  <si>
    <t xml:space="preserve">      у тому числі:
особи, які не набули права на  пенсію за віком без поважних причин</t>
  </si>
  <si>
    <t xml:space="preserve">Матері-героїні, яким присвоєно звання “Мати-героїня</t>
  </si>
  <si>
    <t xml:space="preserve">Діти у разі втрати годувальника</t>
  </si>
  <si>
    <t xml:space="preserve">Із рядка 178 - проживають у сільській  місцевості</t>
  </si>
  <si>
    <t xml:space="preserve">ІII. ЗАКОН УКРАЇНИ "ПРО ПЕНСІЙНЕ ЗАБЕЗПЕЧЕННЯ ОСІБ, ЗВІЛЬНЕНИХ З ВІЙСЬКОВОЇ СЛУЖБИ, ТА ДЕЯКИХ ІНШИХ ОСІБ”</t>
  </si>
  <si>
    <t xml:space="preserve">Пенсіонери-військовослужбовці та  їхні  сім'ї, які одержують пенсії в органах Пенсійного фонду
 (рядки 196+229)</t>
  </si>
  <si>
    <t xml:space="preserve">         з них:
1. Пенсіонери за інвалідністю із числа військовослужбовців (сума рядків 200+207) (197+198+199)</t>
  </si>
  <si>
    <t xml:space="preserve">Із загального числа пенсіонерів за інвалідністю (рядок 196) - інваліди війни – (201+203+205)</t>
  </si>
  <si>
    <t xml:space="preserve">з них одержують пенсію у мінімальному розмірі</t>
  </si>
  <si>
    <t xml:space="preserve">Із загального числа пенсіонерів за інвалідність (рядок 196) - інші інваліди із числа військовослужбовців,   всього  (рядки 208+210+212)</t>
  </si>
  <si>
    <t xml:space="preserve">Із числа інвалідів війни (рядок 200) - воїни-інтернаціоналісти</t>
  </si>
  <si>
    <t xml:space="preserve">Із загальногої чисельності пенсіонерів із числа військовослужбовців, яким призначено пенсію за інвалідністю (рядок 196):
– одержують пенсію у мінімальному розмірі (рядки 202,204,206,209,211,213)</t>
  </si>
  <si>
    <t xml:space="preserve">Із рядка 215 – пенсія призначена із заробітної плати</t>
  </si>
  <si>
    <t xml:space="preserve">– проживають у сільскій місцевості</t>
  </si>
  <si>
    <t xml:space="preserve">Із  числа пенсіонерів за інвалідністю І і ІІ груп (рядки 197,198) - чоловіки у віці до 60 років</t>
  </si>
  <si>
    <t xml:space="preserve">Пенсіонери за інвалідністю, яким згідно зі ст. 24 а, б, Закону України «Про пенсійне забезпечення військовослужбовців та осіб начальницького і рядового складу органів внутрішніх справ» установлені надбавки до пенсії:
– інваліди, яким установлені надбавки на утриманців (ст.24 а):</t>
  </si>
  <si>
    <t xml:space="preserve">– кількість утриманців, на яких установлені надбавки (осіб) – всього</t>
  </si>
  <si>
    <t xml:space="preserve">– інваліди, яким встановлені надбавки до пенсії на догляд за ними,  всього (226+227+228)</t>
  </si>
  <si>
    <t xml:space="preserve">Непрацюючі інваліди,яким відповідно до ст.24 Закону України "Про пенсійне забезпечення осіб, звільнених з військової служби, та деяких інших осіб" встановлено надбавку до пенсії на утримання непрацездатних членів сім"ї, всього</t>
  </si>
  <si>
    <t xml:space="preserve">– кількість утриманців, на яких установлені надбавки (осіб) - всього</t>
  </si>
  <si>
    <t xml:space="preserve">2. Пенсіонери у разі втрати годувальника із числа військовослужбовців (осіб) (230+231+232)</t>
  </si>
  <si>
    <t xml:space="preserve">Із загального числа пенсіонерів у разі втрати годувальника (рядок 229) :
– проживають у сільській місцевості</t>
  </si>
  <si>
    <t xml:space="preserve">– члени сімей воїнів-інтернаціоналістів</t>
  </si>
  <si>
    <t xml:space="preserve">Із загального числа пенсіонерів- військовослужбовців і їх сімей - яким призначено пенсію у разі втрати годувальника (рядок 229), - одержують пенсію у мінімальному розмірі</t>
  </si>
  <si>
    <t xml:space="preserve">IV. ЗАКОН УКРАЇНИ "ПРО ДЕРЖАВНУ СЛУЖБУ"</t>
  </si>
  <si>
    <t xml:space="preserve">Всього пенсіонерів (рядки 237+238+243)</t>
  </si>
  <si>
    <t xml:space="preserve">          з них:
1. За віком</t>
  </si>
  <si>
    <t xml:space="preserve">2. За  інвалідністю (239+240+2401=241+242)</t>
  </si>
  <si>
    <t xml:space="preserve">Із загального числа пенсіонерів за інвалідністю (рядок 238)
– інваліди праці</t>
  </si>
  <si>
    <t xml:space="preserve">– інваліди війни</t>
  </si>
  <si>
    <t xml:space="preserve">3. У разі втрати годувальника  (особи)</t>
  </si>
  <si>
    <t xml:space="preserve">V. ЗАКОН УКРАЇНИ "ПРО СТАТУС НАРОДНОГО ДЕПУТАТА УКРАЇНИ"</t>
  </si>
  <si>
    <t xml:space="preserve">Всього пенсіонерів  (рядки 245+246+251)</t>
  </si>
  <si>
    <t xml:space="preserve">1. За віком</t>
  </si>
  <si>
    <t xml:space="preserve">2. За  інвалідністю (247+248)(249+250)</t>
  </si>
  <si>
    <t xml:space="preserve">Із загального числа пенсіонерів за інвалідністю (рядок 246)
– інваліди праці</t>
  </si>
  <si>
    <t xml:space="preserve">VІ. ПОЛОЖЕННЯ ПРО ПОМІЧНИКА-КОНСУЛЬТАНТА НАРОДНОГО ДЕПУТАТА УКРАЇНИ</t>
  </si>
  <si>
    <t xml:space="preserve">Всього пенсіонерів (за віком)</t>
  </si>
  <si>
    <t xml:space="preserve">VIІ. ЗАКОН УКРАЇНИ "ПРО ДИПЛОМАТИЧНУ СЛУЖБУ"</t>
  </si>
  <si>
    <t xml:space="preserve">VІІІ . ЗАКОН УКРАЇНИ "ПРО  НАЦІОНАЛЬНИЙ БАНК УКРАЇНИ"</t>
  </si>
  <si>
    <t xml:space="preserve">Всього пенсіонерів  (рядки255+256+261)</t>
  </si>
  <si>
    <t xml:space="preserve">   з них:
1. За віком</t>
  </si>
  <si>
    <t xml:space="preserve">2. По  інвалідності (257+258=259+260)</t>
  </si>
  <si>
    <t xml:space="preserve">Із загального числа пенсіонерів за інвалідністю (рядок 256)
– інваліди праці</t>
  </si>
  <si>
    <t xml:space="preserve">ІХ. ЗАКОН УКРАЇНИ “ПРО ДЕРЖАВНУ ПІДТРИМКУ ЗАСОБІВ МАСОВОЇ  ІНФОРМАЦІЇ ТА СОЦІАЛЬНИЙ ЗАХИСТ ЖУРНАЛІСТІВ”</t>
  </si>
  <si>
    <t xml:space="preserve">Всього пенсіонерів  (рядки 263+264+269)</t>
  </si>
  <si>
    <t xml:space="preserve">2. По  інвалідності (265+266=267+268)</t>
  </si>
  <si>
    <t xml:space="preserve">Із загального числа пенсіонерів за інвалідністю (рядок 264)
– інваліди праці</t>
  </si>
  <si>
    <t xml:space="preserve">Х . ЗАКОН УКРАЇНИ "ПРО  СЛУЖБУ В ОРГАНАХ МІСЦЕВОГО САМОВРЯДУВАННЯ"</t>
  </si>
  <si>
    <t xml:space="preserve">Всього пенсіонерів (рядки 271+272+277)</t>
  </si>
  <si>
    <t xml:space="preserve">2. По інвалідності (273+274=275+276)</t>
  </si>
  <si>
    <t xml:space="preserve">Із загального числа пенсіонерів за інвалідністю (рядок 272)
– інваліди праці</t>
  </si>
  <si>
    <t xml:space="preserve">Із рядка 270 -  особи, які працювали на виборних посадах</t>
  </si>
  <si>
    <t xml:space="preserve">XІ. МИТНИЙ КОДЕКС УКРАЇНИ</t>
  </si>
  <si>
    <t xml:space="preserve">Всього пенсіонерів   (рядки 280+2801+281)</t>
  </si>
  <si>
    <t xml:space="preserve">2. По інвалідності (2802+2803=2804+2805)</t>
  </si>
  <si>
    <t xml:space="preserve">Із загального числа пенсіонерів за інвалідністю (рядок 2801)
– інваліди праці</t>
  </si>
  <si>
    <t xml:space="preserve">ХІІ . ЗАКОН УКРАЇНИ “ПРО НАУКОВУ І НАУКОВО-ТЕХНІЧНУ ДІЯЛЬНІСТЬ”</t>
  </si>
  <si>
    <t xml:space="preserve">Всього пенсіонерів  (283+284+290)</t>
  </si>
  <si>
    <t xml:space="preserve">2.По інвалідності (285+286+287=288+289)</t>
  </si>
  <si>
    <t xml:space="preserve">ІІІ  групи</t>
  </si>
  <si>
    <t xml:space="preserve">Із загального числа пенсіонерів за інвалідністю (рядок 284)
– інваліди праці</t>
  </si>
  <si>
    <t xml:space="preserve">ХІІІ. ЗАКОН УКРАЇНИ "ПРО ПРОКУРАТУРУ"</t>
  </si>
  <si>
    <t xml:space="preserve">Всього пенсіонерів  (рядки 292+293+298)</t>
  </si>
  <si>
    <t xml:space="preserve">  з них:
1. За вислугу років</t>
  </si>
  <si>
    <t xml:space="preserve">2. За інвалідністю (294+295=296+297)</t>
  </si>
  <si>
    <t xml:space="preserve">Із загального числа пенсіонерів за інвалідністю (рядок 293)
– інваліди праці</t>
  </si>
  <si>
    <t xml:space="preserve">ХІV. ЗАКОН УКРАЇНИ "ПРО СТАТУС СУДДІВ"</t>
  </si>
  <si>
    <t xml:space="preserve">Всього пенсіонерів (рядки 2991+2992+2993)</t>
  </si>
  <si>
    <t xml:space="preserve">у тому числі:
Пенсіонерів за віком</t>
  </si>
  <si>
    <t xml:space="preserve">Одержувачів довічного грошового утримання суддів у відставці при повному стажі</t>
  </si>
  <si>
    <t xml:space="preserve">Одержувачів довічного грошового утримання суддів у відставці при неповному стажі</t>
  </si>
  <si>
    <t xml:space="preserve">XV. ЗАКОН УКРАЇНИ "ПРО СУДОВУ ЕКСПЕРТИЗУ"</t>
  </si>
  <si>
    <t xml:space="preserve">Всього пенсіонерів  за віком</t>
  </si>
  <si>
    <t xml:space="preserve">ХVІ. ЗАКОН УКРАЇНИ "ПРО КАБІНЕТ МІНІСТРІВ УКРАЇНИ"</t>
  </si>
  <si>
    <t xml:space="preserve">Всього пенсіонерів (рядки 3002+3003+3008)</t>
  </si>
  <si>
    <t xml:space="preserve">  з них:
1. За віком</t>
  </si>
  <si>
    <t xml:space="preserve">2.По інвалідності (3004+3005=3006+3007)</t>
  </si>
  <si>
    <t xml:space="preserve">Із загального числа пенсіонерів за інвалідністю (рядок 3003)</t>
  </si>
  <si>
    <t xml:space="preserve">XVІI. ЗАКОН УКРАЇНИ "ПРО СТАТУС І СОЦІАЛЬНИЙ ЗАХИСТ ГРОМАДЯН, ЯКІ ПОСТРАЖДАЛИ ВНАСЛІДОК ЧОРНОБИЛЬСЬКОЇ КАТАСТРОФИ" (ПЕНСІЇ, ПРИЗНАЧЕНІ У РОЗМІРІ ВІДШКОДУВАННЯ ЗБИТКІВ ТА У МІНІМАЛЬНИХ РОЗМІРАХ ВІДПОВІДНО ДО СТ.54)</t>
  </si>
  <si>
    <t xml:space="preserve">Всього пенсіонерів (рядки 302+310+312)</t>
  </si>
  <si>
    <t xml:space="preserve">    у тому числі:
1. За інвалідністю, всього (рядки 304+ 306+ 308)</t>
  </si>
  <si>
    <t xml:space="preserve">З них одержують пенсію у мінімальному розмірі
(рядки 305+307+309)</t>
  </si>
  <si>
    <t xml:space="preserve">з них учасники ліквідації аварії на ЧАЕС, які отримують мінімальну пенсійну виплату (з рядка 304)</t>
  </si>
  <si>
    <t xml:space="preserve">з них учасники ліквідації аварії на ЧАЕС, які отримують мінімальну пенсійну виплату (з рядка 306)</t>
  </si>
  <si>
    <t xml:space="preserve">з них учасники ліквідації аварії на ЧАЕС, які отримують мінімальну пенсійну виплату (з рядка 308)</t>
  </si>
  <si>
    <t xml:space="preserve">Діти віком до 18 років</t>
  </si>
  <si>
    <t xml:space="preserve">Із загального числа пенсіонерів за інвалідністю (рядок 302)
– інваліди внаслідок Чорнобильської катастрофи, прирівнені до інвалідів війни</t>
  </si>
  <si>
    <t xml:space="preserve">2. У разі втрати годувальника (особи)</t>
  </si>
  <si>
    <t xml:space="preserve">Із рядка 312 одержують пенсію у мінімальному розмірі</t>
  </si>
  <si>
    <t xml:space="preserve">Із рядків (236+244+252+253+254+262+270+279+282+291+299+300+301+3001)  – проживають у сільській місцевості</t>
  </si>
  <si>
    <t xml:space="preserve">XVІІІ. ІЗ ЗАГАЛЬНОГО ЧИСЛА ПЕНСІОНЕРІВ - УЧАСНИКИ ЛІКВІДАЦІЇ АВАРІЇ НА ЧОРНОБИЛЬСКІЙ АЕС ТА ПОТЕРПІЛІ ВІД ЧОРНОБИЛЬСЬКОЇ КАТАСТРОФИ (ІЗ РОЗДІЛІВ І-ХVІІ)</t>
  </si>
  <si>
    <t xml:space="preserve">Всього пенсіонерів
(319+320+321+322+323+324)=
(325+333+343+348+354)</t>
  </si>
  <si>
    <t xml:space="preserve">з них:
І  категорії</t>
  </si>
  <si>
    <t xml:space="preserve">ІІ  категорії</t>
  </si>
  <si>
    <t xml:space="preserve">ІІІ категорії</t>
  </si>
  <si>
    <t xml:space="preserve">ІV  категорії</t>
  </si>
  <si>
    <t xml:space="preserve">категорія “Г”</t>
  </si>
  <si>
    <t xml:space="preserve">Із рядка 318 – у тому числі:
1. Пенсіонери за віком (326+ 327+ 328+ 329+ 330)</t>
  </si>
  <si>
    <t xml:space="preserve">Категорії “Г”</t>
  </si>
  <si>
    <t xml:space="preserve">Із рядка  325:
жінки у віці до 55 років</t>
  </si>
  <si>
    <t xml:space="preserve">2. Пенсіонери за інвалідністю – всього (334+335+336+337+338)
(339+340+341+342)</t>
  </si>
  <si>
    <t xml:space="preserve">Із загального числа пенсіонерів за інвалідністю (рядок 333) – інваліди:
I групи</t>
  </si>
  <si>
    <t xml:space="preserve">II групи</t>
  </si>
  <si>
    <t xml:space="preserve">III групи</t>
  </si>
  <si>
    <t xml:space="preserve">3. Пенсіонери у разі втрати годувальника (особи), всього (344+345+346+347)</t>
  </si>
  <si>
    <t xml:space="preserve">4. Пенсіонери за вислугу років, всього (349+350+351+352+353)</t>
  </si>
  <si>
    <t xml:space="preserve">5. Пенсіонери, які одержують соціальну пенсію за віком  (355+356+357+358)</t>
  </si>
  <si>
    <t xml:space="preserve">Із загального числа пенсіонерів – учасників ліквідації наслідків аварії на Чорнобильській АЕС та потерпілих від Чорнобильської катастрофи  (рядок 318)-–особи, які брали участь у ліквідації ядерних аварій та у ядерних випробуваннях ,  всього 
(360+361+362+363)</t>
  </si>
  <si>
    <t xml:space="preserve">XIX. ІЗ ЗАГАЛЬНОГО ЧИСЛА ПЕНСІОНЕРІВ – ВЕТЕРАНИ ВІЙНИ (ВИЗНАЧЕНІ  ЗАКОНОМ УКРАЇНИ "ПРО СТАТУС ВЕТЕРАНІВ ВІЙНИ, ГАРАНТІЇ ЇХ СОЦІАЛЬНОГО ЗАХИСТУ") (ІЗ РОЗДІЛІВ I-XVIІ)</t>
  </si>
  <si>
    <t xml:space="preserve">Пенсіонери, яким пенсію підвищено у відповідності із Законом України “Про статус ветеранів війни, гарантії їх соціального захисту”, всього (364&lt;=365+379+380+381)</t>
  </si>
  <si>
    <t xml:space="preserve">1. Ветерани війни, всього (сума рядків 366+376+378)</t>
  </si>
  <si>
    <t xml:space="preserve">    у тому числі:
Інваліди війни та особи, прирівнені до інвалідів війни (367+ 368+ 369)=(102+ 119+ 1345+ 157+ 1171+ 200+ 242+ 250+ 260+ 268+ 276+ 2805+ 289+ 297+3007+ 311)</t>
  </si>
  <si>
    <t xml:space="preserve">В тому числі - особи, прирівнені до інвалідів війни (371+372+373)</t>
  </si>
  <si>
    <t xml:space="preserve">Із рядка 370
– учасники  бойових дій, прирівнені до інвалідів війни</t>
  </si>
  <si>
    <t xml:space="preserve">– особи, які отримали поранення, контузію від вибухових речовин, боєприпасів і військового озброєння у повоєнний період</t>
  </si>
  <si>
    <t xml:space="preserve">Учасники бойових дій та особи прирівнені до учасників бойових дій </t>
  </si>
  <si>
    <t xml:space="preserve">у тому числі:
особи, прирівнені до учасників бойових дій</t>
  </si>
  <si>
    <t xml:space="preserve">Із загального числа інвалідів війни та учасників бойових дій (рядки 366, 376) одержують цільову грошову допомогу на прожиття згідно Закону України “Про поліпшення матеріального становища інвалідів війни”, всього (3772+3773+3774+3775)</t>
  </si>
  <si>
    <t xml:space="preserve">учасники бойових дій  </t>
  </si>
  <si>
    <t xml:space="preserve">Із загального числа пенсіонерів інвалідів війни та учасників бойових дій (рядок 366,376) – одержують щомісячну державну адресну допомогу до пенсії згідно постанови КМУ від 28.07.2010 року №656 „Про встановлення щомісячної державної адресної допомоги до пенсії (дотації) інвалідам війни та учасникам бойових дій”, всього: (3777+3778+3779+37710)</t>
  </si>
  <si>
    <t xml:space="preserve">   у тому числі:
        І групи</t>
  </si>
  <si>
    <t xml:space="preserve">учасники бойових дій</t>
  </si>
  <si>
    <t xml:space="preserve">Учасники війни</t>
  </si>
  <si>
    <t xml:space="preserve">2. Члени сімей загиблих ветеранів війни</t>
  </si>
  <si>
    <t xml:space="preserve">3. Члени сімей померлих ветеранів війни</t>
  </si>
  <si>
    <t xml:space="preserve">Особи, які мають особливі заслуги перед Батьківщиною (згідно статті 16 Закону)</t>
  </si>
  <si>
    <t xml:space="preserve">Із рядка 381 - одержувачі доплати відповідно до постанови КМУ від 02.12.2009р. №1309 "Про встановлення доплати до надбавок окремим категоріям осіб, які мають особливі заслуги перед Батьківщиною"</t>
  </si>
  <si>
    <t xml:space="preserve">Із числа інвалідів війни (рядок 366) -жінки</t>
  </si>
  <si>
    <t xml:space="preserve">Із числа учасників бойових дій (рядки 376) - жінки</t>
  </si>
  <si>
    <t xml:space="preserve">Із числа учасників війни (рядок 378):
– жінки</t>
  </si>
  <si>
    <t xml:space="preserve">– особи, нагороджені орденами та медалями, яким пенсія підвищується на 15 % мінімальної пенсі за віком</t>
  </si>
  <si>
    <t xml:space="preserve">Із числа сімей загиблих і померлих ветеранів війни (рядки 379,380)  особи, яким пенсія підвищується на 25 % мінімальної пенсії за віком</t>
  </si>
  <si>
    <t xml:space="preserve">Із числа сімей  померлих ветеранів війни (рядок  380) -  особи, яким пенсія підвищується на 10 % мінімальної пенсії за віком</t>
  </si>
  <si>
    <t xml:space="preserve">XХ. ІЗ ЗАГАЛЬНОГО ЧИСЛА ПЕНСІОНЕРІВ – ПЕНСІОНЕРИ, ЯКИМ  РОЗМІР ПЕНСІЇ ЗБІЛЬШУЄТЬСЯ ЗГІДНО ІЗ ЗАКОНОМ УКРАЇНИ "ПРО СТАТУС ГІРСЬКИХ НАСЕЛЕНИХ ПУНКТІВ В УКРАЇНІ"
 (ІЗ РОЗДІЛІВ I-XVIІ)</t>
  </si>
  <si>
    <t xml:space="preserve">Всього пенсіонерів</t>
  </si>
  <si>
    <t xml:space="preserve">XХI. ІЗ ЗАГАЛЬНОГО ЧИСЛА ПЕНСІОНЕРІВ – ПЕНСІОНЕРИ, ЯКИМ РОЗМІР ПЕНСІЇ ЗБІЛЬШУЄТЬСЯ ЗГІДНО ІЗ ЗАКОНОМ УКРАЇНИ "ПРО ДОНОРСТВО КРОВІ ТА ЇЇ КОМПОНЕНТІВ" (ІЗ РОЗДІЛІВ I-XVIІ)</t>
  </si>
  <si>
    <t xml:space="preserve">XХIІ. ІЗ ЗАГАЛЬНОГО ЧИСЛА ПЕНСІОНЕРІВ – ПЕНСІОНЕРИ, ЯКИМ ДОСТРОКОВО ПРИЗНАЧЕНІ ПЕНСІЇ ЗГІДНО З ЗАКОНОМ УКРАЇНИ "ПРО ЗАЙНЯТІСТЬ НАСЕЛЕННЯ",  “ПРО СТАТУС НАРОДНОГО ДЕПУТАТА” ТА “ПРО  ЗАГАЛЬНІ ЗАСАДИ ПОДАЛЬШОЇ ЕКСПЛУАТАЦІЇ І ЗНЯТТЯ З ЕКСПЛУАТАЦІЇ  ЧОРНОБИЛЬСЬКОЇ АЕС ТА ПЕРЕТВОРЕННЯ ЗРОУЙНОВАНОГО ЧЕТВЕРТОГО ЕНЕРГОБЛОКУ  ЦІЄЇ АЕС  НА ЕКОЛОГІЧНО БЕЗПЕЧНУ СИСТЕМУ” (ІЗ РОЗДІЛІВ I-XVIІ)</t>
  </si>
  <si>
    <t xml:space="preserve">    З них в поточному році:
– Одержувачі дострокових пенсій станом на звітну дату</t>
  </si>
  <si>
    <t xml:space="preserve">Із рядка 3901 – вивільнені працівники  ЧАЕС</t>
  </si>
  <si>
    <t xml:space="preserve">XХІІІ. ІЗ ЗАГАЛЬНОГО ЧИСЛА ПЕНСІОНЕРІВ – ПЕНСІОНЕРИ, ЯКИМ ВСТАНОВЛЕНА ЩОРМІСЯЧНА ДОПЛАТА ДО ПЕНСІЇ ЗГІДНО ІЗ ЗАКОНОМ УКРАЇНИ "ПРО  ЗАГАЛЬНІ ЗАСАДИ ПОДАЛЬШОЇ ЕКСПЛУАТАЦІЇ І ЗНЯТТЯ З ЕКСПЛУАТАЦІЇ  ЧОРНОБИЛЬСЬКОЇ АЕС ТА ПЕРЕТВОРЕННЯ ЗРОУЙНОВАНОГО ЧЕТВЕРТОГО ЕНЕРГОБЛОКУ  ЦІЄЇ АЕС  НА ЕКОЛОГІЧНО БЕЗПЕЧНУ СИСТЕМУ" (ІЗ РОЗДІЛІВ I-XVІ)</t>
  </si>
  <si>
    <t xml:space="preserve">XХIV. ІЗ ЗАГАЛЬНОГО ЧИСЛА ПЕНСІОНЕРІВ - ПЕНСІОНЕРИ, ЯКІ ОДЕРЖУЮТЬ ПІЛЬГИ ІЗ ПЕНСІЙНОГО ЗАБЕЗПЕЧЕННЯ ВІДПОВІДНО ДО ЗАКОНУ УКРАЇНИ «ПРО ОСНОВНІ ЗАСАДИ СОЦІАЛЬНОГО ЗАХИСТУ ВЕТЕРАНІВ ПРАЦІ ТА ІНШИХ ГРОМАДЯН ПОХИЛОГО ВІКУ В УКРАЇНІ» (ІЗ РОЗДІЛІВ I-XVІI)</t>
  </si>
  <si>
    <t xml:space="preserve">   у тому числі:
особи, які мають особливі заслуги перед Батьківщиною</t>
  </si>
  <si>
    <t xml:space="preserve">Із рядка 398 - одержувачі доплати відповідно до постанови КМУ від 02.12.2009р. №1309 "Про встановлення доплати до надбавок окремим категоріям осіб, які мають особливі заслуги перед Батьківщиною"</t>
  </si>
  <si>
    <t xml:space="preserve">XХV. ІЗ ЗАГАЛЬНОГО ЧИСЛА ПЕНСІОНЕРІВ – РЕАБІЛІТОВАНИХ ВІДПОВІДНО ДО ЗАКОНУ УКРАЇНИ "ПРО РЕАБІЛІТАЦІЮ ЖЕРТВ ПОЛІТИЧНИХ РЕПРЕСІЙ В УКРАЇНІ" ПЕНСІОНЕРИ, ЯКИМ  РОЗМІР ПЕНСІЇ ПІДВИЩУЄТЬСЯ  ЗГІДНО ІЗ ЗАКОНОМ "ПРО ПЕНСІЙНЕ ЗАБЕЗПЕЧЕННЯ" (ІЗ РОЗДІЛІВ І-ХУIІ)</t>
  </si>
  <si>
    <t xml:space="preserve">   у тому числі:
Реабілітовані особи</t>
  </si>
  <si>
    <t xml:space="preserve">Членів сімей реабілітованих осіб</t>
  </si>
  <si>
    <t xml:space="preserve">XХVI. ІЗ ЗАГАЛЬНОГО ЧИСЛА ПЕНСІОНЕРІВ – ПЕНСІОНЕРИ, ЯКИМ ВІДПОВІДНО ДО ЗАКОНУ УКРАЇНИ "ПРО ЖЕРТВИ НАЦИСТСЬКИХ ПЕРЕСЛІДУВАНЬ" ВСТАНОВЛЕНО ПІДВИЩЕННЯ РОЗМІРУ ПЕНСІЇ (ЩОМІСЯЧНОГО ДОВІЧНОГО ГРОШОВОГО УТРИМАННЯ ЧИ ДЕРЖАВНОЇ СОЦІАЛЬНОЇ ДОПОМОГИ, ЩО ВИПЛАЧУЄТЬСЯ ЗАМІСТЬ ПЕНСІЇ) (ІЗ РОЗДІЛІВ І-ХУIІ)</t>
  </si>
  <si>
    <t xml:space="preserve">Всього пенсіонерів, які набули права на підвищення до пенсії за цим законом, всього (4041&lt;4042+4043+4047+40410+40411)</t>
  </si>
  <si>
    <t xml:space="preserve">1. Колишні неповнолітні в"язні концтаборів, гетто, інших місць примусового тримання</t>
  </si>
  <si>
    <t xml:space="preserve">2. Колишні малолітні в"язні концтаборів, гетто, інших місць примусового тримання, визначені інвалідами від загального захворювання, трудового каліцтва, з інших причин, всього (4044+4045+4046)</t>
  </si>
  <si>
    <t xml:space="preserve">   у тому числі:
І група</t>
  </si>
  <si>
    <t xml:space="preserve">ІІ група</t>
  </si>
  <si>
    <t xml:space="preserve">ІІІ група</t>
  </si>
  <si>
    <t xml:space="preserve">3. Колишні інші в"язні концтаборів, гетто, інших місць примусового тримання, всього (4048+4049)</t>
  </si>
  <si>
    <t xml:space="preserve">нагороджені орденами і медалями колишнього СРСР</t>
  </si>
  <si>
    <t xml:space="preserve">інші в"язні</t>
  </si>
  <si>
    <t xml:space="preserve">4. Дружини (чоловіки) померлих інвалідів, зазначених у ст.6.2 Закону</t>
  </si>
  <si>
    <t xml:space="preserve">5. Дружини (чоловіки) інших жертв нацистських переслідувань</t>
  </si>
  <si>
    <t xml:space="preserve">XХVІI. ІЗ ЗАГАЛЬНОГО ЧИСЛА ПЕНСІОНЕРІВ – ПЕНСІОНЕРИ, ЯКИМ ВІДПОВІДНО ДО ЗАКОНУ УКРАЇНИ "ПРО ПІДВИЩЕННЯ ПРЕСТИЖНОСТІ ШАХТАРСЬКОЇ ПРАЦІі" ВСТАНОВЛЕНО ЩОМІСЯЧНУ ДОПЛАТУ ДО ПЕНСІЇ (ІЗ РОЗДІЛІВ І-ІІ)</t>
  </si>
  <si>
    <t xml:space="preserve">Всього пенсіонерів (40413+40417)</t>
  </si>
  <si>
    <t xml:space="preserve">   із них:
1. Одержують пенсію згідно Закону України "Про загальнообов"язкове державне пенсійне страхування"</t>
  </si>
  <si>
    <t xml:space="preserve">   у тому числі:
– за віком</t>
  </si>
  <si>
    <t xml:space="preserve">– по інвалідності</t>
  </si>
  <si>
    <t xml:space="preserve">– у разі втрати годувальника </t>
  </si>
  <si>
    <t xml:space="preserve">2. Одержують пенсію згідно Закону України "Про пенсійне забезпечення"</t>
  </si>
  <si>
    <t xml:space="preserve">XХVIІI. ІЗ ЗАГАЛЬНОГО ЧИСЛА ПЕНСІОНЕРІВ – ПЕНСІОНЕРИ, ЯКИМ  ЗГІДНО ІЗ ЗАКОНОМ УКРАЇНИ “ПРО ПЕНСІЇ ЗА ОСОБЛИВІ ЗАСЛУГИ ПЕРЕД УКРАЇНОЮ” ВСТАНОВЛЕНО НАДБАВКИ ДО ПЕНСІЇ (ІЗ РОЗДІЛІВ I-XVII)</t>
  </si>
  <si>
    <t xml:space="preserve">Всього пенсіонерів (406+407+408+409+4091) = (410+411+412+413+414+415+416+417+418)</t>
  </si>
  <si>
    <t xml:space="preserve">  у тому числі:
1. За віком</t>
  </si>
  <si>
    <t xml:space="preserve">2. За інвалідністю</t>
  </si>
  <si>
    <t xml:space="preserve">3. У разі втрати годувальника</t>
  </si>
  <si>
    <t xml:space="preserve">4. За вислугу років</t>
  </si>
  <si>
    <t xml:space="preserve">5. Грошове утримання суддів у відставці</t>
  </si>
  <si>
    <t xml:space="preserve">Із загального числа пенсіонерів (рядок 405) одержують надбавку:
Герої України, Герої Радянського Союзу, Герої Соціалістичної Праці та ін. (пункт 1 ст.1 Закону)</t>
  </si>
  <si>
    <t xml:space="preserve">Ветерани війни, нагороджені орденами та медалями у період бойових дій (пункт 2 ст.1 Закону)</t>
  </si>
  <si>
    <t xml:space="preserve">Видатні спортсмени – переможці Олімпійських та Параолімпійських ігор (пункт 3 ст.1 Закону)</t>
  </si>
  <si>
    <t xml:space="preserve">Космонавти, члени льотно- випробувальних екіпажів літаків (пункт 4 ст.1 Закону)</t>
  </si>
  <si>
    <t xml:space="preserve">Народні депутати України, колишніх Союзу РСР та УРСР (пункт 5 ст.1 Закону)</t>
  </si>
  <si>
    <t xml:space="preserve">Особи, відзначені почесним званням “Заслужений”, нагороджені державними преміями, одним із орденів (пункт 6 ст.1 Закону)</t>
  </si>
  <si>
    <t xml:space="preserve">Депутати чотирьох скликань обласних, районних, районних у містах, міських рад (пункт 7 ст.1 Закону)</t>
  </si>
  <si>
    <t xml:space="preserve">Матері, які народили п”ятеро і більше дітей (пункт 8 ст.1 Закону)</t>
  </si>
  <si>
    <t xml:space="preserve">Інші категорії осіб, на яких дія Закону поширювалася до 01.01.2003 р.</t>
  </si>
  <si>
    <t xml:space="preserve">Із загального числа пенсіонерів (рядок 405) – працюючі пенсіонери</t>
  </si>
  <si>
    <t xml:space="preserve">XХІX. ІЗ ЗАГАЛЬНОГО ЧИСЛА ПЕНСІОНЕРІВ – ПЕНСІОНЕРИ, ЯКИМ ЗГІДНО ІЗ ЗАКОНОМ УКРАЇНИ “ПРО ДЕРЖАВНУ СОЦІАЛЬНУ ДОПОМОГУ ОСОБАМ, ЯКІ НЕ МАЮТЬ ПРАВА НА ПЕНСІЮ, ТА ІНВАЛІДАМ” ВСТАНОВЛЕНО ДЕРЖАВНУ СОЦІАЛЬНУ ДОПОМОГУ (ІЗ РОЗДІЛІВ I-XVІІ)</t>
  </si>
  <si>
    <t xml:space="preserve">Особи, які отримують державну соціальну допомогу на догляд</t>
  </si>
  <si>
    <t xml:space="preserve">XХХ. ІЗ ЗАГАЛЬНОГО ЧИСЛА ПЕНСІОНЕРІВ – ПЕНСІОНЕРИ, ЯКИМ ЗГІДНО ІЗ ЗАКОНОМ УКРАЇНИ "ПРО СОЦІАЛЬНИЙ ЗАХИСТ ДІТЕЙ ВІЙНИ" ВСТАНОВЛЕНО ПІДВИЩЕННЯ ДО ПЕНСІЇ (ІЗ РОЗДІЛІВ I-XVІ) </t>
  </si>
  <si>
    <t xml:space="preserve">XХXІ. ІЗ ЗАГАЛЬНОГО ЧИСЛА ПЕНСІОНЕРІВ – ПЕНСІОНЕРИ, ЯКИМ  ПЕНСІЯ ПРИЗНАЧЕНА  ВІДПОВІДНО ДО ЗАКОНУ УКРАЇНИ “ПРО БІЖЕНЦІВ”</t>
  </si>
  <si>
    <t xml:space="preserve">XХХІІ. ІЗ ЗАГАЛЬНОГО ЧИСЛА ПЕНСІОНЕРІВ –ОДЕРЖУВЧІ ДОПЛАТИ ДО ПЕНСІЇ У ЗВ’ЯЗКУ З ВТРАТОЮ ГОДУВАЛЬНИКА НЕПРАЦЕЗДАТНИМ   ЧЛЕНАМ СІМЕЙ, ЯКІ ПЕРЕБУВАЛИ НА УТРИМАННІ ОСІБ, СМЕРТЬ ЯКИХ ПОВ’ЯЗАНА З УЧАСТЮ В МАСОВИХ АКЦІЯХ ГРОМАДСЬКОГО ПРОТЕСТУ,   А ТАКОЖ ПРАЦІВНИКАМ ПРАВООХОРОННИХ ОРГАНІВ ТА ВІЙСЬКОВОСУЖБОВЦІВ</t>
  </si>
  <si>
    <t xml:space="preserve">Всього пенсіонерів, у тому числі:</t>
  </si>
  <si>
    <t xml:space="preserve">на одного непрацездатного члена сім’ї</t>
  </si>
  <si>
    <t xml:space="preserve">на двох непрацездатних членів сім’ї</t>
  </si>
  <si>
    <t xml:space="preserve">на трьох і більше непрацездатних членів сім’ї</t>
  </si>
  <si>
    <t xml:space="preserve">   Довідково:</t>
  </si>
  <si>
    <t xml:space="preserve">Інваліди, всього (106+117+123+1346+158+168+179+183+184+207+241+249+259+267+275+2804+288+296+302+310+ 366+3006)-1711-311</t>
  </si>
  <si>
    <t xml:space="preserve">Пенсіонери, яким виповнилося 100 і більше років</t>
  </si>
  <si>
    <t xml:space="preserve">З них: особи, яким виповнилося 100 и більше років і які отримують підвищення (надбавки) до пенсії в потрійному розмірі</t>
  </si>
  <si>
    <t xml:space="preserve">Інші особи, яким виповнилося 100 і більше років і яким встановлюється підвищення до пенсії у розмірі 20 відсотків прожиткового мінімуму</t>
  </si>
  <si>
    <t xml:space="preserve">1. Пенсіонери – ліквідатори аварії на ЧАЕС у 1986 році I категорії, всього (рядки 430+431)</t>
  </si>
  <si>
    <t xml:space="preserve">з них:
– отримують пенсію у відповідності із ст. 54 Закону України “Про статус і соціальний захист громдян, які постраждали внаслідок Чорнобильської катастрофи”, всього (4301+4302+4303)</t>
  </si>
  <si>
    <t xml:space="preserve">  у тому числі:
     І група</t>
  </si>
  <si>
    <t xml:space="preserve">З них: - отримують пенсію із п'ятикратного розміру мінімальної заробітної плати (із рядка 4301)</t>
  </si>
  <si>
    <t xml:space="preserve">З них: - отримують пенсію із п'ятикратного розміру мінімальної заробітної плати (із рядка 4302)</t>
  </si>
  <si>
    <t xml:space="preserve">З них: - отримують пенсію із п'ятикратного розміру мінімальної заробітної плати (із рядка 4303)</t>
  </si>
  <si>
    <t xml:space="preserve">– за іншими законами, всього (4311+4312+4313)</t>
  </si>
  <si>
    <t xml:space="preserve">2. Пенсіонери – ліквідатори аварії на ЧАЕС у 1987-1990 роках  I категорії, всього (рядки 433+434)</t>
  </si>
  <si>
    <t xml:space="preserve">з них:
– отримують пенсію у відповідності із ст. 54 Закону України “Про статус і соціальний захист громдян, які постраждали внаслідок Чорнобильської катастрофи”, всього (4331+4332+4333)</t>
  </si>
  <si>
    <t xml:space="preserve">– за іншими законами, всього (4341+4342+4343)</t>
  </si>
  <si>
    <t xml:space="preserve">3. Пенсіонери, щодо яких встановлено причинний зв"язок інвалідності з Чорнобильською катастрофою, всього (рядки 4345+43410)</t>
  </si>
  <si>
    <t xml:space="preserve">з них:
– отримують пенсію у відповідності із ст. 54 Закону України “Про статус і соціальний захист громдян, які постраждали внаслідок Чорнобильської катастрофи”, всього (4346+4347+4348+4349)</t>
  </si>
  <si>
    <t xml:space="preserve">Діти-інваліди</t>
  </si>
  <si>
    <t xml:space="preserve">– за іншими законами, всього (43411+43412+43413)</t>
  </si>
  <si>
    <t xml:space="preserve">4. Особи, які отримують пенсію у разі втрати годувальника, який був ліквідатором аварії на ЧАЕС у 1986 році, всього (рядки 436+437)</t>
  </si>
  <si>
    <t xml:space="preserve">з них:
– отримують пенсію у відповідності із ст. 54 Закону України “Про статус і соціальний захист громдян, які постраждали внаслідок Чорнобильської катастрофи” (4361+4362)</t>
  </si>
  <si>
    <t xml:space="preserve">  у тому числі:
    - на одного непрацездатного члена сім"ї</t>
  </si>
  <si>
    <t xml:space="preserve">    - на двох та більше непрацездатних членів сім"ї</t>
  </si>
  <si>
    <t xml:space="preserve">    - за іншими законами, всього (4371+4372)</t>
  </si>
  <si>
    <t xml:space="preserve">5. Особи, які отримують пенсію у разі втрати годувальника, який був ліквідатором аварії на ЧАЕС у 1987-1990 роках, всього (рядки 439+440)</t>
  </si>
  <si>
    <t xml:space="preserve">з них:
– отримують пенсію у відповідності із ст. 54 Закону України “Про статус і соціальний захист громдян, які постраждали внаслідок Чорнобильської катастрофи”, всього (рядки 4391+4392)</t>
  </si>
  <si>
    <t xml:space="preserve">– за іншими законами, всього (рядки 4401+4402)</t>
  </si>
  <si>
    <t xml:space="preserve">6. Особи, евакуйовані у 1986 році із зони відчуження, всього (рядки 442+443)</t>
  </si>
  <si>
    <t xml:space="preserve">з них:
– отримують пенсію у відповідності із ст. 54 Закону України “Про статус і соціальний захист громдян, які постраждали внаслідок Чорнобильської катастрофи”</t>
  </si>
  <si>
    <t xml:space="preserve">– за іншими законами</t>
  </si>
  <si>
    <t xml:space="preserve">7. Особи, яким встановлено мінімальний розмір пенсії за віком в розмірі 40% від величини мінімальної заробітної плати</t>
  </si>
  <si>
    <t xml:space="preserve">8. Кількість управлінь Пенсійного фонду України в районах, містах і районах у містах</t>
  </si>
  <si>
    <t xml:space="preserve">Інформація надана без даних АРК, м.Севастополя, по Луганській та Донецькій областях без врахування даних по районах, які непідконтрольні українській владі</t>
  </si>
  <si>
    <t xml:space="preserve">Контроль рядків</t>
  </si>
  <si>
    <t xml:space="preserve">Чисельність</t>
  </si>
  <si>
    <t xml:space="preserve">Сума</t>
  </si>
  <si>
    <t xml:space="preserve">Графа 7</t>
  </si>
  <si>
    <t xml:space="preserve">Условие</t>
  </si>
  <si>
    <t xml:space="preserve">Результат</t>
  </si>
  <si>
    <t xml:space="preserve">1</t>
  </si>
  <si>
    <t xml:space="preserve">=</t>
  </si>
  <si>
    <t xml:space="preserve">5+167+195+236+244+252+253+254+262+270+279+282+291+299+300+301+3001</t>
  </si>
  <si>
    <t xml:space="preserve">4</t>
  </si>
  <si>
    <t xml:space="preserve">58+115+134+150+172+177+194+217+233+317</t>
  </si>
  <si>
    <t xml:space="preserve">5</t>
  </si>
  <si>
    <t xml:space="preserve"> 6+110+128+135</t>
  </si>
  <si>
    <t xml:space="preserve">6</t>
  </si>
  <si>
    <t xml:space="preserve">7+8+9+10+11+12</t>
  </si>
  <si>
    <t xml:space="preserve">59+60+61+62+63+64+65+66+67+68</t>
  </si>
  <si>
    <t xml:space="preserve">16</t>
  </si>
  <si>
    <t xml:space="preserve">17+21+25+29+30+31+32+33+34+35+39+46+49+52+55</t>
  </si>
  <si>
    <t xml:space="preserve">69</t>
  </si>
  <si>
    <t xml:space="preserve">70+71+72+73+74+75+76+77+78+79+80+81+82+83+84+85</t>
  </si>
  <si>
    <t xml:space="preserve">86</t>
  </si>
  <si>
    <t xml:space="preserve">97</t>
  </si>
  <si>
    <t xml:space="preserve">98+99+100+101</t>
  </si>
  <si>
    <t xml:space="preserve">102</t>
  </si>
  <si>
    <t xml:space="preserve">103+104+105</t>
  </si>
  <si>
    <t xml:space="preserve">106</t>
  </si>
  <si>
    <t xml:space="preserve">107+108+109</t>
  </si>
  <si>
    <t xml:space="preserve">110</t>
  </si>
  <si>
    <t xml:space="preserve">111+112+113</t>
  </si>
  <si>
    <t xml:space="preserve">117+119+123</t>
  </si>
  <si>
    <t xml:space="preserve">1131</t>
  </si>
  <si>
    <t xml:space="preserve">1132+1133+1134</t>
  </si>
  <si>
    <t xml:space="preserve">1135</t>
  </si>
  <si>
    <t xml:space="preserve">1136+1137+1138</t>
  </si>
  <si>
    <t xml:space="preserve">119</t>
  </si>
  <si>
    <t xml:space="preserve">120+121+122</t>
  </si>
  <si>
    <t xml:space="preserve">128</t>
  </si>
  <si>
    <t xml:space="preserve">129+130+131</t>
  </si>
  <si>
    <t xml:space="preserve">1341</t>
  </si>
  <si>
    <t xml:space="preserve">1342+1343+1344</t>
  </si>
  <si>
    <t xml:space="preserve">1345+1346</t>
  </si>
  <si>
    <t xml:space="preserve">135</t>
  </si>
  <si>
    <t xml:space="preserve">136+140+141+142+143+144+145+146+1461+147+148+149</t>
  </si>
  <si>
    <t xml:space="preserve">136</t>
  </si>
  <si>
    <t xml:space="preserve">137+138+139</t>
  </si>
  <si>
    <t xml:space="preserve">153</t>
  </si>
  <si>
    <t xml:space="preserve">154+155+156</t>
  </si>
  <si>
    <t xml:space="preserve">157+158</t>
  </si>
  <si>
    <t xml:space="preserve">167</t>
  </si>
  <si>
    <t xml:space="preserve">168+173+178</t>
  </si>
  <si>
    <t xml:space="preserve">168</t>
  </si>
  <si>
    <t xml:space="preserve">169+170+171</t>
  </si>
  <si>
    <t xml:space="preserve">173</t>
  </si>
  <si>
    <t xml:space="preserve">174+175+176</t>
  </si>
  <si>
    <t xml:space="preserve">178</t>
  </si>
  <si>
    <t xml:space="preserve">179+183+184+190+192+193</t>
  </si>
  <si>
    <t xml:space="preserve">179</t>
  </si>
  <si>
    <t xml:space="preserve">180+181+182</t>
  </si>
  <si>
    <t xml:space="preserve">184</t>
  </si>
  <si>
    <t xml:space="preserve">185+186+187</t>
  </si>
  <si>
    <t xml:space="preserve">195</t>
  </si>
  <si>
    <t xml:space="preserve">196+229</t>
  </si>
  <si>
    <t xml:space="preserve">196</t>
  </si>
  <si>
    <t xml:space="preserve">197+198+199</t>
  </si>
  <si>
    <t xml:space="preserve">200+207</t>
  </si>
  <si>
    <t xml:space="preserve">200</t>
  </si>
  <si>
    <t xml:space="preserve">201+203+205</t>
  </si>
  <si>
    <t xml:space="preserve">207</t>
  </si>
  <si>
    <t xml:space="preserve">208+210+212</t>
  </si>
  <si>
    <t xml:space="preserve">225</t>
  </si>
  <si>
    <t xml:space="preserve">226+227+228</t>
  </si>
  <si>
    <t xml:space="preserve">229</t>
  </si>
  <si>
    <t xml:space="preserve">230+231+232</t>
  </si>
  <si>
    <t xml:space="preserve">236</t>
  </si>
  <si>
    <t xml:space="preserve">237+238+243</t>
  </si>
  <si>
    <t xml:space="preserve">238</t>
  </si>
  <si>
    <t xml:space="preserve">239+240+2401</t>
  </si>
  <si>
    <t xml:space="preserve">241+242</t>
  </si>
  <si>
    <t xml:space="preserve">244</t>
  </si>
  <si>
    <t xml:space="preserve">245+246+251</t>
  </si>
  <si>
    <t xml:space="preserve">246</t>
  </si>
  <si>
    <t xml:space="preserve">247+248</t>
  </si>
  <si>
    <t xml:space="preserve">249+250</t>
  </si>
  <si>
    <t xml:space="preserve">254</t>
  </si>
  <si>
    <t xml:space="preserve">255+256+261</t>
  </si>
  <si>
    <t xml:space="preserve">256</t>
  </si>
  <si>
    <t xml:space="preserve">257+258</t>
  </si>
  <si>
    <t xml:space="preserve">259+260</t>
  </si>
  <si>
    <t xml:space="preserve">262</t>
  </si>
  <si>
    <t xml:space="preserve">263+264+269</t>
  </si>
  <si>
    <t xml:space="preserve">264</t>
  </si>
  <si>
    <t xml:space="preserve">265+266</t>
  </si>
  <si>
    <t xml:space="preserve">267+268</t>
  </si>
  <si>
    <t xml:space="preserve">270</t>
  </si>
  <si>
    <t xml:space="preserve">271+272+277</t>
  </si>
  <si>
    <t xml:space="preserve">272</t>
  </si>
  <si>
    <t xml:space="preserve">273+274</t>
  </si>
  <si>
    <t xml:space="preserve">275+276</t>
  </si>
  <si>
    <t xml:space="preserve">279</t>
  </si>
  <si>
    <t xml:space="preserve">280+2801+281</t>
  </si>
  <si>
    <t xml:space="preserve">2801</t>
  </si>
  <si>
    <t xml:space="preserve">2802+2803</t>
  </si>
  <si>
    <t xml:space="preserve">2804+2805</t>
  </si>
  <si>
    <t xml:space="preserve">282</t>
  </si>
  <si>
    <t xml:space="preserve">283+284+290</t>
  </si>
  <si>
    <t xml:space="preserve">284</t>
  </si>
  <si>
    <t xml:space="preserve">285+286+287</t>
  </si>
  <si>
    <t xml:space="preserve">288+289</t>
  </si>
  <si>
    <t xml:space="preserve">291</t>
  </si>
  <si>
    <t xml:space="preserve">292+293+298</t>
  </si>
  <si>
    <t xml:space="preserve">293</t>
  </si>
  <si>
    <t xml:space="preserve">294+295</t>
  </si>
  <si>
    <t xml:space="preserve">296+297</t>
  </si>
  <si>
    <t xml:space="preserve">299</t>
  </si>
  <si>
    <t xml:space="preserve">2991+2992+2993</t>
  </si>
  <si>
    <t xml:space="preserve">3001</t>
  </si>
  <si>
    <t xml:space="preserve">3002+3003+3008</t>
  </si>
  <si>
    <t xml:space="preserve">3003</t>
  </si>
  <si>
    <t xml:space="preserve">3004+3005</t>
  </si>
  <si>
    <t xml:space="preserve">3006+3007</t>
  </si>
  <si>
    <t xml:space="preserve">301</t>
  </si>
  <si>
    <t xml:space="preserve">302+310+312</t>
  </si>
  <si>
    <t xml:space="preserve">302</t>
  </si>
  <si>
    <t xml:space="preserve">304+306+308</t>
  </si>
  <si>
    <t xml:space="preserve">303</t>
  </si>
  <si>
    <t xml:space="preserve">305+307+309</t>
  </si>
  <si>
    <t xml:space="preserve">312</t>
  </si>
  <si>
    <t xml:space="preserve">313+314+315</t>
  </si>
  <si>
    <t xml:space="preserve">318</t>
  </si>
  <si>
    <t xml:space="preserve">319+320+321+322+323+324</t>
  </si>
  <si>
    <t xml:space="preserve">325+333+343+348+354</t>
  </si>
  <si>
    <t xml:space="preserve">325</t>
  </si>
  <si>
    <t xml:space="preserve">326+327+328+329+330</t>
  </si>
  <si>
    <t xml:space="preserve">333</t>
  </si>
  <si>
    <t xml:space="preserve">334+335+336+337+338</t>
  </si>
  <si>
    <t xml:space="preserve">339+340+341+342</t>
  </si>
  <si>
    <t xml:space="preserve">343</t>
  </si>
  <si>
    <t xml:space="preserve">344+345+346+347</t>
  </si>
  <si>
    <t xml:space="preserve">348</t>
  </si>
  <si>
    <t xml:space="preserve">349+350+351+352+353</t>
  </si>
  <si>
    <t xml:space="preserve">354</t>
  </si>
  <si>
    <t xml:space="preserve">355+356+357+358</t>
  </si>
  <si>
    <t xml:space="preserve">359</t>
  </si>
  <si>
    <t xml:space="preserve">360+361+362+363</t>
  </si>
  <si>
    <t xml:space="preserve">364</t>
  </si>
  <si>
    <t xml:space="preserve">&lt;=</t>
  </si>
  <si>
    <t xml:space="preserve">365+379+380+381</t>
  </si>
  <si>
    <t xml:space="preserve">365</t>
  </si>
  <si>
    <t xml:space="preserve">366+376+378</t>
  </si>
  <si>
    <t xml:space="preserve">366</t>
  </si>
  <si>
    <t xml:space="preserve">367+368+369</t>
  </si>
  <si>
    <t xml:space="preserve">370</t>
  </si>
  <si>
    <t xml:space="preserve">371+372+373</t>
  </si>
  <si>
    <t xml:space="preserve">3771</t>
  </si>
  <si>
    <t xml:space="preserve">3772+3773+3774+3775</t>
  </si>
  <si>
    <t xml:space="preserve">3776</t>
  </si>
  <si>
    <t xml:space="preserve">3777+3778+3779+37710</t>
  </si>
  <si>
    <t xml:space="preserve">402</t>
  </si>
  <si>
    <t xml:space="preserve">403+404</t>
  </si>
  <si>
    <t xml:space="preserve">4041</t>
  </si>
  <si>
    <t xml:space="preserve">4042+4043+4047+40410+40411 </t>
  </si>
  <si>
    <t xml:space="preserve">4043</t>
  </si>
  <si>
    <t xml:space="preserve">4044+4045+4046</t>
  </si>
  <si>
    <t xml:space="preserve">4047</t>
  </si>
  <si>
    <t xml:space="preserve">4048+4049</t>
  </si>
  <si>
    <t xml:space="preserve">40412</t>
  </si>
  <si>
    <t xml:space="preserve">40413+40417</t>
  </si>
  <si>
    <t xml:space="preserve">40413</t>
  </si>
  <si>
    <t xml:space="preserve">40414+40415+40416</t>
  </si>
  <si>
    <t xml:space="preserve">40417</t>
  </si>
  <si>
    <t xml:space="preserve">40418+40419</t>
  </si>
  <si>
    <t xml:space="preserve">405</t>
  </si>
  <si>
    <t xml:space="preserve">406+407+408+409+4091</t>
  </si>
  <si>
    <t xml:space="preserve">410+411+412+413+414+415+416+417+418</t>
  </si>
  <si>
    <t xml:space="preserve">426</t>
  </si>
  <si>
    <t xml:space="preserve">4261+4262+4263</t>
  </si>
  <si>
    <t xml:space="preserve">429</t>
  </si>
  <si>
    <t xml:space="preserve">430+431</t>
  </si>
  <si>
    <t xml:space="preserve">430</t>
  </si>
  <si>
    <t xml:space="preserve">4301+4302+4303</t>
  </si>
  <si>
    <t xml:space="preserve">431</t>
  </si>
  <si>
    <t xml:space="preserve">4311+4312+4313</t>
  </si>
  <si>
    <t xml:space="preserve">432</t>
  </si>
  <si>
    <t xml:space="preserve">433+434</t>
  </si>
  <si>
    <t xml:space="preserve">433</t>
  </si>
  <si>
    <t xml:space="preserve">4331+4332+4333</t>
  </si>
  <si>
    <t xml:space="preserve">434</t>
  </si>
  <si>
    <t xml:space="preserve">4341+4342+4343</t>
  </si>
  <si>
    <t xml:space="preserve">4344</t>
  </si>
  <si>
    <t xml:space="preserve">4345+43410</t>
  </si>
  <si>
    <t xml:space="preserve">4345</t>
  </si>
  <si>
    <t xml:space="preserve">4346+4347+4348+4349</t>
  </si>
  <si>
    <t xml:space="preserve">43410</t>
  </si>
  <si>
    <t xml:space="preserve">43411+43412+43413</t>
  </si>
  <si>
    <t xml:space="preserve">435</t>
  </si>
  <si>
    <t xml:space="preserve">436+437</t>
  </si>
  <si>
    <t xml:space="preserve">436</t>
  </si>
  <si>
    <t xml:space="preserve">4361+4362</t>
  </si>
  <si>
    <t xml:space="preserve">437</t>
  </si>
  <si>
    <t xml:space="preserve">4371+4372</t>
  </si>
  <si>
    <t xml:space="preserve">438</t>
  </si>
  <si>
    <t xml:space="preserve">439+440</t>
  </si>
  <si>
    <t xml:space="preserve">439</t>
  </si>
  <si>
    <t xml:space="preserve">4391+4392</t>
  </si>
  <si>
    <t xml:space="preserve">440</t>
  </si>
  <si>
    <t xml:space="preserve">4401+4402</t>
  </si>
  <si>
    <t xml:space="preserve">441</t>
  </si>
  <si>
    <t xml:space="preserve">442+443</t>
  </si>
  <si>
    <t xml:space="preserve">102+119+1345+157+1711+200+242+250+260+268+276+2805+289+297+3007+311</t>
  </si>
  <si>
    <t xml:space="preserve">366+376</t>
  </si>
  <si>
    <t xml:space="preserve">427</t>
  </si>
  <si>
    <t xml:space="preserve">106+117+123+1346+158+168+179+183+184+207+241+249+259+267+275+2804+288+296+302+310+366+3006-1711-311</t>
  </si>
  <si>
    <t xml:space="preserve">36</t>
  </si>
  <si>
    <t xml:space="preserve">25+29+30+31+32+33+34+35</t>
  </si>
  <si>
    <t xml:space="preserve">215</t>
  </si>
  <si>
    <t xml:space="preserve">202+204+206+209+211+213</t>
  </si>
  <si>
    <t xml:space="preserve">3772</t>
  </si>
  <si>
    <t xml:space="preserve">3773</t>
  </si>
  <si>
    <t xml:space="preserve">3774</t>
  </si>
  <si>
    <t xml:space="preserve">3775</t>
  </si>
  <si>
    <t xml:space="preserve">430+433+4345+436+439</t>
  </si>
  <si>
    <t xml:space="preserve">302+310</t>
  </si>
  <si>
    <t xml:space="preserve">430+433+4345</t>
  </si>
  <si>
    <t xml:space="preserve">304</t>
  </si>
  <si>
    <t xml:space="preserve">4301+4331+4346</t>
  </si>
  <si>
    <t xml:space="preserve">306</t>
  </si>
  <si>
    <t xml:space="preserve">4302+4332+4347</t>
  </si>
  <si>
    <t xml:space="preserve">308</t>
  </si>
  <si>
    <t xml:space="preserve">4303+4333+4348</t>
  </si>
  <si>
    <t xml:space="preserve">436+439</t>
  </si>
  <si>
    <t xml:space="preserve">313</t>
  </si>
  <si>
    <t xml:space="preserve">4361+4391</t>
  </si>
  <si>
    <t xml:space="preserve">314+315</t>
  </si>
  <si>
    <t xml:space="preserve">4362+4392</t>
  </si>
  <si>
    <t xml:space="preserve">Контроль граф.</t>
  </si>
  <si>
    <t xml:space="preserve">графа 2</t>
  </si>
  <si>
    <t xml:space="preserve">&gt;=</t>
  </si>
  <si>
    <t xml:space="preserve">графа 3</t>
  </si>
  <si>
    <t xml:space="preserve">графа 4</t>
  </si>
  <si>
    <t xml:space="preserve">графа 5</t>
  </si>
  <si>
    <t xml:space="preserve">графа 6</t>
  </si>
  <si>
    <t xml:space="preserve">графа 7</t>
  </si>
  <si>
    <t xml:space="preserve">графа 8</t>
  </si>
  <si>
    <t xml:space="preserve">графа 9</t>
  </si>
  <si>
    <t xml:space="preserve">графа 10</t>
  </si>
  <si>
    <t xml:space="preserve">графа 11</t>
  </si>
  <si>
    <t xml:space="preserve">графа 12</t>
  </si>
  <si>
    <t xml:space="preserve">графа 13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</si>
</sst>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 val="true"/>
      <i val="true"/>
      <sz val="10"/>
      <color rgb="FF000000"/>
      <name val="Arial"/>
      <family val="2"/>
      <charset val="204"/>
    </font>
    <font>
      <i val="true"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justify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.99"/>
    <col collapsed="false" customWidth="true" hidden="false" outlineLevel="0" max="3" min="2" style="0" width="5.13"/>
    <col collapsed="false" customWidth="true" hidden="false" outlineLevel="0" max="4" min="4" style="0" width="5.54"/>
    <col collapsed="false" customWidth="true" hidden="false" outlineLevel="0" max="5" min="5" style="0" width="4.86"/>
    <col collapsed="false" customWidth="true" hidden="false" outlineLevel="0" max="6" min="6" style="0" width="7.42"/>
    <col collapsed="false" customWidth="true" hidden="false" outlineLevel="0" max="7" min="7" style="0" width="9.45"/>
    <col collapsed="false" customWidth="true" hidden="false" outlineLevel="0" max="8" min="8" style="0" width="4.32"/>
    <col collapsed="false" customWidth="true" hidden="false" outlineLevel="0" max="9" min="9" style="0" width="5.54"/>
  </cols>
  <sheetData>
    <row r="1" customFormat="false" ht="12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</row>
    <row r="2" customFormat="false" ht="12.8" hidden="false" customHeight="false" outlineLevel="0" collapsed="false">
      <c r="A2" s="2"/>
    </row>
    <row r="3" customFormat="false" ht="35.25" hidden="false" customHeight="tru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5.75" hidden="false" customHeight="false" outlineLevel="0" collapsed="false">
      <c r="B4" s="4"/>
      <c r="C4" s="5" t="s">
        <v>2</v>
      </c>
      <c r="D4" s="6" t="s">
        <v>3</v>
      </c>
      <c r="E4" s="6"/>
    </row>
    <row r="5" customFormat="false" ht="16.5" hidden="false" customHeight="false" outlineLevel="0" collapsed="false">
      <c r="A5" s="1"/>
    </row>
    <row r="6" customFormat="false" ht="14.25" hidden="false" customHeight="false" outlineLevel="0" collapsed="false">
      <c r="A6" s="7" t="s">
        <v>4</v>
      </c>
      <c r="B6" s="7"/>
      <c r="C6" s="7"/>
      <c r="D6" s="7"/>
      <c r="E6" s="7"/>
      <c r="F6" s="7" t="s">
        <v>5</v>
      </c>
      <c r="G6" s="8" t="s">
        <v>6</v>
      </c>
      <c r="H6" s="8"/>
      <c r="I6" s="8"/>
    </row>
    <row r="7" customFormat="false" ht="2.25" hidden="true" customHeight="false" outlineLevel="0" collapsed="false"/>
    <row r="8" customFormat="false" ht="34.5" hidden="false" customHeight="true" outlineLevel="0" collapsed="false">
      <c r="A8" s="9" t="s">
        <v>7</v>
      </c>
      <c r="B8" s="9"/>
      <c r="C8" s="9"/>
      <c r="D8" s="9"/>
      <c r="E8" s="9"/>
      <c r="F8" s="10"/>
      <c r="G8" s="11" t="s">
        <v>8</v>
      </c>
      <c r="H8" s="11"/>
      <c r="I8" s="11"/>
    </row>
    <row r="9" customFormat="false" ht="25.5" hidden="false" customHeight="false" outlineLevel="0" collapsed="false">
      <c r="A9" s="12" t="s">
        <v>9</v>
      </c>
      <c r="B9" s="12"/>
      <c r="C9" s="12"/>
      <c r="D9" s="12"/>
      <c r="E9" s="12"/>
      <c r="F9" s="13" t="s">
        <v>10</v>
      </c>
      <c r="G9" s="11"/>
      <c r="H9" s="11"/>
      <c r="I9" s="11"/>
    </row>
    <row r="10" customFormat="false" ht="12" hidden="false" customHeight="false" outlineLevel="0" collapsed="false">
      <c r="A10" s="14" t="s">
        <v>11</v>
      </c>
      <c r="B10" s="14"/>
      <c r="C10" s="14"/>
      <c r="D10" s="14"/>
      <c r="E10" s="14"/>
      <c r="F10" s="15" t="s">
        <v>12</v>
      </c>
      <c r="G10" s="11"/>
      <c r="H10" s="11"/>
      <c r="I10" s="11"/>
    </row>
    <row r="11" customFormat="false" ht="29.25" hidden="false" customHeight="false" outlineLevel="0" collapsed="false">
      <c r="A11" s="9" t="s">
        <v>13</v>
      </c>
      <c r="B11" s="9"/>
      <c r="C11" s="9"/>
      <c r="D11" s="9"/>
      <c r="E11" s="9"/>
      <c r="F11" s="16"/>
      <c r="G11" s="11"/>
      <c r="H11" s="11"/>
      <c r="I11" s="11"/>
    </row>
    <row r="12" customFormat="false" ht="13.5" hidden="false" customHeight="false" outlineLevel="0" collapsed="false">
      <c r="A12" s="17" t="s">
        <v>14</v>
      </c>
      <c r="B12" s="17"/>
      <c r="C12" s="17"/>
      <c r="D12" s="17"/>
      <c r="E12" s="17"/>
      <c r="F12" s="13" t="s">
        <v>12</v>
      </c>
      <c r="G12" s="9"/>
    </row>
    <row r="13" customFormat="false" ht="51.75" hidden="false" customHeight="false" outlineLevel="0" collapsed="false">
      <c r="A13" s="18" t="s">
        <v>15</v>
      </c>
      <c r="B13" s="18"/>
      <c r="C13" s="18"/>
      <c r="D13" s="18"/>
      <c r="E13" s="18"/>
      <c r="F13" s="13" t="s">
        <v>12</v>
      </c>
      <c r="G13" s="9"/>
      <c r="H13" s="19" t="s">
        <v>16</v>
      </c>
      <c r="I13" s="19" t="s">
        <v>17</v>
      </c>
    </row>
    <row r="14" customFormat="false" ht="25.5" hidden="false" customHeight="false" outlineLevel="0" collapsed="false">
      <c r="A14" s="9" t="s">
        <v>18</v>
      </c>
      <c r="B14" s="9"/>
      <c r="C14" s="9"/>
      <c r="D14" s="9"/>
      <c r="E14" s="9"/>
      <c r="F14" s="16"/>
      <c r="G14" s="9"/>
    </row>
    <row r="15" customFormat="false" ht="12.8" hidden="false" customHeight="false" outlineLevel="0" collapsed="false">
      <c r="A15" s="18" t="s">
        <v>19</v>
      </c>
      <c r="B15" s="18"/>
      <c r="C15" s="18"/>
      <c r="D15" s="18"/>
      <c r="E15" s="18"/>
      <c r="F15" s="15" t="s">
        <v>20</v>
      </c>
      <c r="G15" s="9"/>
    </row>
    <row r="16" customFormat="false" ht="13.5" hidden="false" customHeight="false" outlineLevel="0" collapsed="false">
      <c r="A16" s="2"/>
    </row>
    <row r="17" customFormat="false" ht="13.5" hidden="false" customHeight="false" outlineLevel="0" collapsed="false">
      <c r="A17" s="20" t="s">
        <v>21</v>
      </c>
      <c r="B17" s="20"/>
      <c r="C17" s="20"/>
      <c r="D17" s="20"/>
      <c r="E17" s="20"/>
      <c r="F17" s="20"/>
      <c r="G17" s="20"/>
      <c r="H17" s="20"/>
      <c r="I17" s="20"/>
    </row>
    <row r="18" customFormat="false" ht="14.25" hidden="false" customHeight="false" outlineLevel="0" collapsed="false">
      <c r="A18" s="21" t="s">
        <v>22</v>
      </c>
      <c r="B18" s="21"/>
      <c r="C18" s="21"/>
      <c r="D18" s="21"/>
      <c r="E18" s="21"/>
      <c r="F18" s="21"/>
      <c r="G18" s="21"/>
      <c r="H18" s="21"/>
      <c r="I18" s="21"/>
    </row>
    <row r="19" customFormat="false" ht="13.5" hidden="false" customHeight="false" outlineLevel="0" collapsed="false">
      <c r="A19" s="22"/>
      <c r="B19" s="22"/>
      <c r="C19" s="22"/>
      <c r="D19" s="22"/>
      <c r="E19" s="22"/>
      <c r="F19" s="22"/>
      <c r="G19" s="22"/>
      <c r="H19" s="22"/>
      <c r="I19" s="22"/>
    </row>
    <row r="20" customFormat="false" ht="13.5" hidden="false" customHeight="false" outlineLevel="0" collapsed="false">
      <c r="A20" s="20" t="s">
        <v>23</v>
      </c>
      <c r="B20" s="20"/>
      <c r="C20" s="20"/>
      <c r="D20" s="20"/>
      <c r="E20" s="20"/>
      <c r="F20" s="20"/>
      <c r="G20" s="20"/>
      <c r="H20" s="20"/>
      <c r="I20" s="20"/>
    </row>
    <row r="21" customFormat="false" ht="13.5" hidden="false" customHeight="false" outlineLevel="0" collapsed="false">
      <c r="A21" s="22"/>
      <c r="B21" s="22"/>
      <c r="C21" s="22"/>
      <c r="D21" s="22"/>
      <c r="E21" s="22"/>
      <c r="F21" s="22"/>
      <c r="G21" s="22"/>
      <c r="H21" s="22"/>
      <c r="I21" s="22"/>
    </row>
    <row r="22" customFormat="false" ht="13.5" hidden="false" customHeight="false" outlineLevel="0" collapsed="false">
      <c r="A22" s="22"/>
      <c r="B22" s="22"/>
      <c r="C22" s="22"/>
      <c r="D22" s="22"/>
      <c r="E22" s="22"/>
      <c r="F22" s="22"/>
      <c r="G22" s="22"/>
      <c r="H22" s="22"/>
      <c r="I22" s="22"/>
    </row>
    <row r="23" customFormat="false" ht="13.5" hidden="false" customHeight="false" outlineLevel="0" collapsed="false">
      <c r="A23" s="23" t="s">
        <v>24</v>
      </c>
      <c r="B23" s="23" t="s">
        <v>25</v>
      </c>
      <c r="C23" s="23"/>
      <c r="D23" s="23"/>
      <c r="E23" s="23"/>
      <c r="F23" s="23"/>
      <c r="G23" s="23"/>
      <c r="H23" s="23"/>
      <c r="I23" s="23"/>
    </row>
    <row r="24" customFormat="false" ht="67.5" hidden="false" customHeight="false" outlineLevel="0" collapsed="false">
      <c r="A24" s="23"/>
      <c r="B24" s="24" t="s">
        <v>26</v>
      </c>
      <c r="C24" s="24" t="s">
        <v>27</v>
      </c>
      <c r="D24" s="24" t="s">
        <v>28</v>
      </c>
      <c r="E24" s="24" t="s">
        <v>29</v>
      </c>
      <c r="F24" s="24" t="s">
        <v>30</v>
      </c>
      <c r="G24" s="24" t="s">
        <v>31</v>
      </c>
      <c r="H24" s="24"/>
      <c r="I24" s="24" t="s">
        <v>32</v>
      </c>
    </row>
    <row r="25" customFormat="false" ht="13.5" hidden="false" customHeight="false" outlineLevel="0" collapsed="false">
      <c r="A25" s="25" t="n">
        <v>1</v>
      </c>
      <c r="B25" s="26" t="n">
        <v>2</v>
      </c>
      <c r="C25" s="26" t="n">
        <v>3</v>
      </c>
      <c r="D25" s="13" t="n">
        <v>4</v>
      </c>
      <c r="E25" s="26" t="n">
        <v>5</v>
      </c>
      <c r="F25" s="26" t="n">
        <v>6</v>
      </c>
      <c r="G25" s="26" t="n">
        <v>7</v>
      </c>
      <c r="H25" s="26" t="n">
        <v>8</v>
      </c>
      <c r="I25" s="27" t="n">
        <v>9</v>
      </c>
    </row>
    <row r="26" customFormat="false" ht="12.8" hidden="false" customHeight="false" outlineLevel="0" collapsed="false">
      <c r="A26" s="28" t="s">
        <v>33</v>
      </c>
      <c r="B26" s="28"/>
      <c r="C26" s="28"/>
      <c r="D26" s="28"/>
      <c r="E26" s="28"/>
      <c r="F26" s="28"/>
    </row>
  </sheetData>
  <mergeCells count="23">
    <mergeCell ref="A1:G1"/>
    <mergeCell ref="A3:G3"/>
    <mergeCell ref="D4:E4"/>
    <mergeCell ref="A6:E6"/>
    <mergeCell ref="G6:I6"/>
    <mergeCell ref="A8:E8"/>
    <mergeCell ref="G8:I11"/>
    <mergeCell ref="A9:E9"/>
    <mergeCell ref="A10:E10"/>
    <mergeCell ref="A11:E11"/>
    <mergeCell ref="A12:E12"/>
    <mergeCell ref="A13:E13"/>
    <mergeCell ref="A14:E14"/>
    <mergeCell ref="A15:E15"/>
    <mergeCell ref="A17:I17"/>
    <mergeCell ref="A18:I18"/>
    <mergeCell ref="A19:I19"/>
    <mergeCell ref="A20:I20"/>
    <mergeCell ref="A21:I21"/>
    <mergeCell ref="A22:I22"/>
    <mergeCell ref="A23:A24"/>
    <mergeCell ref="B23:I23"/>
    <mergeCell ref="A26:F2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R59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0" min="10" style="0" width="11.07"/>
    <col collapsed="false" customWidth="true" hidden="false" outlineLevel="0" max="11" min="11" style="0" width="11.61"/>
    <col collapsed="false" customWidth="true" hidden="false" outlineLevel="0" max="12" min="12" style="0" width="11.2"/>
    <col collapsed="false" customWidth="true" hidden="false" outlineLevel="0" max="14" min="13" style="0" width="11.34"/>
  </cols>
  <sheetData>
    <row r="2" customFormat="false" ht="12.75" hidden="false" customHeight="false" outlineLevel="0" collapsed="false">
      <c r="A2" s="29"/>
      <c r="B2" s="29" t="s">
        <v>34</v>
      </c>
      <c r="C2" s="29" t="s">
        <v>35</v>
      </c>
      <c r="D2" s="29" t="s">
        <v>36</v>
      </c>
      <c r="E2" s="29"/>
      <c r="F2" s="29"/>
      <c r="G2" s="29"/>
      <c r="H2" s="29"/>
      <c r="I2" s="29"/>
      <c r="J2" s="29" t="s">
        <v>37</v>
      </c>
      <c r="K2" s="29"/>
      <c r="L2" s="29"/>
      <c r="M2" s="29"/>
      <c r="N2" s="29"/>
      <c r="O2" s="29"/>
      <c r="P2" s="29" t="s">
        <v>38</v>
      </c>
      <c r="Q2" s="29"/>
      <c r="R2" s="29"/>
    </row>
    <row r="3" customFormat="false" ht="32.25" hidden="false" customHeight="false" outlineLevel="0" collapsed="false">
      <c r="A3" s="29"/>
      <c r="B3" s="29"/>
      <c r="C3" s="29"/>
      <c r="D3" s="29" t="s">
        <v>39</v>
      </c>
      <c r="E3" s="29"/>
      <c r="F3" s="29" t="s">
        <v>40</v>
      </c>
      <c r="G3" s="29" t="s">
        <v>41</v>
      </c>
      <c r="H3" s="29" t="s">
        <v>42</v>
      </c>
      <c r="I3" s="29" t="s">
        <v>43</v>
      </c>
      <c r="J3" s="29" t="s">
        <v>39</v>
      </c>
      <c r="K3" s="29"/>
      <c r="L3" s="29" t="s">
        <v>40</v>
      </c>
      <c r="M3" s="29" t="s">
        <v>41</v>
      </c>
      <c r="N3" s="29" t="s">
        <v>42</v>
      </c>
      <c r="O3" s="29" t="s">
        <v>43</v>
      </c>
      <c r="P3" s="29" t="s">
        <v>44</v>
      </c>
      <c r="Q3" s="29" t="s">
        <v>45</v>
      </c>
      <c r="R3" s="29" t="s">
        <v>46</v>
      </c>
    </row>
    <row r="4" customFormat="false" ht="184.5" hidden="false" customHeight="false" outlineLevel="0" collapsed="false">
      <c r="A4" s="29"/>
      <c r="B4" s="29"/>
      <c r="C4" s="29"/>
      <c r="D4" s="29" t="s">
        <v>47</v>
      </c>
      <c r="E4" s="29" t="s">
        <v>48</v>
      </c>
      <c r="F4" s="29"/>
      <c r="G4" s="29"/>
      <c r="H4" s="29"/>
      <c r="I4" s="29"/>
      <c r="J4" s="29" t="s">
        <v>47</v>
      </c>
      <c r="K4" s="29" t="s">
        <v>48</v>
      </c>
      <c r="L4" s="29"/>
      <c r="M4" s="29"/>
      <c r="N4" s="29"/>
      <c r="O4" s="29"/>
      <c r="P4" s="29"/>
      <c r="Q4" s="29"/>
      <c r="R4" s="29"/>
    </row>
    <row r="5" customFormat="false" ht="12.8" hidden="false" customHeight="false" outlineLevel="0" collapsed="false">
      <c r="A5" s="30" t="s">
        <v>49</v>
      </c>
      <c r="B5" s="30" t="s">
        <v>50</v>
      </c>
      <c r="C5" s="30" t="n">
        <v>1</v>
      </c>
      <c r="D5" s="30" t="n">
        <v>2</v>
      </c>
      <c r="E5" s="30" t="n">
        <v>3</v>
      </c>
      <c r="F5" s="30" t="n">
        <v>4</v>
      </c>
      <c r="G5" s="30" t="n">
        <v>5</v>
      </c>
      <c r="H5" s="30" t="n">
        <v>6</v>
      </c>
      <c r="I5" s="30" t="n">
        <v>7</v>
      </c>
      <c r="J5" s="30" t="n">
        <v>8</v>
      </c>
      <c r="K5" s="30" t="n">
        <v>9</v>
      </c>
      <c r="L5" s="30" t="n">
        <v>10</v>
      </c>
      <c r="M5" s="30" t="n">
        <v>11</v>
      </c>
      <c r="N5" s="30" t="n">
        <v>12</v>
      </c>
      <c r="O5" s="30" t="n">
        <v>13</v>
      </c>
      <c r="P5" s="30" t="n">
        <v>14</v>
      </c>
      <c r="Q5" s="30" t="n">
        <v>15</v>
      </c>
      <c r="R5" s="30" t="n">
        <v>16</v>
      </c>
    </row>
    <row r="6" customFormat="false" ht="96.75" hidden="false" customHeight="false" outlineLevel="0" collapsed="false">
      <c r="A6" s="31" t="s">
        <v>51</v>
      </c>
      <c r="B6" s="31" t="n">
        <v>1</v>
      </c>
      <c r="C6" s="31" t="n">
        <f aca="false">C11+C190+C220+C262+C272+C281+C283+C285+C294+C303+C313+C322+C332+C341+C346+C348+C358</f>
        <v>401637</v>
      </c>
      <c r="D6" s="31" t="n">
        <f aca="false">D11+D190+D220+D262+D272+D281+D283+D285+D294+D303+D313+D322+D332+D341+D346+D348+D358</f>
        <v>1225870.9</v>
      </c>
      <c r="E6" s="31" t="n">
        <f aca="false">E11+E190+E220+E262+E272+E281+E283+E285+E294+E303+E313+E322+E332+E341+E346+E348+E358</f>
        <v>998904.3</v>
      </c>
      <c r="F6" s="31" t="n">
        <f aca="false">F11+F190+F220+F262+F272+F281+F283+F285+F294+F303+F313+F322+F332+F341+F346+F348+F358</f>
        <v>1274839.2</v>
      </c>
      <c r="G6" s="31" t="n">
        <f aca="false">G11+G190+G220+G262+G272+G281+G283+G285+G294+G303+G313+G322+G332+G341+G346+G348+G358</f>
        <v>1284283.9</v>
      </c>
      <c r="H6" s="31" t="n">
        <f aca="false">H11+H190+H220+H262+H272+H281+H283+H285+H294+H303+H313+H322+H332+H341+H346+H348+H358</f>
        <v>1290704.5</v>
      </c>
      <c r="I6" s="31" t="n">
        <f aca="false">I11+I190+I220+I262+I272+I281+I283+I285+I294+I303+I313+I322+I332+I341+I346+I348+I358</f>
        <v>1338741.7</v>
      </c>
      <c r="J6" s="31" t="n">
        <f aca="false">D6/C6*1000</f>
        <v>3052.18617806626</v>
      </c>
      <c r="K6" s="31" t="n">
        <f aca="false">E6/C6*1000</f>
        <v>2487.08236541952</v>
      </c>
      <c r="L6" s="31" t="n">
        <f aca="false">F6/C6*1000</f>
        <v>3174.10796316077</v>
      </c>
      <c r="M6" s="31" t="n">
        <f aca="false">G6/C6*1000</f>
        <v>3197.62347592478</v>
      </c>
      <c r="N6" s="31" t="n">
        <f aca="false">H6/C6*1000</f>
        <v>3213.60955290474</v>
      </c>
      <c r="O6" s="31" t="n">
        <f aca="false">I6/C6*1000</f>
        <v>3333.21307548856</v>
      </c>
      <c r="P6" s="31" t="n">
        <f aca="false">P11+P190+P220+P262+P272+P281+P283+P285+P294+P303+P313+P322+P332+P341+P346+P348+P358</f>
        <v>12439</v>
      </c>
      <c r="Q6" s="31" t="n">
        <f aca="false">Q11+Q190+Q220+Q262+Q272+Q281+Q283+Q285+Q294+Q303+Q313+Q322+Q332+Q341+Q346+Q348+Q358</f>
        <v>41994.8</v>
      </c>
      <c r="R6" s="31" t="n">
        <f aca="false">Q6/P6*1000</f>
        <v>3376.05916874347</v>
      </c>
    </row>
    <row r="7" customFormat="false" ht="18.75" hidden="false" customHeight="false" outlineLevel="0" collapsed="false">
      <c r="A7" s="31" t="s">
        <v>52</v>
      </c>
      <c r="B7" s="31" t="n">
        <v>2</v>
      </c>
      <c r="C7" s="31" t="n">
        <v>252882</v>
      </c>
      <c r="D7" s="31" t="n">
        <v>688864</v>
      </c>
      <c r="E7" s="31" t="n">
        <v>516533</v>
      </c>
      <c r="F7" s="31" t="n">
        <v>714786.2</v>
      </c>
      <c r="G7" s="31" t="n">
        <v>716175</v>
      </c>
      <c r="H7" s="31" t="n">
        <v>717098.3</v>
      </c>
      <c r="I7" s="31" t="n">
        <v>751465.1</v>
      </c>
      <c r="J7" s="31" t="n">
        <f aca="false">D7/C7*1000</f>
        <v>2724.05311568241</v>
      </c>
      <c r="K7" s="31" t="n">
        <f aca="false">E7/C7*1000</f>
        <v>2042.5850792069</v>
      </c>
      <c r="L7" s="31" t="n">
        <f aca="false">F7/C7*1000</f>
        <v>2826.56021385468</v>
      </c>
      <c r="M7" s="31" t="n">
        <f aca="false">G7/C7*1000</f>
        <v>2832.05210335255</v>
      </c>
      <c r="N7" s="31" t="n">
        <f aca="false">H7/C7*1000</f>
        <v>2835.70321335643</v>
      </c>
      <c r="O7" s="31" t="n">
        <f aca="false">I7/C7*1000</f>
        <v>2971.60375194755</v>
      </c>
      <c r="P7" s="31" t="n">
        <v>5892</v>
      </c>
      <c r="Q7" s="31" t="n">
        <v>18366.9</v>
      </c>
      <c r="R7" s="31" t="n">
        <f aca="false">Q7/P7*1000</f>
        <v>3117.26069246436</v>
      </c>
    </row>
    <row r="8" customFormat="false" ht="18.75" hidden="false" customHeight="false" outlineLevel="0" collapsed="false">
      <c r="A8" s="31" t="s">
        <v>53</v>
      </c>
      <c r="B8" s="31" t="n">
        <v>3</v>
      </c>
      <c r="C8" s="31" t="n">
        <v>40585</v>
      </c>
      <c r="D8" s="31" t="n">
        <v>79311.6</v>
      </c>
      <c r="E8" s="31" t="n">
        <v>60073.3</v>
      </c>
      <c r="F8" s="31" t="n">
        <v>95994.6</v>
      </c>
      <c r="G8" s="31" t="n">
        <v>96758</v>
      </c>
      <c r="H8" s="31" t="n">
        <v>96846.1</v>
      </c>
      <c r="I8" s="31" t="n">
        <v>104224.2</v>
      </c>
      <c r="J8" s="31" t="n">
        <f aca="false">D8/C8*1000</f>
        <v>1954.20968338056</v>
      </c>
      <c r="K8" s="31" t="n">
        <f aca="false">E8/C8*1000</f>
        <v>1480.18479733892</v>
      </c>
      <c r="L8" s="31" t="n">
        <f aca="false">F8/C8*1000</f>
        <v>2365.27288407047</v>
      </c>
      <c r="M8" s="31" t="n">
        <f aca="false">G8/C8*1000</f>
        <v>2384.08278920784</v>
      </c>
      <c r="N8" s="31" t="n">
        <f aca="false">H8/C8*1000</f>
        <v>2386.253541949</v>
      </c>
      <c r="O8" s="31" t="n">
        <f aca="false">I8/C8*1000</f>
        <v>2568.04730811876</v>
      </c>
      <c r="P8" s="31" t="n">
        <v>1758</v>
      </c>
      <c r="Q8" s="31" t="n">
        <v>4320.4</v>
      </c>
      <c r="R8" s="31" t="n">
        <f aca="false">Q8/P8*1000</f>
        <v>2457.5654152446</v>
      </c>
    </row>
    <row r="9" customFormat="false" ht="112.5" hidden="false" customHeight="false" outlineLevel="0" collapsed="false">
      <c r="A9" s="31" t="s">
        <v>54</v>
      </c>
      <c r="B9" s="31" t="n">
        <v>4</v>
      </c>
      <c r="C9" s="31" t="n">
        <f aca="false">C70+C131+C151+C174+C196+C201+C218+C242+C258+C377</f>
        <v>182544</v>
      </c>
      <c r="D9" s="31" t="n">
        <f aca="false">D70+D131+D151+D174+D196+D201+D218+D242+D258+D377</f>
        <v>485943.8</v>
      </c>
      <c r="E9" s="31" t="n">
        <f aca="false">E70+E131+E151+E174+E196+E201+E218+E242+E258+E377</f>
        <v>370370.4</v>
      </c>
      <c r="F9" s="31" t="n">
        <f aca="false">F70+F131+F151+F174+F196+F201+F218+F242+F258+F377</f>
        <v>511005.3</v>
      </c>
      <c r="G9" s="31" t="n">
        <f aca="false">G70+G131+G151+G174+G196+G201+G218+G242+G258+G377</f>
        <v>515763.9</v>
      </c>
      <c r="H9" s="31" t="n">
        <f aca="false">H70+H131+H151+H174+H196+H201+H218+H242+H258+H377</f>
        <v>519075.9</v>
      </c>
      <c r="I9" s="31" t="n">
        <f aca="false">I70+I131+I151+I174+I196+I201+I218+I242+I258+I377</f>
        <v>543804.2</v>
      </c>
      <c r="J9" s="31" t="n">
        <f aca="false">D9/C9*1000</f>
        <v>2662.06394074853</v>
      </c>
      <c r="K9" s="31" t="n">
        <f aca="false">E9/C9*1000</f>
        <v>2028.93768077833</v>
      </c>
      <c r="L9" s="31" t="n">
        <f aca="false">F9/C9*1000</f>
        <v>2799.35412831975</v>
      </c>
      <c r="M9" s="31" t="n">
        <f aca="false">G9/C9*1000</f>
        <v>2825.42236392322</v>
      </c>
      <c r="N9" s="31" t="n">
        <f aca="false">H9/C9*1000</f>
        <v>2843.56593478832</v>
      </c>
      <c r="O9" s="31" t="n">
        <f aca="false">I9/C9*1000</f>
        <v>2979.03080901043</v>
      </c>
      <c r="P9" s="31" t="n">
        <f aca="false">P70+P131+P151+P174+P196+P201+P218+P242+P258+P377</f>
        <v>5910</v>
      </c>
      <c r="Q9" s="31" t="n">
        <f aca="false">Q70+Q131+Q151+Q174+Q196+Q201+Q218+Q242+Q258+Q377</f>
        <v>17384.6</v>
      </c>
      <c r="R9" s="31" t="n">
        <f aca="false">Q9/P9*1000</f>
        <v>2941.55668358714</v>
      </c>
    </row>
    <row r="10" customFormat="false" ht="18.75" hidden="false" customHeight="false" outlineLevel="0" collapsed="false">
      <c r="A10" s="32" t="s">
        <v>55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3"/>
      <c r="Q10" s="33"/>
      <c r="R10" s="33"/>
    </row>
    <row r="11" customFormat="false" ht="56.25" hidden="false" customHeight="false" outlineLevel="0" collapsed="false">
      <c r="A11" s="31" t="s">
        <v>56</v>
      </c>
      <c r="B11" s="31" t="n">
        <v>5</v>
      </c>
      <c r="C11" s="31" t="n">
        <f aca="false">C12+C118+C144+C158</f>
        <v>391391</v>
      </c>
      <c r="D11" s="31" t="n">
        <f aca="false">D12+D118+D144+D158</f>
        <v>1164636.8</v>
      </c>
      <c r="E11" s="31" t="n">
        <f aca="false">E12+E118+E144+E158</f>
        <v>944521.5</v>
      </c>
      <c r="F11" s="31" t="n">
        <f aca="false">F12+F118+F144+F158</f>
        <v>1209379</v>
      </c>
      <c r="G11" s="31" t="n">
        <f aca="false">G12+G118+G144+G158</f>
        <v>1214287</v>
      </c>
      <c r="H11" s="31" t="n">
        <f aca="false">H12+H118+H144+H158</f>
        <v>1220703.5</v>
      </c>
      <c r="I11" s="31" t="n">
        <f aca="false">I12+I118+I144+I158</f>
        <v>1267651.1</v>
      </c>
      <c r="J11" s="31" t="n">
        <f aca="false">D11/C11*1000</f>
        <v>2975.6351065814</v>
      </c>
      <c r="K11" s="31" t="n">
        <f aca="false">E11/C11*1000</f>
        <v>2413.24276746272</v>
      </c>
      <c r="L11" s="31" t="n">
        <f aca="false">F11/C11*1000</f>
        <v>3089.95096974637</v>
      </c>
      <c r="M11" s="31" t="n">
        <f aca="false">G11/C11*1000</f>
        <v>3102.49085952411</v>
      </c>
      <c r="N11" s="31" t="n">
        <f aca="false">H11/C11*1000</f>
        <v>3118.88495136577</v>
      </c>
      <c r="O11" s="31" t="n">
        <f aca="false">I11/C11*1000</f>
        <v>3238.83558896347</v>
      </c>
      <c r="P11" s="31" t="n">
        <f aca="false">P12+P118+P144+P158</f>
        <v>12378</v>
      </c>
      <c r="Q11" s="31" t="n">
        <f aca="false">Q12+Q118+Q144+Q158</f>
        <v>41316</v>
      </c>
      <c r="R11" s="31" t="n">
        <f aca="false">Q11/P11*1000</f>
        <v>3337.85748909355</v>
      </c>
    </row>
    <row r="12" customFormat="false" ht="75" hidden="false" customHeight="false" outlineLevel="0" collapsed="false">
      <c r="A12" s="31" t="s">
        <v>57</v>
      </c>
      <c r="B12" s="31" t="n">
        <v>6</v>
      </c>
      <c r="C12" s="31" t="n">
        <f aca="false">SUM(C13:C18)</f>
        <v>310908</v>
      </c>
      <c r="D12" s="31" t="n">
        <f aca="false">SUM(D13:D18)</f>
        <v>1006583.4</v>
      </c>
      <c r="E12" s="31" t="n">
        <f aca="false">SUM(E13:E18)</f>
        <v>815507.1</v>
      </c>
      <c r="F12" s="31" t="n">
        <f aca="false">SUM(F13:F18)</f>
        <v>1019039.4</v>
      </c>
      <c r="G12" s="31" t="n">
        <f aca="false">SUM(G13:G18)</f>
        <v>1022000.5</v>
      </c>
      <c r="H12" s="31" t="n">
        <f aca="false">SUM(H13:H18)</f>
        <v>1027606.3</v>
      </c>
      <c r="I12" s="31" t="n">
        <f aca="false">SUM(I13:I18)</f>
        <v>1061804.6</v>
      </c>
      <c r="J12" s="31" t="n">
        <f aca="false">D12/C12*1000</f>
        <v>3237.56030722915</v>
      </c>
      <c r="K12" s="31" t="n">
        <f aca="false">E12/C12*1000</f>
        <v>2622.98525608862</v>
      </c>
      <c r="L12" s="31" t="n">
        <f aca="false">F12/C12*1000</f>
        <v>3277.62360569686</v>
      </c>
      <c r="M12" s="31" t="n">
        <f aca="false">G12/C12*1000</f>
        <v>3287.1476449625</v>
      </c>
      <c r="N12" s="31" t="n">
        <f aca="false">H12/C12*1000</f>
        <v>3305.1780591043</v>
      </c>
      <c r="O12" s="31" t="n">
        <f aca="false">I12/C12*1000</f>
        <v>3415.17297721512</v>
      </c>
      <c r="P12" s="31" t="n">
        <f aca="false">SUM(P13:P18)</f>
        <v>8224</v>
      </c>
      <c r="Q12" s="31" t="n">
        <f aca="false">SUM(Q13:Q18)</f>
        <v>30705.8</v>
      </c>
      <c r="R12" s="31" t="n">
        <f aca="false">Q12/P12*1000</f>
        <v>3733.68190661479</v>
      </c>
    </row>
    <row r="13" customFormat="false" ht="75" hidden="false" customHeight="false" outlineLevel="0" collapsed="false">
      <c r="A13" s="31" t="s">
        <v>58</v>
      </c>
      <c r="B13" s="31" t="n">
        <v>7</v>
      </c>
      <c r="C13" s="31" t="n">
        <v>14</v>
      </c>
      <c r="D13" s="31" t="n">
        <v>16.9</v>
      </c>
      <c r="E13" s="31" t="n">
        <v>10.4</v>
      </c>
      <c r="F13" s="31" t="n">
        <v>18.7</v>
      </c>
      <c r="G13" s="31" t="n">
        <v>18.7</v>
      </c>
      <c r="H13" s="31" t="n">
        <v>18.7</v>
      </c>
      <c r="I13" s="31" t="n">
        <v>20.2</v>
      </c>
      <c r="J13" s="31" t="n">
        <f aca="false">D13/C13*1000</f>
        <v>1207.14285714286</v>
      </c>
      <c r="K13" s="31" t="n">
        <f aca="false">E13/C13*1000</f>
        <v>742.857142857143</v>
      </c>
      <c r="L13" s="31" t="n">
        <f aca="false">F13/C13*1000</f>
        <v>1335.71428571429</v>
      </c>
      <c r="M13" s="31" t="n">
        <f aca="false">G13/C13*1000</f>
        <v>1335.71428571429</v>
      </c>
      <c r="N13" s="31" t="n">
        <f aca="false">H13/C13*1000</f>
        <v>1335.71428571429</v>
      </c>
      <c r="O13" s="31" t="n">
        <f aca="false">I13/C13*1000</f>
        <v>1442.85714285714</v>
      </c>
      <c r="P13" s="31" t="n">
        <v>0</v>
      </c>
      <c r="Q13" s="31" t="n">
        <v>0</v>
      </c>
      <c r="R13" s="31" t="n">
        <v>0</v>
      </c>
    </row>
    <row r="14" customFormat="false" ht="18.75" hidden="false" customHeight="false" outlineLevel="0" collapsed="false">
      <c r="A14" s="31" t="s">
        <v>59</v>
      </c>
      <c r="B14" s="31" t="n">
        <v>8</v>
      </c>
      <c r="C14" s="31" t="n">
        <v>21356</v>
      </c>
      <c r="D14" s="31" t="n">
        <v>27540.1</v>
      </c>
      <c r="E14" s="31" t="n">
        <v>17803.8</v>
      </c>
      <c r="F14" s="31" t="n">
        <v>37778.8</v>
      </c>
      <c r="G14" s="31" t="n">
        <v>37778.8</v>
      </c>
      <c r="H14" s="31" t="n">
        <v>37778.8</v>
      </c>
      <c r="I14" s="31" t="n">
        <v>37778.8</v>
      </c>
      <c r="J14" s="31" t="n">
        <f aca="false">D14/C14*1000</f>
        <v>1289.57201723169</v>
      </c>
      <c r="K14" s="31" t="n">
        <f aca="false">E14/C14*1000</f>
        <v>833.667353436973</v>
      </c>
      <c r="L14" s="31" t="n">
        <f aca="false">F14/C14*1000</f>
        <v>1769.00168570893</v>
      </c>
      <c r="M14" s="31" t="n">
        <f aca="false">G14/C14*1000</f>
        <v>1769.00168570893</v>
      </c>
      <c r="N14" s="31" t="n">
        <f aca="false">H14/C14*1000</f>
        <v>1769.00168570893</v>
      </c>
      <c r="O14" s="31" t="n">
        <f aca="false">I14/C14*1000</f>
        <v>1769.00168570893</v>
      </c>
      <c r="P14" s="31" t="n">
        <v>1037</v>
      </c>
      <c r="Q14" s="31" t="n">
        <v>1834.5</v>
      </c>
      <c r="R14" s="31" t="n">
        <v>1769</v>
      </c>
    </row>
    <row r="15" customFormat="false" ht="56.25" hidden="false" customHeight="false" outlineLevel="0" collapsed="false">
      <c r="A15" s="31" t="s">
        <v>60</v>
      </c>
      <c r="B15" s="31" t="n">
        <v>9</v>
      </c>
      <c r="C15" s="31" t="n">
        <v>201693</v>
      </c>
      <c r="D15" s="31" t="n">
        <v>510432.3</v>
      </c>
      <c r="E15" s="31" t="n">
        <v>370070.7</v>
      </c>
      <c r="F15" s="31" t="n">
        <v>512645.4</v>
      </c>
      <c r="G15" s="31" t="n">
        <v>513204</v>
      </c>
      <c r="H15" s="31" t="n">
        <v>513204</v>
      </c>
      <c r="I15" s="31" t="n">
        <v>536067.2</v>
      </c>
      <c r="J15" s="31" t="n">
        <f aca="false">D15/C15*1000</f>
        <v>2530.73879609109</v>
      </c>
      <c r="K15" s="31" t="n">
        <f aca="false">E15/C15*1000</f>
        <v>1834.82173402151</v>
      </c>
      <c r="L15" s="31" t="n">
        <f aca="false">F15/C15*1000</f>
        <v>2541.71141288989</v>
      </c>
      <c r="M15" s="31" t="n">
        <f aca="false">G15/C15*1000</f>
        <v>2544.48096860079</v>
      </c>
      <c r="N15" s="31" t="n">
        <f aca="false">H15/C15*1000</f>
        <v>2544.48096860079</v>
      </c>
      <c r="O15" s="31" t="n">
        <f aca="false">I15/C15*1000</f>
        <v>2657.8374063552</v>
      </c>
      <c r="P15" s="31" t="n">
        <v>4083</v>
      </c>
      <c r="Q15" s="31" t="n">
        <v>10231</v>
      </c>
      <c r="R15" s="31" t="n">
        <f aca="false">Q15/P15*1000</f>
        <v>2505.75557188342</v>
      </c>
    </row>
    <row r="16" customFormat="false" ht="56.25" hidden="false" customHeight="false" outlineLevel="0" collapsed="false">
      <c r="A16" s="31" t="s">
        <v>61</v>
      </c>
      <c r="B16" s="31" t="n">
        <v>10</v>
      </c>
      <c r="C16" s="31" t="n">
        <v>55651</v>
      </c>
      <c r="D16" s="31" t="n">
        <v>226703.1</v>
      </c>
      <c r="E16" s="31" t="n">
        <v>201854.7</v>
      </c>
      <c r="F16" s="31" t="n">
        <v>226703.8</v>
      </c>
      <c r="G16" s="31" t="n">
        <v>226704.5</v>
      </c>
      <c r="H16" s="31" t="n">
        <v>226786.3</v>
      </c>
      <c r="I16" s="31" t="n">
        <v>235304.3</v>
      </c>
      <c r="J16" s="31" t="n">
        <f aca="false">D16/C16*1000</f>
        <v>4073.65725683276</v>
      </c>
      <c r="K16" s="31" t="n">
        <f aca="false">E16/C16*1000</f>
        <v>3627.15315088678</v>
      </c>
      <c r="L16" s="31" t="n">
        <f aca="false">F16/C16*1000</f>
        <v>4073.66983522309</v>
      </c>
      <c r="M16" s="31" t="n">
        <f aca="false">G16/C16*1000</f>
        <v>4073.68241361341</v>
      </c>
      <c r="N16" s="31" t="n">
        <f aca="false">H16/C16*1000</f>
        <v>4075.15228836858</v>
      </c>
      <c r="O16" s="31" t="n">
        <f aca="false">I16/C16*1000</f>
        <v>4228.21332949992</v>
      </c>
      <c r="P16" s="31" t="n">
        <v>1618</v>
      </c>
      <c r="Q16" s="31" t="n">
        <v>6985.1</v>
      </c>
      <c r="R16" s="31" t="n">
        <f aca="false">Q16/P16*1000</f>
        <v>4317.11990111249</v>
      </c>
    </row>
    <row r="17" customFormat="false" ht="56.25" hidden="false" customHeight="false" outlineLevel="0" collapsed="false">
      <c r="A17" s="31" t="s">
        <v>62</v>
      </c>
      <c r="B17" s="31" t="n">
        <v>11</v>
      </c>
      <c r="C17" s="31" t="n">
        <v>16877</v>
      </c>
      <c r="D17" s="31" t="n">
        <v>99783.3</v>
      </c>
      <c r="E17" s="31" t="n">
        <v>92434.3</v>
      </c>
      <c r="F17" s="31" t="n">
        <v>99783.3</v>
      </c>
      <c r="G17" s="31" t="n">
        <v>99887.7</v>
      </c>
      <c r="H17" s="31" t="n">
        <v>100172.9</v>
      </c>
      <c r="I17" s="31" t="n">
        <v>102087.2</v>
      </c>
      <c r="J17" s="31" t="n">
        <f aca="false">D17/C17*1000</f>
        <v>5912.38371748534</v>
      </c>
      <c r="K17" s="31" t="n">
        <f aca="false">E17/C17*1000</f>
        <v>5476.93902944836</v>
      </c>
      <c r="L17" s="31" t="n">
        <f aca="false">F17/C17*1000</f>
        <v>5912.38371748534</v>
      </c>
      <c r="M17" s="31" t="n">
        <f aca="false">G17/C17*1000</f>
        <v>5918.56965100433</v>
      </c>
      <c r="N17" s="31" t="n">
        <f aca="false">H17/C17*1000</f>
        <v>5935.46838893168</v>
      </c>
      <c r="O17" s="31" t="n">
        <f aca="false">I17/C17*1000</f>
        <v>6048.8949457842</v>
      </c>
      <c r="P17" s="31" t="n">
        <v>773</v>
      </c>
      <c r="Q17" s="31" t="n">
        <v>4678.4</v>
      </c>
      <c r="R17" s="31" t="n">
        <f aca="false">Q17/P17*1000</f>
        <v>6052.2639068564</v>
      </c>
    </row>
    <row r="18" customFormat="false" ht="37.5" hidden="false" customHeight="false" outlineLevel="0" collapsed="false">
      <c r="A18" s="31" t="s">
        <v>63</v>
      </c>
      <c r="B18" s="31" t="n">
        <v>12</v>
      </c>
      <c r="C18" s="31" t="n">
        <v>15317</v>
      </c>
      <c r="D18" s="31" t="n">
        <v>142107.7</v>
      </c>
      <c r="E18" s="31" t="n">
        <v>133333.2</v>
      </c>
      <c r="F18" s="31" t="n">
        <v>142109.4</v>
      </c>
      <c r="G18" s="31" t="n">
        <v>144406.8</v>
      </c>
      <c r="H18" s="31" t="n">
        <v>149645.6</v>
      </c>
      <c r="I18" s="31" t="n">
        <v>150546.9</v>
      </c>
      <c r="J18" s="31" t="n">
        <f aca="false">D18/C18*1000</f>
        <v>9277.77632695698</v>
      </c>
      <c r="K18" s="31" t="n">
        <f aca="false">E18/C18*1000</f>
        <v>8704.91610628713</v>
      </c>
      <c r="L18" s="31" t="n">
        <f aca="false">F18/C18*1000</f>
        <v>9277.88731474832</v>
      </c>
      <c r="M18" s="31" t="n">
        <f aca="false">G18/C18*1000</f>
        <v>9427.87752170791</v>
      </c>
      <c r="N18" s="31" t="n">
        <f aca="false">H18/C18*1000</f>
        <v>9769.90272246523</v>
      </c>
      <c r="O18" s="31" t="n">
        <f aca="false">I18/C18*1000</f>
        <v>9828.74583795782</v>
      </c>
      <c r="P18" s="31" t="n">
        <v>713</v>
      </c>
      <c r="Q18" s="31" t="n">
        <v>6976.8</v>
      </c>
      <c r="R18" s="31" t="n">
        <f aca="false">Q18/P18*1000</f>
        <v>9785.1332398317</v>
      </c>
    </row>
    <row r="19" customFormat="false" ht="131.25" hidden="false" customHeight="false" outlineLevel="0" collapsed="false">
      <c r="A19" s="31" t="s">
        <v>64</v>
      </c>
      <c r="B19" s="31" t="n">
        <v>13</v>
      </c>
      <c r="C19" s="31" t="n">
        <v>47757</v>
      </c>
      <c r="D19" s="31" t="n">
        <v>111771.7</v>
      </c>
      <c r="E19" s="31" t="n">
        <v>87584.5</v>
      </c>
      <c r="F19" s="31" t="n">
        <v>117003.7</v>
      </c>
      <c r="G19" s="31" t="n">
        <v>117512.4</v>
      </c>
      <c r="H19" s="31" t="n">
        <v>120792.8</v>
      </c>
      <c r="I19" s="31" t="n">
        <v>123493.2</v>
      </c>
      <c r="J19" s="31" t="n">
        <f aca="false">D19/C19*1000</f>
        <v>2340.42548736311</v>
      </c>
      <c r="K19" s="31" t="n">
        <f aca="false">E19/C19*1000</f>
        <v>1833.9615134954</v>
      </c>
      <c r="L19" s="31" t="n">
        <f aca="false">F19/C19*1000</f>
        <v>2449.9801076282</v>
      </c>
      <c r="M19" s="31" t="n">
        <f aca="false">G19/C19*1000</f>
        <v>2460.63194924304</v>
      </c>
      <c r="N19" s="31" t="n">
        <f aca="false">H19/C19*1000</f>
        <v>2529.32135603158</v>
      </c>
      <c r="O19" s="31" t="n">
        <f aca="false">I19/C19*1000</f>
        <v>2585.86594635341</v>
      </c>
      <c r="P19" s="31" t="n">
        <v>2061</v>
      </c>
      <c r="Q19" s="31" t="n">
        <v>5653.6</v>
      </c>
      <c r="R19" s="31" t="n">
        <f aca="false">Q19/P19*1000</f>
        <v>2743.13440077632</v>
      </c>
    </row>
    <row r="20" customFormat="false" ht="37.5" hidden="false" customHeight="false" outlineLevel="0" collapsed="false">
      <c r="A20" s="31" t="s">
        <v>65</v>
      </c>
      <c r="B20" s="31" t="n">
        <v>14</v>
      </c>
      <c r="C20" s="31" t="n">
        <v>18364</v>
      </c>
      <c r="D20" s="31" t="n">
        <v>56313.1</v>
      </c>
      <c r="E20" s="31" t="n">
        <v>40235.6</v>
      </c>
      <c r="F20" s="31" t="n">
        <v>56357.1</v>
      </c>
      <c r="G20" s="31" t="n">
        <v>56723</v>
      </c>
      <c r="H20" s="31" t="n">
        <v>56730.8</v>
      </c>
      <c r="I20" s="31" t="n">
        <v>62697.1</v>
      </c>
      <c r="J20" s="31" t="n">
        <f aca="false">D20/C20*1000</f>
        <v>3066.49422783707</v>
      </c>
      <c r="K20" s="31" t="n">
        <f aca="false">E20/C20*1000</f>
        <v>2191.00413853191</v>
      </c>
      <c r="L20" s="31" t="n">
        <f aca="false">F20/C20*1000</f>
        <v>3068.89021999564</v>
      </c>
      <c r="M20" s="31" t="n">
        <f aca="false">G20/C20*1000</f>
        <v>3088.81507296885</v>
      </c>
      <c r="N20" s="31" t="n">
        <f aca="false">H20/C20*1000</f>
        <v>3089.23981703333</v>
      </c>
      <c r="O20" s="31" t="n">
        <f aca="false">I20/C20*1000</f>
        <v>3414.13090829885</v>
      </c>
      <c r="P20" s="31" t="n">
        <v>0</v>
      </c>
      <c r="Q20" s="31" t="n">
        <v>0</v>
      </c>
      <c r="R20" s="31" t="n">
        <v>0</v>
      </c>
    </row>
    <row r="21" customFormat="false" ht="56.25" hidden="false" customHeight="false" outlineLevel="0" collapsed="false">
      <c r="A21" s="34" t="s">
        <v>66</v>
      </c>
      <c r="B21" s="31" t="n">
        <v>15</v>
      </c>
      <c r="C21" s="31" t="n">
        <v>8096</v>
      </c>
      <c r="D21" s="31" t="n">
        <v>10062.7</v>
      </c>
      <c r="E21" s="31" t="n">
        <v>4936</v>
      </c>
      <c r="F21" s="31" t="n">
        <v>14929.3</v>
      </c>
      <c r="G21" s="31" t="n">
        <v>14978.5</v>
      </c>
      <c r="H21" s="31" t="n">
        <v>14978.5</v>
      </c>
      <c r="I21" s="31" t="n">
        <v>15139.2</v>
      </c>
      <c r="J21" s="31" t="n">
        <f aca="false">D21/C21*1000</f>
        <v>1242.92243083004</v>
      </c>
      <c r="K21" s="31" t="n">
        <f aca="false">E21/C21*1000</f>
        <v>609.683794466403</v>
      </c>
      <c r="L21" s="31" t="n">
        <f aca="false">F21/C21*1000</f>
        <v>1844.03409090909</v>
      </c>
      <c r="M21" s="31" t="n">
        <f aca="false">G21/C21*1000</f>
        <v>1850.11116600791</v>
      </c>
      <c r="N21" s="31" t="n">
        <f aca="false">H21/C21*1000</f>
        <v>1850.11116600791</v>
      </c>
      <c r="O21" s="31" t="n">
        <f aca="false">I21/C21*1000</f>
        <v>1869.9604743083</v>
      </c>
      <c r="P21" s="31" t="n">
        <v>128</v>
      </c>
      <c r="Q21" s="31" t="n">
        <v>270.1</v>
      </c>
      <c r="R21" s="31" t="n">
        <f aca="false">Q21/P21*1000</f>
        <v>2110.15625</v>
      </c>
    </row>
    <row r="22" customFormat="false" ht="170.25" hidden="false" customHeight="false" outlineLevel="0" collapsed="false">
      <c r="A22" s="35" t="s">
        <v>67</v>
      </c>
      <c r="B22" s="36" t="n">
        <v>1511</v>
      </c>
      <c r="C22" s="31" t="n">
        <v>4654</v>
      </c>
      <c r="D22" s="31" t="n">
        <v>9925.9</v>
      </c>
      <c r="E22" s="31" t="n">
        <v>7401.7</v>
      </c>
      <c r="F22" s="31" t="n">
        <v>9999</v>
      </c>
      <c r="G22" s="31" t="n">
        <v>10001.7</v>
      </c>
      <c r="H22" s="31" t="n">
        <v>10001.7</v>
      </c>
      <c r="I22" s="31" t="n">
        <v>11023</v>
      </c>
      <c r="J22" s="31" t="n">
        <f aca="false">D22/C22*1000</f>
        <v>2132.76751181779</v>
      </c>
      <c r="K22" s="31" t="n">
        <f aca="false">E22/C22*1000</f>
        <v>1590.39535883111</v>
      </c>
      <c r="L22" s="31" t="n">
        <f aca="false">F22/C22*1000</f>
        <v>2148.47443059734</v>
      </c>
      <c r="M22" s="31" t="n">
        <f aca="false">G22/C22*1000</f>
        <v>2149.05457670821</v>
      </c>
      <c r="N22" s="31" t="n">
        <f aca="false">H22/C22*1000</f>
        <v>2149.05457670821</v>
      </c>
      <c r="O22" s="31" t="n">
        <f aca="false">I22/C22*1000</f>
        <v>2368.50021486893</v>
      </c>
      <c r="P22" s="31" t="n">
        <v>0</v>
      </c>
      <c r="Q22" s="31" t="n">
        <v>0</v>
      </c>
      <c r="R22" s="31" t="n">
        <v>0</v>
      </c>
    </row>
    <row r="23" customFormat="false" ht="131.25" hidden="false" customHeight="false" outlineLevel="0" collapsed="false">
      <c r="A23" s="35" t="s">
        <v>68</v>
      </c>
      <c r="B23" s="36" t="n">
        <v>1512</v>
      </c>
      <c r="C23" s="31" t="n">
        <v>3795</v>
      </c>
      <c r="D23" s="31" t="n">
        <v>8214.2</v>
      </c>
      <c r="E23" s="31" t="n">
        <v>6347.6</v>
      </c>
      <c r="F23" s="31" t="n">
        <v>8287.3</v>
      </c>
      <c r="G23" s="31" t="n">
        <v>8287.8</v>
      </c>
      <c r="H23" s="31" t="n">
        <v>8287.8</v>
      </c>
      <c r="I23" s="31" t="n">
        <v>9079.7</v>
      </c>
      <c r="J23" s="31" t="n">
        <f aca="false">D23/C23*1000</f>
        <v>2164.47957839262</v>
      </c>
      <c r="K23" s="31" t="n">
        <f aca="false">E23/C23*1000</f>
        <v>1672.62187088274</v>
      </c>
      <c r="L23" s="31" t="n">
        <f aca="false">F23/C23*1000</f>
        <v>2183.7417654809</v>
      </c>
      <c r="M23" s="31" t="n">
        <f aca="false">G23/C23*1000</f>
        <v>2183.87351778656</v>
      </c>
      <c r="N23" s="31" t="n">
        <f aca="false">H23/C23*1000</f>
        <v>2183.87351778656</v>
      </c>
      <c r="O23" s="31" t="n">
        <f aca="false">I23/C23*1000</f>
        <v>2392.54281949934</v>
      </c>
      <c r="P23" s="31" t="n">
        <v>0</v>
      </c>
      <c r="Q23" s="31" t="n">
        <v>0</v>
      </c>
      <c r="R23" s="31" t="n">
        <v>0</v>
      </c>
    </row>
    <row r="24" customFormat="false" ht="112.5" hidden="false" customHeight="false" outlineLevel="0" collapsed="false">
      <c r="A24" s="37" t="s">
        <v>69</v>
      </c>
      <c r="B24" s="31" t="n">
        <v>16</v>
      </c>
      <c r="C24" s="31" t="n">
        <f aca="false">C25+C32+C36+C40+C41+C42+C43+C44+C45+C46+C50+C57+C61+C64+C67</f>
        <v>58969</v>
      </c>
      <c r="D24" s="31" t="n">
        <f aca="false">D25+D32+D36+D40+D41+D42+D43+D44+D45+D46+D50+D57+D61+D64+D67</f>
        <v>235522.5</v>
      </c>
      <c r="E24" s="31" t="n">
        <f aca="false">E25+E32+E36+E40+E41+E42+E43+E44+E45+E46+E50+E57+E61+E64+E67</f>
        <v>205255.5</v>
      </c>
      <c r="F24" s="31" t="n">
        <f aca="false">F25+F32+F36+F40+F41+F42+F43+F44+F45+F46+F50+F57+F61+F64+F67</f>
        <v>237239.6</v>
      </c>
      <c r="G24" s="31" t="n">
        <f aca="false">G25+G32+G36+G40+G41+G42+G43+G44+G45+G46+G50+G57+G61+G64+G67</f>
        <v>238015.1</v>
      </c>
      <c r="H24" s="31" t="n">
        <f aca="false">H25+H32+H36+H40+H41+H42+H43+H44+H45+H46+H50+H57+H61+H64+H67</f>
        <v>243344.3</v>
      </c>
      <c r="I24" s="31" t="n">
        <f aca="false">I25+I32+I36+I40+I41+I42+I43+I44+I45+I46+I50+I57+I61+I64+I67</f>
        <v>248644.2</v>
      </c>
      <c r="J24" s="31" t="n">
        <f aca="false">D24/C24*1000</f>
        <v>3994.00532483169</v>
      </c>
      <c r="K24" s="31" t="n">
        <f aca="false">E24/C24*1000</f>
        <v>3480.7356407604</v>
      </c>
      <c r="L24" s="31" t="n">
        <f aca="false">F24/C24*1000</f>
        <v>4023.12401431261</v>
      </c>
      <c r="M24" s="31" t="n">
        <f aca="false">G24/C24*1000</f>
        <v>4036.27499194492</v>
      </c>
      <c r="N24" s="31" t="n">
        <f aca="false">H24/C24*1000</f>
        <v>4126.64789974393</v>
      </c>
      <c r="O24" s="31" t="n">
        <f aca="false">I24/C24*1000</f>
        <v>4216.52393630552</v>
      </c>
      <c r="P24" s="31" t="n">
        <f aca="false">P25+P32+P36+P40+P41+P42+P43+P44+P45+P46+P50+P57+P61+P64+P67</f>
        <v>1114</v>
      </c>
      <c r="Q24" s="31" t="n">
        <f aca="false">Q25+Q32+Q36+Q40+Q41+Q42+Q43+Q44+Q45+Q46+Q50+Q57+Q61+Q64+Q67</f>
        <v>4921.3</v>
      </c>
      <c r="R24" s="31" t="n">
        <f aca="false">Q24/P24*1000</f>
        <v>4417.68402154399</v>
      </c>
    </row>
    <row r="25" customFormat="false" ht="75" hidden="false" customHeight="false" outlineLevel="0" collapsed="false">
      <c r="A25" s="38" t="s">
        <v>70</v>
      </c>
      <c r="B25" s="36" t="n">
        <v>17</v>
      </c>
      <c r="C25" s="31" t="n">
        <v>10930</v>
      </c>
      <c r="D25" s="31" t="n">
        <v>62518.2</v>
      </c>
      <c r="E25" s="31" t="n">
        <v>57001.2</v>
      </c>
      <c r="F25" s="31" t="n">
        <v>62557.3</v>
      </c>
      <c r="G25" s="31" t="n">
        <v>62598.5</v>
      </c>
      <c r="H25" s="31" t="n">
        <v>65167.5</v>
      </c>
      <c r="I25" s="31" t="n">
        <v>65906.9</v>
      </c>
      <c r="J25" s="31" t="n">
        <f aca="false">D25/C25*1000</f>
        <v>5719.87191216835</v>
      </c>
      <c r="K25" s="31" t="n">
        <f aca="false">E25/C25*1000</f>
        <v>5215.11436413541</v>
      </c>
      <c r="L25" s="31" t="n">
        <f aca="false">F25/C25*1000</f>
        <v>5723.44922232388</v>
      </c>
      <c r="M25" s="31" t="n">
        <f aca="false">G25/C25*1000</f>
        <v>5727.2186642269</v>
      </c>
      <c r="N25" s="31" t="n">
        <f aca="false">H25/C25*1000</f>
        <v>5962.25983531564</v>
      </c>
      <c r="O25" s="31" t="n">
        <f aca="false">I25/C25*1000</f>
        <v>6029.90850869167</v>
      </c>
      <c r="P25" s="31" t="n">
        <v>123</v>
      </c>
      <c r="Q25" s="31" t="n">
        <v>819</v>
      </c>
      <c r="R25" s="31" t="n">
        <f aca="false">Q25/P25*1000</f>
        <v>6658.53658536585</v>
      </c>
    </row>
    <row r="26" customFormat="false" ht="37.5" hidden="false" customHeight="false" outlineLevel="0" collapsed="false">
      <c r="A26" s="31" t="s">
        <v>71</v>
      </c>
      <c r="B26" s="36" t="n">
        <v>18</v>
      </c>
      <c r="C26" s="31" t="n">
        <v>306</v>
      </c>
      <c r="D26" s="31" t="n">
        <v>879</v>
      </c>
      <c r="E26" s="31" t="n">
        <v>807.7</v>
      </c>
      <c r="F26" s="31" t="n">
        <v>893.2</v>
      </c>
      <c r="G26" s="31" t="n">
        <v>893.2</v>
      </c>
      <c r="H26" s="31" t="n">
        <v>895.6</v>
      </c>
      <c r="I26" s="31" t="n">
        <v>917.4</v>
      </c>
      <c r="J26" s="31" t="n">
        <f aca="false">D26/C26*1000</f>
        <v>2872.54901960784</v>
      </c>
      <c r="K26" s="31" t="n">
        <f aca="false">E26/C26*1000</f>
        <v>2639.54248366013</v>
      </c>
      <c r="L26" s="31" t="n">
        <f aca="false">F26/C26*1000</f>
        <v>2918.95424836601</v>
      </c>
      <c r="M26" s="31" t="n">
        <f aca="false">G26/C26*1000</f>
        <v>2918.95424836601</v>
      </c>
      <c r="N26" s="31" t="n">
        <f aca="false">H26/C26*1000</f>
        <v>2926.79738562092</v>
      </c>
      <c r="O26" s="31" t="n">
        <f aca="false">I26/C26*1000</f>
        <v>2998.03921568627</v>
      </c>
      <c r="P26" s="31" t="n">
        <v>17</v>
      </c>
      <c r="Q26" s="31" t="n">
        <v>61.2</v>
      </c>
      <c r="R26" s="31" t="n">
        <f aca="false">Q26/P26*1000</f>
        <v>3600</v>
      </c>
    </row>
    <row r="27" customFormat="false" ht="18.75" hidden="false" customHeight="false" outlineLevel="0" collapsed="false">
      <c r="A27" s="31" t="s">
        <v>72</v>
      </c>
      <c r="B27" s="36" t="n">
        <v>19</v>
      </c>
      <c r="C27" s="31" t="n">
        <v>1398</v>
      </c>
      <c r="D27" s="31" t="n">
        <v>8577.2</v>
      </c>
      <c r="E27" s="31" t="n">
        <v>8285.2</v>
      </c>
      <c r="F27" s="31" t="n">
        <v>8582.7</v>
      </c>
      <c r="G27" s="31" t="n">
        <v>8582.7</v>
      </c>
      <c r="H27" s="31" t="n">
        <v>9077</v>
      </c>
      <c r="I27" s="31" t="n">
        <v>9091</v>
      </c>
      <c r="J27" s="31" t="n">
        <f aca="false">D27/C27*1000</f>
        <v>6135.33619456366</v>
      </c>
      <c r="K27" s="31" t="n">
        <f aca="false">E27/C27*1000</f>
        <v>5926.46638054364</v>
      </c>
      <c r="L27" s="31" t="n">
        <f aca="false">F27/C27*1000</f>
        <v>6139.2703862661</v>
      </c>
      <c r="M27" s="31" t="n">
        <f aca="false">G27/C27*1000</f>
        <v>6139.2703862661</v>
      </c>
      <c r="N27" s="31" t="n">
        <f aca="false">H27/C27*1000</f>
        <v>6492.8469241774</v>
      </c>
      <c r="O27" s="31" t="n">
        <f aca="false">I27/C27*1000</f>
        <v>6502.86123032904</v>
      </c>
      <c r="P27" s="31" t="n">
        <v>103</v>
      </c>
      <c r="Q27" s="31" t="n">
        <v>749.8</v>
      </c>
      <c r="R27" s="31" t="n">
        <f aca="false">Q27/P27*1000</f>
        <v>7279.61165048544</v>
      </c>
    </row>
    <row r="28" customFormat="false" ht="77.25" hidden="false" customHeight="false" outlineLevel="0" collapsed="false">
      <c r="A28" s="31" t="s">
        <v>73</v>
      </c>
      <c r="B28" s="36" t="n">
        <v>1910</v>
      </c>
      <c r="C28" s="31" t="n">
        <v>447</v>
      </c>
      <c r="D28" s="31" t="n">
        <v>2325.4</v>
      </c>
      <c r="E28" s="31" t="n">
        <v>2058.1</v>
      </c>
      <c r="F28" s="31" t="n">
        <v>2328.2</v>
      </c>
      <c r="G28" s="31" t="n">
        <v>2328.2</v>
      </c>
      <c r="H28" s="31" t="n">
        <v>2466.2</v>
      </c>
      <c r="I28" s="31" t="n">
        <v>2522.4</v>
      </c>
      <c r="J28" s="31" t="n">
        <f aca="false">D28/C28*1000</f>
        <v>5202.23713646532</v>
      </c>
      <c r="K28" s="31" t="n">
        <f aca="false">E28/C28*1000</f>
        <v>4604.25055928412</v>
      </c>
      <c r="L28" s="31" t="n">
        <f aca="false">F28/C28*1000</f>
        <v>5208.50111856823</v>
      </c>
      <c r="M28" s="31" t="n">
        <f aca="false">G28/C28*1000</f>
        <v>5208.50111856823</v>
      </c>
      <c r="N28" s="31" t="n">
        <f aca="false">H28/C28*1000</f>
        <v>5517.225950783</v>
      </c>
      <c r="O28" s="31" t="n">
        <f aca="false">I28/C28*1000</f>
        <v>5642.95302013423</v>
      </c>
      <c r="P28" s="31" t="n">
        <v>0</v>
      </c>
      <c r="Q28" s="31" t="n">
        <v>0</v>
      </c>
      <c r="R28" s="31" t="n">
        <v>0</v>
      </c>
    </row>
    <row r="29" customFormat="false" ht="37.5" hidden="false" customHeight="false" outlineLevel="0" collapsed="false">
      <c r="A29" s="31" t="s">
        <v>71</v>
      </c>
      <c r="B29" s="36" t="n">
        <v>1920</v>
      </c>
      <c r="C29" s="31" t="n">
        <v>0</v>
      </c>
      <c r="D29" s="31" t="n">
        <v>0</v>
      </c>
      <c r="E29" s="31" t="n">
        <v>0</v>
      </c>
      <c r="F29" s="31" t="n">
        <v>0</v>
      </c>
      <c r="G29" s="31" t="n">
        <v>0</v>
      </c>
      <c r="H29" s="31" t="n">
        <v>0</v>
      </c>
      <c r="I29" s="31" t="n">
        <v>0</v>
      </c>
      <c r="J29" s="31" t="n">
        <v>0</v>
      </c>
      <c r="K29" s="31" t="n">
        <v>0</v>
      </c>
      <c r="L29" s="31" t="n">
        <v>0</v>
      </c>
      <c r="M29" s="31" t="n">
        <v>0</v>
      </c>
      <c r="N29" s="31" t="n">
        <v>0</v>
      </c>
      <c r="O29" s="31" t="n">
        <v>0</v>
      </c>
      <c r="P29" s="31" t="n">
        <v>0</v>
      </c>
      <c r="Q29" s="31" t="n">
        <v>0</v>
      </c>
      <c r="R29" s="31" t="n">
        <v>0</v>
      </c>
    </row>
    <row r="30" customFormat="false" ht="18.75" hidden="false" customHeight="false" outlineLevel="0" collapsed="false">
      <c r="A30" s="31" t="s">
        <v>74</v>
      </c>
      <c r="B30" s="36" t="n">
        <v>1930</v>
      </c>
      <c r="C30" s="31" t="n">
        <v>4</v>
      </c>
      <c r="D30" s="31" t="n">
        <v>7.6</v>
      </c>
      <c r="E30" s="31" t="n">
        <v>7.5</v>
      </c>
      <c r="F30" s="31" t="n">
        <v>9.2</v>
      </c>
      <c r="G30" s="31" t="n">
        <v>9.2</v>
      </c>
      <c r="H30" s="31" t="n">
        <v>9.2</v>
      </c>
      <c r="I30" s="31" t="n">
        <v>9.5</v>
      </c>
      <c r="J30" s="31" t="n">
        <f aca="false">D30/C30*1000</f>
        <v>1900</v>
      </c>
      <c r="K30" s="31" t="n">
        <f aca="false">E30/C30*1000</f>
        <v>1875</v>
      </c>
      <c r="L30" s="31" t="n">
        <f aca="false">F30/C30*1000</f>
        <v>2300</v>
      </c>
      <c r="M30" s="31" t="n">
        <f aca="false">G30/C30*1000</f>
        <v>2300</v>
      </c>
      <c r="N30" s="31" t="n">
        <f aca="false">H30/C30*1000</f>
        <v>2300</v>
      </c>
      <c r="O30" s="31" t="n">
        <f aca="false">I30/C30*1000</f>
        <v>2375</v>
      </c>
      <c r="P30" s="31" t="n">
        <v>0</v>
      </c>
      <c r="Q30" s="31" t="n">
        <v>0</v>
      </c>
      <c r="R30" s="31" t="n">
        <v>0</v>
      </c>
    </row>
    <row r="31" customFormat="false" ht="33.75" hidden="false" customHeight="false" outlineLevel="0" collapsed="false">
      <c r="A31" s="39" t="s">
        <v>75</v>
      </c>
      <c r="B31" s="36" t="n">
        <v>20</v>
      </c>
      <c r="C31" s="31" t="n">
        <v>1982</v>
      </c>
      <c r="D31" s="31" t="n">
        <v>8977</v>
      </c>
      <c r="E31" s="31" t="n">
        <v>8237.7</v>
      </c>
      <c r="F31" s="31" t="n">
        <v>8998.6</v>
      </c>
      <c r="G31" s="31" t="n">
        <v>9005.9</v>
      </c>
      <c r="H31" s="31" t="n">
        <v>9006.1</v>
      </c>
      <c r="I31" s="31" t="n">
        <v>9124.6</v>
      </c>
      <c r="J31" s="31" t="n">
        <f aca="false">D31/C31*1000</f>
        <v>4529.263370333</v>
      </c>
      <c r="K31" s="31" t="n">
        <f aca="false">E31/C31*1000</f>
        <v>4156.25630676085</v>
      </c>
      <c r="L31" s="31" t="n">
        <f aca="false">F31/C31*1000</f>
        <v>4540.1614530777</v>
      </c>
      <c r="M31" s="31" t="n">
        <f aca="false">G31/C31*1000</f>
        <v>4543.84460141271</v>
      </c>
      <c r="N31" s="31" t="n">
        <f aca="false">H31/C31*1000</f>
        <v>4543.94550958628</v>
      </c>
      <c r="O31" s="31" t="n">
        <f aca="false">I31/C31*1000</f>
        <v>4603.7336024218</v>
      </c>
      <c r="P31" s="31" t="n">
        <v>45</v>
      </c>
      <c r="Q31" s="31" t="n">
        <v>243.4</v>
      </c>
      <c r="R31" s="31" t="n">
        <f aca="false">Q31/P31*1000</f>
        <v>5408.88888888889</v>
      </c>
    </row>
    <row r="32" customFormat="false" ht="74.25" hidden="false" customHeight="false" outlineLevel="0" collapsed="false">
      <c r="A32" s="31" t="s">
        <v>76</v>
      </c>
      <c r="B32" s="36" t="n">
        <v>21</v>
      </c>
      <c r="C32" s="31" t="n">
        <v>1989</v>
      </c>
      <c r="D32" s="31" t="n">
        <v>15142.7</v>
      </c>
      <c r="E32" s="31" t="n">
        <v>14042.4</v>
      </c>
      <c r="F32" s="31" t="n">
        <v>15153.6</v>
      </c>
      <c r="G32" s="31" t="n">
        <v>15166.7</v>
      </c>
      <c r="H32" s="31" t="n">
        <v>17924.2</v>
      </c>
      <c r="I32" s="31" t="n">
        <v>18094.4</v>
      </c>
      <c r="J32" s="31" t="n">
        <f aca="false">D32/C32*1000</f>
        <v>7613.22272498743</v>
      </c>
      <c r="K32" s="31" t="n">
        <f aca="false">E32/C32*1000</f>
        <v>7060.03016591252</v>
      </c>
      <c r="L32" s="31" t="n">
        <f aca="false">F32/C32*1000</f>
        <v>7618.70286576169</v>
      </c>
      <c r="M32" s="31" t="n">
        <f aca="false">G32/C32*1000</f>
        <v>7625.28908999497</v>
      </c>
      <c r="N32" s="31" t="n">
        <f aca="false">H32/C32*1000</f>
        <v>9011.66415284062</v>
      </c>
      <c r="O32" s="31" t="n">
        <f aca="false">I32/C32*1000</f>
        <v>9097.23479135244</v>
      </c>
      <c r="P32" s="31" t="n">
        <v>22</v>
      </c>
      <c r="Q32" s="31" t="n">
        <v>208.7</v>
      </c>
      <c r="R32" s="31" t="n">
        <f aca="false">Q32/P32*1000</f>
        <v>9486.36363636364</v>
      </c>
    </row>
    <row r="33" customFormat="false" ht="37.5" hidden="false" customHeight="false" outlineLevel="0" collapsed="false">
      <c r="A33" s="31" t="s">
        <v>71</v>
      </c>
      <c r="B33" s="31" t="n">
        <v>22</v>
      </c>
      <c r="C33" s="31" t="n">
        <v>0</v>
      </c>
      <c r="D33" s="31" t="n">
        <v>0</v>
      </c>
      <c r="E33" s="31" t="n">
        <v>0</v>
      </c>
      <c r="F33" s="31" t="n">
        <v>0</v>
      </c>
      <c r="G33" s="31" t="n">
        <v>0</v>
      </c>
      <c r="H33" s="31" t="n">
        <v>0</v>
      </c>
      <c r="I33" s="31" t="n">
        <v>0</v>
      </c>
      <c r="J33" s="31" t="n">
        <v>0</v>
      </c>
      <c r="K33" s="31" t="n">
        <v>0</v>
      </c>
      <c r="L33" s="31" t="n">
        <v>0</v>
      </c>
      <c r="M33" s="31" t="n">
        <v>0</v>
      </c>
      <c r="N33" s="31" t="n">
        <v>0</v>
      </c>
      <c r="O33" s="31" t="n">
        <v>0</v>
      </c>
      <c r="P33" s="31" t="n">
        <v>0</v>
      </c>
      <c r="Q33" s="31" t="n">
        <v>0</v>
      </c>
      <c r="R33" s="31" t="n">
        <v>0</v>
      </c>
    </row>
    <row r="34" customFormat="false" ht="18.75" hidden="false" customHeight="false" outlineLevel="0" collapsed="false">
      <c r="A34" s="31" t="s">
        <v>72</v>
      </c>
      <c r="B34" s="31" t="n">
        <v>23</v>
      </c>
      <c r="C34" s="31" t="n">
        <v>483</v>
      </c>
      <c r="D34" s="31" t="n">
        <v>4047.8</v>
      </c>
      <c r="E34" s="31" t="n">
        <v>3852.7</v>
      </c>
      <c r="F34" s="31" t="n">
        <v>4050.8</v>
      </c>
      <c r="G34" s="31" t="n">
        <v>4050.8</v>
      </c>
      <c r="H34" s="31" t="n">
        <v>5205.7</v>
      </c>
      <c r="I34" s="31" t="n">
        <v>5207</v>
      </c>
      <c r="J34" s="31" t="n">
        <f aca="false">D34/C34*1000</f>
        <v>8380.53830227743</v>
      </c>
      <c r="K34" s="31" t="n">
        <f aca="false">E34/C34*1000</f>
        <v>7976.60455486542</v>
      </c>
      <c r="L34" s="31" t="n">
        <f aca="false">F34/C34*1000</f>
        <v>8386.74948240166</v>
      </c>
      <c r="M34" s="31" t="n">
        <f aca="false">G34/C34*1000</f>
        <v>8386.74948240166</v>
      </c>
      <c r="N34" s="31" t="n">
        <f aca="false">H34/C34*1000</f>
        <v>10777.8467908903</v>
      </c>
      <c r="O34" s="31" t="n">
        <f aca="false">I34/C34*1000</f>
        <v>10780.5383022774</v>
      </c>
      <c r="P34" s="31" t="n">
        <v>21</v>
      </c>
      <c r="Q34" s="31" t="n">
        <v>206.9</v>
      </c>
      <c r="R34" s="31" t="n">
        <f aca="false">Q34/P34*1000</f>
        <v>9852.38095238095</v>
      </c>
    </row>
    <row r="35" customFormat="false" ht="75" hidden="false" customHeight="false" outlineLevel="0" collapsed="false">
      <c r="A35" s="39" t="s">
        <v>77</v>
      </c>
      <c r="B35" s="31" t="n">
        <v>24</v>
      </c>
      <c r="C35" s="31" t="n">
        <v>1030</v>
      </c>
      <c r="D35" s="31" t="n">
        <v>5836.5</v>
      </c>
      <c r="E35" s="31" t="n">
        <v>5274.8</v>
      </c>
      <c r="F35" s="31" t="n">
        <v>5847.4</v>
      </c>
      <c r="G35" s="31" t="n">
        <v>5860.5</v>
      </c>
      <c r="H35" s="31" t="n">
        <v>6425.9</v>
      </c>
      <c r="I35" s="31" t="n">
        <v>6593.9</v>
      </c>
      <c r="J35" s="31" t="n">
        <f aca="false">D35/C35*1000</f>
        <v>5666.50485436893</v>
      </c>
      <c r="K35" s="31" t="n">
        <f aca="false">E35/C35*1000</f>
        <v>5121.16504854369</v>
      </c>
      <c r="L35" s="31" t="n">
        <f aca="false">F35/C35*1000</f>
        <v>5677.08737864078</v>
      </c>
      <c r="M35" s="31" t="n">
        <f aca="false">G35/C35*1000</f>
        <v>5689.80582524272</v>
      </c>
      <c r="N35" s="31" t="n">
        <f aca="false">H35/C35*1000</f>
        <v>6238.73786407767</v>
      </c>
      <c r="O35" s="31" t="n">
        <f aca="false">I35/C35*1000</f>
        <v>6401.84466019417</v>
      </c>
      <c r="P35" s="31" t="n">
        <v>7</v>
      </c>
      <c r="Q35" s="31" t="n">
        <v>37.5</v>
      </c>
      <c r="R35" s="31" t="n">
        <f aca="false">Q35/P35*1000</f>
        <v>5357.14285714286</v>
      </c>
    </row>
    <row r="36" customFormat="false" ht="56.25" hidden="false" customHeight="false" outlineLevel="0" collapsed="false">
      <c r="A36" s="31" t="s">
        <v>78</v>
      </c>
      <c r="B36" s="31" t="n">
        <v>25</v>
      </c>
      <c r="C36" s="31" t="n">
        <v>23640</v>
      </c>
      <c r="D36" s="31" t="n">
        <v>93337</v>
      </c>
      <c r="E36" s="31" t="n">
        <v>84427</v>
      </c>
      <c r="F36" s="31" t="n">
        <v>93573.6</v>
      </c>
      <c r="G36" s="31" t="n">
        <v>93683.9</v>
      </c>
      <c r="H36" s="31" t="n">
        <v>93683.9</v>
      </c>
      <c r="I36" s="31" t="n">
        <v>95495</v>
      </c>
      <c r="J36" s="31" t="n">
        <f aca="false">D36/C36*1000</f>
        <v>3948.26565143824</v>
      </c>
      <c r="K36" s="31" t="n">
        <f aca="false">E36/C36*1000</f>
        <v>3571.36209813875</v>
      </c>
      <c r="L36" s="31" t="n">
        <f aca="false">F36/C36*1000</f>
        <v>3958.27411167513</v>
      </c>
      <c r="M36" s="31" t="n">
        <f aca="false">G36/C36*1000</f>
        <v>3962.9399323181</v>
      </c>
      <c r="N36" s="31" t="n">
        <f aca="false">H36/C36*1000</f>
        <v>3962.9399323181</v>
      </c>
      <c r="O36" s="31" t="n">
        <f aca="false">I36/C36*1000</f>
        <v>4039.55160744501</v>
      </c>
      <c r="P36" s="31" t="n">
        <v>397</v>
      </c>
      <c r="Q36" s="31" t="n">
        <v>2110.7</v>
      </c>
      <c r="R36" s="31" t="n">
        <f aca="false">Q36/P36*1000</f>
        <v>5316.62468513854</v>
      </c>
    </row>
    <row r="37" customFormat="false" ht="37.5" hidden="false" customHeight="false" outlineLevel="0" collapsed="false">
      <c r="A37" s="39" t="s">
        <v>79</v>
      </c>
      <c r="B37" s="31" t="n">
        <v>26</v>
      </c>
      <c r="C37" s="31" t="n">
        <v>4862</v>
      </c>
      <c r="D37" s="31" t="n">
        <v>17769.5</v>
      </c>
      <c r="E37" s="31" t="n">
        <v>16108.7</v>
      </c>
      <c r="F37" s="31" t="n">
        <v>17867.1</v>
      </c>
      <c r="G37" s="31" t="n">
        <v>17880.8</v>
      </c>
      <c r="H37" s="31" t="n">
        <v>17880.8</v>
      </c>
      <c r="I37" s="31" t="n">
        <v>18156.2</v>
      </c>
      <c r="J37" s="31" t="n">
        <f aca="false">D37/C37*1000</f>
        <v>3654.77169888935</v>
      </c>
      <c r="K37" s="31" t="n">
        <f aca="false">E37/C37*1000</f>
        <v>3313.18387494858</v>
      </c>
      <c r="L37" s="31" t="n">
        <f aca="false">F37/C37*1000</f>
        <v>3674.8457424928</v>
      </c>
      <c r="M37" s="31" t="n">
        <f aca="false">G37/C37*1000</f>
        <v>3677.66351295763</v>
      </c>
      <c r="N37" s="31" t="n">
        <f aca="false">H37/C37*1000</f>
        <v>3677.66351295763</v>
      </c>
      <c r="O37" s="31" t="n">
        <f aca="false">I37/C37*1000</f>
        <v>3734.30686960099</v>
      </c>
      <c r="P37" s="31" t="n">
        <v>116</v>
      </c>
      <c r="Q37" s="31" t="n">
        <v>515.5</v>
      </c>
      <c r="R37" s="31" t="n">
        <f aca="false">Q37/P37*1000</f>
        <v>4443.96551724138</v>
      </c>
    </row>
    <row r="38" customFormat="false" ht="18.75" hidden="false" customHeight="false" outlineLevel="0" collapsed="false">
      <c r="A38" s="31" t="s">
        <v>80</v>
      </c>
      <c r="B38" s="31" t="n">
        <v>27</v>
      </c>
      <c r="C38" s="31" t="n">
        <v>15258</v>
      </c>
      <c r="D38" s="31" t="n">
        <v>50219.3</v>
      </c>
      <c r="E38" s="31" t="n">
        <v>42228.6</v>
      </c>
      <c r="F38" s="31" t="n">
        <v>50399.7</v>
      </c>
      <c r="G38" s="31" t="n">
        <v>50432.2</v>
      </c>
      <c r="H38" s="31" t="n">
        <v>50618.9</v>
      </c>
      <c r="I38" s="31" t="n">
        <v>52083.4</v>
      </c>
      <c r="J38" s="31" t="n">
        <f aca="false">D38/C38*1000</f>
        <v>3291.34224669026</v>
      </c>
      <c r="K38" s="31" t="n">
        <f aca="false">E38/C38*1000</f>
        <v>2767.63664962643</v>
      </c>
      <c r="L38" s="31" t="n">
        <f aca="false">F38/C38*1000</f>
        <v>3303.16555249705</v>
      </c>
      <c r="M38" s="31" t="n">
        <f aca="false">G38/C38*1000</f>
        <v>3305.29558264517</v>
      </c>
      <c r="N38" s="31" t="n">
        <f aca="false">H38/C38*1000</f>
        <v>3317.53178660375</v>
      </c>
      <c r="O38" s="31" t="n">
        <f aca="false">I38/C38*1000</f>
        <v>3413.51422204745</v>
      </c>
      <c r="P38" s="31" t="n">
        <v>124</v>
      </c>
      <c r="Q38" s="31" t="n">
        <v>393.9</v>
      </c>
      <c r="R38" s="31" t="n">
        <f aca="false">Q38/P38*1000</f>
        <v>3176.61290322581</v>
      </c>
    </row>
    <row r="39" customFormat="false" ht="42.75" hidden="false" customHeight="false" outlineLevel="0" collapsed="false">
      <c r="A39" s="31" t="s">
        <v>81</v>
      </c>
      <c r="B39" s="31" t="n">
        <v>28</v>
      </c>
      <c r="C39" s="31" t="n">
        <v>2607</v>
      </c>
      <c r="D39" s="31" t="n">
        <v>22539.1</v>
      </c>
      <c r="E39" s="31" t="n">
        <v>21052.3</v>
      </c>
      <c r="F39" s="31" t="n">
        <v>22539.2</v>
      </c>
      <c r="G39" s="31" t="n">
        <v>22544.4</v>
      </c>
      <c r="H39" s="31" t="n">
        <v>27819.2</v>
      </c>
      <c r="I39" s="31" t="n">
        <v>27893.1</v>
      </c>
      <c r="J39" s="31" t="n">
        <f aca="false">D39/C39*1000</f>
        <v>8645.60797851937</v>
      </c>
      <c r="K39" s="31" t="n">
        <f aca="false">E39/C39*1000</f>
        <v>8075.2972765631</v>
      </c>
      <c r="L39" s="31" t="n">
        <f aca="false">F39/C39*1000</f>
        <v>8645.64633678558</v>
      </c>
      <c r="M39" s="31" t="n">
        <f aca="false">G39/C39*1000</f>
        <v>8647.64096662831</v>
      </c>
      <c r="N39" s="31" t="n">
        <f aca="false">H39/C39*1000</f>
        <v>10670.9627924818</v>
      </c>
      <c r="O39" s="31" t="n">
        <f aca="false">I39/C39*1000</f>
        <v>10699.3095512083</v>
      </c>
      <c r="P39" s="31" t="n">
        <v>21</v>
      </c>
      <c r="Q39" s="31" t="n">
        <v>225.2</v>
      </c>
      <c r="R39" s="31" t="n">
        <f aca="false">Q39/P39*1000</f>
        <v>10723.8095238095</v>
      </c>
    </row>
    <row r="40" customFormat="false" ht="37.5" hidden="false" customHeight="false" outlineLevel="0" collapsed="false">
      <c r="A40" s="31" t="s">
        <v>82</v>
      </c>
      <c r="B40" s="31" t="n">
        <v>29</v>
      </c>
      <c r="C40" s="31" t="n">
        <v>4837</v>
      </c>
      <c r="D40" s="31" t="n">
        <v>13632.7</v>
      </c>
      <c r="E40" s="31" t="n">
        <v>11899.1</v>
      </c>
      <c r="F40" s="31" t="n">
        <v>13765.1</v>
      </c>
      <c r="G40" s="31" t="n">
        <v>13783.6</v>
      </c>
      <c r="H40" s="31" t="n">
        <v>13783.6</v>
      </c>
      <c r="I40" s="31" t="n">
        <v>14422.5</v>
      </c>
      <c r="J40" s="31" t="n">
        <f aca="false">D40/C40*1000</f>
        <v>2818.4205085797</v>
      </c>
      <c r="K40" s="31" t="n">
        <f aca="false">E40/C40*1000</f>
        <v>2460.01653917718</v>
      </c>
      <c r="L40" s="31" t="n">
        <f aca="false">F40/C40*1000</f>
        <v>2845.79284680587</v>
      </c>
      <c r="M40" s="31" t="n">
        <f aca="false">G40/C40*1000</f>
        <v>2849.61753152781</v>
      </c>
      <c r="N40" s="31" t="n">
        <f aca="false">H40/C40*1000</f>
        <v>2849.61753152781</v>
      </c>
      <c r="O40" s="31" t="n">
        <f aca="false">I40/C40*1000</f>
        <v>2981.70353524912</v>
      </c>
      <c r="P40" s="31" t="n">
        <v>110</v>
      </c>
      <c r="Q40" s="31" t="n">
        <v>325.1</v>
      </c>
      <c r="R40" s="31" t="n">
        <f aca="false">Q40/P40*1000</f>
        <v>2955.45454545455</v>
      </c>
    </row>
    <row r="41" customFormat="false" ht="37.5" hidden="false" customHeight="false" outlineLevel="0" collapsed="false">
      <c r="A41" s="31" t="s">
        <v>83</v>
      </c>
      <c r="B41" s="31" t="n">
        <v>30</v>
      </c>
      <c r="C41" s="31" t="n">
        <v>130</v>
      </c>
      <c r="D41" s="31" t="n">
        <v>363</v>
      </c>
      <c r="E41" s="31" t="n">
        <v>278.5</v>
      </c>
      <c r="F41" s="31" t="n">
        <v>363.7</v>
      </c>
      <c r="G41" s="31" t="n">
        <v>363.7</v>
      </c>
      <c r="H41" s="31" t="n">
        <v>363.7</v>
      </c>
      <c r="I41" s="31" t="n">
        <v>376.9</v>
      </c>
      <c r="J41" s="31" t="n">
        <f aca="false">D41/C41*1000</f>
        <v>2792.30769230769</v>
      </c>
      <c r="K41" s="31" t="n">
        <f aca="false">E41/C41*1000</f>
        <v>2142.30769230769</v>
      </c>
      <c r="L41" s="31" t="n">
        <f aca="false">F41/C41*1000</f>
        <v>2797.69230769231</v>
      </c>
      <c r="M41" s="31" t="n">
        <f aca="false">G41/C41*1000</f>
        <v>2797.69230769231</v>
      </c>
      <c r="N41" s="31" t="n">
        <f aca="false">H41/C41*1000</f>
        <v>2797.69230769231</v>
      </c>
      <c r="O41" s="31" t="n">
        <f aca="false">I41/C41*1000</f>
        <v>2899.23076923077</v>
      </c>
      <c r="P41" s="31" t="n">
        <v>0</v>
      </c>
      <c r="Q41" s="31" t="n">
        <v>0</v>
      </c>
      <c r="R41" s="31" t="n">
        <v>0</v>
      </c>
    </row>
    <row r="42" customFormat="false" ht="37.5" hidden="false" customHeight="false" outlineLevel="0" collapsed="false">
      <c r="A42" s="31" t="s">
        <v>84</v>
      </c>
      <c r="B42" s="31" t="n">
        <v>31</v>
      </c>
      <c r="C42" s="31" t="n">
        <v>6186</v>
      </c>
      <c r="D42" s="31" t="n">
        <v>17886.8</v>
      </c>
      <c r="E42" s="31" t="n">
        <v>14420.6</v>
      </c>
      <c r="F42" s="31" t="n">
        <v>17923.3</v>
      </c>
      <c r="G42" s="31" t="n">
        <v>17923.3</v>
      </c>
      <c r="H42" s="31" t="n">
        <v>17923.3</v>
      </c>
      <c r="I42" s="31" t="n">
        <v>18814.5</v>
      </c>
      <c r="J42" s="31" t="n">
        <f aca="false">D42/C42*1000</f>
        <v>2891.49692854833</v>
      </c>
      <c r="K42" s="31" t="n">
        <f aca="false">E42/C42*1000</f>
        <v>2331.16715163272</v>
      </c>
      <c r="L42" s="31" t="n">
        <f aca="false">F42/C42*1000</f>
        <v>2897.39734885225</v>
      </c>
      <c r="M42" s="31" t="n">
        <f aca="false">G42/C42*1000</f>
        <v>2897.39734885225</v>
      </c>
      <c r="N42" s="31" t="n">
        <f aca="false">H42/C42*1000</f>
        <v>2897.39734885225</v>
      </c>
      <c r="O42" s="31" t="n">
        <f aca="false">I42/C42*1000</f>
        <v>3041.46459747818</v>
      </c>
      <c r="P42" s="31" t="n">
        <v>32</v>
      </c>
      <c r="Q42" s="31" t="n">
        <v>86.8</v>
      </c>
      <c r="R42" s="31" t="n">
        <f aca="false">Q42/P42*1000</f>
        <v>2712.5</v>
      </c>
    </row>
    <row r="43" customFormat="false" ht="56.25" hidden="false" customHeight="false" outlineLevel="0" collapsed="false">
      <c r="A43" s="31" t="s">
        <v>85</v>
      </c>
      <c r="B43" s="31" t="n">
        <v>32</v>
      </c>
      <c r="C43" s="31" t="n">
        <v>0</v>
      </c>
      <c r="D43" s="31" t="n">
        <v>0</v>
      </c>
      <c r="E43" s="31" t="n">
        <v>0</v>
      </c>
      <c r="F43" s="31" t="n">
        <v>0</v>
      </c>
      <c r="G43" s="31" t="n">
        <v>0</v>
      </c>
      <c r="H43" s="31" t="n">
        <v>0</v>
      </c>
      <c r="I43" s="31" t="n">
        <v>0</v>
      </c>
      <c r="J43" s="31" t="n">
        <v>0</v>
      </c>
      <c r="K43" s="31" t="n">
        <v>0</v>
      </c>
      <c r="L43" s="31" t="n">
        <v>0</v>
      </c>
      <c r="M43" s="31" t="n">
        <v>0</v>
      </c>
      <c r="N43" s="31" t="n">
        <v>0</v>
      </c>
      <c r="O43" s="31" t="n">
        <v>0</v>
      </c>
      <c r="P43" s="31" t="n">
        <v>0</v>
      </c>
      <c r="Q43" s="31" t="n">
        <v>0</v>
      </c>
      <c r="R43" s="31" t="n">
        <v>0</v>
      </c>
    </row>
    <row r="44" customFormat="false" ht="37.5" hidden="false" customHeight="false" outlineLevel="0" collapsed="false">
      <c r="A44" s="31" t="s">
        <v>86</v>
      </c>
      <c r="B44" s="31" t="n">
        <v>33</v>
      </c>
      <c r="C44" s="31" t="n">
        <v>356</v>
      </c>
      <c r="D44" s="31" t="n">
        <v>1053.2</v>
      </c>
      <c r="E44" s="31" t="n">
        <v>897.5</v>
      </c>
      <c r="F44" s="31" t="n">
        <v>1053.4</v>
      </c>
      <c r="G44" s="31" t="n">
        <v>1053.4</v>
      </c>
      <c r="H44" s="31" t="n">
        <v>1053.4</v>
      </c>
      <c r="I44" s="31" t="n">
        <v>1103.4</v>
      </c>
      <c r="J44" s="31" t="n">
        <f aca="false">D44/C44*1000</f>
        <v>2958.42696629213</v>
      </c>
      <c r="K44" s="31" t="n">
        <f aca="false">E44/C44*1000</f>
        <v>2521.06741573034</v>
      </c>
      <c r="L44" s="31" t="n">
        <f aca="false">F44/C44*1000</f>
        <v>2958.98876404494</v>
      </c>
      <c r="M44" s="31" t="n">
        <f aca="false">G44/C44*1000</f>
        <v>2958.98876404494</v>
      </c>
      <c r="N44" s="31" t="n">
        <f aca="false">H44/C44*1000</f>
        <v>2958.98876404494</v>
      </c>
      <c r="O44" s="31" t="n">
        <f aca="false">I44/C44*1000</f>
        <v>3099.43820224719</v>
      </c>
      <c r="P44" s="31" t="n">
        <v>0</v>
      </c>
      <c r="Q44" s="31" t="n">
        <v>0</v>
      </c>
      <c r="R44" s="31" t="n">
        <v>0</v>
      </c>
    </row>
    <row r="45" customFormat="false" ht="75" hidden="false" customHeight="false" outlineLevel="0" collapsed="false">
      <c r="A45" s="31" t="s">
        <v>87</v>
      </c>
      <c r="B45" s="31" t="n">
        <v>34</v>
      </c>
      <c r="C45" s="31" t="n">
        <v>622</v>
      </c>
      <c r="D45" s="31" t="n">
        <v>1640.9</v>
      </c>
      <c r="E45" s="31" t="n">
        <v>704.6</v>
      </c>
      <c r="F45" s="31" t="n">
        <v>1684.6</v>
      </c>
      <c r="G45" s="31" t="n">
        <v>1684.6</v>
      </c>
      <c r="H45" s="31" t="n">
        <v>1684.6</v>
      </c>
      <c r="I45" s="31" t="n">
        <v>1697.1</v>
      </c>
      <c r="J45" s="31" t="n">
        <f aca="false">D45/C45*1000</f>
        <v>2638.10289389068</v>
      </c>
      <c r="K45" s="31" t="n">
        <f aca="false">E45/C45*1000</f>
        <v>1132.79742765273</v>
      </c>
      <c r="L45" s="31" t="n">
        <f aca="false">F45/C45*1000</f>
        <v>2708.36012861736</v>
      </c>
      <c r="M45" s="31" t="n">
        <f aca="false">G45/C45*1000</f>
        <v>2708.36012861736</v>
      </c>
      <c r="N45" s="31" t="n">
        <f aca="false">H45/C45*1000</f>
        <v>2708.36012861736</v>
      </c>
      <c r="O45" s="31" t="n">
        <f aca="false">I45/C45*1000</f>
        <v>2728.45659163987</v>
      </c>
      <c r="P45" s="31" t="n">
        <v>0</v>
      </c>
      <c r="Q45" s="31" t="n">
        <v>0</v>
      </c>
      <c r="R45" s="31" t="n">
        <v>0</v>
      </c>
    </row>
    <row r="46" customFormat="false" ht="37.5" hidden="false" customHeight="false" outlineLevel="0" collapsed="false">
      <c r="A46" s="31" t="s">
        <v>88</v>
      </c>
      <c r="B46" s="31" t="n">
        <v>35</v>
      </c>
      <c r="C46" s="31" t="n">
        <v>370</v>
      </c>
      <c r="D46" s="31" t="n">
        <v>1446.3</v>
      </c>
      <c r="E46" s="31" t="n">
        <v>1354.4</v>
      </c>
      <c r="F46" s="31" t="n">
        <v>1455.1</v>
      </c>
      <c r="G46" s="31" t="n">
        <v>1455.1</v>
      </c>
      <c r="H46" s="31" t="n">
        <v>1455.1</v>
      </c>
      <c r="I46" s="31" t="n">
        <v>1468.2</v>
      </c>
      <c r="J46" s="31" t="n">
        <f aca="false">D46/C46*1000</f>
        <v>3908.91891891892</v>
      </c>
      <c r="K46" s="31" t="n">
        <f aca="false">E46/C46*1000</f>
        <v>3660.54054054054</v>
      </c>
      <c r="L46" s="31" t="n">
        <f aca="false">F46/C46*1000</f>
        <v>3932.7027027027</v>
      </c>
      <c r="M46" s="31" t="n">
        <f aca="false">G46/C46*1000</f>
        <v>3932.7027027027</v>
      </c>
      <c r="N46" s="31" t="n">
        <f aca="false">H46/C46*1000</f>
        <v>3932.7027027027</v>
      </c>
      <c r="O46" s="31" t="n">
        <f aca="false">I46/C46*1000</f>
        <v>3968.10810810811</v>
      </c>
      <c r="P46" s="31" t="n">
        <v>5</v>
      </c>
      <c r="Q46" s="31" t="n">
        <v>26.1</v>
      </c>
      <c r="R46" s="31" t="n">
        <f aca="false">Q46/P46*1000</f>
        <v>5220</v>
      </c>
    </row>
    <row r="47" customFormat="false" ht="75" hidden="false" customHeight="false" outlineLevel="0" collapsed="false">
      <c r="A47" s="31" t="s">
        <v>89</v>
      </c>
      <c r="B47" s="31" t="n">
        <v>36</v>
      </c>
      <c r="C47" s="31" t="n">
        <f aca="false">C36+C40+C41+C42+C43+C44+C45+C46</f>
        <v>36141</v>
      </c>
      <c r="D47" s="31" t="n">
        <f aca="false">D36+D40+D41+D42+D43+D44+D45+D46</f>
        <v>129359.9</v>
      </c>
      <c r="E47" s="31" t="n">
        <f aca="false">E36+E40+E41+E42+E43+E44+E45+E46</f>
        <v>113981.7</v>
      </c>
      <c r="F47" s="31" t="n">
        <f aca="false">F36+F40+F41+F42+F43+F44+F45+F46</f>
        <v>129818.8</v>
      </c>
      <c r="G47" s="31" t="n">
        <f aca="false">G36+G40+G41+G42+G43+G44+G45+G46</f>
        <v>129947.6</v>
      </c>
      <c r="H47" s="31" t="n">
        <f aca="false">H36+H40+H41+H42+H43+H44+H45+H46</f>
        <v>129947.6</v>
      </c>
      <c r="I47" s="31" t="n">
        <f aca="false">I36+I40+I41+I42+I43+I44+I45+I46</f>
        <v>133377.6</v>
      </c>
      <c r="J47" s="31" t="n">
        <f aca="false">D47/C47*1000</f>
        <v>3579.31158518027</v>
      </c>
      <c r="K47" s="31" t="n">
        <f aca="false">E47/C47*1000</f>
        <v>3153.80592678675</v>
      </c>
      <c r="L47" s="31" t="n">
        <f aca="false">F47/C47*1000</f>
        <v>3592.00907556515</v>
      </c>
      <c r="M47" s="31" t="n">
        <f aca="false">G47/C47*1000</f>
        <v>3595.57289504994</v>
      </c>
      <c r="N47" s="31" t="n">
        <f aca="false">H47/C47*1000</f>
        <v>3595.57289504994</v>
      </c>
      <c r="O47" s="31" t="n">
        <f aca="false">I47/C47*1000</f>
        <v>3690.47895741678</v>
      </c>
      <c r="P47" s="31" t="n">
        <f aca="false">P36+P40+P41+P42+P43+P44+P45+P46</f>
        <v>544</v>
      </c>
      <c r="Q47" s="31" t="n">
        <f aca="false">Q36+Q40+Q41+Q42+Q43+Q44+Q45+Q46</f>
        <v>2548.7</v>
      </c>
      <c r="R47" s="31" t="n">
        <f aca="false">Q47/P47*1000</f>
        <v>4685.11029411765</v>
      </c>
    </row>
    <row r="48" customFormat="false" ht="37.5" hidden="false" customHeight="false" outlineLevel="0" collapsed="false">
      <c r="A48" s="31" t="s">
        <v>71</v>
      </c>
      <c r="B48" s="31" t="n">
        <v>37</v>
      </c>
      <c r="C48" s="31" t="n">
        <v>425</v>
      </c>
      <c r="D48" s="31" t="n">
        <v>1059.7</v>
      </c>
      <c r="E48" s="31" t="n">
        <v>926.9</v>
      </c>
      <c r="F48" s="31" t="n">
        <v>1114.9</v>
      </c>
      <c r="G48" s="31" t="n">
        <v>1114.9</v>
      </c>
      <c r="H48" s="31" t="n">
        <v>1114.9</v>
      </c>
      <c r="I48" s="31" t="n">
        <v>1149.8</v>
      </c>
      <c r="J48" s="31" t="n">
        <f aca="false">D48/C48*1000</f>
        <v>2493.41176470588</v>
      </c>
      <c r="K48" s="31" t="n">
        <f aca="false">E48/C48*1000</f>
        <v>2180.94117647059</v>
      </c>
      <c r="L48" s="31" t="n">
        <f aca="false">F48/C48*1000</f>
        <v>2623.29411764706</v>
      </c>
      <c r="M48" s="31" t="n">
        <f aca="false">G48/C48*1000</f>
        <v>2623.29411764706</v>
      </c>
      <c r="N48" s="31" t="n">
        <f aca="false">H48/C48*1000</f>
        <v>2623.29411764706</v>
      </c>
      <c r="O48" s="31" t="n">
        <f aca="false">I48/C48*1000</f>
        <v>2705.41176470588</v>
      </c>
      <c r="P48" s="31" t="n">
        <v>86</v>
      </c>
      <c r="Q48" s="31" t="n">
        <v>271.4</v>
      </c>
      <c r="R48" s="31" t="n">
        <f aca="false">Q48/P48*1000</f>
        <v>3155.81395348837</v>
      </c>
    </row>
    <row r="49" customFormat="false" ht="18.75" hidden="false" customHeight="false" outlineLevel="0" collapsed="false">
      <c r="A49" s="31" t="s">
        <v>72</v>
      </c>
      <c r="B49" s="31" t="n">
        <v>38</v>
      </c>
      <c r="C49" s="31" t="n">
        <v>2658</v>
      </c>
      <c r="D49" s="31" t="n">
        <v>10577.6</v>
      </c>
      <c r="E49" s="31" t="n">
        <v>10436.1</v>
      </c>
      <c r="F49" s="31" t="n">
        <v>10680.5</v>
      </c>
      <c r="G49" s="31" t="n">
        <v>10680.5</v>
      </c>
      <c r="H49" s="31" t="n">
        <v>10680.5</v>
      </c>
      <c r="I49" s="31" t="n">
        <v>10769.5</v>
      </c>
      <c r="J49" s="31" t="n">
        <f aca="false">D49/C49*1000</f>
        <v>3979.53348382242</v>
      </c>
      <c r="K49" s="31" t="n">
        <f aca="false">E49/C49*1000</f>
        <v>3926.29796839729</v>
      </c>
      <c r="L49" s="31" t="n">
        <f aca="false">F49/C49*1000</f>
        <v>4018.24680210685</v>
      </c>
      <c r="M49" s="31" t="n">
        <f aca="false">G49/C49*1000</f>
        <v>4018.24680210685</v>
      </c>
      <c r="N49" s="31" t="n">
        <f aca="false">H49/C49*1000</f>
        <v>4018.24680210685</v>
      </c>
      <c r="O49" s="31" t="n">
        <f aca="false">I49/C49*1000</f>
        <v>4051.73062452972</v>
      </c>
      <c r="P49" s="31" t="n">
        <v>403</v>
      </c>
      <c r="Q49" s="31" t="n">
        <v>2123.6</v>
      </c>
      <c r="R49" s="31" t="n">
        <f aca="false">Q49/P49*1000</f>
        <v>5269.47890818859</v>
      </c>
    </row>
    <row r="50" customFormat="false" ht="112.5" hidden="false" customHeight="false" outlineLevel="0" collapsed="false">
      <c r="A50" s="31" t="s">
        <v>90</v>
      </c>
      <c r="B50" s="31" t="n">
        <v>39</v>
      </c>
      <c r="C50" s="31" t="n">
        <v>1958</v>
      </c>
      <c r="D50" s="31" t="n">
        <v>7130.5</v>
      </c>
      <c r="E50" s="31" t="n">
        <v>5542.4</v>
      </c>
      <c r="F50" s="31" t="n">
        <v>7134</v>
      </c>
      <c r="G50" s="31" t="n">
        <v>7721.8</v>
      </c>
      <c r="H50" s="31" t="n">
        <v>7721.8</v>
      </c>
      <c r="I50" s="31" t="n">
        <v>7921.4</v>
      </c>
      <c r="J50" s="31" t="n">
        <f aca="false">D50/C50*1000</f>
        <v>3641.72625127681</v>
      </c>
      <c r="K50" s="31" t="n">
        <f aca="false">E50/C50*1000</f>
        <v>2830.64351378958</v>
      </c>
      <c r="L50" s="31" t="n">
        <f aca="false">F50/C50*1000</f>
        <v>3643.51378958121</v>
      </c>
      <c r="M50" s="31" t="n">
        <f aca="false">G50/C50*1000</f>
        <v>3943.71807967314</v>
      </c>
      <c r="N50" s="31" t="n">
        <f aca="false">H50/C50*1000</f>
        <v>3943.71807967314</v>
      </c>
      <c r="O50" s="31" t="n">
        <f aca="false">I50/C50*1000</f>
        <v>4045.65883554648</v>
      </c>
      <c r="P50" s="31" t="n">
        <v>199</v>
      </c>
      <c r="Q50" s="31" t="n">
        <v>824.8</v>
      </c>
      <c r="R50" s="31" t="n">
        <f aca="false">Q50/P50*1000</f>
        <v>4144.72361809045</v>
      </c>
    </row>
    <row r="51" customFormat="false" ht="75" hidden="false" customHeight="false" outlineLevel="0" collapsed="false">
      <c r="A51" s="31" t="s">
        <v>91</v>
      </c>
      <c r="B51" s="31" t="n">
        <v>40</v>
      </c>
      <c r="C51" s="31" t="n">
        <v>112</v>
      </c>
      <c r="D51" s="31" t="n">
        <v>749.1</v>
      </c>
      <c r="E51" s="31" t="n">
        <v>532.3</v>
      </c>
      <c r="F51" s="31" t="n">
        <v>749.1</v>
      </c>
      <c r="G51" s="31" t="n">
        <v>1099</v>
      </c>
      <c r="H51" s="31" t="n">
        <v>1099</v>
      </c>
      <c r="I51" s="31" t="n">
        <v>1105.1</v>
      </c>
      <c r="J51" s="31" t="n">
        <f aca="false">D51/C51*1000</f>
        <v>6688.39285714286</v>
      </c>
      <c r="K51" s="31" t="n">
        <f aca="false">E51/C51*1000</f>
        <v>4752.67857142857</v>
      </c>
      <c r="L51" s="31" t="n">
        <f aca="false">F51/C51*1000</f>
        <v>6688.39285714286</v>
      </c>
      <c r="M51" s="31" t="n">
        <f aca="false">G51/C51*1000</f>
        <v>9812.5</v>
      </c>
      <c r="N51" s="31" t="n">
        <f aca="false">H51/C51*1000</f>
        <v>9812.5</v>
      </c>
      <c r="O51" s="31" t="n">
        <f aca="false">I51/C51*1000</f>
        <v>9866.96428571429</v>
      </c>
      <c r="P51" s="31" t="n">
        <v>2</v>
      </c>
      <c r="Q51" s="31" t="n">
        <v>23.9</v>
      </c>
      <c r="R51" s="31" t="n">
        <f aca="false">Q51/P51*1000</f>
        <v>11950</v>
      </c>
    </row>
    <row r="52" customFormat="false" ht="37.5" hidden="false" customHeight="false" outlineLevel="0" collapsed="false">
      <c r="A52" s="40" t="s">
        <v>92</v>
      </c>
      <c r="B52" s="31" t="n">
        <v>41</v>
      </c>
      <c r="C52" s="31" t="n">
        <v>5</v>
      </c>
      <c r="D52" s="31" t="n">
        <v>45.5</v>
      </c>
      <c r="E52" s="31" t="n">
        <v>30.6</v>
      </c>
      <c r="F52" s="31" t="n">
        <v>45.5</v>
      </c>
      <c r="G52" s="31" t="n">
        <v>59.6</v>
      </c>
      <c r="H52" s="31" t="n">
        <v>59.6</v>
      </c>
      <c r="I52" s="31" t="n">
        <v>59.9</v>
      </c>
      <c r="J52" s="31" t="n">
        <f aca="false">D52/C52*1000</f>
        <v>9100</v>
      </c>
      <c r="K52" s="31" t="n">
        <f aca="false">E52/C52*1000</f>
        <v>6120</v>
      </c>
      <c r="L52" s="31" t="n">
        <f aca="false">F52/C52*1000</f>
        <v>9100</v>
      </c>
      <c r="M52" s="31" t="n">
        <f aca="false">G52/C52*1000</f>
        <v>11920</v>
      </c>
      <c r="N52" s="31" t="n">
        <f aca="false">H52/C52*1000</f>
        <v>11920</v>
      </c>
      <c r="O52" s="31" t="n">
        <f aca="false">I52/C52*1000</f>
        <v>11980</v>
      </c>
      <c r="P52" s="31" t="n">
        <v>0</v>
      </c>
      <c r="Q52" s="31" t="n">
        <v>0</v>
      </c>
      <c r="R52" s="31" t="n">
        <v>0</v>
      </c>
    </row>
    <row r="53" customFormat="false" ht="18.75" hidden="false" customHeight="false" outlineLevel="0" collapsed="false">
      <c r="A53" s="39" t="s">
        <v>93</v>
      </c>
      <c r="B53" s="31" t="n">
        <v>42</v>
      </c>
      <c r="C53" s="31" t="n">
        <v>97</v>
      </c>
      <c r="D53" s="31" t="n">
        <v>644.5</v>
      </c>
      <c r="E53" s="31" t="n">
        <v>459</v>
      </c>
      <c r="F53" s="31" t="n">
        <v>644.5</v>
      </c>
      <c r="G53" s="31" t="n">
        <v>961</v>
      </c>
      <c r="H53" s="31" t="n">
        <v>961</v>
      </c>
      <c r="I53" s="31" t="n">
        <v>965.9</v>
      </c>
      <c r="J53" s="31" t="n">
        <f aca="false">D53/C53*1000</f>
        <v>6644.32989690722</v>
      </c>
      <c r="K53" s="31" t="n">
        <f aca="false">E53/C53*1000</f>
        <v>4731.9587628866</v>
      </c>
      <c r="L53" s="31" t="n">
        <f aca="false">F53/C53*1000</f>
        <v>6644.32989690722</v>
      </c>
      <c r="M53" s="31" t="n">
        <f aca="false">G53/C53*1000</f>
        <v>9907.21649484536</v>
      </c>
      <c r="N53" s="31" t="n">
        <f aca="false">H53/C53*1000</f>
        <v>9907.21649484536</v>
      </c>
      <c r="O53" s="31" t="n">
        <f aca="false">I53/C53*1000</f>
        <v>9957.73195876289</v>
      </c>
      <c r="P53" s="31" t="n">
        <v>2</v>
      </c>
      <c r="Q53" s="31" t="n">
        <v>23.9</v>
      </c>
      <c r="R53" s="31" t="n">
        <f aca="false">Q53/P53*1000</f>
        <v>11950</v>
      </c>
    </row>
    <row r="54" customFormat="false" ht="18.75" hidden="false" customHeight="false" outlineLevel="0" collapsed="false">
      <c r="A54" s="39" t="s">
        <v>94</v>
      </c>
      <c r="B54" s="31" t="n">
        <v>43</v>
      </c>
      <c r="C54" s="31" t="n">
        <v>10</v>
      </c>
      <c r="D54" s="31" t="n">
        <v>59.1</v>
      </c>
      <c r="E54" s="31" t="n">
        <v>42.7</v>
      </c>
      <c r="F54" s="31" t="n">
        <v>59.1</v>
      </c>
      <c r="G54" s="31" t="n">
        <v>78.4</v>
      </c>
      <c r="H54" s="31" t="n">
        <v>78.4</v>
      </c>
      <c r="I54" s="31" t="n">
        <v>79.3</v>
      </c>
      <c r="J54" s="31" t="n">
        <f aca="false">D54/C54*1000</f>
        <v>5910</v>
      </c>
      <c r="K54" s="31" t="n">
        <f aca="false">E54/C54*1000</f>
        <v>4270</v>
      </c>
      <c r="L54" s="31" t="n">
        <f aca="false">F54/C54*1000</f>
        <v>5910</v>
      </c>
      <c r="M54" s="31" t="n">
        <f aca="false">G54/C54*1000</f>
        <v>7840</v>
      </c>
      <c r="N54" s="31" t="n">
        <f aca="false">H54/C54*1000</f>
        <v>7840</v>
      </c>
      <c r="O54" s="31" t="n">
        <f aca="false">I54/C54*1000</f>
        <v>7930</v>
      </c>
      <c r="P54" s="31" t="n">
        <v>0</v>
      </c>
      <c r="Q54" s="31" t="n">
        <v>0</v>
      </c>
      <c r="R54" s="31" t="n">
        <v>0</v>
      </c>
    </row>
    <row r="55" customFormat="false" ht="37.5" hidden="false" customHeight="false" outlineLevel="0" collapsed="false">
      <c r="A55" s="31" t="s">
        <v>95</v>
      </c>
      <c r="B55" s="31" t="n">
        <v>44</v>
      </c>
      <c r="C55" s="31" t="n">
        <v>17</v>
      </c>
      <c r="D55" s="31" t="n">
        <v>39.9</v>
      </c>
      <c r="E55" s="31" t="n">
        <v>26.8</v>
      </c>
      <c r="F55" s="31" t="n">
        <v>41.9</v>
      </c>
      <c r="G55" s="31" t="n">
        <v>42.4</v>
      </c>
      <c r="H55" s="31" t="n">
        <v>42.4</v>
      </c>
      <c r="I55" s="31" t="n">
        <v>43.2</v>
      </c>
      <c r="J55" s="31" t="n">
        <f aca="false">D55/C55*1000</f>
        <v>2347.05882352941</v>
      </c>
      <c r="K55" s="31" t="n">
        <f aca="false">E55/C55*1000</f>
        <v>1576.47058823529</v>
      </c>
      <c r="L55" s="31" t="n">
        <f aca="false">F55/C55*1000</f>
        <v>2464.70588235294</v>
      </c>
      <c r="M55" s="31" t="n">
        <f aca="false">G55/C55*1000</f>
        <v>2494.11764705882</v>
      </c>
      <c r="N55" s="31" t="n">
        <f aca="false">H55/C55*1000</f>
        <v>2494.11764705882</v>
      </c>
      <c r="O55" s="31" t="n">
        <f aca="false">I55/C55*1000</f>
        <v>2541.17647058824</v>
      </c>
      <c r="P55" s="31" t="n">
        <v>5</v>
      </c>
      <c r="Q55" s="31" t="n">
        <v>12.7</v>
      </c>
      <c r="R55" s="31" t="n">
        <f aca="false">Q55/P55*1000</f>
        <v>2540</v>
      </c>
    </row>
    <row r="56" customFormat="false" ht="18.75" hidden="false" customHeight="false" outlineLevel="0" collapsed="false">
      <c r="A56" s="31" t="s">
        <v>72</v>
      </c>
      <c r="B56" s="31" t="n">
        <v>45</v>
      </c>
      <c r="C56" s="31" t="n">
        <v>685</v>
      </c>
      <c r="D56" s="31" t="n">
        <v>2448.4</v>
      </c>
      <c r="E56" s="31" t="n">
        <v>1969.7</v>
      </c>
      <c r="F56" s="31" t="n">
        <v>2448.5</v>
      </c>
      <c r="G56" s="31" t="n">
        <v>3027.1</v>
      </c>
      <c r="H56" s="31" t="n">
        <v>3027.1</v>
      </c>
      <c r="I56" s="31" t="n">
        <v>3055.3</v>
      </c>
      <c r="J56" s="31" t="n">
        <f aca="false">D56/C56*1000</f>
        <v>3574.30656934307</v>
      </c>
      <c r="K56" s="31" t="n">
        <f aca="false">E56/C56*1000</f>
        <v>2875.47445255474</v>
      </c>
      <c r="L56" s="31" t="n">
        <f aca="false">F56/C56*1000</f>
        <v>3574.45255474453</v>
      </c>
      <c r="M56" s="31" t="n">
        <f aca="false">G56/C56*1000</f>
        <v>4419.12408759124</v>
      </c>
      <c r="N56" s="31" t="n">
        <f aca="false">H56/C56*1000</f>
        <v>4419.12408759124</v>
      </c>
      <c r="O56" s="31" t="n">
        <f aca="false">I56/C56*1000</f>
        <v>4460.29197080292</v>
      </c>
      <c r="P56" s="31" t="n">
        <v>136</v>
      </c>
      <c r="Q56" s="31" t="n">
        <v>573.2</v>
      </c>
      <c r="R56" s="31" t="n">
        <f aca="false">Q56/P56*1000</f>
        <v>4214.70588235294</v>
      </c>
    </row>
    <row r="57" customFormat="false" ht="37.5" hidden="false" customHeight="false" outlineLevel="0" collapsed="false">
      <c r="A57" s="31" t="s">
        <v>96</v>
      </c>
      <c r="B57" s="31" t="n">
        <v>46</v>
      </c>
      <c r="C57" s="31" t="n">
        <v>6987</v>
      </c>
      <c r="D57" s="31" t="n">
        <v>16025.8</v>
      </c>
      <c r="E57" s="31" t="n">
        <v>9712.6</v>
      </c>
      <c r="F57" s="31" t="n">
        <v>17207.9</v>
      </c>
      <c r="G57" s="31" t="n">
        <v>17212.5</v>
      </c>
      <c r="H57" s="31" t="n">
        <v>17212.5</v>
      </c>
      <c r="I57" s="31" t="n">
        <v>17851</v>
      </c>
      <c r="J57" s="31" t="n">
        <f aca="false">D57/C57*1000</f>
        <v>2293.65965364248</v>
      </c>
      <c r="K57" s="31" t="n">
        <f aca="false">E57/C57*1000</f>
        <v>1390.09589237155</v>
      </c>
      <c r="L57" s="31" t="n">
        <f aca="false">F57/C57*1000</f>
        <v>2462.84528409904</v>
      </c>
      <c r="M57" s="31" t="n">
        <f aca="false">G57/C57*1000</f>
        <v>2463.50364963504</v>
      </c>
      <c r="N57" s="31" t="n">
        <f aca="false">H57/C57*1000</f>
        <v>2463.50364963504</v>
      </c>
      <c r="O57" s="31" t="n">
        <f aca="false">I57/C57*1000</f>
        <v>2554.88764849005</v>
      </c>
      <c r="P57" s="31" t="n">
        <v>224</v>
      </c>
      <c r="Q57" s="31" t="n">
        <v>516.6</v>
      </c>
      <c r="R57" s="31" t="n">
        <f aca="false">Q57/P57*1000</f>
        <v>2306.25</v>
      </c>
    </row>
    <row r="58" customFormat="false" ht="18.75" hidden="false" customHeight="false" outlineLevel="0" collapsed="false">
      <c r="A58" s="31" t="s">
        <v>97</v>
      </c>
      <c r="B58" s="31" t="n">
        <v>461</v>
      </c>
      <c r="C58" s="31" t="n">
        <v>69</v>
      </c>
      <c r="D58" s="31" t="n">
        <v>182.1</v>
      </c>
      <c r="E58" s="31" t="n">
        <v>164.2</v>
      </c>
      <c r="F58" s="31" t="n">
        <v>190.6</v>
      </c>
      <c r="G58" s="31" t="n">
        <v>190.6</v>
      </c>
      <c r="H58" s="31" t="n">
        <v>190.6</v>
      </c>
      <c r="I58" s="31" t="n">
        <v>192.7</v>
      </c>
      <c r="J58" s="31" t="n">
        <f aca="false">D58/C58*1000</f>
        <v>2639.13043478261</v>
      </c>
      <c r="K58" s="31" t="n">
        <f aca="false">E58/C58*1000</f>
        <v>2379.71014492754</v>
      </c>
      <c r="L58" s="31" t="n">
        <f aca="false">F58/C58*1000</f>
        <v>2762.31884057971</v>
      </c>
      <c r="M58" s="31" t="n">
        <f aca="false">G58/C58*1000</f>
        <v>2762.31884057971</v>
      </c>
      <c r="N58" s="31" t="n">
        <f aca="false">H58/C58*1000</f>
        <v>2762.31884057971</v>
      </c>
      <c r="O58" s="31" t="n">
        <f aca="false">I58/C58*1000</f>
        <v>2792.75362318841</v>
      </c>
      <c r="P58" s="31" t="n">
        <v>2</v>
      </c>
      <c r="Q58" s="31" t="n">
        <v>10.9</v>
      </c>
      <c r="R58" s="31" t="n">
        <f aca="false">Q58/P58*1000</f>
        <v>5450</v>
      </c>
    </row>
    <row r="59" customFormat="false" ht="37.5" hidden="false" customHeight="false" outlineLevel="0" collapsed="false">
      <c r="A59" s="31" t="s">
        <v>71</v>
      </c>
      <c r="B59" s="31" t="n">
        <v>47</v>
      </c>
      <c r="C59" s="31" t="n">
        <v>1234</v>
      </c>
      <c r="D59" s="31" t="n">
        <v>1901.6</v>
      </c>
      <c r="E59" s="31" t="n">
        <v>1330.8</v>
      </c>
      <c r="F59" s="31" t="n">
        <v>2541.1</v>
      </c>
      <c r="G59" s="31" t="n">
        <v>2545.7</v>
      </c>
      <c r="H59" s="31" t="n">
        <v>2545.7</v>
      </c>
      <c r="I59" s="31" t="n">
        <v>2646.2</v>
      </c>
      <c r="J59" s="31" t="n">
        <f aca="false">D59/C59*1000</f>
        <v>1541.00486223663</v>
      </c>
      <c r="K59" s="31" t="n">
        <f aca="false">E59/C59*1000</f>
        <v>1078.44408427877</v>
      </c>
      <c r="L59" s="31" t="n">
        <f aca="false">F59/C59*1000</f>
        <v>2059.23824959481</v>
      </c>
      <c r="M59" s="31" t="n">
        <f aca="false">G59/C59*1000</f>
        <v>2062.9659643436</v>
      </c>
      <c r="N59" s="31" t="n">
        <f aca="false">H59/C59*1000</f>
        <v>2062.9659643436</v>
      </c>
      <c r="O59" s="31" t="n">
        <f aca="false">I59/C59*1000</f>
        <v>2144.40842787682</v>
      </c>
      <c r="P59" s="31" t="n">
        <v>209</v>
      </c>
      <c r="Q59" s="31" t="n">
        <v>476</v>
      </c>
      <c r="R59" s="31" t="n">
        <f aca="false">Q59/P59*1000</f>
        <v>2277.51196172249</v>
      </c>
    </row>
    <row r="60" customFormat="false" ht="18.75" hidden="false" customHeight="false" outlineLevel="0" collapsed="false">
      <c r="A60" s="31" t="s">
        <v>72</v>
      </c>
      <c r="B60" s="31" t="n">
        <v>48</v>
      </c>
      <c r="C60" s="31" t="n">
        <v>27</v>
      </c>
      <c r="D60" s="31" t="n">
        <v>47.4</v>
      </c>
      <c r="E60" s="31" t="n">
        <v>43</v>
      </c>
      <c r="F60" s="31" t="n">
        <v>61.5</v>
      </c>
      <c r="G60" s="31" t="n">
        <v>61.5</v>
      </c>
      <c r="H60" s="31" t="n">
        <v>61.5</v>
      </c>
      <c r="I60" s="31" t="n">
        <v>63</v>
      </c>
      <c r="J60" s="31" t="n">
        <f aca="false">D60/C60*1000</f>
        <v>1755.55555555556</v>
      </c>
      <c r="K60" s="31" t="n">
        <f aca="false">E60/C60*1000</f>
        <v>1592.59259259259</v>
      </c>
      <c r="L60" s="31" t="n">
        <f aca="false">F60/C60*1000</f>
        <v>2277.77777777778</v>
      </c>
      <c r="M60" s="31" t="n">
        <f aca="false">G60/C60*1000</f>
        <v>2277.77777777778</v>
      </c>
      <c r="N60" s="31" t="n">
        <f aca="false">H60/C60*1000</f>
        <v>2277.77777777778</v>
      </c>
      <c r="O60" s="31" t="n">
        <f aca="false">I60/C60*1000</f>
        <v>2333.33333333333</v>
      </c>
      <c r="P60" s="31" t="n">
        <v>2</v>
      </c>
      <c r="Q60" s="31" t="n">
        <v>10.9</v>
      </c>
      <c r="R60" s="31" t="n">
        <f aca="false">Q60/P60*1000</f>
        <v>5450</v>
      </c>
    </row>
    <row r="61" customFormat="false" ht="37.5" hidden="false" customHeight="false" outlineLevel="0" collapsed="false">
      <c r="A61" s="31" t="s">
        <v>98</v>
      </c>
      <c r="B61" s="31" t="n">
        <v>49</v>
      </c>
      <c r="C61" s="31" t="n">
        <v>3</v>
      </c>
      <c r="D61" s="31" t="n">
        <v>16.2</v>
      </c>
      <c r="E61" s="31" t="n">
        <v>14.6</v>
      </c>
      <c r="F61" s="31" t="n">
        <v>16.2</v>
      </c>
      <c r="G61" s="31" t="n">
        <v>16.2</v>
      </c>
      <c r="H61" s="31" t="n">
        <v>18.9</v>
      </c>
      <c r="I61" s="31" t="n">
        <v>18.9</v>
      </c>
      <c r="J61" s="31" t="n">
        <f aca="false">D61/C61*1000</f>
        <v>5400</v>
      </c>
      <c r="K61" s="31" t="n">
        <f aca="false">E61/C61*1000</f>
        <v>4866.66666666667</v>
      </c>
      <c r="L61" s="31" t="n">
        <f aca="false">F61/C61*1000</f>
        <v>5400</v>
      </c>
      <c r="M61" s="31" t="n">
        <f aca="false">G61/C61*1000</f>
        <v>5400</v>
      </c>
      <c r="N61" s="31" t="n">
        <f aca="false">H61/C61*1000</f>
        <v>6300</v>
      </c>
      <c r="O61" s="31" t="n">
        <f aca="false">I61/C61*1000</f>
        <v>6300</v>
      </c>
      <c r="P61" s="31" t="n">
        <v>0</v>
      </c>
      <c r="Q61" s="31" t="n">
        <v>0</v>
      </c>
      <c r="R61" s="31" t="n">
        <v>0</v>
      </c>
    </row>
    <row r="62" customFormat="false" ht="37.5" hidden="false" customHeight="false" outlineLevel="0" collapsed="false">
      <c r="A62" s="31" t="s">
        <v>71</v>
      </c>
      <c r="B62" s="31" t="n">
        <v>50</v>
      </c>
      <c r="C62" s="31" t="n">
        <v>0</v>
      </c>
      <c r="D62" s="31" t="n">
        <v>0</v>
      </c>
      <c r="E62" s="31" t="n">
        <v>0</v>
      </c>
      <c r="F62" s="31" t="n">
        <v>0</v>
      </c>
      <c r="G62" s="31" t="n">
        <v>0</v>
      </c>
      <c r="H62" s="31" t="n">
        <v>0</v>
      </c>
      <c r="I62" s="31" t="n">
        <v>0</v>
      </c>
      <c r="J62" s="31" t="n">
        <v>0</v>
      </c>
      <c r="K62" s="31" t="n">
        <v>0</v>
      </c>
      <c r="L62" s="31" t="n">
        <v>0</v>
      </c>
      <c r="M62" s="31" t="n">
        <v>0</v>
      </c>
      <c r="N62" s="31" t="n">
        <v>0</v>
      </c>
      <c r="O62" s="31" t="n">
        <v>0</v>
      </c>
      <c r="P62" s="31" t="n">
        <v>0</v>
      </c>
      <c r="Q62" s="31" t="n">
        <v>0</v>
      </c>
      <c r="R62" s="31" t="n">
        <v>0</v>
      </c>
    </row>
    <row r="63" customFormat="false" ht="18.75" hidden="false" customHeight="false" outlineLevel="0" collapsed="false">
      <c r="A63" s="31" t="s">
        <v>72</v>
      </c>
      <c r="B63" s="31" t="n">
        <v>51</v>
      </c>
      <c r="C63" s="31" t="n">
        <v>0</v>
      </c>
      <c r="D63" s="31" t="n">
        <v>0</v>
      </c>
      <c r="E63" s="31" t="n">
        <v>0</v>
      </c>
      <c r="F63" s="31" t="n">
        <v>0</v>
      </c>
      <c r="G63" s="31" t="n">
        <v>0</v>
      </c>
      <c r="H63" s="31" t="n">
        <v>0</v>
      </c>
      <c r="I63" s="31" t="n">
        <v>0</v>
      </c>
      <c r="J63" s="31" t="n">
        <v>0</v>
      </c>
      <c r="K63" s="31" t="n">
        <v>0</v>
      </c>
      <c r="L63" s="31" t="n">
        <v>0</v>
      </c>
      <c r="M63" s="31" t="n">
        <v>0</v>
      </c>
      <c r="N63" s="31" t="n">
        <v>0</v>
      </c>
      <c r="O63" s="31" t="n">
        <v>0</v>
      </c>
      <c r="P63" s="31" t="n">
        <v>0</v>
      </c>
      <c r="Q63" s="31" t="n">
        <v>0</v>
      </c>
      <c r="R63" s="31" t="n">
        <v>0</v>
      </c>
    </row>
    <row r="64" customFormat="false" ht="18.75" hidden="false" customHeight="false" outlineLevel="0" collapsed="false">
      <c r="A64" s="31" t="s">
        <v>99</v>
      </c>
      <c r="B64" s="31" t="n">
        <v>52</v>
      </c>
      <c r="C64" s="31" t="n">
        <v>20</v>
      </c>
      <c r="D64" s="31" t="n">
        <v>63.4</v>
      </c>
      <c r="E64" s="31" t="n">
        <v>52.9</v>
      </c>
      <c r="F64" s="31" t="n">
        <v>63.5</v>
      </c>
      <c r="G64" s="31" t="n">
        <v>63.5</v>
      </c>
      <c r="H64" s="31" t="n">
        <v>63.5</v>
      </c>
      <c r="I64" s="31" t="n">
        <v>67</v>
      </c>
      <c r="J64" s="31" t="n">
        <f aca="false">D64/C64*1000</f>
        <v>3170</v>
      </c>
      <c r="K64" s="31" t="n">
        <f aca="false">E64/C64*1000</f>
        <v>2645</v>
      </c>
      <c r="L64" s="31" t="n">
        <f aca="false">F64/C64*1000</f>
        <v>3175</v>
      </c>
      <c r="M64" s="31" t="n">
        <f aca="false">G64/C64*1000</f>
        <v>3175</v>
      </c>
      <c r="N64" s="31" t="n">
        <f aca="false">H64/C64*1000</f>
        <v>3175</v>
      </c>
      <c r="O64" s="31" t="n">
        <f aca="false">I64/C64*1000</f>
        <v>3350</v>
      </c>
      <c r="P64" s="31" t="n">
        <v>0</v>
      </c>
      <c r="Q64" s="31" t="n">
        <v>0</v>
      </c>
      <c r="R64" s="31" t="n">
        <v>0</v>
      </c>
    </row>
    <row r="65" customFormat="false" ht="37.5" hidden="false" customHeight="false" outlineLevel="0" collapsed="false">
      <c r="A65" s="31" t="s">
        <v>71</v>
      </c>
      <c r="B65" s="31" t="n">
        <v>53</v>
      </c>
      <c r="C65" s="31" t="n">
        <v>0</v>
      </c>
      <c r="D65" s="31" t="n">
        <v>0</v>
      </c>
      <c r="E65" s="31" t="n">
        <v>0</v>
      </c>
      <c r="F65" s="31" t="n">
        <v>0</v>
      </c>
      <c r="G65" s="31" t="n">
        <v>0</v>
      </c>
      <c r="H65" s="31" t="n">
        <v>0</v>
      </c>
      <c r="I65" s="31" t="n">
        <v>0</v>
      </c>
      <c r="J65" s="31" t="n">
        <v>0</v>
      </c>
      <c r="K65" s="31" t="n">
        <v>0</v>
      </c>
      <c r="L65" s="31" t="n">
        <v>0</v>
      </c>
      <c r="M65" s="31" t="n">
        <v>0</v>
      </c>
      <c r="N65" s="31" t="n">
        <v>0</v>
      </c>
      <c r="O65" s="31" t="n">
        <v>0</v>
      </c>
      <c r="P65" s="31" t="n">
        <v>0</v>
      </c>
      <c r="Q65" s="31" t="n">
        <v>0</v>
      </c>
      <c r="R65" s="31" t="n">
        <v>0</v>
      </c>
    </row>
    <row r="66" customFormat="false" ht="18.75" hidden="false" customHeight="false" outlineLevel="0" collapsed="false">
      <c r="A66" s="31" t="s">
        <v>72</v>
      </c>
      <c r="B66" s="31" t="n">
        <v>54</v>
      </c>
      <c r="C66" s="31" t="n">
        <v>0</v>
      </c>
      <c r="D66" s="31" t="n">
        <v>0</v>
      </c>
      <c r="E66" s="31" t="n">
        <v>0</v>
      </c>
      <c r="F66" s="31" t="n">
        <v>0</v>
      </c>
      <c r="G66" s="31" t="n">
        <v>0</v>
      </c>
      <c r="H66" s="31" t="n">
        <v>0</v>
      </c>
      <c r="I66" s="31" t="n">
        <v>0</v>
      </c>
      <c r="J66" s="31" t="n">
        <v>0</v>
      </c>
      <c r="K66" s="31" t="n">
        <v>0</v>
      </c>
      <c r="L66" s="31" t="n">
        <v>0</v>
      </c>
      <c r="M66" s="31" t="n">
        <v>0</v>
      </c>
      <c r="N66" s="31" t="n">
        <v>0</v>
      </c>
      <c r="O66" s="31" t="n">
        <v>0</v>
      </c>
      <c r="P66" s="31" t="n">
        <v>0</v>
      </c>
      <c r="Q66" s="31" t="n">
        <v>0</v>
      </c>
      <c r="R66" s="31" t="n">
        <v>0</v>
      </c>
    </row>
    <row r="67" customFormat="false" ht="58.5" hidden="false" customHeight="false" outlineLevel="0" collapsed="false">
      <c r="A67" s="31" t="s">
        <v>100</v>
      </c>
      <c r="B67" s="31" t="n">
        <v>55</v>
      </c>
      <c r="C67" s="31" t="n">
        <v>941</v>
      </c>
      <c r="D67" s="31" t="n">
        <v>5265.8</v>
      </c>
      <c r="E67" s="31" t="n">
        <v>4907.7</v>
      </c>
      <c r="F67" s="31" t="n">
        <v>5288.3</v>
      </c>
      <c r="G67" s="31" t="n">
        <v>5288.3</v>
      </c>
      <c r="H67" s="31" t="n">
        <v>5288.3</v>
      </c>
      <c r="I67" s="31" t="n">
        <v>5407</v>
      </c>
      <c r="J67" s="31" t="n">
        <f aca="false">D67/C67*1000</f>
        <v>5595.96174282678</v>
      </c>
      <c r="K67" s="31" t="n">
        <f aca="false">E67/C67*1000</f>
        <v>5215.4091392136</v>
      </c>
      <c r="L67" s="31" t="n">
        <f aca="false">F67/C67*1000</f>
        <v>5619.87247608927</v>
      </c>
      <c r="M67" s="31" t="n">
        <f aca="false">G67/C67*1000</f>
        <v>5619.87247608927</v>
      </c>
      <c r="N67" s="31" t="n">
        <f aca="false">H67/C67*1000</f>
        <v>5619.87247608927</v>
      </c>
      <c r="O67" s="31" t="n">
        <f aca="false">I67/C67*1000</f>
        <v>5746.01487778959</v>
      </c>
      <c r="P67" s="31" t="n">
        <v>2</v>
      </c>
      <c r="Q67" s="31" t="n">
        <v>3.5</v>
      </c>
      <c r="R67" s="31" t="n">
        <v>1769</v>
      </c>
    </row>
    <row r="68" customFormat="false" ht="37.5" hidden="false" customHeight="false" outlineLevel="0" collapsed="false">
      <c r="A68" s="31" t="s">
        <v>71</v>
      </c>
      <c r="B68" s="31" t="n">
        <v>56</v>
      </c>
      <c r="C68" s="31" t="n">
        <v>1</v>
      </c>
      <c r="D68" s="31" t="n">
        <v>0.5</v>
      </c>
      <c r="E68" s="31" t="n">
        <v>0.5</v>
      </c>
      <c r="F68" s="31" t="n">
        <v>1.8</v>
      </c>
      <c r="G68" s="31" t="n">
        <v>1.8</v>
      </c>
      <c r="H68" s="31" t="n">
        <v>1.8</v>
      </c>
      <c r="I68" s="31" t="n">
        <v>1.8</v>
      </c>
      <c r="J68" s="31" t="n">
        <v>511.05</v>
      </c>
      <c r="K68" s="31" t="n">
        <v>511.05</v>
      </c>
      <c r="L68" s="31" t="n">
        <v>1769</v>
      </c>
      <c r="M68" s="31" t="n">
        <v>1769</v>
      </c>
      <c r="N68" s="31" t="n">
        <v>1769</v>
      </c>
      <c r="O68" s="31" t="n">
        <v>1769</v>
      </c>
      <c r="P68" s="31" t="n">
        <v>0</v>
      </c>
      <c r="Q68" s="31" t="n">
        <v>0</v>
      </c>
      <c r="R68" s="31" t="n">
        <v>0</v>
      </c>
    </row>
    <row r="69" customFormat="false" ht="18.75" hidden="false" customHeight="false" outlineLevel="0" collapsed="false">
      <c r="A69" s="31" t="s">
        <v>72</v>
      </c>
      <c r="B69" s="31" t="n">
        <v>57</v>
      </c>
      <c r="C69" s="31" t="n">
        <v>20</v>
      </c>
      <c r="D69" s="31" t="n">
        <v>24.5</v>
      </c>
      <c r="E69" s="31" t="n">
        <v>23.8</v>
      </c>
      <c r="F69" s="31" t="n">
        <v>41.7</v>
      </c>
      <c r="G69" s="31" t="n">
        <v>41.7</v>
      </c>
      <c r="H69" s="31" t="n">
        <v>41.7</v>
      </c>
      <c r="I69" s="31" t="n">
        <v>41.8</v>
      </c>
      <c r="J69" s="31" t="n">
        <f aca="false">D69/C69*1000</f>
        <v>1225</v>
      </c>
      <c r="K69" s="31" t="n">
        <f aca="false">E69/C69*1000</f>
        <v>1190</v>
      </c>
      <c r="L69" s="31" t="n">
        <f aca="false">F69/C69*1000</f>
        <v>2085</v>
      </c>
      <c r="M69" s="31" t="n">
        <f aca="false">G69/C69*1000</f>
        <v>2085</v>
      </c>
      <c r="N69" s="31" t="n">
        <f aca="false">H69/C69*1000</f>
        <v>2085</v>
      </c>
      <c r="O69" s="31" t="n">
        <f aca="false">I69/C69*1000</f>
        <v>2090</v>
      </c>
      <c r="P69" s="31" t="n">
        <v>2</v>
      </c>
      <c r="Q69" s="31" t="n">
        <v>3.5</v>
      </c>
      <c r="R69" s="31" t="n">
        <v>1769</v>
      </c>
    </row>
    <row r="70" customFormat="false" ht="54.75" hidden="false" customHeight="false" outlineLevel="0" collapsed="false">
      <c r="A70" s="31" t="s">
        <v>101</v>
      </c>
      <c r="B70" s="31" t="n">
        <v>58</v>
      </c>
      <c r="C70" s="31" t="n">
        <v>142160</v>
      </c>
      <c r="D70" s="31" t="n">
        <v>402738</v>
      </c>
      <c r="E70" s="31" t="n">
        <v>304541.2</v>
      </c>
      <c r="F70" s="31" t="n">
        <v>409769.5</v>
      </c>
      <c r="G70" s="31" t="n">
        <v>411405.4</v>
      </c>
      <c r="H70" s="31" t="n">
        <v>414330.7</v>
      </c>
      <c r="I70" s="31" t="n">
        <v>432510.1</v>
      </c>
      <c r="J70" s="31" t="n">
        <f aca="false">D70/C70*1000</f>
        <v>2832.99099606078</v>
      </c>
      <c r="K70" s="31" t="n">
        <f aca="false">E70/C70*1000</f>
        <v>2142.24254361283</v>
      </c>
      <c r="L70" s="31" t="n">
        <f aca="false">F70/C70*1000</f>
        <v>2882.45287000563</v>
      </c>
      <c r="M70" s="31" t="n">
        <f aca="false">G70/C70*1000</f>
        <v>2893.9603263928</v>
      </c>
      <c r="N70" s="31" t="n">
        <f aca="false">H70/C70*1000</f>
        <v>2914.53784468205</v>
      </c>
      <c r="O70" s="31" t="n">
        <f aca="false">I70/C70*1000</f>
        <v>3042.41769836804</v>
      </c>
      <c r="P70" s="31" t="n">
        <v>4052</v>
      </c>
      <c r="Q70" s="31" t="n">
        <v>12647.6</v>
      </c>
      <c r="R70" s="31" t="n">
        <f aca="false">Q70/P70*1000</f>
        <v>3121.3228035538</v>
      </c>
    </row>
    <row r="71" customFormat="false" ht="18.75" hidden="false" customHeight="false" outlineLevel="0" collapsed="false">
      <c r="A71" s="31" t="s">
        <v>102</v>
      </c>
      <c r="B71" s="31" t="n">
        <v>59</v>
      </c>
      <c r="C71" s="31" t="n">
        <v>1679</v>
      </c>
      <c r="D71" s="31" t="n">
        <v>3264.5</v>
      </c>
      <c r="E71" s="31" t="n">
        <v>2671.2</v>
      </c>
      <c r="F71" s="31" t="n">
        <v>3885.4</v>
      </c>
      <c r="G71" s="31" t="n">
        <v>3892.7</v>
      </c>
      <c r="H71" s="31" t="n">
        <v>3892.7</v>
      </c>
      <c r="I71" s="31" t="n">
        <v>4025.8</v>
      </c>
      <c r="J71" s="31" t="n">
        <f aca="false">D71/C71*1000</f>
        <v>1944.31209053008</v>
      </c>
      <c r="K71" s="31" t="n">
        <f aca="false">E71/C71*1000</f>
        <v>1590.9469922573</v>
      </c>
      <c r="L71" s="31" t="n">
        <f aca="false">F71/C71*1000</f>
        <v>2314.11554496724</v>
      </c>
      <c r="M71" s="31" t="n">
        <f aca="false">G71/C71*1000</f>
        <v>2318.4633710542</v>
      </c>
      <c r="N71" s="31" t="n">
        <f aca="false">H71/C71*1000</f>
        <v>2318.4633710542</v>
      </c>
      <c r="O71" s="31" t="n">
        <f aca="false">I71/C71*1000</f>
        <v>2397.73674806432</v>
      </c>
      <c r="P71" s="31" t="n">
        <v>322</v>
      </c>
      <c r="Q71" s="31" t="n">
        <v>843.5</v>
      </c>
      <c r="R71" s="31" t="n">
        <f aca="false">Q71/P71*1000</f>
        <v>2619.5652173913</v>
      </c>
    </row>
    <row r="72" customFormat="false" ht="18.75" hidden="false" customHeight="false" outlineLevel="0" collapsed="false">
      <c r="A72" s="31" t="s">
        <v>103</v>
      </c>
      <c r="B72" s="31" t="n">
        <v>60</v>
      </c>
      <c r="C72" s="31" t="n">
        <v>3928</v>
      </c>
      <c r="D72" s="31" t="n">
        <v>8426.9</v>
      </c>
      <c r="E72" s="31" t="n">
        <v>6642.6</v>
      </c>
      <c r="F72" s="31" t="n">
        <v>9154.2</v>
      </c>
      <c r="G72" s="31" t="n">
        <v>9157.1</v>
      </c>
      <c r="H72" s="31" t="n">
        <v>9172.8</v>
      </c>
      <c r="I72" s="31" t="n">
        <v>9545.9</v>
      </c>
      <c r="J72" s="31" t="n">
        <f aca="false">D72/C72*1000</f>
        <v>2145.34114052953</v>
      </c>
      <c r="K72" s="31" t="n">
        <f aca="false">E72/C72*1000</f>
        <v>1691.08961303462</v>
      </c>
      <c r="L72" s="31" t="n">
        <f aca="false">F72/C72*1000</f>
        <v>2330.49898167006</v>
      </c>
      <c r="M72" s="31" t="n">
        <f aca="false">G72/C72*1000</f>
        <v>2331.23727087576</v>
      </c>
      <c r="N72" s="31" t="n">
        <f aca="false">H72/C72*1000</f>
        <v>2335.23421588595</v>
      </c>
      <c r="O72" s="31" t="n">
        <f aca="false">I72/C72*1000</f>
        <v>2430.21894093686</v>
      </c>
      <c r="P72" s="31" t="n">
        <v>85</v>
      </c>
      <c r="Q72" s="31" t="n">
        <v>223.5</v>
      </c>
      <c r="R72" s="31" t="n">
        <f aca="false">Q72/P72*1000</f>
        <v>2629.41176470588</v>
      </c>
    </row>
    <row r="73" customFormat="false" ht="18.75" hidden="false" customHeight="false" outlineLevel="0" collapsed="false">
      <c r="A73" s="31" t="s">
        <v>104</v>
      </c>
      <c r="B73" s="31" t="n">
        <v>61</v>
      </c>
      <c r="C73" s="31" t="n">
        <v>89135</v>
      </c>
      <c r="D73" s="31" t="n">
        <v>237157.1</v>
      </c>
      <c r="E73" s="31" t="n">
        <v>178879.4</v>
      </c>
      <c r="F73" s="31" t="n">
        <v>242259.7</v>
      </c>
      <c r="G73" s="31" t="n">
        <v>242276.6</v>
      </c>
      <c r="H73" s="31" t="n">
        <v>242276.6</v>
      </c>
      <c r="I73" s="31" t="n">
        <v>246878.3</v>
      </c>
      <c r="J73" s="31" t="n">
        <f aca="false">D73/C73*1000</f>
        <v>2660.65069837886</v>
      </c>
      <c r="K73" s="31" t="n">
        <f aca="false">E73/C73*1000</f>
        <v>2006.83682055309</v>
      </c>
      <c r="L73" s="31" t="n">
        <f aca="false">F73/C73*1000</f>
        <v>2717.89644920626</v>
      </c>
      <c r="M73" s="31" t="n">
        <f aca="false">G73/C73*1000</f>
        <v>2718.08604925114</v>
      </c>
      <c r="N73" s="31" t="n">
        <f aca="false">H73/C73*1000</f>
        <v>2718.08604925114</v>
      </c>
      <c r="O73" s="31" t="n">
        <f aca="false">I73/C73*1000</f>
        <v>2769.71223425142</v>
      </c>
      <c r="P73" s="31" t="n">
        <v>3247</v>
      </c>
      <c r="Q73" s="31" t="n">
        <v>11850.6</v>
      </c>
      <c r="R73" s="31" t="n">
        <f aca="false">Q73/P73*1000</f>
        <v>3649.70742223591</v>
      </c>
    </row>
    <row r="74" customFormat="false" ht="18.75" hidden="false" customHeight="false" outlineLevel="0" collapsed="false">
      <c r="A74" s="31" t="s">
        <v>105</v>
      </c>
      <c r="B74" s="31" t="n">
        <v>62</v>
      </c>
      <c r="C74" s="31" t="n">
        <v>65001</v>
      </c>
      <c r="D74" s="31" t="n">
        <v>202218.1</v>
      </c>
      <c r="E74" s="31" t="n">
        <v>151757</v>
      </c>
      <c r="F74" s="31" t="n">
        <v>202579.4</v>
      </c>
      <c r="G74" s="31" t="n">
        <v>202626.9</v>
      </c>
      <c r="H74" s="31" t="n">
        <v>202676.4</v>
      </c>
      <c r="I74" s="31" t="n">
        <v>202854.7</v>
      </c>
      <c r="J74" s="31" t="n">
        <f aca="false">D74/C74*1000</f>
        <v>3110.99983077183</v>
      </c>
      <c r="K74" s="31" t="n">
        <f aca="false">E74/C74*1000</f>
        <v>2334.6871586591</v>
      </c>
      <c r="L74" s="31" t="n">
        <f aca="false">F74/C74*1000</f>
        <v>3116.55820679682</v>
      </c>
      <c r="M74" s="31" t="n">
        <f aca="false">G74/C74*1000</f>
        <v>3117.28896478516</v>
      </c>
      <c r="N74" s="31" t="n">
        <f aca="false">H74/C74*1000</f>
        <v>3118.0504915309</v>
      </c>
      <c r="O74" s="31" t="n">
        <f aca="false">I74/C74*1000</f>
        <v>3120.79352625344</v>
      </c>
      <c r="P74" s="31" t="n">
        <v>0</v>
      </c>
      <c r="Q74" s="31" t="n">
        <v>0</v>
      </c>
      <c r="R74" s="31" t="n">
        <v>0</v>
      </c>
    </row>
    <row r="75" customFormat="false" ht="18.75" hidden="false" customHeight="false" outlineLevel="0" collapsed="false">
      <c r="A75" s="31" t="s">
        <v>106</v>
      </c>
      <c r="B75" s="31" t="n">
        <v>63</v>
      </c>
      <c r="C75" s="31" t="n">
        <v>43578</v>
      </c>
      <c r="D75" s="31" t="n">
        <v>136979</v>
      </c>
      <c r="E75" s="31" t="n">
        <v>96591.6</v>
      </c>
      <c r="F75" s="31" t="n">
        <v>137082.7</v>
      </c>
      <c r="G75" s="31" t="n">
        <v>137981.4</v>
      </c>
      <c r="H75" s="31" t="n">
        <v>138087.3</v>
      </c>
      <c r="I75" s="31" t="n">
        <v>158609.6</v>
      </c>
      <c r="J75" s="31" t="n">
        <f aca="false">D75/C75*1000</f>
        <v>3143.30625545</v>
      </c>
      <c r="K75" s="31" t="n">
        <f aca="false">E75/C75*1000</f>
        <v>2216.52209830648</v>
      </c>
      <c r="L75" s="31" t="n">
        <f aca="false">F75/C75*1000</f>
        <v>3145.68589655331</v>
      </c>
      <c r="M75" s="31" t="n">
        <f aca="false">G75/C75*1000</f>
        <v>3166.30868787003</v>
      </c>
      <c r="N75" s="31" t="n">
        <f aca="false">H75/C75*1000</f>
        <v>3168.7388131626</v>
      </c>
      <c r="O75" s="31" t="n">
        <f aca="false">I75/C75*1000</f>
        <v>3639.67139382257</v>
      </c>
      <c r="P75" s="31" t="n">
        <v>0</v>
      </c>
      <c r="Q75" s="31" t="n">
        <v>0</v>
      </c>
      <c r="R75" s="31" t="n">
        <v>0</v>
      </c>
    </row>
    <row r="76" customFormat="false" ht="18.75" hidden="false" customHeight="false" outlineLevel="0" collapsed="false">
      <c r="A76" s="31" t="s">
        <v>74</v>
      </c>
      <c r="B76" s="31" t="n">
        <v>64</v>
      </c>
      <c r="C76" s="31" t="n">
        <v>6461</v>
      </c>
      <c r="D76" s="31" t="n">
        <v>28005.5</v>
      </c>
      <c r="E76" s="31" t="n">
        <v>26517.8</v>
      </c>
      <c r="F76" s="31" t="n">
        <v>28439.4</v>
      </c>
      <c r="G76" s="31" t="n">
        <v>28805.8</v>
      </c>
      <c r="H76" s="31" t="n">
        <v>30408.6</v>
      </c>
      <c r="I76" s="31" t="n">
        <v>30563.4</v>
      </c>
      <c r="J76" s="31" t="n">
        <f aca="false">D76/C76*1000</f>
        <v>4334.54573595419</v>
      </c>
      <c r="K76" s="31" t="n">
        <f aca="false">E76/C76*1000</f>
        <v>4104.28726203374</v>
      </c>
      <c r="L76" s="31" t="n">
        <f aca="false">F76/C76*1000</f>
        <v>4401.70252282928</v>
      </c>
      <c r="M76" s="31" t="n">
        <f aca="false">G76/C76*1000</f>
        <v>4458.41201052469</v>
      </c>
      <c r="N76" s="31" t="n">
        <f aca="false">H76/C76*1000</f>
        <v>4706.48506423154</v>
      </c>
      <c r="O76" s="31" t="n">
        <f aca="false">I76/C76*1000</f>
        <v>4730.44420368364</v>
      </c>
      <c r="P76" s="31" t="n">
        <v>816</v>
      </c>
      <c r="Q76" s="31" t="n">
        <v>4346.1</v>
      </c>
      <c r="R76" s="31" t="n">
        <f aca="false">Q76/P76*1000</f>
        <v>5326.10294117647</v>
      </c>
    </row>
    <row r="77" customFormat="false" ht="18.75" hidden="false" customHeight="false" outlineLevel="0" collapsed="false">
      <c r="A77" s="31" t="s">
        <v>107</v>
      </c>
      <c r="B77" s="31" t="n">
        <v>65</v>
      </c>
      <c r="C77" s="31" t="n">
        <v>26995</v>
      </c>
      <c r="D77" s="31" t="n">
        <v>88796.5</v>
      </c>
      <c r="E77" s="31" t="n">
        <v>84412.4</v>
      </c>
      <c r="F77" s="31" t="n">
        <v>91545</v>
      </c>
      <c r="G77" s="31" t="n">
        <v>91750.5</v>
      </c>
      <c r="H77" s="31" t="n">
        <v>93172.2</v>
      </c>
      <c r="I77" s="31" t="n">
        <v>94317.3</v>
      </c>
      <c r="J77" s="31" t="n">
        <f aca="false">D77/C77*1000</f>
        <v>3289.36840155584</v>
      </c>
      <c r="K77" s="31" t="n">
        <f aca="false">E77/C77*1000</f>
        <v>3126.96425263938</v>
      </c>
      <c r="L77" s="31" t="n">
        <f aca="false">F77/C77*1000</f>
        <v>3391.18355250972</v>
      </c>
      <c r="M77" s="31" t="n">
        <f aca="false">G77/C77*1000</f>
        <v>3398.79607334692</v>
      </c>
      <c r="N77" s="31" t="n">
        <f aca="false">H77/C77*1000</f>
        <v>3451.46138173736</v>
      </c>
      <c r="O77" s="31" t="n">
        <f aca="false">I77/C77*1000</f>
        <v>3493.88034821263</v>
      </c>
      <c r="P77" s="31" t="n">
        <v>3733</v>
      </c>
      <c r="Q77" s="31" t="n">
        <v>13350.4</v>
      </c>
      <c r="R77" s="31" t="n">
        <f aca="false">Q77/P77*1000</f>
        <v>3576.31931422448</v>
      </c>
    </row>
    <row r="78" customFormat="false" ht="18.75" hidden="false" customHeight="false" outlineLevel="0" collapsed="false">
      <c r="A78" s="31" t="s">
        <v>108</v>
      </c>
      <c r="B78" s="31" t="n">
        <v>66</v>
      </c>
      <c r="C78" s="31" t="n">
        <v>26386</v>
      </c>
      <c r="D78" s="31" t="n">
        <v>92114.2</v>
      </c>
      <c r="E78" s="31" t="n">
        <v>83594.1</v>
      </c>
      <c r="F78" s="31" t="n">
        <v>94071.9</v>
      </c>
      <c r="G78" s="31" t="n">
        <v>94113.6</v>
      </c>
      <c r="H78" s="31" t="n">
        <v>95129.1</v>
      </c>
      <c r="I78" s="31" t="n">
        <v>95493.2</v>
      </c>
      <c r="J78" s="31" t="n">
        <f aca="false">D78/C78*1000</f>
        <v>3491.02554384901</v>
      </c>
      <c r="K78" s="31" t="n">
        <f aca="false">E78/C78*1000</f>
        <v>3168.12324717653</v>
      </c>
      <c r="L78" s="31" t="n">
        <f aca="false">F78/C78*1000</f>
        <v>3565.22019252634</v>
      </c>
      <c r="M78" s="31" t="n">
        <f aca="false">G78/C78*1000</f>
        <v>3566.80057606306</v>
      </c>
      <c r="N78" s="31" t="n">
        <f aca="false">H78/C78*1000</f>
        <v>3605.2868945653</v>
      </c>
      <c r="O78" s="31" t="n">
        <f aca="false">I78/C78*1000</f>
        <v>3619.08587887516</v>
      </c>
      <c r="P78" s="31" t="n">
        <v>21</v>
      </c>
      <c r="Q78" s="31" t="n">
        <v>91.7</v>
      </c>
      <c r="R78" s="31" t="n">
        <f aca="false">Q78/P78*1000</f>
        <v>4366.66666666667</v>
      </c>
    </row>
    <row r="79" customFormat="false" ht="18.75" hidden="false" customHeight="false" outlineLevel="0" collapsed="false">
      <c r="A79" s="31" t="s">
        <v>109</v>
      </c>
      <c r="B79" s="31" t="n">
        <v>67</v>
      </c>
      <c r="C79" s="31" t="n">
        <v>32186</v>
      </c>
      <c r="D79" s="31" t="n">
        <v>137968</v>
      </c>
      <c r="E79" s="31" t="n">
        <v>122527.1</v>
      </c>
      <c r="F79" s="31" t="n">
        <v>138335.5</v>
      </c>
      <c r="G79" s="31" t="n">
        <v>138502.2</v>
      </c>
      <c r="H79" s="31" t="n">
        <v>139462.1</v>
      </c>
      <c r="I79" s="31" t="n">
        <v>139562.1</v>
      </c>
      <c r="J79" s="31" t="n">
        <f aca="false">D79/C79*1000</f>
        <v>4286.58422916796</v>
      </c>
      <c r="K79" s="31" t="n">
        <f aca="false">E79/C79*1000</f>
        <v>3806.84459081588</v>
      </c>
      <c r="L79" s="31" t="n">
        <f aca="false">F79/C79*1000</f>
        <v>4298.00223699745</v>
      </c>
      <c r="M79" s="31" t="n">
        <f aca="false">G79/C79*1000</f>
        <v>4303.18150748773</v>
      </c>
      <c r="N79" s="31" t="n">
        <f aca="false">H79/C79*1000</f>
        <v>4333.00503324427</v>
      </c>
      <c r="O79" s="31" t="n">
        <f aca="false">I79/C79*1000</f>
        <v>4336.11197415025</v>
      </c>
      <c r="P79" s="31" t="n">
        <v>0</v>
      </c>
      <c r="Q79" s="31" t="n">
        <v>0</v>
      </c>
      <c r="R79" s="31" t="n">
        <v>0</v>
      </c>
    </row>
    <row r="80" customFormat="false" ht="18.75" hidden="false" customHeight="false" outlineLevel="0" collapsed="false">
      <c r="A80" s="31" t="s">
        <v>110</v>
      </c>
      <c r="B80" s="31" t="n">
        <v>68</v>
      </c>
      <c r="C80" s="31" t="n">
        <v>15559</v>
      </c>
      <c r="D80" s="31" t="n">
        <v>71653.6</v>
      </c>
      <c r="E80" s="31" t="n">
        <v>61913.9</v>
      </c>
      <c r="F80" s="31" t="n">
        <v>71686.2</v>
      </c>
      <c r="G80" s="31" t="n">
        <v>72893.7</v>
      </c>
      <c r="H80" s="31" t="n">
        <v>73328.5</v>
      </c>
      <c r="I80" s="31" t="n">
        <v>79954.3</v>
      </c>
      <c r="J80" s="31" t="n">
        <f aca="false">D80/C80*1000</f>
        <v>4605.28311588148</v>
      </c>
      <c r="K80" s="31" t="n">
        <f aca="false">E80/C80*1000</f>
        <v>3979.29815540845</v>
      </c>
      <c r="L80" s="31" t="n">
        <f aca="false">F80/C80*1000</f>
        <v>4607.37836621891</v>
      </c>
      <c r="M80" s="31" t="n">
        <f aca="false">G80/C80*1000</f>
        <v>4684.98618163121</v>
      </c>
      <c r="N80" s="31" t="n">
        <f aca="false">H80/C80*1000</f>
        <v>4712.93142232791</v>
      </c>
      <c r="O80" s="31" t="n">
        <f aca="false">I80/C80*1000</f>
        <v>5138.78141268719</v>
      </c>
      <c r="P80" s="31" t="n">
        <v>0</v>
      </c>
      <c r="Q80" s="31" t="n">
        <v>0</v>
      </c>
      <c r="R80" s="31" t="n">
        <v>0</v>
      </c>
    </row>
    <row r="81" customFormat="false" ht="206.25" hidden="false" customHeight="false" outlineLevel="0" collapsed="false">
      <c r="A81" s="31" t="s">
        <v>111</v>
      </c>
      <c r="B81" s="31" t="n">
        <v>69</v>
      </c>
      <c r="C81" s="31" t="n">
        <f aca="false">SUM(C82:C97)</f>
        <v>276657</v>
      </c>
      <c r="D81" s="31" t="n">
        <f aca="false">SUM(D82:D97)</f>
        <v>946708.4</v>
      </c>
      <c r="E81" s="31" t="n">
        <f aca="false">SUM(E82:E97)</f>
        <v>770491.7</v>
      </c>
      <c r="F81" s="31" t="n">
        <f aca="false">SUM(F82:F97)</f>
        <v>948556.7</v>
      </c>
      <c r="G81" s="31" t="n">
        <f aca="false">SUM(G82:G97)</f>
        <v>951021.1</v>
      </c>
      <c r="H81" s="31" t="n">
        <f aca="false">SUM(H82:H97)</f>
        <v>956584.2</v>
      </c>
      <c r="I81" s="31" t="n">
        <f aca="false">SUM(I82:I97)</f>
        <v>989510.8</v>
      </c>
      <c r="J81" s="31" t="n">
        <f aca="false">D81/C81*1000</f>
        <v>3421.95715271979</v>
      </c>
      <c r="K81" s="31" t="n">
        <f aca="false">E81/C81*1000</f>
        <v>2785.00706651196</v>
      </c>
      <c r="L81" s="31" t="n">
        <f aca="false">F81/C81*1000</f>
        <v>3428.63798855623</v>
      </c>
      <c r="M81" s="31" t="n">
        <f aca="false">G81/C81*1000</f>
        <v>3437.54576967147</v>
      </c>
      <c r="N81" s="31" t="n">
        <f aca="false">H81/C81*1000</f>
        <v>3457.65406261183</v>
      </c>
      <c r="O81" s="31" t="n">
        <f aca="false">I81/C81*1000</f>
        <v>3576.6700282299</v>
      </c>
      <c r="P81" s="31" t="n">
        <f aca="false">SUM(P82:P97)</f>
        <v>5655</v>
      </c>
      <c r="Q81" s="31" t="n">
        <f aca="false">SUM(Q82:Q97)</f>
        <v>24260.4</v>
      </c>
      <c r="R81" s="31" t="n">
        <f aca="false">Q81*1000/P81</f>
        <v>4290.07957559682</v>
      </c>
    </row>
    <row r="82" customFormat="false" ht="56.25" hidden="false" customHeight="false" outlineLevel="0" collapsed="false">
      <c r="A82" s="31" t="s">
        <v>112</v>
      </c>
      <c r="B82" s="31" t="n">
        <v>70</v>
      </c>
      <c r="C82" s="31" t="n">
        <v>65026</v>
      </c>
      <c r="D82" s="31" t="n">
        <v>179880</v>
      </c>
      <c r="E82" s="31" t="n">
        <v>151370.5</v>
      </c>
      <c r="F82" s="31" t="n">
        <v>181106.4</v>
      </c>
      <c r="G82" s="31" t="n">
        <v>181420.2</v>
      </c>
      <c r="H82" s="31" t="n">
        <v>181749</v>
      </c>
      <c r="I82" s="31" t="n">
        <v>187727.1</v>
      </c>
      <c r="J82" s="31" t="n">
        <f aca="false">D82/C82*1000</f>
        <v>2766.27810414296</v>
      </c>
      <c r="K82" s="31" t="n">
        <f aca="false">E82/C82*1000</f>
        <v>2327.84578476302</v>
      </c>
      <c r="L82" s="31" t="n">
        <f aca="false">F82/C82*1000</f>
        <v>2785.13825239135</v>
      </c>
      <c r="M82" s="31" t="n">
        <f aca="false">G82/C82*1000</f>
        <v>2789.96401439424</v>
      </c>
      <c r="N82" s="31" t="n">
        <f aca="false">H82/C82*1000</f>
        <v>2795.02045335712</v>
      </c>
      <c r="O82" s="31" t="n">
        <f aca="false">I82/C82*1000</f>
        <v>2886.95444898963</v>
      </c>
      <c r="P82" s="31" t="n">
        <v>4115</v>
      </c>
      <c r="Q82" s="31" t="n">
        <v>16453.2</v>
      </c>
      <c r="R82" s="31" t="n">
        <f aca="false">Q82*1000/P82</f>
        <v>3998.347509113</v>
      </c>
    </row>
    <row r="83" customFormat="false" ht="37.5" hidden="false" customHeight="false" outlineLevel="0" collapsed="false">
      <c r="A83" s="31" t="s">
        <v>113</v>
      </c>
      <c r="B83" s="31" t="n">
        <v>71</v>
      </c>
      <c r="C83" s="31" t="n">
        <v>10093</v>
      </c>
      <c r="D83" s="31" t="n">
        <v>30680.7</v>
      </c>
      <c r="E83" s="31" t="n">
        <v>24567.2</v>
      </c>
      <c r="F83" s="31" t="n">
        <v>30773.9</v>
      </c>
      <c r="G83" s="31" t="n">
        <v>30798.4</v>
      </c>
      <c r="H83" s="31" t="n">
        <v>30875.4</v>
      </c>
      <c r="I83" s="31" t="n">
        <v>31673.6</v>
      </c>
      <c r="J83" s="31" t="n">
        <f aca="false">D83/C83*1000</f>
        <v>3039.79986129</v>
      </c>
      <c r="K83" s="31" t="n">
        <f aca="false">E83/C83*1000</f>
        <v>2434.08302784108</v>
      </c>
      <c r="L83" s="31" t="n">
        <f aca="false">F83/C83*1000</f>
        <v>3049.03398394927</v>
      </c>
      <c r="M83" s="31" t="n">
        <f aca="false">G83/C83*1000</f>
        <v>3051.46140889726</v>
      </c>
      <c r="N83" s="31" t="n">
        <f aca="false">H83/C83*1000</f>
        <v>3059.09045873378</v>
      </c>
      <c r="O83" s="31" t="n">
        <f aca="false">I83/C83*1000</f>
        <v>3138.17497275339</v>
      </c>
      <c r="P83" s="31" t="n">
        <v>309</v>
      </c>
      <c r="Q83" s="31" t="n">
        <v>1290.4</v>
      </c>
      <c r="R83" s="31" t="n">
        <f aca="false">Q83*1000/P83</f>
        <v>4176.05177993528</v>
      </c>
    </row>
    <row r="84" customFormat="false" ht="37.5" hidden="false" customHeight="false" outlineLevel="0" collapsed="false">
      <c r="A84" s="31" t="s">
        <v>114</v>
      </c>
      <c r="B84" s="31" t="n">
        <v>72</v>
      </c>
      <c r="C84" s="31" t="n">
        <v>124433</v>
      </c>
      <c r="D84" s="31" t="n">
        <v>403616</v>
      </c>
      <c r="E84" s="31" t="n">
        <v>311617.1</v>
      </c>
      <c r="F84" s="31" t="n">
        <v>404055.5</v>
      </c>
      <c r="G84" s="31" t="n">
        <v>404973</v>
      </c>
      <c r="H84" s="31" t="n">
        <v>406067.5</v>
      </c>
      <c r="I84" s="31" t="n">
        <v>421322.5</v>
      </c>
      <c r="J84" s="31" t="n">
        <f aca="false">D84/C84*1000</f>
        <v>3243.64115628491</v>
      </c>
      <c r="K84" s="31" t="n">
        <f aca="false">E84/C84*1000</f>
        <v>2504.2962879622</v>
      </c>
      <c r="L84" s="31" t="n">
        <f aca="false">F84/C84*1000</f>
        <v>3247.17317753329</v>
      </c>
      <c r="M84" s="31" t="n">
        <f aca="false">G84/C84*1000</f>
        <v>3254.54662348412</v>
      </c>
      <c r="N84" s="31" t="n">
        <f aca="false">H84/C84*1000</f>
        <v>3263.34252167833</v>
      </c>
      <c r="O84" s="31" t="n">
        <f aca="false">I84/C84*1000</f>
        <v>3385.93861756929</v>
      </c>
      <c r="P84" s="31" t="n">
        <v>1201</v>
      </c>
      <c r="Q84" s="31" t="n">
        <v>6250.5</v>
      </c>
      <c r="R84" s="31" t="n">
        <f aca="false">Q84*1000/P84</f>
        <v>5204.41298917569</v>
      </c>
    </row>
    <row r="85" customFormat="false" ht="37.5" hidden="false" customHeight="false" outlineLevel="0" collapsed="false">
      <c r="A85" s="31" t="s">
        <v>115</v>
      </c>
      <c r="B85" s="31" t="n">
        <v>73</v>
      </c>
      <c r="C85" s="31" t="n">
        <v>12266</v>
      </c>
      <c r="D85" s="31" t="n">
        <v>44290.7</v>
      </c>
      <c r="E85" s="31" t="n">
        <v>36084.5</v>
      </c>
      <c r="F85" s="31" t="n">
        <v>44305.7</v>
      </c>
      <c r="G85" s="31" t="n">
        <v>44420.5</v>
      </c>
      <c r="H85" s="31" t="n">
        <v>44645.7</v>
      </c>
      <c r="I85" s="31" t="n">
        <v>46508</v>
      </c>
      <c r="J85" s="31" t="n">
        <f aca="false">D85/C85*1000</f>
        <v>3610.85113321376</v>
      </c>
      <c r="K85" s="31" t="n">
        <f aca="false">E85/C85*1000</f>
        <v>2941.83107777597</v>
      </c>
      <c r="L85" s="31" t="n">
        <f aca="false">F85/C85*1000</f>
        <v>3612.07402576227</v>
      </c>
      <c r="M85" s="31" t="n">
        <f aca="false">G85/C85*1000</f>
        <v>3621.43323006685</v>
      </c>
      <c r="N85" s="31" t="n">
        <f aca="false">H85/C85*1000</f>
        <v>3639.79292352845</v>
      </c>
      <c r="O85" s="31" t="n">
        <f aca="false">I85/C85*1000</f>
        <v>3791.61910973422</v>
      </c>
      <c r="P85" s="31" t="n">
        <v>2</v>
      </c>
      <c r="Q85" s="31" t="n">
        <v>27.6</v>
      </c>
      <c r="R85" s="31" t="n">
        <f aca="false">Q85*1000/P85</f>
        <v>13800</v>
      </c>
    </row>
    <row r="86" customFormat="false" ht="37.5" hidden="false" customHeight="false" outlineLevel="0" collapsed="false">
      <c r="A86" s="31" t="s">
        <v>116</v>
      </c>
      <c r="B86" s="31" t="n">
        <v>74</v>
      </c>
      <c r="C86" s="31" t="n">
        <v>51327</v>
      </c>
      <c r="D86" s="31" t="n">
        <v>208250.7</v>
      </c>
      <c r="E86" s="31" t="n">
        <v>176315</v>
      </c>
      <c r="F86" s="31" t="n">
        <v>208324.5</v>
      </c>
      <c r="G86" s="31" t="n">
        <v>209233.7</v>
      </c>
      <c r="H86" s="31" t="n">
        <v>211151.4</v>
      </c>
      <c r="I86" s="31" t="n">
        <v>218448.1</v>
      </c>
      <c r="J86" s="31" t="n">
        <f aca="false">D86/C86*1000</f>
        <v>4057.33239815302</v>
      </c>
      <c r="K86" s="31" t="n">
        <f aca="false">E86/C86*1000</f>
        <v>3435.13160714634</v>
      </c>
      <c r="L86" s="31" t="n">
        <f aca="false">F86/C86*1000</f>
        <v>4058.77023788649</v>
      </c>
      <c r="M86" s="31" t="n">
        <f aca="false">G86/C86*1000</f>
        <v>4076.48411167612</v>
      </c>
      <c r="N86" s="31" t="n">
        <f aca="false">H86/C86*1000</f>
        <v>4113.84651353089</v>
      </c>
      <c r="O86" s="31" t="n">
        <f aca="false">I86/C86*1000</f>
        <v>4256.00755937421</v>
      </c>
      <c r="P86" s="31" t="n">
        <v>23</v>
      </c>
      <c r="Q86" s="31" t="n">
        <v>192.1</v>
      </c>
      <c r="R86" s="31" t="n">
        <f aca="false">Q86*1000/P86</f>
        <v>8352.17391304348</v>
      </c>
    </row>
    <row r="87" customFormat="false" ht="37.5" hidden="false" customHeight="false" outlineLevel="0" collapsed="false">
      <c r="A87" s="31" t="s">
        <v>117</v>
      </c>
      <c r="B87" s="31" t="n">
        <v>75</v>
      </c>
      <c r="C87" s="31" t="n">
        <v>2278</v>
      </c>
      <c r="D87" s="31" t="n">
        <v>10705.1</v>
      </c>
      <c r="E87" s="31" t="n">
        <v>9297.4</v>
      </c>
      <c r="F87" s="31" t="n">
        <v>10705.4</v>
      </c>
      <c r="G87" s="31" t="n">
        <v>10720.9</v>
      </c>
      <c r="H87" s="31" t="n">
        <v>10916.2</v>
      </c>
      <c r="I87" s="31" t="n">
        <v>11214.7</v>
      </c>
      <c r="J87" s="31" t="n">
        <f aca="false">D87/C87*1000</f>
        <v>4699.34152765584</v>
      </c>
      <c r="K87" s="31" t="n">
        <f aca="false">E87/C87*1000</f>
        <v>4081.38718173837</v>
      </c>
      <c r="L87" s="31" t="n">
        <f aca="false">F87/C87*1000</f>
        <v>4699.47322212467</v>
      </c>
      <c r="M87" s="31" t="n">
        <f aca="false">G87/C87*1000</f>
        <v>4706.27743634767</v>
      </c>
      <c r="N87" s="31" t="n">
        <f aca="false">H87/C87*1000</f>
        <v>4792.01053555751</v>
      </c>
      <c r="O87" s="31" t="n">
        <f aca="false">I87/C87*1000</f>
        <v>4923.04653204565</v>
      </c>
      <c r="P87" s="31" t="n">
        <v>2</v>
      </c>
      <c r="Q87" s="31" t="n">
        <v>24.5</v>
      </c>
      <c r="R87" s="31" t="n">
        <f aca="false">Q87*1000/P87</f>
        <v>12250</v>
      </c>
    </row>
    <row r="88" customFormat="false" ht="37.5" hidden="false" customHeight="false" outlineLevel="0" collapsed="false">
      <c r="A88" s="31" t="s">
        <v>118</v>
      </c>
      <c r="B88" s="31" t="n">
        <v>76</v>
      </c>
      <c r="C88" s="31" t="n">
        <v>6442</v>
      </c>
      <c r="D88" s="31" t="n">
        <v>33334.4</v>
      </c>
      <c r="E88" s="31" t="n">
        <v>29149.1</v>
      </c>
      <c r="F88" s="31" t="n">
        <v>33334.5</v>
      </c>
      <c r="G88" s="31" t="n">
        <v>33458</v>
      </c>
      <c r="H88" s="31" t="n">
        <v>34394.4</v>
      </c>
      <c r="I88" s="31" t="n">
        <v>35299</v>
      </c>
      <c r="J88" s="31" t="n">
        <f aca="false">D88/C88*1000</f>
        <v>5174.54206768085</v>
      </c>
      <c r="K88" s="31" t="n">
        <f aca="false">E88/C88*1000</f>
        <v>4524.8525302701</v>
      </c>
      <c r="L88" s="31" t="n">
        <f aca="false">F88/C88*1000</f>
        <v>5174.55759081031</v>
      </c>
      <c r="M88" s="31" t="n">
        <f aca="false">G88/C88*1000</f>
        <v>5193.72865569699</v>
      </c>
      <c r="N88" s="31" t="n">
        <f aca="false">H88/C88*1000</f>
        <v>5339.08723998758</v>
      </c>
      <c r="O88" s="31" t="n">
        <f aca="false">I88/C88*1000</f>
        <v>5479.50946910897</v>
      </c>
      <c r="P88" s="31" t="n">
        <v>3</v>
      </c>
      <c r="Q88" s="31" t="n">
        <v>22.1</v>
      </c>
      <c r="R88" s="31" t="n">
        <f aca="false">Q88*1000/P88</f>
        <v>7366.66666666667</v>
      </c>
    </row>
    <row r="89" customFormat="false" ht="37.5" hidden="false" customHeight="false" outlineLevel="0" collapsed="false">
      <c r="A89" s="31" t="s">
        <v>119</v>
      </c>
      <c r="B89" s="31" t="n">
        <v>77</v>
      </c>
      <c r="C89" s="31" t="n">
        <v>2019</v>
      </c>
      <c r="D89" s="31" t="n">
        <v>13100.2</v>
      </c>
      <c r="E89" s="31" t="n">
        <v>11668.5</v>
      </c>
      <c r="F89" s="31" t="n">
        <v>13100.2</v>
      </c>
      <c r="G89" s="31" t="n">
        <v>13120.5</v>
      </c>
      <c r="H89" s="31" t="n">
        <v>13565.4</v>
      </c>
      <c r="I89" s="31" t="n">
        <v>13850.7</v>
      </c>
      <c r="J89" s="31" t="n">
        <f aca="false">D89/C89*1000</f>
        <v>6488.45963348192</v>
      </c>
      <c r="K89" s="31" t="n">
        <f aca="false">E89/C89*1000</f>
        <v>5779.34621099554</v>
      </c>
      <c r="L89" s="31" t="n">
        <f aca="false">F89/C89*1000</f>
        <v>6488.45963348192</v>
      </c>
      <c r="M89" s="31" t="n">
        <f aca="false">G89/C89*1000</f>
        <v>6498.51411589896</v>
      </c>
      <c r="N89" s="31" t="n">
        <f aca="false">H89/C89*1000</f>
        <v>6718.87072808321</v>
      </c>
      <c r="O89" s="31" t="n">
        <f aca="false">I89/C89*1000</f>
        <v>6860.17830609213</v>
      </c>
      <c r="P89" s="31" t="n">
        <v>0</v>
      </c>
      <c r="Q89" s="31" t="n">
        <v>0</v>
      </c>
      <c r="R89" s="31" t="n">
        <v>0</v>
      </c>
    </row>
    <row r="90" customFormat="false" ht="37.5" hidden="false" customHeight="false" outlineLevel="0" collapsed="false">
      <c r="A90" s="31" t="s">
        <v>120</v>
      </c>
      <c r="B90" s="31" t="n">
        <v>78</v>
      </c>
      <c r="C90" s="31" t="n">
        <v>338</v>
      </c>
      <c r="D90" s="31" t="n">
        <v>2411.2</v>
      </c>
      <c r="E90" s="31" t="n">
        <v>2156.2</v>
      </c>
      <c r="F90" s="31" t="n">
        <v>2411.2</v>
      </c>
      <c r="G90" s="31" t="n">
        <v>2415.8</v>
      </c>
      <c r="H90" s="31" t="n">
        <v>2501.4</v>
      </c>
      <c r="I90" s="31" t="n">
        <v>2549.5</v>
      </c>
      <c r="J90" s="31" t="n">
        <f aca="false">D90/C90*1000</f>
        <v>7133.72781065089</v>
      </c>
      <c r="K90" s="31" t="n">
        <f aca="false">E90/C90*1000</f>
        <v>6379.2899408284</v>
      </c>
      <c r="L90" s="31" t="n">
        <f aca="false">F90/C90*1000</f>
        <v>7133.72781065089</v>
      </c>
      <c r="M90" s="31" t="n">
        <f aca="false">G90/C90*1000</f>
        <v>7147.33727810651</v>
      </c>
      <c r="N90" s="31" t="n">
        <f aca="false">H90/C90*1000</f>
        <v>7400.59171597633</v>
      </c>
      <c r="O90" s="31" t="n">
        <f aca="false">I90/C90*1000</f>
        <v>7542.89940828402</v>
      </c>
      <c r="P90" s="31" t="n">
        <v>0</v>
      </c>
      <c r="Q90" s="31" t="n">
        <v>0</v>
      </c>
      <c r="R90" s="31" t="n">
        <v>0</v>
      </c>
    </row>
    <row r="91" customFormat="false" ht="37.5" hidden="false" customHeight="false" outlineLevel="0" collapsed="false">
      <c r="A91" s="31" t="s">
        <v>121</v>
      </c>
      <c r="B91" s="31" t="n">
        <v>79</v>
      </c>
      <c r="C91" s="31" t="n">
        <v>1037</v>
      </c>
      <c r="D91" s="31" t="n">
        <v>8202.6</v>
      </c>
      <c r="E91" s="31" t="n">
        <v>7381.2</v>
      </c>
      <c r="F91" s="31" t="n">
        <v>8202.6</v>
      </c>
      <c r="G91" s="31" t="n">
        <v>8204.2</v>
      </c>
      <c r="H91" s="31" t="n">
        <v>8416</v>
      </c>
      <c r="I91" s="31" t="n">
        <v>8518.3</v>
      </c>
      <c r="J91" s="31" t="n">
        <f aca="false">D91/C91*1000</f>
        <v>7909.9324975892</v>
      </c>
      <c r="K91" s="31" t="n">
        <f aca="false">E91/C91*1000</f>
        <v>7117.83992285439</v>
      </c>
      <c r="L91" s="31" t="n">
        <f aca="false">F91/C91*1000</f>
        <v>7909.9324975892</v>
      </c>
      <c r="M91" s="31" t="n">
        <f aca="false">G91/C91*1000</f>
        <v>7911.47540983607</v>
      </c>
      <c r="N91" s="31" t="n">
        <f aca="false">H91/C91*1000</f>
        <v>8115.71841851495</v>
      </c>
      <c r="O91" s="31" t="n">
        <f aca="false">I91/C91*1000</f>
        <v>8214.36837029894</v>
      </c>
      <c r="P91" s="31" t="n">
        <v>0</v>
      </c>
      <c r="Q91" s="31" t="n">
        <v>0</v>
      </c>
      <c r="R91" s="31" t="n">
        <v>0</v>
      </c>
    </row>
    <row r="92" customFormat="false" ht="37.5" hidden="false" customHeight="false" outlineLevel="0" collapsed="false">
      <c r="A92" s="31" t="s">
        <v>122</v>
      </c>
      <c r="B92" s="31" t="n">
        <v>80</v>
      </c>
      <c r="C92" s="31" t="n">
        <v>463</v>
      </c>
      <c r="D92" s="31" t="n">
        <v>4074.5</v>
      </c>
      <c r="E92" s="31" t="n">
        <v>3669.1</v>
      </c>
      <c r="F92" s="31" t="n">
        <v>4074.5</v>
      </c>
      <c r="G92" s="31" t="n">
        <v>4091.5</v>
      </c>
      <c r="H92" s="31" t="n">
        <v>4135</v>
      </c>
      <c r="I92" s="31" t="n">
        <v>4161.4</v>
      </c>
      <c r="J92" s="31" t="n">
        <f aca="false">D92/C92*1000</f>
        <v>8800.21598272138</v>
      </c>
      <c r="K92" s="31" t="n">
        <f aca="false">E92/C92*1000</f>
        <v>7924.62203023758</v>
      </c>
      <c r="L92" s="31" t="n">
        <f aca="false">F92/C92*1000</f>
        <v>8800.21598272138</v>
      </c>
      <c r="M92" s="31" t="n">
        <f aca="false">G92/C92*1000</f>
        <v>8836.93304535637</v>
      </c>
      <c r="N92" s="31" t="n">
        <f aca="false">H92/C92*1000</f>
        <v>8930.88552915767</v>
      </c>
      <c r="O92" s="31" t="n">
        <f aca="false">I92/C92*1000</f>
        <v>8987.90496760259</v>
      </c>
      <c r="P92" s="31" t="n">
        <v>0</v>
      </c>
      <c r="Q92" s="31" t="n">
        <v>0</v>
      </c>
      <c r="R92" s="31" t="n">
        <v>0</v>
      </c>
    </row>
    <row r="93" customFormat="false" ht="37.5" hidden="false" customHeight="false" outlineLevel="0" collapsed="false">
      <c r="A93" s="31" t="s">
        <v>123</v>
      </c>
      <c r="B93" s="31" t="n">
        <v>81</v>
      </c>
      <c r="C93" s="31" t="n">
        <v>116</v>
      </c>
      <c r="D93" s="31" t="n">
        <v>1123.2</v>
      </c>
      <c r="E93" s="31" t="n">
        <v>1019.2</v>
      </c>
      <c r="F93" s="31" t="n">
        <v>1123.2</v>
      </c>
      <c r="G93" s="31" t="n">
        <v>1123.2</v>
      </c>
      <c r="H93" s="31" t="n">
        <v>1124.6</v>
      </c>
      <c r="I93" s="31" t="n">
        <v>1131.4</v>
      </c>
      <c r="J93" s="31" t="n">
        <f aca="false">D93/C93*1000</f>
        <v>9682.75862068966</v>
      </c>
      <c r="K93" s="31" t="n">
        <f aca="false">E93/C93*1000</f>
        <v>8786.20689655173</v>
      </c>
      <c r="L93" s="31" t="n">
        <f aca="false">F93/C93*1000</f>
        <v>9682.75862068966</v>
      </c>
      <c r="M93" s="31" t="n">
        <f aca="false">G93/C93*1000</f>
        <v>9682.75862068966</v>
      </c>
      <c r="N93" s="31" t="n">
        <f aca="false">H93/C93*1000</f>
        <v>9694.8275862069</v>
      </c>
      <c r="O93" s="31" t="n">
        <f aca="false">I93/C93*1000</f>
        <v>9753.44827586207</v>
      </c>
      <c r="P93" s="31" t="n">
        <v>0</v>
      </c>
      <c r="Q93" s="31" t="n">
        <v>0</v>
      </c>
      <c r="R93" s="31" t="n">
        <v>0</v>
      </c>
    </row>
    <row r="94" customFormat="false" ht="37.5" hidden="false" customHeight="false" outlineLevel="0" collapsed="false">
      <c r="A94" s="31" t="s">
        <v>124</v>
      </c>
      <c r="B94" s="31" t="n">
        <v>82</v>
      </c>
      <c r="C94" s="31" t="n">
        <v>332</v>
      </c>
      <c r="D94" s="31" t="n">
        <v>2879.2</v>
      </c>
      <c r="E94" s="31" t="n">
        <v>2575</v>
      </c>
      <c r="F94" s="31" t="n">
        <v>2879.2</v>
      </c>
      <c r="G94" s="31" t="n">
        <v>2881.3</v>
      </c>
      <c r="H94" s="31" t="n">
        <v>2882.3</v>
      </c>
      <c r="I94" s="31" t="n">
        <v>2895.2</v>
      </c>
      <c r="J94" s="31" t="n">
        <f aca="false">D94/C94*1000</f>
        <v>8672.28915662651</v>
      </c>
      <c r="K94" s="31" t="n">
        <f aca="false">E94/C94*1000</f>
        <v>7756.02409638554</v>
      </c>
      <c r="L94" s="31" t="n">
        <f aca="false">F94/C94*1000</f>
        <v>8672.28915662651</v>
      </c>
      <c r="M94" s="31" t="n">
        <f aca="false">G94/C94*1000</f>
        <v>8678.61445783133</v>
      </c>
      <c r="N94" s="31" t="n">
        <f aca="false">H94/C94*1000</f>
        <v>8681.6265060241</v>
      </c>
      <c r="O94" s="31" t="n">
        <f aca="false">I94/C94*1000</f>
        <v>8720.48192771084</v>
      </c>
      <c r="P94" s="31" t="n">
        <v>0</v>
      </c>
      <c r="Q94" s="31" t="n">
        <v>0</v>
      </c>
      <c r="R94" s="31" t="n">
        <v>0</v>
      </c>
    </row>
    <row r="95" customFormat="false" ht="37.5" hidden="false" customHeight="false" outlineLevel="0" collapsed="false">
      <c r="A95" s="31" t="s">
        <v>125</v>
      </c>
      <c r="B95" s="31" t="n">
        <v>83</v>
      </c>
      <c r="C95" s="31" t="n">
        <v>174</v>
      </c>
      <c r="D95" s="31" t="n">
        <v>1589.8</v>
      </c>
      <c r="E95" s="31" t="n">
        <v>1417.8</v>
      </c>
      <c r="F95" s="31" t="n">
        <v>1589.8</v>
      </c>
      <c r="G95" s="31" t="n">
        <v>1589.8</v>
      </c>
      <c r="H95" s="31" t="n">
        <v>1589.8</v>
      </c>
      <c r="I95" s="31" t="n">
        <v>1596.8</v>
      </c>
      <c r="J95" s="31" t="n">
        <f aca="false">D95/C95*1000</f>
        <v>9136.7816091954</v>
      </c>
      <c r="K95" s="31" t="n">
        <f aca="false">E95/C95*1000</f>
        <v>8148.27586206897</v>
      </c>
      <c r="L95" s="31" t="n">
        <f aca="false">F95/C95*1000</f>
        <v>9136.7816091954</v>
      </c>
      <c r="M95" s="31" t="n">
        <f aca="false">G95/C95*1000</f>
        <v>9136.7816091954</v>
      </c>
      <c r="N95" s="31" t="n">
        <f aca="false">H95/C95*1000</f>
        <v>9136.7816091954</v>
      </c>
      <c r="O95" s="31" t="n">
        <f aca="false">I95/C95*1000</f>
        <v>9177.01149425287</v>
      </c>
      <c r="P95" s="31" t="n">
        <v>0</v>
      </c>
      <c r="Q95" s="31" t="n">
        <v>0</v>
      </c>
      <c r="R95" s="31" t="n">
        <v>0</v>
      </c>
    </row>
    <row r="96" customFormat="false" ht="37.5" hidden="false" customHeight="false" outlineLevel="0" collapsed="false">
      <c r="A96" s="31" t="s">
        <v>126</v>
      </c>
      <c r="B96" s="31" t="n">
        <v>84</v>
      </c>
      <c r="C96" s="31" t="n">
        <v>30</v>
      </c>
      <c r="D96" s="31" t="n">
        <v>258</v>
      </c>
      <c r="E96" s="31" t="n">
        <v>230</v>
      </c>
      <c r="F96" s="31" t="n">
        <v>258</v>
      </c>
      <c r="G96" s="31" t="n">
        <v>258</v>
      </c>
      <c r="H96" s="31" t="n">
        <v>258</v>
      </c>
      <c r="I96" s="31" t="n">
        <v>259.5</v>
      </c>
      <c r="J96" s="31" t="n">
        <f aca="false">D96/C96*1000</f>
        <v>8600</v>
      </c>
      <c r="K96" s="31" t="n">
        <f aca="false">E96/C96*1000</f>
        <v>7666.66666666667</v>
      </c>
      <c r="L96" s="31" t="n">
        <f aca="false">F96/C96*1000</f>
        <v>8600</v>
      </c>
      <c r="M96" s="31" t="n">
        <f aca="false">G96/C96*1000</f>
        <v>8600</v>
      </c>
      <c r="N96" s="31" t="n">
        <f aca="false">H96/C96*1000</f>
        <v>8600</v>
      </c>
      <c r="O96" s="31" t="n">
        <f aca="false">I96/C96*1000</f>
        <v>8650</v>
      </c>
      <c r="P96" s="31" t="n">
        <v>0</v>
      </c>
      <c r="Q96" s="31" t="n">
        <v>0</v>
      </c>
      <c r="R96" s="31" t="n">
        <v>0</v>
      </c>
    </row>
    <row r="97" customFormat="false" ht="37.5" hidden="false" customHeight="false" outlineLevel="0" collapsed="false">
      <c r="A97" s="31" t="s">
        <v>127</v>
      </c>
      <c r="B97" s="31" t="n">
        <v>85</v>
      </c>
      <c r="C97" s="31" t="n">
        <v>283</v>
      </c>
      <c r="D97" s="31" t="n">
        <v>2312.1</v>
      </c>
      <c r="E97" s="31" t="n">
        <v>1973.9</v>
      </c>
      <c r="F97" s="31" t="n">
        <v>2312.1</v>
      </c>
      <c r="G97" s="31" t="n">
        <v>2312.1</v>
      </c>
      <c r="H97" s="31" t="n">
        <v>2312.1</v>
      </c>
      <c r="I97" s="31" t="n">
        <v>2355</v>
      </c>
      <c r="J97" s="31" t="n">
        <f aca="false">D97/C97*1000</f>
        <v>8169.96466431095</v>
      </c>
      <c r="K97" s="31" t="n">
        <f aca="false">E97/C97*1000</f>
        <v>6974.91166077739</v>
      </c>
      <c r="L97" s="31" t="n">
        <f aca="false">F97/C97*1000</f>
        <v>8169.96466431095</v>
      </c>
      <c r="M97" s="31" t="n">
        <f aca="false">G97/C97*1000</f>
        <v>8169.96466431095</v>
      </c>
      <c r="N97" s="31" t="n">
        <f aca="false">H97/C97*1000</f>
        <v>8169.96466431095</v>
      </c>
      <c r="O97" s="31" t="n">
        <f aca="false">I97/C97*1000</f>
        <v>8321.55477031802</v>
      </c>
      <c r="P97" s="31" t="n">
        <v>0</v>
      </c>
      <c r="Q97" s="31" t="n">
        <v>0</v>
      </c>
      <c r="R97" s="31" t="n">
        <v>0</v>
      </c>
    </row>
    <row r="98" customFormat="false" ht="131.25" hidden="false" customHeight="false" outlineLevel="0" collapsed="false">
      <c r="A98" s="31" t="s">
        <v>128</v>
      </c>
      <c r="B98" s="31" t="n">
        <v>86</v>
      </c>
      <c r="C98" s="31" t="n">
        <v>1</v>
      </c>
      <c r="D98" s="31" t="n">
        <v>12.4</v>
      </c>
      <c r="E98" s="31" t="n">
        <v>9.1</v>
      </c>
      <c r="F98" s="31" t="n">
        <v>12.4</v>
      </c>
      <c r="G98" s="31" t="n">
        <v>12.4</v>
      </c>
      <c r="H98" s="31" t="n">
        <v>12.4</v>
      </c>
      <c r="I98" s="31" t="n">
        <v>12.4</v>
      </c>
      <c r="J98" s="31" t="n">
        <v>12423.72</v>
      </c>
      <c r="K98" s="31" t="n">
        <v>9117.46</v>
      </c>
      <c r="L98" s="31" t="n">
        <v>12423.72</v>
      </c>
      <c r="M98" s="31" t="n">
        <v>12423.72</v>
      </c>
      <c r="N98" s="31" t="n">
        <v>12423.72</v>
      </c>
      <c r="O98" s="31" t="n">
        <v>12423.72</v>
      </c>
      <c r="P98" s="31" t="n">
        <v>0</v>
      </c>
      <c r="Q98" s="31" t="n">
        <v>0</v>
      </c>
      <c r="R98" s="31" t="n">
        <v>0</v>
      </c>
    </row>
    <row r="99" customFormat="false" ht="131.25" hidden="false" customHeight="false" outlineLevel="0" collapsed="false">
      <c r="A99" s="35" t="s">
        <v>129</v>
      </c>
      <c r="B99" s="31" t="n">
        <v>961</v>
      </c>
      <c r="C99" s="31" t="n">
        <f aca="false">SUM(C100:C103)</f>
        <v>434</v>
      </c>
      <c r="D99" s="31" t="n">
        <f aca="false">SUM(D100:D103)</f>
        <v>1456.6</v>
      </c>
      <c r="E99" s="31" t="n">
        <f aca="false">SUM(E100:E103)</f>
        <v>1256.4</v>
      </c>
      <c r="F99" s="31" t="n">
        <f aca="false">SUM(F100:F103)</f>
        <v>1546.3</v>
      </c>
      <c r="G99" s="31" t="n">
        <f aca="false">SUM(G100:G103)</f>
        <v>1546.3</v>
      </c>
      <c r="H99" s="31" t="n">
        <f aca="false">SUM(H100:H103)</f>
        <v>1546.3</v>
      </c>
      <c r="I99" s="31" t="n">
        <f aca="false">SUM(I100:I103)</f>
        <v>1558.6</v>
      </c>
      <c r="J99" s="31" t="n">
        <f aca="false">D99/C99*1000</f>
        <v>3356.22119815668</v>
      </c>
      <c r="K99" s="31" t="n">
        <f aca="false">E99/C99*1000</f>
        <v>2894.93087557604</v>
      </c>
      <c r="L99" s="31" t="n">
        <f aca="false">F99/C99*1000</f>
        <v>3562.90322580645</v>
      </c>
      <c r="M99" s="31" t="n">
        <f aca="false">G99/C99*1000</f>
        <v>3562.90322580645</v>
      </c>
      <c r="N99" s="31" t="n">
        <f aca="false">H99/C99*1000</f>
        <v>3562.90322580645</v>
      </c>
      <c r="O99" s="31" t="n">
        <f aca="false">I99/C99*1000</f>
        <v>3591.24423963134</v>
      </c>
      <c r="P99" s="31" t="n">
        <f aca="false">SUM(P100:P103)</f>
        <v>112</v>
      </c>
      <c r="Q99" s="31" t="n">
        <f aca="false">SUM(Q100:Q103)</f>
        <v>382.4</v>
      </c>
      <c r="R99" s="31" t="n">
        <f aca="false">Q99*1000/P99</f>
        <v>3414.28571428571</v>
      </c>
    </row>
    <row r="100" customFormat="false" ht="131.25" hidden="false" customHeight="false" outlineLevel="0" collapsed="false">
      <c r="A100" s="41" t="s">
        <v>130</v>
      </c>
      <c r="B100" s="31" t="n">
        <v>9611</v>
      </c>
      <c r="C100" s="31" t="n">
        <v>342</v>
      </c>
      <c r="D100" s="31" t="n">
        <v>1080.9</v>
      </c>
      <c r="E100" s="31" t="n">
        <v>953.9</v>
      </c>
      <c r="F100" s="31" t="n">
        <v>1156.7</v>
      </c>
      <c r="G100" s="31" t="n">
        <v>1156.7</v>
      </c>
      <c r="H100" s="31" t="n">
        <v>1156.7</v>
      </c>
      <c r="I100" s="31" t="n">
        <v>1166.9</v>
      </c>
      <c r="J100" s="31" t="n">
        <f aca="false">D100/C100*1000</f>
        <v>3160.52631578947</v>
      </c>
      <c r="K100" s="31" t="n">
        <f aca="false">E100/C100*1000</f>
        <v>2789.18128654971</v>
      </c>
      <c r="L100" s="31" t="n">
        <f aca="false">F100/C100*1000</f>
        <v>3382.16374269006</v>
      </c>
      <c r="M100" s="31" t="n">
        <f aca="false">G100/C100*1000</f>
        <v>3382.16374269006</v>
      </c>
      <c r="N100" s="31" t="n">
        <f aca="false">H100/C100*1000</f>
        <v>3382.16374269006</v>
      </c>
      <c r="O100" s="31" t="n">
        <f aca="false">I100/C100*1000</f>
        <v>3411.98830409357</v>
      </c>
      <c r="P100" s="31" t="n">
        <v>84</v>
      </c>
      <c r="Q100" s="31" t="n">
        <v>284.1</v>
      </c>
      <c r="R100" s="31" t="n">
        <f aca="false">Q100*1000/P100</f>
        <v>3382.14285714286</v>
      </c>
    </row>
    <row r="101" customFormat="false" ht="56.25" hidden="false" customHeight="false" outlineLevel="0" collapsed="false">
      <c r="A101" s="35" t="s">
        <v>131</v>
      </c>
      <c r="B101" s="31" t="n">
        <v>9612</v>
      </c>
      <c r="C101" s="31" t="n">
        <v>67</v>
      </c>
      <c r="D101" s="31" t="n">
        <v>242.8</v>
      </c>
      <c r="E101" s="31" t="n">
        <v>198.3</v>
      </c>
      <c r="F101" s="31" t="n">
        <v>251.2</v>
      </c>
      <c r="G101" s="31" t="n">
        <v>251.2</v>
      </c>
      <c r="H101" s="31" t="n">
        <v>251.2</v>
      </c>
      <c r="I101" s="31" t="n">
        <v>253.3</v>
      </c>
      <c r="J101" s="31" t="n">
        <f aca="false">D101/C101*1000</f>
        <v>3623.88059701493</v>
      </c>
      <c r="K101" s="31" t="n">
        <f aca="false">E101/C101*1000</f>
        <v>2959.70149253731</v>
      </c>
      <c r="L101" s="31" t="n">
        <f aca="false">F101/C101*1000</f>
        <v>3749.25373134328</v>
      </c>
      <c r="M101" s="31" t="n">
        <f aca="false">G101/C101*1000</f>
        <v>3749.25373134328</v>
      </c>
      <c r="N101" s="31" t="n">
        <f aca="false">H101/C101*1000</f>
        <v>3749.25373134328</v>
      </c>
      <c r="O101" s="31" t="n">
        <f aca="false">I101/C101*1000</f>
        <v>3780.59701492537</v>
      </c>
      <c r="P101" s="31" t="n">
        <v>19</v>
      </c>
      <c r="Q101" s="31" t="n">
        <v>63.1</v>
      </c>
      <c r="R101" s="31" t="n">
        <f aca="false">Q101*1000/P101</f>
        <v>3321.05263157895</v>
      </c>
    </row>
    <row r="102" customFormat="false" ht="56.25" hidden="false" customHeight="false" outlineLevel="0" collapsed="false">
      <c r="A102" s="35" t="s">
        <v>132</v>
      </c>
      <c r="B102" s="31" t="n">
        <v>9613</v>
      </c>
      <c r="C102" s="31" t="n">
        <v>24</v>
      </c>
      <c r="D102" s="31" t="n">
        <v>125.2</v>
      </c>
      <c r="E102" s="31" t="n">
        <v>99.1</v>
      </c>
      <c r="F102" s="31" t="n">
        <v>130.7</v>
      </c>
      <c r="G102" s="31" t="n">
        <v>130.7</v>
      </c>
      <c r="H102" s="31" t="n">
        <v>130.7</v>
      </c>
      <c r="I102" s="31" t="n">
        <v>130.7</v>
      </c>
      <c r="J102" s="31" t="n">
        <f aca="false">D102/C102*1000</f>
        <v>5216.66666666667</v>
      </c>
      <c r="K102" s="31" t="n">
        <f aca="false">E102/C102*1000</f>
        <v>4129.16666666667</v>
      </c>
      <c r="L102" s="31" t="n">
        <f aca="false">F102/C102*1000</f>
        <v>5445.83333333333</v>
      </c>
      <c r="M102" s="31" t="n">
        <f aca="false">G102/C102*1000</f>
        <v>5445.83333333333</v>
      </c>
      <c r="N102" s="31" t="n">
        <f aca="false">H102/C102*1000</f>
        <v>5445.83333333333</v>
      </c>
      <c r="O102" s="31" t="n">
        <f aca="false">I102/C102*1000</f>
        <v>5445.83333333333</v>
      </c>
      <c r="P102" s="31" t="n">
        <v>9</v>
      </c>
      <c r="Q102" s="31" t="n">
        <v>35.2</v>
      </c>
      <c r="R102" s="31" t="n">
        <f aca="false">Q102*1000/P102</f>
        <v>3911.11111111111</v>
      </c>
    </row>
    <row r="103" customFormat="false" ht="37.5" hidden="false" customHeight="false" outlineLevel="0" collapsed="false">
      <c r="A103" s="35" t="s">
        <v>133</v>
      </c>
      <c r="B103" s="31" t="n">
        <v>9614</v>
      </c>
      <c r="C103" s="31" t="n">
        <v>1</v>
      </c>
      <c r="D103" s="31" t="n">
        <v>7.7</v>
      </c>
      <c r="E103" s="31" t="n">
        <v>5.1</v>
      </c>
      <c r="F103" s="31" t="n">
        <v>7.7</v>
      </c>
      <c r="G103" s="31" t="n">
        <v>7.7</v>
      </c>
      <c r="H103" s="31" t="n">
        <v>7.7</v>
      </c>
      <c r="I103" s="31" t="n">
        <v>7.7</v>
      </c>
      <c r="J103" s="31" t="n">
        <v>7705.05</v>
      </c>
      <c r="K103" s="31" t="n">
        <v>5104.42</v>
      </c>
      <c r="L103" s="31" t="n">
        <v>7705.05</v>
      </c>
      <c r="M103" s="31" t="n">
        <v>7705.05</v>
      </c>
      <c r="N103" s="31" t="n">
        <v>7705.05</v>
      </c>
      <c r="O103" s="31" t="n">
        <v>7705.05</v>
      </c>
      <c r="P103" s="31" t="n">
        <v>0</v>
      </c>
      <c r="Q103" s="31" t="n">
        <v>0</v>
      </c>
      <c r="R103" s="31" t="n">
        <v>0</v>
      </c>
    </row>
    <row r="104" customFormat="false" ht="131.25" hidden="false" customHeight="false" outlineLevel="0" collapsed="false">
      <c r="A104" s="35" t="s">
        <v>134</v>
      </c>
      <c r="B104" s="31" t="n">
        <v>962</v>
      </c>
      <c r="C104" s="31" t="n">
        <v>25560</v>
      </c>
      <c r="D104" s="31" t="n">
        <v>66102.1</v>
      </c>
      <c r="E104" s="31" t="n">
        <v>50874.4</v>
      </c>
      <c r="F104" s="31" t="n">
        <v>69536.5</v>
      </c>
      <c r="G104" s="31" t="n">
        <v>69543.9</v>
      </c>
      <c r="H104" s="31" t="n">
        <v>69543.9</v>
      </c>
      <c r="I104" s="31" t="n">
        <v>70934.3</v>
      </c>
      <c r="J104" s="31" t="n">
        <f aca="false">D104/C104*1000</f>
        <v>2586.15414710485</v>
      </c>
      <c r="K104" s="31" t="n">
        <f aca="false">E104/C104*1000</f>
        <v>1990.39123630673</v>
      </c>
      <c r="L104" s="31" t="n">
        <f aca="false">F104/C104*1000</f>
        <v>2720.52034428795</v>
      </c>
      <c r="M104" s="31" t="n">
        <f aca="false">G104/C104*1000</f>
        <v>2720.80985915493</v>
      </c>
      <c r="N104" s="31" t="n">
        <f aca="false">H104/C104*1000</f>
        <v>2720.80985915493</v>
      </c>
      <c r="O104" s="31" t="n">
        <f aca="false">I104/C104*1000</f>
        <v>2775.20735524257</v>
      </c>
      <c r="P104" s="31" t="n">
        <v>3177</v>
      </c>
      <c r="Q104" s="31" t="n">
        <v>11638.3</v>
      </c>
      <c r="R104" s="31" t="n">
        <f aca="false">Q104*1000/P104</f>
        <v>3663.29870947435</v>
      </c>
    </row>
    <row r="105" customFormat="false" ht="112.5" hidden="false" customHeight="false" outlineLevel="0" collapsed="false">
      <c r="A105" s="37" t="s">
        <v>135</v>
      </c>
      <c r="B105" s="37" t="n">
        <v>97</v>
      </c>
      <c r="C105" s="31" t="n">
        <f aca="false">SUM(C106:C109)</f>
        <v>31</v>
      </c>
      <c r="D105" s="31" t="n">
        <f aca="false">SUM(D106:D109)</f>
        <v>214.7</v>
      </c>
      <c r="E105" s="31" t="n">
        <f aca="false">SUM(E106:E109)</f>
        <v>197.4</v>
      </c>
      <c r="F105" s="31" t="n">
        <f aca="false">SUM(F106:F109)</f>
        <v>214.7</v>
      </c>
      <c r="G105" s="31" t="n">
        <f aca="false">SUM(G106:G109)</f>
        <v>214.7</v>
      </c>
      <c r="H105" s="31" t="n">
        <f aca="false">SUM(H106:H109)</f>
        <v>223.1</v>
      </c>
      <c r="I105" s="31" t="n">
        <f aca="false">SUM(I106:I109)</f>
        <v>234.4</v>
      </c>
      <c r="J105" s="31" t="n">
        <f aca="false">D105/C105*1000</f>
        <v>6925.8064516129</v>
      </c>
      <c r="K105" s="31" t="n">
        <f aca="false">E105/C105*1000</f>
        <v>6367.74193548387</v>
      </c>
      <c r="L105" s="31" t="n">
        <f aca="false">F105/C105*1000</f>
        <v>6925.8064516129</v>
      </c>
      <c r="M105" s="31" t="n">
        <f aca="false">G105/C105*1000</f>
        <v>6925.8064516129</v>
      </c>
      <c r="N105" s="31" t="n">
        <f aca="false">H105/C105*1000</f>
        <v>7196.77419354839</v>
      </c>
      <c r="O105" s="31" t="n">
        <f aca="false">I105/C105*1000</f>
        <v>7561.29032258064</v>
      </c>
      <c r="P105" s="31" t="n">
        <v>0</v>
      </c>
      <c r="Q105" s="31" t="n">
        <v>0</v>
      </c>
      <c r="R105" s="31" t="n">
        <v>0</v>
      </c>
    </row>
    <row r="106" customFormat="false" ht="37.5" hidden="false" customHeight="false" outlineLevel="0" collapsed="false">
      <c r="A106" s="31" t="s">
        <v>136</v>
      </c>
      <c r="B106" s="31" t="n">
        <v>98</v>
      </c>
      <c r="C106" s="31" t="n">
        <v>11</v>
      </c>
      <c r="D106" s="31" t="n">
        <v>68.2</v>
      </c>
      <c r="E106" s="31" t="n">
        <v>62.9</v>
      </c>
      <c r="F106" s="31" t="n">
        <v>68.2</v>
      </c>
      <c r="G106" s="31" t="n">
        <v>68.2</v>
      </c>
      <c r="H106" s="31" t="n">
        <v>73.5</v>
      </c>
      <c r="I106" s="31" t="n">
        <v>77.3</v>
      </c>
      <c r="J106" s="31" t="n">
        <f aca="false">D106/C106*1000</f>
        <v>6200</v>
      </c>
      <c r="K106" s="31" t="n">
        <f aca="false">E106/C106*1000</f>
        <v>5718.18181818182</v>
      </c>
      <c r="L106" s="31" t="n">
        <f aca="false">F106/C106*1000</f>
        <v>6200</v>
      </c>
      <c r="M106" s="31" t="n">
        <f aca="false">G106/C106*1000</f>
        <v>6200</v>
      </c>
      <c r="N106" s="31" t="n">
        <f aca="false">H106/C106*1000</f>
        <v>6681.81818181818</v>
      </c>
      <c r="O106" s="31" t="n">
        <f aca="false">I106/C106*1000</f>
        <v>7027.27272727273</v>
      </c>
      <c r="P106" s="31" t="n">
        <v>0</v>
      </c>
      <c r="Q106" s="31" t="n">
        <v>0</v>
      </c>
      <c r="R106" s="31" t="n">
        <v>0</v>
      </c>
    </row>
    <row r="107" customFormat="false" ht="18.75" hidden="false" customHeight="false" outlineLevel="0" collapsed="false">
      <c r="A107" s="31" t="s">
        <v>137</v>
      </c>
      <c r="B107" s="31" t="n">
        <v>99</v>
      </c>
      <c r="C107" s="31" t="n">
        <v>9</v>
      </c>
      <c r="D107" s="31" t="n">
        <v>65.1</v>
      </c>
      <c r="E107" s="31" t="n">
        <v>59.9</v>
      </c>
      <c r="F107" s="31" t="n">
        <v>65.1</v>
      </c>
      <c r="G107" s="31" t="n">
        <v>65.1</v>
      </c>
      <c r="H107" s="31" t="n">
        <v>65.1</v>
      </c>
      <c r="I107" s="31" t="n">
        <v>68.6</v>
      </c>
      <c r="J107" s="31" t="n">
        <f aca="false">D107/C107*1000</f>
        <v>7233.33333333333</v>
      </c>
      <c r="K107" s="31" t="n">
        <f aca="false">E107/C107*1000</f>
        <v>6655.55555555556</v>
      </c>
      <c r="L107" s="31" t="n">
        <f aca="false">F107/C107*1000</f>
        <v>7233.33333333333</v>
      </c>
      <c r="M107" s="31" t="n">
        <f aca="false">G107/C107*1000</f>
        <v>7233.33333333333</v>
      </c>
      <c r="N107" s="31" t="n">
        <f aca="false">H107/C107*1000</f>
        <v>7233.33333333333</v>
      </c>
      <c r="O107" s="31" t="n">
        <f aca="false">I107/C107*1000</f>
        <v>7622.22222222222</v>
      </c>
      <c r="P107" s="31" t="n">
        <v>0</v>
      </c>
      <c r="Q107" s="31" t="n">
        <v>0</v>
      </c>
      <c r="R107" s="31" t="n">
        <v>0</v>
      </c>
    </row>
    <row r="108" customFormat="false" ht="18.75" hidden="false" customHeight="false" outlineLevel="0" collapsed="false">
      <c r="A108" s="31" t="s">
        <v>138</v>
      </c>
      <c r="B108" s="31" t="n">
        <v>100</v>
      </c>
      <c r="C108" s="31" t="n">
        <v>10</v>
      </c>
      <c r="D108" s="31" t="n">
        <v>76.7</v>
      </c>
      <c r="E108" s="31" t="n">
        <v>70.6</v>
      </c>
      <c r="F108" s="31" t="n">
        <v>76.7</v>
      </c>
      <c r="G108" s="31" t="n">
        <v>76.7</v>
      </c>
      <c r="H108" s="31" t="n">
        <v>79.8</v>
      </c>
      <c r="I108" s="31" t="n">
        <v>83.3</v>
      </c>
      <c r="J108" s="31" t="n">
        <f aca="false">D108/C108*1000</f>
        <v>7670</v>
      </c>
      <c r="K108" s="31" t="n">
        <f aca="false">E108/C108*1000</f>
        <v>7060</v>
      </c>
      <c r="L108" s="31" t="n">
        <f aca="false">F108/C108*1000</f>
        <v>7670</v>
      </c>
      <c r="M108" s="31" t="n">
        <f aca="false">G108/C108*1000</f>
        <v>7670</v>
      </c>
      <c r="N108" s="31" t="n">
        <f aca="false">H108/C108*1000</f>
        <v>7980</v>
      </c>
      <c r="O108" s="31" t="n">
        <f aca="false">I108/C108*1000</f>
        <v>8330</v>
      </c>
      <c r="P108" s="31" t="n">
        <v>0</v>
      </c>
      <c r="Q108" s="31" t="n">
        <v>0</v>
      </c>
      <c r="R108" s="31" t="n">
        <v>0</v>
      </c>
    </row>
    <row r="109" customFormat="false" ht="18.75" hidden="false" customHeight="false" outlineLevel="0" collapsed="false">
      <c r="A109" s="31" t="s">
        <v>139</v>
      </c>
      <c r="B109" s="31" t="n">
        <v>101</v>
      </c>
      <c r="C109" s="31" t="n">
        <v>1</v>
      </c>
      <c r="D109" s="31" t="n">
        <v>4.7</v>
      </c>
      <c r="E109" s="31" t="n">
        <v>4</v>
      </c>
      <c r="F109" s="31" t="n">
        <v>4.7</v>
      </c>
      <c r="G109" s="31" t="n">
        <v>4.7</v>
      </c>
      <c r="H109" s="31" t="n">
        <v>4.7</v>
      </c>
      <c r="I109" s="31" t="n">
        <v>5.2</v>
      </c>
      <c r="J109" s="31" t="n">
        <v>4653.64</v>
      </c>
      <c r="K109" s="31" t="n">
        <v>3992.18</v>
      </c>
      <c r="L109" s="31" t="n">
        <v>4653.64</v>
      </c>
      <c r="M109" s="31" t="n">
        <v>4653.64</v>
      </c>
      <c r="N109" s="31" t="n">
        <v>4653.64</v>
      </c>
      <c r="O109" s="31" t="n">
        <v>5153.64</v>
      </c>
      <c r="P109" s="31" t="n">
        <v>0</v>
      </c>
      <c r="Q109" s="31" t="n">
        <v>0</v>
      </c>
      <c r="R109" s="31" t="n">
        <v>0</v>
      </c>
    </row>
    <row r="110" customFormat="false" ht="93.75" hidden="false" customHeight="false" outlineLevel="0" collapsed="false">
      <c r="A110" s="31" t="s">
        <v>140</v>
      </c>
      <c r="B110" s="31" t="n">
        <v>102</v>
      </c>
      <c r="C110" s="31" t="n">
        <f aca="false">SUM(C111:C113)</f>
        <v>281</v>
      </c>
      <c r="D110" s="31" t="n">
        <f aca="false">SUM(D111:D113)</f>
        <v>2149.7</v>
      </c>
      <c r="E110" s="31" t="n">
        <f aca="false">SUM(E111:E113)</f>
        <v>1413.6</v>
      </c>
      <c r="F110" s="31" t="n">
        <f aca="false">SUM(F111:F113)</f>
        <v>2149.7</v>
      </c>
      <c r="G110" s="31" t="n">
        <f aca="false">SUM(G111:G113)</f>
        <v>3056.7</v>
      </c>
      <c r="H110" s="31" t="n">
        <f aca="false">SUM(H111:H113)</f>
        <v>3077.1</v>
      </c>
      <c r="I110" s="31" t="n">
        <f aca="false">SUM(I111:I113)</f>
        <v>3095.1</v>
      </c>
      <c r="J110" s="31" t="n">
        <f aca="false">D110/C110*1000</f>
        <v>7650.17793594306</v>
      </c>
      <c r="K110" s="31" t="n">
        <f aca="false">E110/C110*1000</f>
        <v>5030.60498220641</v>
      </c>
      <c r="L110" s="31" t="n">
        <f aca="false">F110/C110*1000</f>
        <v>7650.17793594306</v>
      </c>
      <c r="M110" s="31" t="n">
        <f aca="false">G110/C110*1000</f>
        <v>10877.9359430605</v>
      </c>
      <c r="N110" s="31" t="n">
        <f aca="false">H110/C110*1000</f>
        <v>10950.5338078292</v>
      </c>
      <c r="O110" s="31" t="n">
        <f aca="false">I110/C110*1000</f>
        <v>11014.590747331</v>
      </c>
      <c r="P110" s="31" t="n">
        <f aca="false">SUM(P111:P113)</f>
        <v>2</v>
      </c>
      <c r="Q110" s="31" t="n">
        <f aca="false">SUM(Q111:Q113)</f>
        <v>23.1</v>
      </c>
      <c r="R110" s="31" t="n">
        <f aca="false">Q110*1000/P110</f>
        <v>11550</v>
      </c>
    </row>
    <row r="111" customFormat="false" ht="37.5" hidden="false" customHeight="false" outlineLevel="0" collapsed="false">
      <c r="A111" s="40" t="s">
        <v>92</v>
      </c>
      <c r="B111" s="31" t="n">
        <v>103</v>
      </c>
      <c r="C111" s="31" t="n">
        <v>43</v>
      </c>
      <c r="D111" s="31" t="n">
        <v>305.7</v>
      </c>
      <c r="E111" s="31" t="n">
        <v>156.7</v>
      </c>
      <c r="F111" s="31" t="n">
        <v>305.7</v>
      </c>
      <c r="G111" s="31" t="n">
        <v>514.7</v>
      </c>
      <c r="H111" s="31" t="n">
        <v>514.7</v>
      </c>
      <c r="I111" s="31" t="n">
        <v>517.7</v>
      </c>
      <c r="J111" s="31" t="n">
        <f aca="false">D111/C111*1000</f>
        <v>7109.3023255814</v>
      </c>
      <c r="K111" s="31" t="n">
        <f aca="false">E111/C111*1000</f>
        <v>3644.18604651163</v>
      </c>
      <c r="L111" s="31" t="n">
        <f aca="false">F111/C111*1000</f>
        <v>7109.3023255814</v>
      </c>
      <c r="M111" s="31" t="n">
        <f aca="false">G111/C111*1000</f>
        <v>11969.7674418605</v>
      </c>
      <c r="N111" s="31" t="n">
        <f aca="false">H111/C111*1000</f>
        <v>11969.7674418605</v>
      </c>
      <c r="O111" s="31" t="n">
        <f aca="false">I111/C111*1000</f>
        <v>12039.5348837209</v>
      </c>
      <c r="P111" s="31" t="n">
        <v>0</v>
      </c>
      <c r="Q111" s="31" t="n">
        <v>0</v>
      </c>
      <c r="R111" s="31" t="n">
        <v>0</v>
      </c>
    </row>
    <row r="112" customFormat="false" ht="18.75" hidden="false" customHeight="false" outlineLevel="0" collapsed="false">
      <c r="A112" s="39" t="s">
        <v>93</v>
      </c>
      <c r="B112" s="31" t="n">
        <v>104</v>
      </c>
      <c r="C112" s="31" t="n">
        <v>180</v>
      </c>
      <c r="D112" s="31" t="n">
        <v>1394.4</v>
      </c>
      <c r="E112" s="31" t="n">
        <v>946.6</v>
      </c>
      <c r="F112" s="31" t="n">
        <v>1394.4</v>
      </c>
      <c r="G112" s="31" t="n">
        <v>2019.3</v>
      </c>
      <c r="H112" s="31" t="n">
        <v>2019.4</v>
      </c>
      <c r="I112" s="31" t="n">
        <v>2028.5</v>
      </c>
      <c r="J112" s="31" t="n">
        <f aca="false">D112/C112*1000</f>
        <v>7746.66666666667</v>
      </c>
      <c r="K112" s="31" t="n">
        <f aca="false">E112/C112*1000</f>
        <v>5258.88888888889</v>
      </c>
      <c r="L112" s="31" t="n">
        <f aca="false">F112/C112*1000</f>
        <v>7746.66666666667</v>
      </c>
      <c r="M112" s="31" t="n">
        <f aca="false">G112/C112*1000</f>
        <v>11218.3333333333</v>
      </c>
      <c r="N112" s="31" t="n">
        <f aca="false">H112/C112*1000</f>
        <v>11218.8888888889</v>
      </c>
      <c r="O112" s="31" t="n">
        <f aca="false">I112/C112*1000</f>
        <v>11269.4444444444</v>
      </c>
      <c r="P112" s="31" t="n">
        <v>2</v>
      </c>
      <c r="Q112" s="31" t="n">
        <v>23.1</v>
      </c>
      <c r="R112" s="31" t="n">
        <f aca="false">Q112*1000/P112</f>
        <v>11550</v>
      </c>
    </row>
    <row r="113" customFormat="false" ht="18.75" hidden="false" customHeight="false" outlineLevel="0" collapsed="false">
      <c r="A113" s="39" t="s">
        <v>94</v>
      </c>
      <c r="B113" s="31" t="n">
        <v>105</v>
      </c>
      <c r="C113" s="31" t="n">
        <v>58</v>
      </c>
      <c r="D113" s="31" t="n">
        <v>449.6</v>
      </c>
      <c r="E113" s="31" t="n">
        <v>310.3</v>
      </c>
      <c r="F113" s="31" t="n">
        <v>449.6</v>
      </c>
      <c r="G113" s="31" t="n">
        <v>522.7</v>
      </c>
      <c r="H113" s="31" t="n">
        <v>543</v>
      </c>
      <c r="I113" s="31" t="n">
        <v>548.9</v>
      </c>
      <c r="J113" s="31" t="n">
        <f aca="false">D113/C113*1000</f>
        <v>7751.72413793103</v>
      </c>
      <c r="K113" s="31" t="n">
        <f aca="false">E113/C113*1000</f>
        <v>5350</v>
      </c>
      <c r="L113" s="31" t="n">
        <f aca="false">F113/C113*1000</f>
        <v>7751.72413793103</v>
      </c>
      <c r="M113" s="31" t="n">
        <f aca="false">G113/C113*1000</f>
        <v>9012.06896551724</v>
      </c>
      <c r="N113" s="31" t="n">
        <f aca="false">H113/C113*1000</f>
        <v>9362.06896551724</v>
      </c>
      <c r="O113" s="31" t="n">
        <f aca="false">I113/C113*1000</f>
        <v>9463.79310344828</v>
      </c>
      <c r="P113" s="31" t="n">
        <v>0</v>
      </c>
      <c r="Q113" s="31" t="n">
        <v>0</v>
      </c>
      <c r="R113" s="31" t="n">
        <v>0</v>
      </c>
    </row>
    <row r="114" customFormat="false" ht="75" hidden="false" customHeight="false" outlineLevel="0" collapsed="false">
      <c r="A114" s="31" t="s">
        <v>141</v>
      </c>
      <c r="B114" s="31" t="n">
        <v>106</v>
      </c>
      <c r="C114" s="31" t="n">
        <f aca="false">SUM(C115:C117)</f>
        <v>15425</v>
      </c>
      <c r="D114" s="31" t="n">
        <f aca="false">SUM(D115:D117)</f>
        <v>57773</v>
      </c>
      <c r="E114" s="31" t="n">
        <f aca="false">SUM(E115:E117)</f>
        <v>49239</v>
      </c>
      <c r="F114" s="31" t="n">
        <f aca="false">SUM(F115:F117)</f>
        <v>57962.9</v>
      </c>
      <c r="G114" s="31" t="n">
        <f aca="false">SUM(G115:G117)</f>
        <v>58366.5</v>
      </c>
      <c r="H114" s="31" t="n">
        <f aca="false">SUM(H115:H117)</f>
        <v>59362.9</v>
      </c>
      <c r="I114" s="31" t="n">
        <f aca="false">SUM(I115:I117)</f>
        <v>60989.8</v>
      </c>
      <c r="J114" s="31" t="n">
        <f aca="false">D114/C114*1000</f>
        <v>3745.41329011345</v>
      </c>
      <c r="K114" s="31" t="n">
        <f aca="false">E114/C114*1000</f>
        <v>3192.15559157212</v>
      </c>
      <c r="L114" s="31" t="n">
        <f aca="false">F114/C114*1000</f>
        <v>3757.7244732577</v>
      </c>
      <c r="M114" s="31" t="n">
        <f aca="false">G114/C114*1000</f>
        <v>3783.88978930308</v>
      </c>
      <c r="N114" s="31" t="n">
        <f aca="false">H114/C114*1000</f>
        <v>3848.48622366288</v>
      </c>
      <c r="O114" s="31" t="n">
        <f aca="false">I114/C114*1000</f>
        <v>3953.95786061588</v>
      </c>
      <c r="P114" s="31" t="n">
        <f aca="false">SUM(P115:P117)</f>
        <v>20</v>
      </c>
      <c r="Q114" s="31" t="n">
        <f aca="false">SUM(Q115:Q117)</f>
        <v>71.8</v>
      </c>
      <c r="R114" s="31" t="n">
        <f aca="false">Q114*1000/P114</f>
        <v>3590</v>
      </c>
    </row>
    <row r="115" customFormat="false" ht="37.5" hidden="false" customHeight="false" outlineLevel="0" collapsed="false">
      <c r="A115" s="40" t="s">
        <v>92</v>
      </c>
      <c r="B115" s="31" t="n">
        <v>107</v>
      </c>
      <c r="C115" s="31" t="n">
        <v>1481</v>
      </c>
      <c r="D115" s="31" t="n">
        <v>5211.5</v>
      </c>
      <c r="E115" s="31" t="n">
        <v>4097.3</v>
      </c>
      <c r="F115" s="31" t="n">
        <v>5233.2</v>
      </c>
      <c r="G115" s="31" t="n">
        <v>5373.4</v>
      </c>
      <c r="H115" s="31" t="n">
        <v>5389.2</v>
      </c>
      <c r="I115" s="31" t="n">
        <v>5653</v>
      </c>
      <c r="J115" s="31" t="n">
        <f aca="false">D115/C115*1000</f>
        <v>3518.90614449696</v>
      </c>
      <c r="K115" s="31" t="n">
        <f aca="false">E115/C115*1000</f>
        <v>2766.57663740716</v>
      </c>
      <c r="L115" s="31" t="n">
        <f aca="false">F115/C115*1000</f>
        <v>3533.55840648211</v>
      </c>
      <c r="M115" s="31" t="n">
        <f aca="false">G115/C115*1000</f>
        <v>3628.22417285618</v>
      </c>
      <c r="N115" s="31" t="n">
        <f aca="false">H115/C115*1000</f>
        <v>3638.89264010803</v>
      </c>
      <c r="O115" s="31" t="n">
        <f aca="false">I115/C115*1000</f>
        <v>3817.01553004727</v>
      </c>
      <c r="P115" s="31" t="n">
        <v>1</v>
      </c>
      <c r="Q115" s="31" t="n">
        <v>3.8</v>
      </c>
      <c r="R115" s="31" t="n">
        <f aca="false">Q115*1000/P115</f>
        <v>3800</v>
      </c>
    </row>
    <row r="116" customFormat="false" ht="18.75" hidden="false" customHeight="false" outlineLevel="0" collapsed="false">
      <c r="A116" s="39" t="s">
        <v>93</v>
      </c>
      <c r="B116" s="31" t="n">
        <v>108</v>
      </c>
      <c r="C116" s="31" t="n">
        <v>6323</v>
      </c>
      <c r="D116" s="31" t="n">
        <v>24853.3</v>
      </c>
      <c r="E116" s="31" t="n">
        <v>21261.6</v>
      </c>
      <c r="F116" s="31" t="n">
        <v>24918.3</v>
      </c>
      <c r="G116" s="31" t="n">
        <v>25101.8</v>
      </c>
      <c r="H116" s="31" t="n">
        <v>25316.5</v>
      </c>
      <c r="I116" s="31" t="n">
        <v>26107.4</v>
      </c>
      <c r="J116" s="31" t="n">
        <f aca="false">D116/C116*1000</f>
        <v>3930.61837735252</v>
      </c>
      <c r="K116" s="31" t="n">
        <f aca="false">E116/C116*1000</f>
        <v>3362.58105329749</v>
      </c>
      <c r="L116" s="31" t="n">
        <f aca="false">F116/C116*1000</f>
        <v>3940.8983077653</v>
      </c>
      <c r="M116" s="31" t="n">
        <f aca="false">G116/C116*1000</f>
        <v>3969.91934208445</v>
      </c>
      <c r="N116" s="31" t="n">
        <f aca="false">H116/C116*1000</f>
        <v>4003.87474300174</v>
      </c>
      <c r="O116" s="31" t="n">
        <f aca="false">I116/C116*1000</f>
        <v>4128.95777320892</v>
      </c>
      <c r="P116" s="31" t="n">
        <v>8</v>
      </c>
      <c r="Q116" s="31" t="n">
        <v>26.8</v>
      </c>
      <c r="R116" s="31" t="n">
        <f aca="false">Q116*1000/P116</f>
        <v>3350</v>
      </c>
    </row>
    <row r="117" customFormat="false" ht="18.75" hidden="false" customHeight="false" outlineLevel="0" collapsed="false">
      <c r="A117" s="39" t="s">
        <v>94</v>
      </c>
      <c r="B117" s="31" t="n">
        <v>109</v>
      </c>
      <c r="C117" s="31" t="n">
        <v>7621</v>
      </c>
      <c r="D117" s="31" t="n">
        <v>27708.2</v>
      </c>
      <c r="E117" s="31" t="n">
        <v>23880.1</v>
      </c>
      <c r="F117" s="31" t="n">
        <v>27811.4</v>
      </c>
      <c r="G117" s="31" t="n">
        <v>27891.3</v>
      </c>
      <c r="H117" s="31" t="n">
        <v>28657.2</v>
      </c>
      <c r="I117" s="31" t="n">
        <v>29229.4</v>
      </c>
      <c r="J117" s="31" t="n">
        <f aca="false">D117/C117*1000</f>
        <v>3635.76958404409</v>
      </c>
      <c r="K117" s="31" t="n">
        <f aca="false">E117/C117*1000</f>
        <v>3133.46017582994</v>
      </c>
      <c r="L117" s="31" t="n">
        <f aca="false">F117/C117*1000</f>
        <v>3649.31111402703</v>
      </c>
      <c r="M117" s="31" t="n">
        <f aca="false">G117/C117*1000</f>
        <v>3659.79530245375</v>
      </c>
      <c r="N117" s="31" t="n">
        <f aca="false">H117/C117*1000</f>
        <v>3760.2939246818</v>
      </c>
      <c r="O117" s="31" t="n">
        <f aca="false">I117/C117*1000</f>
        <v>3835.37593491668</v>
      </c>
      <c r="P117" s="31" t="n">
        <v>11</v>
      </c>
      <c r="Q117" s="31" t="n">
        <v>41.2</v>
      </c>
      <c r="R117" s="31" t="n">
        <f aca="false">Q117*1000/P117</f>
        <v>3745.45454545455</v>
      </c>
    </row>
    <row r="118" customFormat="false" ht="75" hidden="false" customHeight="false" outlineLevel="0" collapsed="false">
      <c r="A118" s="31" t="s">
        <v>142</v>
      </c>
      <c r="B118" s="31" t="n">
        <v>110</v>
      </c>
      <c r="C118" s="31" t="n">
        <f aca="false">SUM(C119:C121)</f>
        <v>52367</v>
      </c>
      <c r="D118" s="31" t="n">
        <f aca="false">SUM(D119:D121)</f>
        <v>92221.5</v>
      </c>
      <c r="E118" s="31" t="n">
        <f aca="false">SUM(E119:E121)</f>
        <v>73301.1</v>
      </c>
      <c r="F118" s="31" t="n">
        <f aca="false">SUM(F119:F121)</f>
        <v>116662.1</v>
      </c>
      <c r="G118" s="31" t="n">
        <f aca="false">SUM(G119:G121)</f>
        <v>118538</v>
      </c>
      <c r="H118" s="31" t="n">
        <f aca="false">SUM(H119:H121)</f>
        <v>118594</v>
      </c>
      <c r="I118" s="31" t="n">
        <f aca="false">SUM(I119:I121)</f>
        <v>128225.8</v>
      </c>
      <c r="J118" s="31" t="n">
        <f aca="false">D118/C118*1000</f>
        <v>1761.06135543377</v>
      </c>
      <c r="K118" s="31" t="n">
        <f aca="false">E118/C118*1000</f>
        <v>1399.75748085626</v>
      </c>
      <c r="L118" s="31" t="n">
        <f aca="false">F118/C118*1000</f>
        <v>2227.77894475528</v>
      </c>
      <c r="M118" s="31" t="n">
        <f aca="false">G118/C118*1000</f>
        <v>2263.60112284454</v>
      </c>
      <c r="N118" s="31" t="n">
        <f aca="false">H118/C118*1000</f>
        <v>2264.67049859644</v>
      </c>
      <c r="O118" s="31" t="n">
        <f aca="false">I118/C118*1000</f>
        <v>2448.59930872496</v>
      </c>
      <c r="P118" s="31" t="n">
        <f aca="false">SUM(P119:P121)</f>
        <v>3187</v>
      </c>
      <c r="Q118" s="31" t="n">
        <f aca="false">SUM(Q119:Q121)</f>
        <v>8376.5</v>
      </c>
      <c r="R118" s="31" t="n">
        <f aca="false">Q118*1000/P118</f>
        <v>2628.33385629118</v>
      </c>
    </row>
    <row r="119" customFormat="false" ht="37.5" hidden="false" customHeight="false" outlineLevel="0" collapsed="false">
      <c r="A119" s="40" t="s">
        <v>92</v>
      </c>
      <c r="B119" s="31" t="n">
        <v>111</v>
      </c>
      <c r="C119" s="31" t="n">
        <v>2802</v>
      </c>
      <c r="D119" s="31" t="n">
        <v>7135.7</v>
      </c>
      <c r="E119" s="31" t="n">
        <v>5258.5</v>
      </c>
      <c r="F119" s="31" t="n">
        <v>7383.9</v>
      </c>
      <c r="G119" s="31" t="n">
        <v>7603.5</v>
      </c>
      <c r="H119" s="31" t="n">
        <v>7606.4</v>
      </c>
      <c r="I119" s="31" t="n">
        <v>7869.7</v>
      </c>
      <c r="J119" s="31" t="n">
        <f aca="false">D119/C119*1000</f>
        <v>2546.64525339044</v>
      </c>
      <c r="K119" s="31" t="n">
        <f aca="false">E119/C119*1000</f>
        <v>1876.69521770164</v>
      </c>
      <c r="L119" s="31" t="n">
        <f aca="false">F119/C119*1000</f>
        <v>2635.22483940043</v>
      </c>
      <c r="M119" s="31" t="n">
        <f aca="false">G119/C119*1000</f>
        <v>2713.59743040685</v>
      </c>
      <c r="N119" s="31" t="n">
        <f aca="false">H119/C119*1000</f>
        <v>2714.6324054247</v>
      </c>
      <c r="O119" s="31" t="n">
        <f aca="false">I119/C119*1000</f>
        <v>2808.60099928622</v>
      </c>
      <c r="P119" s="31" t="n">
        <v>153</v>
      </c>
      <c r="Q119" s="31" t="n">
        <v>437.7</v>
      </c>
      <c r="R119" s="31" t="n">
        <f aca="false">Q119*1000/P119</f>
        <v>2860.78431372549</v>
      </c>
    </row>
    <row r="120" customFormat="false" ht="18.75" hidden="false" customHeight="false" outlineLevel="0" collapsed="false">
      <c r="A120" s="39" t="s">
        <v>93</v>
      </c>
      <c r="B120" s="31" t="n">
        <v>112</v>
      </c>
      <c r="C120" s="31" t="n">
        <v>19246</v>
      </c>
      <c r="D120" s="31" t="n">
        <v>47352.9</v>
      </c>
      <c r="E120" s="31" t="n">
        <v>38038.9</v>
      </c>
      <c r="F120" s="31" t="n">
        <v>50451.9</v>
      </c>
      <c r="G120" s="31" t="n">
        <v>51655.8</v>
      </c>
      <c r="H120" s="31" t="n">
        <v>51683.5</v>
      </c>
      <c r="I120" s="31" t="n">
        <v>54163.7</v>
      </c>
      <c r="J120" s="31" t="n">
        <f aca="false">D120/C120*1000</f>
        <v>2460.4021614881</v>
      </c>
      <c r="K120" s="31" t="n">
        <f aca="false">E120/C120*1000</f>
        <v>1976.457445703</v>
      </c>
      <c r="L120" s="31" t="n">
        <f aca="false">F120/C120*1000</f>
        <v>2621.42263327445</v>
      </c>
      <c r="M120" s="31" t="n">
        <f aca="false">G120/C120*1000</f>
        <v>2683.97589109425</v>
      </c>
      <c r="N120" s="31" t="n">
        <f aca="false">H120/C120*1000</f>
        <v>2685.41515120025</v>
      </c>
      <c r="O120" s="31" t="n">
        <f aca="false">I120/C120*1000</f>
        <v>2814.28348747792</v>
      </c>
      <c r="P120" s="31" t="n">
        <v>1285</v>
      </c>
      <c r="Q120" s="31" t="n">
        <v>4150.5</v>
      </c>
      <c r="R120" s="31" t="n">
        <f aca="false">Q120*1000/P120</f>
        <v>3229.96108949416</v>
      </c>
    </row>
    <row r="121" customFormat="false" ht="18.75" hidden="false" customHeight="false" outlineLevel="0" collapsed="false">
      <c r="A121" s="39" t="s">
        <v>94</v>
      </c>
      <c r="B121" s="31" t="n">
        <v>113</v>
      </c>
      <c r="C121" s="31" t="n">
        <v>30319</v>
      </c>
      <c r="D121" s="31" t="n">
        <v>37732.9</v>
      </c>
      <c r="E121" s="31" t="n">
        <v>30003.7</v>
      </c>
      <c r="F121" s="31" t="n">
        <v>58826.3</v>
      </c>
      <c r="G121" s="31" t="n">
        <v>59278.7</v>
      </c>
      <c r="H121" s="31" t="n">
        <v>59304.1</v>
      </c>
      <c r="I121" s="31" t="n">
        <v>66192.4</v>
      </c>
      <c r="J121" s="31" t="n">
        <f aca="false">D121/C121*1000</f>
        <v>1244.52983277813</v>
      </c>
      <c r="K121" s="31" t="n">
        <f aca="false">E121/C121*1000</f>
        <v>989.60058049408</v>
      </c>
      <c r="L121" s="31" t="n">
        <f aca="false">F121/C121*1000</f>
        <v>1940.24539067911</v>
      </c>
      <c r="M121" s="31" t="n">
        <f aca="false">G121/C121*1000</f>
        <v>1955.1667271348</v>
      </c>
      <c r="N121" s="31" t="n">
        <f aca="false">H121/C121*1000</f>
        <v>1956.00448563607</v>
      </c>
      <c r="O121" s="31" t="n">
        <f aca="false">I121/C121*1000</f>
        <v>2183.19865430918</v>
      </c>
      <c r="P121" s="31" t="n">
        <v>1749</v>
      </c>
      <c r="Q121" s="31" t="n">
        <v>3788.3</v>
      </c>
      <c r="R121" s="31" t="n">
        <f aca="false">Q121*1000/P121</f>
        <v>2165.98056032018</v>
      </c>
    </row>
    <row r="122" customFormat="false" ht="75" hidden="false" customHeight="false" outlineLevel="0" collapsed="false">
      <c r="A122" s="40" t="s">
        <v>143</v>
      </c>
      <c r="B122" s="31" t="n">
        <v>1131</v>
      </c>
      <c r="C122" s="31" t="n">
        <f aca="false">SUM(C123:C125)</f>
        <v>9059</v>
      </c>
      <c r="D122" s="31" t="n">
        <f aca="false">SUM(D123:D125)</f>
        <v>7808.7</v>
      </c>
      <c r="E122" s="31" t="n">
        <f aca="false">SUM(E123:E125)</f>
        <v>4935.8</v>
      </c>
      <c r="F122" s="31" t="n">
        <f aca="false">SUM(F123:F125)</f>
        <v>16025.4</v>
      </c>
      <c r="G122" s="31" t="n">
        <f aca="false">SUM(G123:G125)</f>
        <v>16025.4</v>
      </c>
      <c r="H122" s="31" t="n">
        <f aca="false">SUM(H123:H125)</f>
        <v>16025.4</v>
      </c>
      <c r="I122" s="31" t="n">
        <f aca="false">SUM(I123:I125)</f>
        <v>16025.4</v>
      </c>
      <c r="J122" s="31" t="n">
        <f aca="false">D122/C122*1000</f>
        <v>861.982558781322</v>
      </c>
      <c r="K122" s="31" t="n">
        <f aca="false">E122/C122*1000</f>
        <v>544.850424991721</v>
      </c>
      <c r="L122" s="31" t="n">
        <v>1769</v>
      </c>
      <c r="M122" s="31" t="n">
        <v>1769</v>
      </c>
      <c r="N122" s="31" t="n">
        <v>1769</v>
      </c>
      <c r="O122" s="31" t="n">
        <v>1769</v>
      </c>
      <c r="P122" s="31" t="n">
        <f aca="false">SUM(P123:P125)</f>
        <v>874</v>
      </c>
      <c r="Q122" s="31" t="n">
        <f aca="false">SUM(Q123:Q125)</f>
        <v>1546.1</v>
      </c>
      <c r="R122" s="31" t="n">
        <v>1769</v>
      </c>
    </row>
    <row r="123" customFormat="false" ht="37.5" hidden="false" customHeight="false" outlineLevel="0" collapsed="false">
      <c r="A123" s="40" t="s">
        <v>92</v>
      </c>
      <c r="B123" s="31" t="n">
        <v>1132</v>
      </c>
      <c r="C123" s="31" t="n">
        <v>341</v>
      </c>
      <c r="D123" s="31" t="n">
        <v>391.4</v>
      </c>
      <c r="E123" s="31" t="n">
        <v>237.8</v>
      </c>
      <c r="F123" s="31" t="n">
        <v>603.2</v>
      </c>
      <c r="G123" s="31" t="n">
        <v>603.2</v>
      </c>
      <c r="H123" s="31" t="n">
        <v>603.2</v>
      </c>
      <c r="I123" s="31" t="n">
        <v>603.2</v>
      </c>
      <c r="J123" s="31" t="n">
        <f aca="false">D123/C123*1000</f>
        <v>1147.80058651026</v>
      </c>
      <c r="K123" s="31" t="n">
        <f aca="false">E123/C123*1000</f>
        <v>697.360703812317</v>
      </c>
      <c r="L123" s="31" t="n">
        <v>1769</v>
      </c>
      <c r="M123" s="31" t="n">
        <v>1769</v>
      </c>
      <c r="N123" s="31" t="n">
        <v>1769</v>
      </c>
      <c r="O123" s="31" t="n">
        <v>1769</v>
      </c>
      <c r="P123" s="31" t="n">
        <v>42</v>
      </c>
      <c r="Q123" s="31" t="n">
        <v>74.3</v>
      </c>
      <c r="R123" s="31" t="n">
        <v>1769</v>
      </c>
    </row>
    <row r="124" customFormat="false" ht="18.75" hidden="false" customHeight="false" outlineLevel="0" collapsed="false">
      <c r="A124" s="39" t="s">
        <v>144</v>
      </c>
      <c r="B124" s="31" t="n">
        <v>1133</v>
      </c>
      <c r="C124" s="31" t="n">
        <v>2995</v>
      </c>
      <c r="D124" s="31" t="n">
        <v>3461.3</v>
      </c>
      <c r="E124" s="31" t="n">
        <v>2061.6</v>
      </c>
      <c r="F124" s="31" t="n">
        <v>5298.2</v>
      </c>
      <c r="G124" s="31" t="n">
        <v>5298.2</v>
      </c>
      <c r="H124" s="31" t="n">
        <v>5298.2</v>
      </c>
      <c r="I124" s="31" t="n">
        <v>5298.2</v>
      </c>
      <c r="J124" s="31" t="n">
        <f aca="false">D124/C124*1000</f>
        <v>1155.69282136895</v>
      </c>
      <c r="K124" s="31" t="n">
        <f aca="false">E124/C124*1000</f>
        <v>688.347245409015</v>
      </c>
      <c r="L124" s="31" t="n">
        <v>1769</v>
      </c>
      <c r="M124" s="31" t="n">
        <v>1769</v>
      </c>
      <c r="N124" s="31" t="n">
        <v>1769</v>
      </c>
      <c r="O124" s="31" t="n">
        <v>1769</v>
      </c>
      <c r="P124" s="31" t="n">
        <v>331</v>
      </c>
      <c r="Q124" s="31" t="n">
        <v>585.5</v>
      </c>
      <c r="R124" s="31" t="n">
        <v>1769</v>
      </c>
    </row>
    <row r="125" customFormat="false" ht="18.75" hidden="false" customHeight="false" outlineLevel="0" collapsed="false">
      <c r="A125" s="42" t="s">
        <v>94</v>
      </c>
      <c r="B125" s="31" t="n">
        <v>1134</v>
      </c>
      <c r="C125" s="31" t="n">
        <v>5723</v>
      </c>
      <c r="D125" s="31" t="n">
        <v>3956</v>
      </c>
      <c r="E125" s="31" t="n">
        <v>2636.4</v>
      </c>
      <c r="F125" s="31" t="n">
        <v>10124</v>
      </c>
      <c r="G125" s="31" t="n">
        <v>10124</v>
      </c>
      <c r="H125" s="31" t="n">
        <v>10124</v>
      </c>
      <c r="I125" s="31" t="n">
        <v>10124</v>
      </c>
      <c r="J125" s="31" t="n">
        <f aca="false">D125/C125*1000</f>
        <v>691.24585007863</v>
      </c>
      <c r="K125" s="31" t="n">
        <f aca="false">E125/C125*1000</f>
        <v>460.667482089813</v>
      </c>
      <c r="L125" s="31" t="n">
        <v>1769</v>
      </c>
      <c r="M125" s="31" t="n">
        <v>1769</v>
      </c>
      <c r="N125" s="31" t="n">
        <v>1769</v>
      </c>
      <c r="O125" s="31" t="n">
        <v>1769</v>
      </c>
      <c r="P125" s="31" t="n">
        <v>501</v>
      </c>
      <c r="Q125" s="31" t="n">
        <v>886.3</v>
      </c>
      <c r="R125" s="31" t="n">
        <v>1769</v>
      </c>
    </row>
    <row r="126" customFormat="false" ht="56.25" hidden="false" customHeight="false" outlineLevel="0" collapsed="false">
      <c r="A126" s="31" t="s">
        <v>145</v>
      </c>
      <c r="B126" s="36" t="n">
        <v>1135</v>
      </c>
      <c r="C126" s="31" t="n">
        <f aca="false">SUM(C127:C129)</f>
        <v>117</v>
      </c>
      <c r="D126" s="31" t="n">
        <f aca="false">SUM(D127:D129)</f>
        <v>197.2</v>
      </c>
      <c r="E126" s="31" t="n">
        <f aca="false">SUM(E127:E129)</f>
        <v>101</v>
      </c>
      <c r="F126" s="31" t="n">
        <f aca="false">SUM(F127:F129)</f>
        <v>207</v>
      </c>
      <c r="G126" s="31" t="n">
        <f aca="false">SUM(G127:G129)</f>
        <v>207</v>
      </c>
      <c r="H126" s="31" t="n">
        <f aca="false">SUM(H127:H129)</f>
        <v>207</v>
      </c>
      <c r="I126" s="31" t="n">
        <f aca="false">SUM(I127:I129)</f>
        <v>207</v>
      </c>
      <c r="J126" s="31" t="n">
        <f aca="false">D126/C126*1000</f>
        <v>1685.47008547009</v>
      </c>
      <c r="K126" s="31" t="n">
        <f aca="false">E126/C126*1000</f>
        <v>863.247863247863</v>
      </c>
      <c r="L126" s="31" t="n">
        <v>1769</v>
      </c>
      <c r="M126" s="31" t="n">
        <v>1769</v>
      </c>
      <c r="N126" s="31" t="n">
        <v>1769</v>
      </c>
      <c r="O126" s="31" t="n">
        <v>1769</v>
      </c>
      <c r="P126" s="31" t="n">
        <v>0</v>
      </c>
      <c r="Q126" s="31" t="n">
        <v>0</v>
      </c>
      <c r="R126" s="31" t="n">
        <v>0</v>
      </c>
    </row>
    <row r="127" customFormat="false" ht="37.5" hidden="false" customHeight="false" outlineLevel="0" collapsed="false">
      <c r="A127" s="40" t="s">
        <v>92</v>
      </c>
      <c r="B127" s="31" t="n">
        <v>1136</v>
      </c>
      <c r="C127" s="31" t="n">
        <v>0</v>
      </c>
      <c r="D127" s="31" t="n">
        <v>0</v>
      </c>
      <c r="E127" s="31" t="n">
        <v>0</v>
      </c>
      <c r="F127" s="31" t="n">
        <v>0</v>
      </c>
      <c r="G127" s="31" t="n">
        <v>0</v>
      </c>
      <c r="H127" s="31" t="n">
        <v>0</v>
      </c>
      <c r="I127" s="31" t="n">
        <v>0</v>
      </c>
      <c r="J127" s="31" t="n">
        <v>0</v>
      </c>
      <c r="K127" s="31" t="n">
        <v>0</v>
      </c>
      <c r="L127" s="31" t="n">
        <v>0</v>
      </c>
      <c r="M127" s="31" t="n">
        <v>0</v>
      </c>
      <c r="N127" s="31" t="n">
        <v>0</v>
      </c>
      <c r="O127" s="31" t="n">
        <v>0</v>
      </c>
      <c r="P127" s="31" t="n">
        <v>0</v>
      </c>
      <c r="Q127" s="31" t="n">
        <v>0</v>
      </c>
      <c r="R127" s="31" t="n">
        <v>0</v>
      </c>
    </row>
    <row r="128" customFormat="false" ht="18.75" hidden="false" customHeight="false" outlineLevel="0" collapsed="false">
      <c r="A128" s="39" t="s">
        <v>93</v>
      </c>
      <c r="B128" s="31" t="n">
        <v>1137</v>
      </c>
      <c r="C128" s="31" t="n">
        <v>45</v>
      </c>
      <c r="D128" s="31" t="n">
        <v>74.4</v>
      </c>
      <c r="E128" s="31" t="n">
        <v>40.2</v>
      </c>
      <c r="F128" s="31" t="n">
        <v>79.6</v>
      </c>
      <c r="G128" s="31" t="n">
        <v>79.6</v>
      </c>
      <c r="H128" s="31" t="n">
        <v>79.6</v>
      </c>
      <c r="I128" s="31" t="n">
        <v>79.6</v>
      </c>
      <c r="J128" s="31" t="n">
        <f aca="false">D128/C128*1000</f>
        <v>1653.33333333333</v>
      </c>
      <c r="K128" s="31" t="n">
        <f aca="false">E128/C128*1000</f>
        <v>893.333333333333</v>
      </c>
      <c r="L128" s="31" t="n">
        <v>1769</v>
      </c>
      <c r="M128" s="31" t="n">
        <v>1769</v>
      </c>
      <c r="N128" s="31" t="n">
        <v>1769</v>
      </c>
      <c r="O128" s="31" t="n">
        <v>1769</v>
      </c>
      <c r="P128" s="31" t="n">
        <v>0</v>
      </c>
      <c r="Q128" s="31" t="n">
        <v>0</v>
      </c>
      <c r="R128" s="31" t="n">
        <v>0</v>
      </c>
    </row>
    <row r="129" customFormat="false" ht="18.75" hidden="false" customHeight="false" outlineLevel="0" collapsed="false">
      <c r="A129" s="39" t="s">
        <v>94</v>
      </c>
      <c r="B129" s="31" t="n">
        <v>1138</v>
      </c>
      <c r="C129" s="31" t="n">
        <v>72</v>
      </c>
      <c r="D129" s="31" t="n">
        <v>122.8</v>
      </c>
      <c r="E129" s="31" t="n">
        <v>60.8</v>
      </c>
      <c r="F129" s="31" t="n">
        <v>127.4</v>
      </c>
      <c r="G129" s="31" t="n">
        <v>127.4</v>
      </c>
      <c r="H129" s="31" t="n">
        <v>127.4</v>
      </c>
      <c r="I129" s="31" t="n">
        <v>127.4</v>
      </c>
      <c r="J129" s="31" t="n">
        <f aca="false">D129/C129*1000</f>
        <v>1705.55555555556</v>
      </c>
      <c r="K129" s="31" t="n">
        <f aca="false">E129/C129*1000</f>
        <v>844.444444444444</v>
      </c>
      <c r="L129" s="31" t="n">
        <v>1769</v>
      </c>
      <c r="M129" s="31" t="n">
        <v>1769</v>
      </c>
      <c r="N129" s="31" t="n">
        <v>1769</v>
      </c>
      <c r="O129" s="31" t="n">
        <v>1769</v>
      </c>
      <c r="P129" s="31" t="n">
        <v>0</v>
      </c>
      <c r="Q129" s="31" t="n">
        <v>0</v>
      </c>
      <c r="R129" s="31" t="n">
        <v>0</v>
      </c>
    </row>
    <row r="130" customFormat="false" ht="93.75" hidden="false" customHeight="false" outlineLevel="0" collapsed="false">
      <c r="A130" s="31" t="s">
        <v>146</v>
      </c>
      <c r="B130" s="31" t="n">
        <v>114</v>
      </c>
      <c r="C130" s="31" t="n">
        <v>1279</v>
      </c>
      <c r="D130" s="31" t="n">
        <v>2523.4</v>
      </c>
      <c r="E130" s="31" t="n">
        <v>1568.2</v>
      </c>
      <c r="F130" s="31" t="n">
        <v>2875.5</v>
      </c>
      <c r="G130" s="31" t="n">
        <v>3002.8</v>
      </c>
      <c r="H130" s="31" t="n">
        <v>3002.8</v>
      </c>
      <c r="I130" s="31" t="n">
        <v>3317.5</v>
      </c>
      <c r="J130" s="31" t="n">
        <f aca="false">D130/C130*1000</f>
        <v>1972.94761532447</v>
      </c>
      <c r="K130" s="31" t="n">
        <f aca="false">E130/C130*1000</f>
        <v>1226.114151681</v>
      </c>
      <c r="L130" s="31" t="n">
        <f aca="false">F130/C130*1000</f>
        <v>2248.24081313526</v>
      </c>
      <c r="M130" s="31" t="n">
        <f aca="false">G130/C130*1000</f>
        <v>2347.771696638</v>
      </c>
      <c r="N130" s="31" t="n">
        <f aca="false">H130/C130*1000</f>
        <v>2347.771696638</v>
      </c>
      <c r="O130" s="31" t="n">
        <f aca="false">I130/C130*1000</f>
        <v>2593.8232994527</v>
      </c>
      <c r="P130" s="31" t="n">
        <v>0</v>
      </c>
      <c r="Q130" s="31" t="n">
        <v>0</v>
      </c>
      <c r="R130" s="31" t="n">
        <v>0</v>
      </c>
    </row>
    <row r="131" customFormat="false" ht="37.5" hidden="false" customHeight="false" outlineLevel="0" collapsed="false">
      <c r="A131" s="31" t="s">
        <v>147</v>
      </c>
      <c r="B131" s="31" t="n">
        <v>115</v>
      </c>
      <c r="C131" s="31" t="n">
        <v>25444</v>
      </c>
      <c r="D131" s="31" t="n">
        <v>39263.8</v>
      </c>
      <c r="E131" s="31" t="n">
        <v>29318.8</v>
      </c>
      <c r="F131" s="31" t="n">
        <v>52399.9</v>
      </c>
      <c r="G131" s="31" t="n">
        <v>53222.8</v>
      </c>
      <c r="H131" s="31" t="n">
        <v>53249.3</v>
      </c>
      <c r="I131" s="31" t="n">
        <v>58153</v>
      </c>
      <c r="J131" s="31" t="n">
        <f aca="false">D131/C131*1000</f>
        <v>1543.14573180318</v>
      </c>
      <c r="K131" s="31" t="n">
        <f aca="false">E131/C131*1000</f>
        <v>1152.28737619871</v>
      </c>
      <c r="L131" s="31" t="n">
        <f aca="false">F131/C131*1000</f>
        <v>2059.42068857098</v>
      </c>
      <c r="M131" s="31" t="n">
        <f aca="false">G131/C131*1000</f>
        <v>2091.76230152492</v>
      </c>
      <c r="N131" s="31" t="n">
        <f aca="false">H131/C131*1000</f>
        <v>2092.80380443327</v>
      </c>
      <c r="O131" s="31" t="n">
        <f aca="false">I131/C131*1000</f>
        <v>2285.52900487345</v>
      </c>
      <c r="P131" s="31" t="n">
        <v>1628</v>
      </c>
      <c r="Q131" s="31" t="n">
        <v>3898.7</v>
      </c>
      <c r="R131" s="31" t="n">
        <f aca="false">Q131*1000/P131</f>
        <v>2394.77886977887</v>
      </c>
    </row>
    <row r="132" customFormat="false" ht="37.5" hidden="false" customHeight="false" outlineLevel="0" collapsed="false">
      <c r="A132" s="31" t="s">
        <v>148</v>
      </c>
      <c r="B132" s="31" t="n">
        <v>116</v>
      </c>
      <c r="C132" s="31" t="n">
        <v>5864</v>
      </c>
      <c r="D132" s="31" t="n">
        <v>17554.7</v>
      </c>
      <c r="E132" s="31" t="n">
        <v>13622.5</v>
      </c>
      <c r="F132" s="31" t="n">
        <v>17577.6</v>
      </c>
      <c r="G132" s="31" t="n">
        <v>17976.8</v>
      </c>
      <c r="H132" s="31" t="n">
        <v>18008.5</v>
      </c>
      <c r="I132" s="31" t="n">
        <v>18616.2</v>
      </c>
      <c r="J132" s="31" t="n">
        <f aca="false">D132/C132*1000</f>
        <v>2993.63915416098</v>
      </c>
      <c r="K132" s="31" t="n">
        <f aca="false">E132/C132*1000</f>
        <v>2323.07298772169</v>
      </c>
      <c r="L132" s="31" t="n">
        <f aca="false">F132/C132*1000</f>
        <v>2997.54433833561</v>
      </c>
      <c r="M132" s="31" t="n">
        <f aca="false">G132/C132*1000</f>
        <v>3065.6207366985</v>
      </c>
      <c r="N132" s="31" t="n">
        <f aca="false">H132/C132*1000</f>
        <v>3071.02660300136</v>
      </c>
      <c r="O132" s="31" t="n">
        <f aca="false">I132/C132*1000</f>
        <v>3174.65893587995</v>
      </c>
      <c r="P132" s="31" t="n">
        <v>79</v>
      </c>
      <c r="Q132" s="31" t="n">
        <v>313.8</v>
      </c>
      <c r="R132" s="31" t="n">
        <f aca="false">Q132*1000/P132</f>
        <v>3972.15189873418</v>
      </c>
    </row>
    <row r="133" customFormat="false" ht="18.75" hidden="false" customHeight="false" outlineLevel="0" collapsed="false">
      <c r="A133" s="31" t="s">
        <v>149</v>
      </c>
      <c r="B133" s="31" t="n">
        <v>117</v>
      </c>
      <c r="C133" s="31" t="n">
        <v>52005</v>
      </c>
      <c r="D133" s="31" t="n">
        <v>90409.6</v>
      </c>
      <c r="E133" s="31" t="n">
        <v>72190</v>
      </c>
      <c r="F133" s="31" t="n">
        <v>114844.2</v>
      </c>
      <c r="G133" s="31" t="n">
        <v>115206.9</v>
      </c>
      <c r="H133" s="31" t="n">
        <v>115262.9</v>
      </c>
      <c r="I133" s="31" t="n">
        <v>124870.2</v>
      </c>
      <c r="J133" s="31" t="n">
        <f aca="false">D133/C133*1000</f>
        <v>1738.47899240458</v>
      </c>
      <c r="K133" s="31" t="n">
        <f aca="false">E133/C133*1000</f>
        <v>1388.13575617729</v>
      </c>
      <c r="L133" s="31" t="n">
        <f aca="false">F133/C133*1000</f>
        <v>2208.32996827228</v>
      </c>
      <c r="M133" s="31" t="n">
        <f aca="false">G133/C133*1000</f>
        <v>2215.30429766369</v>
      </c>
      <c r="N133" s="31" t="n">
        <f aca="false">H133/C133*1000</f>
        <v>2216.38111720027</v>
      </c>
      <c r="O133" s="31" t="n">
        <f aca="false">I133/C133*1000</f>
        <v>2401.11912316123</v>
      </c>
      <c r="P133" s="31" t="n">
        <v>3174</v>
      </c>
      <c r="Q133" s="31" t="n">
        <v>8267.4</v>
      </c>
      <c r="R133" s="31" t="n">
        <f aca="false">Q133*1000/P133</f>
        <v>2604.7258979206</v>
      </c>
    </row>
    <row r="134" customFormat="false" ht="41.25" hidden="false" customHeight="false" outlineLevel="0" collapsed="false">
      <c r="A134" s="39" t="s">
        <v>150</v>
      </c>
      <c r="B134" s="31" t="n">
        <v>118</v>
      </c>
      <c r="C134" s="31" t="n">
        <v>71</v>
      </c>
      <c r="D134" s="31" t="n">
        <v>299.1</v>
      </c>
      <c r="E134" s="31" t="n">
        <v>277.1</v>
      </c>
      <c r="F134" s="31" t="n">
        <v>308.3</v>
      </c>
      <c r="G134" s="31" t="n">
        <v>308.3</v>
      </c>
      <c r="H134" s="31" t="n">
        <v>360</v>
      </c>
      <c r="I134" s="31" t="n">
        <v>364.2</v>
      </c>
      <c r="J134" s="31" t="n">
        <f aca="false">D134/C134*1000</f>
        <v>4212.67605633803</v>
      </c>
      <c r="K134" s="31" t="n">
        <f aca="false">E134/C134*1000</f>
        <v>3902.81690140845</v>
      </c>
      <c r="L134" s="31" t="n">
        <f aca="false">F134/C134*1000</f>
        <v>4342.25352112676</v>
      </c>
      <c r="M134" s="31" t="n">
        <f aca="false">G134/C134*1000</f>
        <v>4342.25352112676</v>
      </c>
      <c r="N134" s="31" t="n">
        <f aca="false">H134/C134*1000</f>
        <v>5070.42253521127</v>
      </c>
      <c r="O134" s="31" t="n">
        <f aca="false">I134/C134*1000</f>
        <v>5129.57746478873</v>
      </c>
      <c r="P134" s="31" t="n">
        <v>1</v>
      </c>
      <c r="Q134" s="31" t="n">
        <v>1.9</v>
      </c>
      <c r="R134" s="31" t="n">
        <f aca="false">Q134*1000/P134</f>
        <v>1900</v>
      </c>
    </row>
    <row r="135" customFormat="false" ht="18.75" hidden="false" customHeight="false" outlineLevel="0" collapsed="false">
      <c r="A135" s="31" t="s">
        <v>151</v>
      </c>
      <c r="B135" s="31" t="n">
        <v>119</v>
      </c>
      <c r="C135" s="31" t="n">
        <f aca="false">SUM(C136:C138)</f>
        <v>350</v>
      </c>
      <c r="D135" s="31" t="n">
        <f aca="false">SUM(D136:D138)</f>
        <v>1793.7</v>
      </c>
      <c r="E135" s="31" t="n">
        <f aca="false">SUM(E136:E138)</f>
        <v>1097.4</v>
      </c>
      <c r="F135" s="31" t="n">
        <f aca="false">SUM(F136:F138)</f>
        <v>1793.8</v>
      </c>
      <c r="G135" s="31" t="n">
        <f aca="false">SUM(G136:G138)</f>
        <v>3307</v>
      </c>
      <c r="H135" s="31" t="n">
        <f aca="false">SUM(H136:H138)</f>
        <v>3307</v>
      </c>
      <c r="I135" s="31" t="n">
        <f aca="false">SUM(I136:I138)</f>
        <v>3329.2</v>
      </c>
      <c r="J135" s="31" t="n">
        <f aca="false">D135/C135*1000</f>
        <v>5124.85714285714</v>
      </c>
      <c r="K135" s="31" t="n">
        <f aca="false">E135/C135*1000</f>
        <v>3135.42857142857</v>
      </c>
      <c r="L135" s="31" t="n">
        <f aca="false">F135/C135*1000</f>
        <v>5125.14285714286</v>
      </c>
      <c r="M135" s="31" t="n">
        <f aca="false">G135/C135*1000</f>
        <v>9448.57142857143</v>
      </c>
      <c r="N135" s="31" t="n">
        <f aca="false">H135/C135*1000</f>
        <v>9448.57142857143</v>
      </c>
      <c r="O135" s="31" t="n">
        <f aca="false">I135/C135*1000</f>
        <v>9512</v>
      </c>
      <c r="P135" s="31" t="n">
        <f aca="false">SUM(P136:P138)</f>
        <v>13</v>
      </c>
      <c r="Q135" s="31" t="n">
        <f aca="false">SUM(Q136:Q138)</f>
        <v>109.1</v>
      </c>
      <c r="R135" s="31" t="n">
        <f aca="false">Q135*1000/P135</f>
        <v>8392.30769230769</v>
      </c>
    </row>
    <row r="136" customFormat="false" ht="37.5" hidden="false" customHeight="false" outlineLevel="0" collapsed="false">
      <c r="A136" s="40" t="s">
        <v>152</v>
      </c>
      <c r="B136" s="31" t="n">
        <v>120</v>
      </c>
      <c r="C136" s="31" t="n">
        <v>35</v>
      </c>
      <c r="D136" s="31" t="n">
        <v>201.5</v>
      </c>
      <c r="E136" s="31" t="n">
        <v>98.9</v>
      </c>
      <c r="F136" s="31" t="n">
        <v>201.5</v>
      </c>
      <c r="G136" s="31" t="n">
        <v>416.5</v>
      </c>
      <c r="H136" s="31" t="n">
        <v>416.5</v>
      </c>
      <c r="I136" s="31" t="n">
        <v>418.9</v>
      </c>
      <c r="J136" s="31" t="n">
        <f aca="false">D136/C136*1000</f>
        <v>5757.14285714286</v>
      </c>
      <c r="K136" s="31" t="n">
        <f aca="false">E136/C136*1000</f>
        <v>2825.71428571429</v>
      </c>
      <c r="L136" s="31" t="n">
        <f aca="false">F136/C136*1000</f>
        <v>5757.14285714286</v>
      </c>
      <c r="M136" s="31" t="n">
        <f aca="false">G136/C136*1000</f>
        <v>11900</v>
      </c>
      <c r="N136" s="31" t="n">
        <f aca="false">H136/C136*1000</f>
        <v>11900</v>
      </c>
      <c r="O136" s="31" t="n">
        <f aca="false">I136/C136*1000</f>
        <v>11968.5714285714</v>
      </c>
      <c r="P136" s="31" t="n">
        <v>0</v>
      </c>
      <c r="Q136" s="31" t="n">
        <v>0</v>
      </c>
      <c r="R136" s="31" t="n">
        <v>0</v>
      </c>
    </row>
    <row r="137" customFormat="false" ht="18.75" hidden="false" customHeight="false" outlineLevel="0" collapsed="false">
      <c r="A137" s="39" t="s">
        <v>93</v>
      </c>
      <c r="B137" s="31" t="n">
        <v>121</v>
      </c>
      <c r="C137" s="31" t="n">
        <v>241</v>
      </c>
      <c r="D137" s="31" t="n">
        <v>1312.7</v>
      </c>
      <c r="E137" s="31" t="n">
        <v>826</v>
      </c>
      <c r="F137" s="31" t="n">
        <v>1312.8</v>
      </c>
      <c r="G137" s="31" t="n">
        <v>2385.5</v>
      </c>
      <c r="H137" s="31" t="n">
        <v>2385.5</v>
      </c>
      <c r="I137" s="31" t="n">
        <v>2397.2</v>
      </c>
      <c r="J137" s="31" t="n">
        <f aca="false">D137/C137*1000</f>
        <v>5446.88796680498</v>
      </c>
      <c r="K137" s="31" t="n">
        <f aca="false">E137/C137*1000</f>
        <v>3427.38589211618</v>
      </c>
      <c r="L137" s="31" t="n">
        <f aca="false">F137/C137*1000</f>
        <v>5447.30290456432</v>
      </c>
      <c r="M137" s="31" t="n">
        <f aca="false">G137/C137*1000</f>
        <v>9898.34024896266</v>
      </c>
      <c r="N137" s="31" t="n">
        <f aca="false">H137/C137*1000</f>
        <v>9898.34024896266</v>
      </c>
      <c r="O137" s="31" t="n">
        <f aca="false">I137/C137*1000</f>
        <v>9946.88796680498</v>
      </c>
      <c r="P137" s="31" t="n">
        <v>9</v>
      </c>
      <c r="Q137" s="31" t="n">
        <v>83.6</v>
      </c>
      <c r="R137" s="31" t="n">
        <f aca="false">Q137*1000/P137</f>
        <v>9288.88888888889</v>
      </c>
    </row>
    <row r="138" customFormat="false" ht="18.75" hidden="false" customHeight="false" outlineLevel="0" collapsed="false">
      <c r="A138" s="39" t="s">
        <v>94</v>
      </c>
      <c r="B138" s="31" t="n">
        <v>122</v>
      </c>
      <c r="C138" s="31" t="n">
        <v>74</v>
      </c>
      <c r="D138" s="31" t="n">
        <v>279.5</v>
      </c>
      <c r="E138" s="31" t="n">
        <v>172.5</v>
      </c>
      <c r="F138" s="31" t="n">
        <v>279.5</v>
      </c>
      <c r="G138" s="31" t="n">
        <v>505</v>
      </c>
      <c r="H138" s="31" t="n">
        <v>505</v>
      </c>
      <c r="I138" s="31" t="n">
        <v>513.1</v>
      </c>
      <c r="J138" s="31" t="n">
        <f aca="false">D138/C138*1000</f>
        <v>3777.02702702703</v>
      </c>
      <c r="K138" s="31" t="n">
        <f aca="false">E138/C138*1000</f>
        <v>2331.08108108108</v>
      </c>
      <c r="L138" s="31" t="n">
        <f aca="false">F138/C138*1000</f>
        <v>3777.02702702703</v>
      </c>
      <c r="M138" s="31" t="n">
        <f aca="false">G138/C138*1000</f>
        <v>6824.32432432432</v>
      </c>
      <c r="N138" s="31" t="n">
        <f aca="false">H138/C138*1000</f>
        <v>6824.32432432432</v>
      </c>
      <c r="O138" s="31" t="n">
        <f aca="false">I138/C138*1000</f>
        <v>6933.78378378378</v>
      </c>
      <c r="P138" s="31" t="n">
        <v>4</v>
      </c>
      <c r="Q138" s="31" t="n">
        <v>25.5</v>
      </c>
      <c r="R138" s="31" t="n">
        <f aca="false">Q138*1000/P138</f>
        <v>6375</v>
      </c>
    </row>
    <row r="139" customFormat="false" ht="56.25" hidden="false" customHeight="false" outlineLevel="0" collapsed="false">
      <c r="A139" s="31" t="s">
        <v>153</v>
      </c>
      <c r="B139" s="31" t="n">
        <v>123</v>
      </c>
      <c r="C139" s="31" t="n">
        <v>12</v>
      </c>
      <c r="D139" s="31" t="n">
        <v>18.2</v>
      </c>
      <c r="E139" s="31" t="n">
        <v>13.7</v>
      </c>
      <c r="F139" s="31" t="n">
        <v>24.1</v>
      </c>
      <c r="G139" s="31" t="n">
        <v>24.1</v>
      </c>
      <c r="H139" s="31" t="n">
        <v>24.1</v>
      </c>
      <c r="I139" s="31" t="n">
        <v>26.4</v>
      </c>
      <c r="J139" s="31" t="n">
        <f aca="false">D139/C139*1000</f>
        <v>1516.66666666667</v>
      </c>
      <c r="K139" s="31" t="n">
        <f aca="false">E139/C139*1000</f>
        <v>1141.66666666667</v>
      </c>
      <c r="L139" s="31" t="n">
        <f aca="false">F139/C139*1000</f>
        <v>2008.33333333333</v>
      </c>
      <c r="M139" s="31" t="n">
        <f aca="false">G139/C139*1000</f>
        <v>2008.33333333333</v>
      </c>
      <c r="N139" s="31" t="n">
        <f aca="false">H139/C139*1000</f>
        <v>2008.33333333333</v>
      </c>
      <c r="O139" s="31" t="n">
        <f aca="false">I139/C139*1000</f>
        <v>2200</v>
      </c>
      <c r="P139" s="31" t="n">
        <v>0</v>
      </c>
      <c r="Q139" s="31" t="n">
        <v>0</v>
      </c>
      <c r="R139" s="31" t="n">
        <v>0</v>
      </c>
    </row>
    <row r="140" customFormat="false" ht="18.75" hidden="false" customHeight="false" outlineLevel="0" collapsed="false">
      <c r="A140" s="31" t="s">
        <v>154</v>
      </c>
      <c r="B140" s="31" t="n">
        <v>124</v>
      </c>
      <c r="C140" s="31" t="n">
        <v>221</v>
      </c>
      <c r="D140" s="31" t="n">
        <v>948.7</v>
      </c>
      <c r="E140" s="31" t="n">
        <v>856.9</v>
      </c>
      <c r="F140" s="31" t="n">
        <v>958.2</v>
      </c>
      <c r="G140" s="31" t="n">
        <v>960.9</v>
      </c>
      <c r="H140" s="31" t="n">
        <v>981.6</v>
      </c>
      <c r="I140" s="31" t="n">
        <v>1000.6</v>
      </c>
      <c r="J140" s="31" t="n">
        <f aca="false">D140/C140*1000</f>
        <v>4292.76018099548</v>
      </c>
      <c r="K140" s="31" t="n">
        <f aca="false">E140/C140*1000</f>
        <v>3877.37556561086</v>
      </c>
      <c r="L140" s="31" t="n">
        <f aca="false">F140/C140*1000</f>
        <v>4335.74660633484</v>
      </c>
      <c r="M140" s="31" t="n">
        <f aca="false">G140/C140*1000</f>
        <v>4347.96380090498</v>
      </c>
      <c r="N140" s="31" t="n">
        <f aca="false">H140/C140*1000</f>
        <v>4441.62895927602</v>
      </c>
      <c r="O140" s="31" t="n">
        <f aca="false">I140/C140*1000</f>
        <v>4527.60180995475</v>
      </c>
      <c r="P140" s="31" t="n">
        <v>2</v>
      </c>
      <c r="Q140" s="31" t="n">
        <v>17.5</v>
      </c>
      <c r="R140" s="31" t="n">
        <f aca="false">Q140*1000/P140</f>
        <v>8750</v>
      </c>
    </row>
    <row r="141" customFormat="false" ht="37.5" hidden="false" customHeight="false" outlineLevel="0" collapsed="false">
      <c r="A141" s="31" t="s">
        <v>155</v>
      </c>
      <c r="B141" s="31" t="n">
        <v>125</v>
      </c>
      <c r="C141" s="31" t="n">
        <v>139</v>
      </c>
      <c r="D141" s="31" t="n">
        <v>475.8</v>
      </c>
      <c r="E141" s="31" t="n">
        <v>428.7</v>
      </c>
      <c r="F141" s="31" t="n">
        <v>485.1</v>
      </c>
      <c r="G141" s="31" t="n">
        <v>485.4</v>
      </c>
      <c r="H141" s="31" t="n">
        <v>485.4</v>
      </c>
      <c r="I141" s="31" t="n">
        <v>501.2</v>
      </c>
      <c r="J141" s="31" t="n">
        <f aca="false">D141/C141*1000</f>
        <v>3423.02158273381</v>
      </c>
      <c r="K141" s="31" t="n">
        <f aca="false">E141/C141*1000</f>
        <v>3084.1726618705</v>
      </c>
      <c r="L141" s="31" t="n">
        <f aca="false">F141/C141*1000</f>
        <v>3489.92805755396</v>
      </c>
      <c r="M141" s="31" t="n">
        <f aca="false">G141/C141*1000</f>
        <v>3492.08633093525</v>
      </c>
      <c r="N141" s="31" t="n">
        <f aca="false">H141/C141*1000</f>
        <v>3492.08633093525</v>
      </c>
      <c r="O141" s="31" t="n">
        <f aca="false">I141/C141*1000</f>
        <v>3605.75539568345</v>
      </c>
      <c r="P141" s="31" t="n">
        <v>0</v>
      </c>
      <c r="Q141" s="31" t="n">
        <v>0</v>
      </c>
      <c r="R141" s="31" t="n">
        <v>0</v>
      </c>
    </row>
    <row r="142" customFormat="false" ht="56.25" hidden="false" customHeight="false" outlineLevel="0" collapsed="false">
      <c r="A142" s="31" t="s">
        <v>156</v>
      </c>
      <c r="B142" s="31" t="n">
        <v>126</v>
      </c>
      <c r="C142" s="31" t="n">
        <v>4189</v>
      </c>
      <c r="D142" s="31" t="n">
        <v>8747.9</v>
      </c>
      <c r="E142" s="31" t="n">
        <v>6812.9</v>
      </c>
      <c r="F142" s="31" t="n">
        <v>9573.5</v>
      </c>
      <c r="G142" s="31" t="n">
        <v>9583.7</v>
      </c>
      <c r="H142" s="31" t="n">
        <v>9583.7</v>
      </c>
      <c r="I142" s="31" t="n">
        <v>10355.4</v>
      </c>
      <c r="J142" s="31" t="n">
        <f aca="false">D142/C142*1000</f>
        <v>2088.30269754118</v>
      </c>
      <c r="K142" s="31" t="n">
        <f aca="false">E142/C142*1000</f>
        <v>1626.37861064693</v>
      </c>
      <c r="L142" s="31" t="n">
        <f aca="false">F142/C142*1000</f>
        <v>2285.39030794939</v>
      </c>
      <c r="M142" s="31" t="n">
        <f aca="false">G142/C142*1000</f>
        <v>2287.82525662449</v>
      </c>
      <c r="N142" s="31" t="n">
        <f aca="false">H142/C142*1000</f>
        <v>2287.82525662449</v>
      </c>
      <c r="O142" s="31" t="n">
        <f aca="false">I142/C142*1000</f>
        <v>2472.045834328</v>
      </c>
      <c r="P142" s="31" t="n">
        <v>492</v>
      </c>
      <c r="Q142" s="31" t="n">
        <v>1404.8</v>
      </c>
      <c r="R142" s="31" t="n">
        <f aca="false">Q142*1000/P142</f>
        <v>2855.28455284553</v>
      </c>
    </row>
    <row r="143" customFormat="false" ht="18.75" hidden="false" customHeight="false" outlineLevel="0" collapsed="false">
      <c r="A143" s="39" t="s">
        <v>74</v>
      </c>
      <c r="B143" s="31" t="n">
        <v>127</v>
      </c>
      <c r="C143" s="31" t="n">
        <v>6969</v>
      </c>
      <c r="D143" s="31" t="n">
        <v>17393.8</v>
      </c>
      <c r="E143" s="31" t="n">
        <v>15007.3</v>
      </c>
      <c r="F143" s="31" t="n">
        <v>18788.2</v>
      </c>
      <c r="G143" s="31" t="n">
        <v>19540.4</v>
      </c>
      <c r="H143" s="31" t="n">
        <v>19554.8</v>
      </c>
      <c r="I143" s="31" t="n">
        <v>20215</v>
      </c>
      <c r="J143" s="31" t="n">
        <f aca="false">D143/C143*1000</f>
        <v>2495.88176208925</v>
      </c>
      <c r="K143" s="31" t="n">
        <f aca="false">E143/C143*1000</f>
        <v>2153.43664801263</v>
      </c>
      <c r="L143" s="31" t="n">
        <f aca="false">F143/C143*1000</f>
        <v>2695.96785765533</v>
      </c>
      <c r="M143" s="31" t="n">
        <f aca="false">G143/C143*1000</f>
        <v>2803.90299899555</v>
      </c>
      <c r="N143" s="31" t="n">
        <f aca="false">H143/C143*1000</f>
        <v>2805.96929258143</v>
      </c>
      <c r="O143" s="31" t="n">
        <f aca="false">I143/C143*1000</f>
        <v>2900.70311378964</v>
      </c>
      <c r="P143" s="31" t="n">
        <v>702</v>
      </c>
      <c r="Q143" s="31" t="n">
        <v>2455</v>
      </c>
      <c r="R143" s="31" t="n">
        <f aca="false">Q143*1000/P143</f>
        <v>3497.150997151</v>
      </c>
    </row>
    <row r="144" customFormat="false" ht="75" hidden="false" customHeight="false" outlineLevel="0" collapsed="false">
      <c r="A144" s="31" t="s">
        <v>157</v>
      </c>
      <c r="B144" s="31" t="n">
        <v>128</v>
      </c>
      <c r="C144" s="31" t="n">
        <f aca="false">SUM(C145:C147)</f>
        <v>17793</v>
      </c>
      <c r="D144" s="31" t="n">
        <f aca="false">SUM(D145:D147)</f>
        <v>34545.7</v>
      </c>
      <c r="E144" s="31" t="n">
        <f aca="false">SUM(E145:E147)</f>
        <v>28626</v>
      </c>
      <c r="F144" s="31" t="n">
        <f aca="false">SUM(F145:F147)</f>
        <v>41675.6</v>
      </c>
      <c r="G144" s="31" t="n">
        <f aca="false">SUM(G145:G147)</f>
        <v>41737.5</v>
      </c>
      <c r="H144" s="31" t="n">
        <f aca="false">SUM(H145:H147)</f>
        <v>42492.2</v>
      </c>
      <c r="I144" s="31" t="n">
        <f aca="false">SUM(I145:I147)</f>
        <v>45007.8</v>
      </c>
      <c r="J144" s="31" t="n">
        <f aca="false">D144/C144*1000</f>
        <v>1941.53318720845</v>
      </c>
      <c r="K144" s="31" t="n">
        <f aca="false">E144/C144*1000</f>
        <v>1608.83493508683</v>
      </c>
      <c r="L144" s="31" t="n">
        <f aca="false">F144/C144*1000</f>
        <v>2342.24695104816</v>
      </c>
      <c r="M144" s="31" t="n">
        <f aca="false">G144/C144*1000</f>
        <v>2345.7258472433</v>
      </c>
      <c r="N144" s="31" t="n">
        <f aca="false">H144/C144*1000</f>
        <v>2388.14140392289</v>
      </c>
      <c r="O144" s="31" t="n">
        <f aca="false">I144/C144*1000</f>
        <v>2529.52284606306</v>
      </c>
      <c r="P144" s="31" t="n">
        <f aca="false">SUM(P145:P147)</f>
        <v>745</v>
      </c>
      <c r="Q144" s="31" t="n">
        <f aca="false">SUM(Q145:Q147)</f>
        <v>1373.4</v>
      </c>
      <c r="R144" s="31" t="n">
        <f aca="false">Q144*1000/P144</f>
        <v>1843.48993288591</v>
      </c>
    </row>
    <row r="145" customFormat="false" ht="37.5" hidden="false" customHeight="false" outlineLevel="0" collapsed="false">
      <c r="A145" s="31" t="s">
        <v>158</v>
      </c>
      <c r="B145" s="31" t="n">
        <v>129</v>
      </c>
      <c r="C145" s="31" t="n">
        <v>14587</v>
      </c>
      <c r="D145" s="31" t="n">
        <v>30545.6</v>
      </c>
      <c r="E145" s="31" t="n">
        <v>25512.2</v>
      </c>
      <c r="F145" s="31" t="n">
        <v>37092.9</v>
      </c>
      <c r="G145" s="31" t="n">
        <v>37154.8</v>
      </c>
      <c r="H145" s="31" t="n">
        <v>37880</v>
      </c>
      <c r="I145" s="31" t="n">
        <v>40367.7</v>
      </c>
      <c r="J145" s="31" t="n">
        <f aca="false">D145/C145*1000</f>
        <v>2094.02892986906</v>
      </c>
      <c r="K145" s="31" t="n">
        <f aca="false">E145/C145*1000</f>
        <v>1748.96825940906</v>
      </c>
      <c r="L145" s="31" t="n">
        <f aca="false">F145/C145*1000</f>
        <v>2542.87379173236</v>
      </c>
      <c r="M145" s="31" t="n">
        <f aca="false">G145/C145*1000</f>
        <v>2547.11729622266</v>
      </c>
      <c r="N145" s="31" t="n">
        <f aca="false">H145/C145*1000</f>
        <v>2596.8327963255</v>
      </c>
      <c r="O145" s="31" t="n">
        <f aca="false">I145/C145*1000</f>
        <v>2767.37505998492</v>
      </c>
      <c r="P145" s="31" t="n">
        <v>419</v>
      </c>
      <c r="Q145" s="31" t="n">
        <v>920.6</v>
      </c>
      <c r="R145" s="31" t="n">
        <f aca="false">Q145*1000/P145</f>
        <v>2197.13603818616</v>
      </c>
    </row>
    <row r="146" customFormat="false" ht="18.75" hidden="false" customHeight="false" outlineLevel="0" collapsed="false">
      <c r="A146" s="31" t="s">
        <v>159</v>
      </c>
      <c r="B146" s="31" t="n">
        <v>130</v>
      </c>
      <c r="C146" s="31" t="n">
        <v>2447</v>
      </c>
      <c r="D146" s="31" t="n">
        <v>3503.3</v>
      </c>
      <c r="E146" s="31" t="n">
        <v>2784.1</v>
      </c>
      <c r="F146" s="31" t="n">
        <v>3891.6</v>
      </c>
      <c r="G146" s="31" t="n">
        <v>3891.6</v>
      </c>
      <c r="H146" s="31" t="n">
        <v>3921.1</v>
      </c>
      <c r="I146" s="31" t="n">
        <v>3947.2</v>
      </c>
      <c r="J146" s="31" t="n">
        <f aca="false">D146/C146*1000</f>
        <v>1431.67143440948</v>
      </c>
      <c r="K146" s="31" t="n">
        <f aca="false">E146/C146*1000</f>
        <v>1137.7605230895</v>
      </c>
      <c r="L146" s="31" t="n">
        <f aca="false">F146/C146*1000</f>
        <v>1590.35553739273</v>
      </c>
      <c r="M146" s="31" t="n">
        <f aca="false">G146/C146*1000</f>
        <v>1590.35553739273</v>
      </c>
      <c r="N146" s="31" t="n">
        <f aca="false">H146/C146*1000</f>
        <v>1602.41111565182</v>
      </c>
      <c r="O146" s="31" t="n">
        <f aca="false">I146/C146*1000</f>
        <v>1613.07723743359</v>
      </c>
      <c r="P146" s="31" t="n">
        <v>235</v>
      </c>
      <c r="Q146" s="31" t="n">
        <v>372.6</v>
      </c>
      <c r="R146" s="31" t="n">
        <f aca="false">Q146*1000/P146</f>
        <v>1585.53191489362</v>
      </c>
    </row>
    <row r="147" customFormat="false" ht="37.5" hidden="false" customHeight="false" outlineLevel="0" collapsed="false">
      <c r="A147" s="31" t="s">
        <v>160</v>
      </c>
      <c r="B147" s="31" t="n">
        <v>131</v>
      </c>
      <c r="C147" s="31" t="n">
        <v>759</v>
      </c>
      <c r="D147" s="31" t="n">
        <v>496.8</v>
      </c>
      <c r="E147" s="31" t="n">
        <v>329.7</v>
      </c>
      <c r="F147" s="31" t="n">
        <v>691.1</v>
      </c>
      <c r="G147" s="31" t="n">
        <v>691.1</v>
      </c>
      <c r="H147" s="31" t="n">
        <v>691.1</v>
      </c>
      <c r="I147" s="31" t="n">
        <v>692.9</v>
      </c>
      <c r="J147" s="31" t="n">
        <f aca="false">D147/C147*1000</f>
        <v>654.545454545455</v>
      </c>
      <c r="K147" s="31" t="n">
        <f aca="false">E147/C147*1000</f>
        <v>434.387351778656</v>
      </c>
      <c r="L147" s="31" t="n">
        <f aca="false">F147/C147*1000</f>
        <v>910.540184453228</v>
      </c>
      <c r="M147" s="31" t="n">
        <f aca="false">G147/C147*1000</f>
        <v>910.540184453228</v>
      </c>
      <c r="N147" s="31" t="n">
        <f aca="false">H147/C147*1000</f>
        <v>910.540184453228</v>
      </c>
      <c r="O147" s="31" t="n">
        <f aca="false">I147/C147*1000</f>
        <v>912.911725955204</v>
      </c>
      <c r="P147" s="31" t="n">
        <v>91</v>
      </c>
      <c r="Q147" s="31" t="n">
        <v>80.2</v>
      </c>
      <c r="R147" s="31" t="n">
        <f aca="false">Q147*1000/P147</f>
        <v>881.318681318681</v>
      </c>
    </row>
    <row r="148" customFormat="false" ht="37.5" hidden="false" customHeight="false" outlineLevel="0" collapsed="false">
      <c r="A148" s="31" t="s">
        <v>161</v>
      </c>
      <c r="B148" s="31" t="n">
        <v>132</v>
      </c>
      <c r="C148" s="31" t="n">
        <v>1631</v>
      </c>
      <c r="D148" s="31" t="n">
        <v>3078.5</v>
      </c>
      <c r="E148" s="31" t="n">
        <v>1956.1</v>
      </c>
      <c r="F148" s="31" t="n">
        <v>3507.2</v>
      </c>
      <c r="G148" s="31" t="n">
        <v>3516</v>
      </c>
      <c r="H148" s="31" t="n">
        <v>3532.6</v>
      </c>
      <c r="I148" s="31" t="n">
        <v>3647.3</v>
      </c>
      <c r="J148" s="31" t="n">
        <f aca="false">D148/C148*1000</f>
        <v>1887.49233599019</v>
      </c>
      <c r="K148" s="31" t="n">
        <f aca="false">E148/C148*1000</f>
        <v>1199.32556713673</v>
      </c>
      <c r="L148" s="31" t="n">
        <f aca="false">F148/C148*1000</f>
        <v>2150.33721643164</v>
      </c>
      <c r="M148" s="31" t="n">
        <f aca="false">G148/C148*1000</f>
        <v>2155.73267933783</v>
      </c>
      <c r="N148" s="31" t="n">
        <f aca="false">H148/C148*1000</f>
        <v>2165.91048436542</v>
      </c>
      <c r="O148" s="31" t="n">
        <f aca="false">I148/C148*1000</f>
        <v>2236.23543838136</v>
      </c>
      <c r="P148" s="31" t="n">
        <v>15</v>
      </c>
      <c r="Q148" s="31" t="n">
        <v>41</v>
      </c>
      <c r="R148" s="31" t="n">
        <f aca="false">Q148*1000/P148</f>
        <v>2733.33333333333</v>
      </c>
    </row>
    <row r="149" customFormat="false" ht="18.75" hidden="false" customHeight="false" outlineLevel="0" collapsed="false">
      <c r="A149" s="31" t="s">
        <v>162</v>
      </c>
      <c r="B149" s="31" t="n">
        <v>1321</v>
      </c>
      <c r="C149" s="31" t="n">
        <v>1631</v>
      </c>
      <c r="D149" s="31" t="n">
        <v>3078.5</v>
      </c>
      <c r="E149" s="31" t="n">
        <v>1956.1</v>
      </c>
      <c r="F149" s="31" t="n">
        <v>3507.2</v>
      </c>
      <c r="G149" s="31" t="n">
        <v>3516</v>
      </c>
      <c r="H149" s="31" t="n">
        <v>3532.6</v>
      </c>
      <c r="I149" s="31" t="n">
        <v>3647.3</v>
      </c>
      <c r="J149" s="31" t="n">
        <f aca="false">D149/C149*1000</f>
        <v>1887.49233599019</v>
      </c>
      <c r="K149" s="31" t="n">
        <f aca="false">E149/C149*1000</f>
        <v>1199.32556713673</v>
      </c>
      <c r="L149" s="31" t="n">
        <f aca="false">F149/C149*1000</f>
        <v>2150.33721643164</v>
      </c>
      <c r="M149" s="31" t="n">
        <f aca="false">G149/C149*1000</f>
        <v>2155.73267933783</v>
      </c>
      <c r="N149" s="31" t="n">
        <f aca="false">H149/C149*1000</f>
        <v>2165.91048436542</v>
      </c>
      <c r="O149" s="31" t="n">
        <f aca="false">I149/C149*1000</f>
        <v>2236.23543838136</v>
      </c>
      <c r="P149" s="31" t="n">
        <v>15</v>
      </c>
      <c r="Q149" s="31" t="n">
        <v>41</v>
      </c>
      <c r="R149" s="31" t="n">
        <f aca="false">Q149*1000/P149</f>
        <v>2733.33333333333</v>
      </c>
    </row>
    <row r="150" customFormat="false" ht="93.75" hidden="false" customHeight="false" outlineLevel="0" collapsed="false">
      <c r="A150" s="31" t="s">
        <v>163</v>
      </c>
      <c r="B150" s="31" t="n">
        <v>133</v>
      </c>
      <c r="C150" s="31" t="n">
        <v>209</v>
      </c>
      <c r="D150" s="31" t="n">
        <v>340.8</v>
      </c>
      <c r="E150" s="31" t="n">
        <v>233.3</v>
      </c>
      <c r="F150" s="31" t="n">
        <v>435</v>
      </c>
      <c r="G150" s="31" t="n">
        <v>435</v>
      </c>
      <c r="H150" s="31" t="n">
        <v>444.1</v>
      </c>
      <c r="I150" s="31" t="n">
        <v>494.6</v>
      </c>
      <c r="J150" s="31" t="n">
        <f aca="false">D150/C150*1000</f>
        <v>1630.62200956938</v>
      </c>
      <c r="K150" s="31" t="n">
        <f aca="false">E150/C150*1000</f>
        <v>1116.26794258373</v>
      </c>
      <c r="L150" s="31" t="n">
        <f aca="false">F150/C150*1000</f>
        <v>2081.33971291866</v>
      </c>
      <c r="M150" s="31" t="n">
        <f aca="false">G150/C150*1000</f>
        <v>2081.33971291866</v>
      </c>
      <c r="N150" s="31" t="n">
        <f aca="false">H150/C150*1000</f>
        <v>2124.88038277512</v>
      </c>
      <c r="O150" s="31" t="n">
        <f aca="false">I150/C150*1000</f>
        <v>2366.50717703349</v>
      </c>
      <c r="P150" s="31" t="n">
        <v>0</v>
      </c>
      <c r="Q150" s="31" t="n">
        <v>0</v>
      </c>
      <c r="R150" s="31" t="n">
        <v>0</v>
      </c>
    </row>
    <row r="151" customFormat="false" ht="37.5" hidden="false" customHeight="false" outlineLevel="0" collapsed="false">
      <c r="A151" s="31" t="s">
        <v>164</v>
      </c>
      <c r="B151" s="31" t="n">
        <v>134</v>
      </c>
      <c r="C151" s="31" t="n">
        <v>4802</v>
      </c>
      <c r="D151" s="31" t="n">
        <v>9107.1</v>
      </c>
      <c r="E151" s="31" t="n">
        <v>7209.9</v>
      </c>
      <c r="F151" s="31" t="n">
        <v>11314.8</v>
      </c>
      <c r="G151" s="31" t="n">
        <v>11333.4</v>
      </c>
      <c r="H151" s="31" t="n">
        <v>11693.6</v>
      </c>
      <c r="I151" s="31" t="n">
        <v>12464.2</v>
      </c>
      <c r="J151" s="31" t="n">
        <f aca="false">D151/C151*1000</f>
        <v>1896.52228238234</v>
      </c>
      <c r="K151" s="31" t="n">
        <f aca="false">E151/C151*1000</f>
        <v>1501.43690129113</v>
      </c>
      <c r="L151" s="31" t="n">
        <f aca="false">F151/C151*1000</f>
        <v>2356.26822157434</v>
      </c>
      <c r="M151" s="31" t="n">
        <f aca="false">G151/C151*1000</f>
        <v>2360.14160766347</v>
      </c>
      <c r="N151" s="31" t="n">
        <f aca="false">H151/C151*1000</f>
        <v>2435.15201999167</v>
      </c>
      <c r="O151" s="31" t="n">
        <f aca="false">I151/C151*1000</f>
        <v>2595.62682215743</v>
      </c>
      <c r="P151" s="31" t="n">
        <v>99</v>
      </c>
      <c r="Q151" s="31" t="n">
        <v>182.6</v>
      </c>
      <c r="R151" s="31" t="n">
        <f aca="false">Q151*1000/P151</f>
        <v>1844.44444444444</v>
      </c>
    </row>
    <row r="152" customFormat="false" ht="37.5" hidden="false" customHeight="false" outlineLevel="0" collapsed="false">
      <c r="A152" s="31" t="s">
        <v>165</v>
      </c>
      <c r="B152" s="31" t="n">
        <v>1341</v>
      </c>
      <c r="C152" s="31" t="n">
        <f aca="false">SUM(C153:C155)</f>
        <v>6607</v>
      </c>
      <c r="D152" s="31" t="n">
        <f aca="false">SUM(D153:D155)</f>
        <v>10498.4</v>
      </c>
      <c r="E152" s="31" t="n">
        <f aca="false">SUM(E153:E155)</f>
        <v>7821.8</v>
      </c>
      <c r="F152" s="31" t="n">
        <f aca="false">SUM(F153:F155)</f>
        <v>13904.9</v>
      </c>
      <c r="G152" s="31" t="n">
        <f aca="false">SUM(G153:G155)</f>
        <v>13951.9</v>
      </c>
      <c r="H152" s="31" t="n">
        <f aca="false">SUM(H153:H155)</f>
        <v>14064.1</v>
      </c>
      <c r="I152" s="31" t="n">
        <f aca="false">SUM(I153:I155)</f>
        <v>15071.2</v>
      </c>
      <c r="J152" s="31" t="n">
        <f aca="false">D152/C152*1000</f>
        <v>1588.98138338126</v>
      </c>
      <c r="K152" s="31" t="n">
        <f aca="false">E152/C152*1000</f>
        <v>1183.86559709399</v>
      </c>
      <c r="L152" s="31" t="n">
        <f aca="false">F152/C152*1000</f>
        <v>2104.57090964129</v>
      </c>
      <c r="M152" s="31" t="n">
        <f aca="false">G152/C152*1000</f>
        <v>2111.68457696383</v>
      </c>
      <c r="N152" s="31" t="n">
        <f aca="false">H152/C152*1000</f>
        <v>2128.66656576358</v>
      </c>
      <c r="O152" s="31" t="n">
        <f aca="false">I152/C152*1000</f>
        <v>2281.09580747692</v>
      </c>
      <c r="P152" s="31" t="n">
        <f aca="false">SUM(P153:P155)</f>
        <v>112</v>
      </c>
      <c r="Q152" s="31" t="n">
        <f aca="false">SUM(Q153:Q155)</f>
        <v>244.7</v>
      </c>
      <c r="R152" s="31" t="n">
        <f aca="false">Q152*1000/P152</f>
        <v>2184.82142857143</v>
      </c>
    </row>
    <row r="153" customFormat="false" ht="37.5" hidden="false" customHeight="false" outlineLevel="0" collapsed="false">
      <c r="A153" s="40" t="s">
        <v>92</v>
      </c>
      <c r="B153" s="31" t="n">
        <v>1342</v>
      </c>
      <c r="C153" s="31" t="n">
        <v>839</v>
      </c>
      <c r="D153" s="31" t="n">
        <v>1383.2</v>
      </c>
      <c r="E153" s="31" t="n">
        <v>954.3</v>
      </c>
      <c r="F153" s="31" t="n">
        <v>1783</v>
      </c>
      <c r="G153" s="31" t="n">
        <v>1801.8</v>
      </c>
      <c r="H153" s="31" t="n">
        <v>1816.9</v>
      </c>
      <c r="I153" s="31" t="n">
        <v>1938.2</v>
      </c>
      <c r="J153" s="31" t="n">
        <f aca="false">D153/C153*1000</f>
        <v>1648.62932061979</v>
      </c>
      <c r="K153" s="31" t="n">
        <f aca="false">E153/C153*1000</f>
        <v>1137.42550655542</v>
      </c>
      <c r="L153" s="31" t="n">
        <f aca="false">F153/C153*1000</f>
        <v>2125.14898688915</v>
      </c>
      <c r="M153" s="31" t="n">
        <f aca="false">G153/C153*1000</f>
        <v>2147.55661501788</v>
      </c>
      <c r="N153" s="31" t="n">
        <f aca="false">H153/C153*1000</f>
        <v>2165.55423122765</v>
      </c>
      <c r="O153" s="31" t="n">
        <f aca="false">I153/C153*1000</f>
        <v>2310.13110846246</v>
      </c>
      <c r="P153" s="31" t="n">
        <v>15</v>
      </c>
      <c r="Q153" s="31" t="n">
        <v>33.9</v>
      </c>
      <c r="R153" s="31" t="n">
        <f aca="false">Q153*1000/P153</f>
        <v>2260</v>
      </c>
    </row>
    <row r="154" customFormat="false" ht="18.75" hidden="false" customHeight="false" outlineLevel="0" collapsed="false">
      <c r="A154" s="39" t="s">
        <v>93</v>
      </c>
      <c r="B154" s="31" t="n">
        <v>1343</v>
      </c>
      <c r="C154" s="31" t="n">
        <v>2485</v>
      </c>
      <c r="D154" s="31" t="n">
        <v>4131.4</v>
      </c>
      <c r="E154" s="31" t="n">
        <v>3034.3</v>
      </c>
      <c r="F154" s="31" t="n">
        <v>5343.9</v>
      </c>
      <c r="G154" s="31" t="n">
        <v>5355.4</v>
      </c>
      <c r="H154" s="31" t="n">
        <v>5396.9</v>
      </c>
      <c r="I154" s="31" t="n">
        <v>5774.4</v>
      </c>
      <c r="J154" s="31" t="n">
        <f aca="false">D154/C154*1000</f>
        <v>1662.53521126761</v>
      </c>
      <c r="K154" s="31" t="n">
        <f aca="false">E154/C154*1000</f>
        <v>1221.046277666</v>
      </c>
      <c r="L154" s="31" t="n">
        <f aca="false">F154/C154*1000</f>
        <v>2150.46277665996</v>
      </c>
      <c r="M154" s="31" t="n">
        <f aca="false">G154/C154*1000</f>
        <v>2155.09054325956</v>
      </c>
      <c r="N154" s="31" t="n">
        <f aca="false">H154/C154*1000</f>
        <v>2171.7907444668</v>
      </c>
      <c r="O154" s="31" t="n">
        <f aca="false">I154/C154*1000</f>
        <v>2323.70221327968</v>
      </c>
      <c r="P154" s="31" t="n">
        <v>42</v>
      </c>
      <c r="Q154" s="31" t="n">
        <v>93.1</v>
      </c>
      <c r="R154" s="31" t="n">
        <f aca="false">Q154*1000/P154</f>
        <v>2216.66666666667</v>
      </c>
    </row>
    <row r="155" customFormat="false" ht="18.75" hidden="false" customHeight="false" outlineLevel="0" collapsed="false">
      <c r="A155" s="39" t="s">
        <v>94</v>
      </c>
      <c r="B155" s="31" t="n">
        <v>1344</v>
      </c>
      <c r="C155" s="31" t="n">
        <v>3283</v>
      </c>
      <c r="D155" s="31" t="n">
        <v>4983.8</v>
      </c>
      <c r="E155" s="31" t="n">
        <v>3833.2</v>
      </c>
      <c r="F155" s="31" t="n">
        <v>6778</v>
      </c>
      <c r="G155" s="31" t="n">
        <v>6794.7</v>
      </c>
      <c r="H155" s="31" t="n">
        <v>6850.3</v>
      </c>
      <c r="I155" s="31" t="n">
        <v>7358.6</v>
      </c>
      <c r="J155" s="31" t="n">
        <f aca="false">D155/C155*1000</f>
        <v>1518.06274748705</v>
      </c>
      <c r="K155" s="31" t="n">
        <f aca="false">E155/C155*1000</f>
        <v>1167.59061833689</v>
      </c>
      <c r="L155" s="31" t="n">
        <f aca="false">F155/C155*1000</f>
        <v>2064.57508376485</v>
      </c>
      <c r="M155" s="31" t="n">
        <f aca="false">G155/C155*1000</f>
        <v>2069.66189460859</v>
      </c>
      <c r="N155" s="31" t="n">
        <f aca="false">H155/C155*1000</f>
        <v>2086.59762412428</v>
      </c>
      <c r="O155" s="31" t="n">
        <f aca="false">I155/C155*1000</f>
        <v>2241.42552543405</v>
      </c>
      <c r="P155" s="31" t="n">
        <v>55</v>
      </c>
      <c r="Q155" s="31" t="n">
        <v>117.7</v>
      </c>
      <c r="R155" s="31" t="n">
        <f aca="false">Q155*1000/P155</f>
        <v>2140</v>
      </c>
    </row>
    <row r="156" customFormat="false" ht="37.5" hidden="false" customHeight="false" outlineLevel="0" collapsed="false">
      <c r="A156" s="31" t="s">
        <v>166</v>
      </c>
      <c r="B156" s="31" t="n">
        <v>1345</v>
      </c>
      <c r="C156" s="31" t="n">
        <v>2</v>
      </c>
      <c r="D156" s="31" t="n">
        <v>9.5</v>
      </c>
      <c r="E156" s="31" t="n">
        <v>5.5</v>
      </c>
      <c r="F156" s="31" t="n">
        <v>9.5</v>
      </c>
      <c r="G156" s="31" t="n">
        <v>18.1</v>
      </c>
      <c r="H156" s="31" t="n">
        <v>18.1</v>
      </c>
      <c r="I156" s="31" t="n">
        <v>18.7</v>
      </c>
      <c r="J156" s="31" t="n">
        <f aca="false">D156/C156*1000</f>
        <v>4750</v>
      </c>
      <c r="K156" s="31" t="n">
        <f aca="false">E156/C156*1000</f>
        <v>2750</v>
      </c>
      <c r="L156" s="31" t="n">
        <f aca="false">F156/C156*1000</f>
        <v>4750</v>
      </c>
      <c r="M156" s="31" t="n">
        <f aca="false">G156/C156*1000</f>
        <v>9050</v>
      </c>
      <c r="N156" s="31" t="n">
        <f aca="false">H156/C156*1000</f>
        <v>9050</v>
      </c>
      <c r="O156" s="31" t="n">
        <f aca="false">I156/C156*1000</f>
        <v>9350</v>
      </c>
      <c r="P156" s="31" t="n">
        <v>0</v>
      </c>
      <c r="Q156" s="31" t="n">
        <v>0</v>
      </c>
      <c r="R156" s="31" t="n">
        <v>0</v>
      </c>
    </row>
    <row r="157" customFormat="false" ht="18.75" hidden="false" customHeight="false" outlineLevel="0" collapsed="false">
      <c r="A157" s="31" t="s">
        <v>167</v>
      </c>
      <c r="B157" s="31" t="n">
        <v>1346</v>
      </c>
      <c r="C157" s="31" t="n">
        <v>6605</v>
      </c>
      <c r="D157" s="31" t="n">
        <v>10488.9</v>
      </c>
      <c r="E157" s="31" t="n">
        <v>7816.3</v>
      </c>
      <c r="F157" s="31" t="n">
        <v>13895.4</v>
      </c>
      <c r="G157" s="31" t="n">
        <v>13933.8</v>
      </c>
      <c r="H157" s="31" t="n">
        <v>14046</v>
      </c>
      <c r="I157" s="31" t="n">
        <v>15052.5</v>
      </c>
      <c r="J157" s="31" t="n">
        <f aca="false">D157/C157*1000</f>
        <v>1588.02422407267</v>
      </c>
      <c r="K157" s="31" t="n">
        <f aca="false">E157/C157*1000</f>
        <v>1183.39137017411</v>
      </c>
      <c r="L157" s="31" t="n">
        <f aca="false">F157/C157*1000</f>
        <v>2103.76987130961</v>
      </c>
      <c r="M157" s="31" t="n">
        <f aca="false">G157/C157*1000</f>
        <v>2109.58364875095</v>
      </c>
      <c r="N157" s="31" t="n">
        <f aca="false">H157/C157*1000</f>
        <v>2126.57077971234</v>
      </c>
      <c r="O157" s="31" t="n">
        <f aca="false">I157/C157*1000</f>
        <v>2278.95533686601</v>
      </c>
      <c r="P157" s="31" t="n">
        <v>112</v>
      </c>
      <c r="Q157" s="31" t="n">
        <v>244.7</v>
      </c>
      <c r="R157" s="31" t="n">
        <f aca="false">Q157*1000/P157</f>
        <v>2184.82142857143</v>
      </c>
    </row>
    <row r="158" customFormat="false" ht="75" hidden="false" customHeight="false" outlineLevel="0" collapsed="false">
      <c r="A158" s="31" t="s">
        <v>168</v>
      </c>
      <c r="B158" s="31" t="n">
        <v>135</v>
      </c>
      <c r="C158" s="31" t="n">
        <f aca="false">C159+C163+C164+C165+C166+C167+C168+C169+C170+C171+C172+C173</f>
        <v>10323</v>
      </c>
      <c r="D158" s="31" t="n">
        <f aca="false">D159+D163+D164+D165+D166+D167+D168+D169+D170+D171+D172+D173</f>
        <v>31286.2</v>
      </c>
      <c r="E158" s="31" t="n">
        <f aca="false">E159+E163+E164+E165+E166+E167+E168+E169+E170+E171+E172+E173</f>
        <v>27087.3</v>
      </c>
      <c r="F158" s="31" t="n">
        <f aca="false">F159+F163+F164+F165+F166+F167+F168+F169+F170+F171+F172+F173</f>
        <v>32001.9</v>
      </c>
      <c r="G158" s="31" t="n">
        <f aca="false">G159+G163+G164+G165+G166+G167+G168+G169+G170+G171+G172+G173</f>
        <v>32011</v>
      </c>
      <c r="H158" s="31" t="n">
        <f aca="false">H159+H163+H164+H165+H166+H167+H168+H169+H170+H171+H172+H173</f>
        <v>32011</v>
      </c>
      <c r="I158" s="31" t="n">
        <f aca="false">I159+I163+I164+I165+I166+I167+I168+I169+I170+I171+I172+I173</f>
        <v>32612.9</v>
      </c>
      <c r="J158" s="31" t="n">
        <f aca="false">D158/C158*1000</f>
        <v>3030.72750169524</v>
      </c>
      <c r="K158" s="31" t="n">
        <f aca="false">E158/C158*1000</f>
        <v>2623.97558849172</v>
      </c>
      <c r="L158" s="31" t="n">
        <f aca="false">F158/C158*1000</f>
        <v>3100.05812263877</v>
      </c>
      <c r="M158" s="31" t="n">
        <f aca="false">G158/C158*1000</f>
        <v>3100.93964932675</v>
      </c>
      <c r="N158" s="31" t="n">
        <f aca="false">H158/C158*1000</f>
        <v>3100.93964932675</v>
      </c>
      <c r="O158" s="31" t="n">
        <f aca="false">I158/C158*1000</f>
        <v>3159.24634311731</v>
      </c>
      <c r="P158" s="31" t="n">
        <f aca="false">P159+P163+P164+P165+P166+P167+P168+P169+P170+P171+P172+P173</f>
        <v>222</v>
      </c>
      <c r="Q158" s="31" t="n">
        <f aca="false">Q159+Q163+Q164+Q165+Q166+Q167+Q168+Q169+Q170+Q171+Q172+Q173</f>
        <v>860.3</v>
      </c>
      <c r="R158" s="31" t="n">
        <f aca="false">Q158*1000/P158</f>
        <v>3875.22522522522</v>
      </c>
    </row>
    <row r="159" customFormat="false" ht="37.5" hidden="false" customHeight="false" outlineLevel="0" collapsed="false">
      <c r="A159" s="31" t="s">
        <v>169</v>
      </c>
      <c r="B159" s="31" t="n">
        <v>136</v>
      </c>
      <c r="C159" s="31" t="n">
        <f aca="false">SUM(C160:C162)</f>
        <v>601</v>
      </c>
      <c r="D159" s="31" t="n">
        <f aca="false">SUM(D160:D162)</f>
        <v>9507.7</v>
      </c>
      <c r="E159" s="31" t="n">
        <f aca="false">SUM(E160:E162)</f>
        <v>9473.8</v>
      </c>
      <c r="F159" s="31" t="n">
        <f aca="false">SUM(F160:F162)</f>
        <v>9509</v>
      </c>
      <c r="G159" s="31" t="n">
        <f aca="false">SUM(G160:G162)</f>
        <v>9509</v>
      </c>
      <c r="H159" s="31" t="n">
        <f aca="false">SUM(H160:H162)</f>
        <v>9509</v>
      </c>
      <c r="I159" s="31" t="n">
        <f aca="false">SUM(I160:I162)</f>
        <v>9510.5</v>
      </c>
      <c r="J159" s="31" t="n">
        <f aca="false">D159/C159*1000</f>
        <v>15819.8003327787</v>
      </c>
      <c r="K159" s="31" t="n">
        <f aca="false">E159/C159*1000</f>
        <v>15763.3943427621</v>
      </c>
      <c r="L159" s="31" t="n">
        <f aca="false">F159/C159*1000</f>
        <v>15821.9633943428</v>
      </c>
      <c r="M159" s="31" t="n">
        <f aca="false">G159/C159*1000</f>
        <v>15821.9633943428</v>
      </c>
      <c r="N159" s="31" t="n">
        <f aca="false">H159/C159*1000</f>
        <v>15821.9633943428</v>
      </c>
      <c r="O159" s="31" t="n">
        <f aca="false">I159/C159*1000</f>
        <v>15824.459234609</v>
      </c>
      <c r="P159" s="31" t="n">
        <f aca="false">SUM(P160:P162)</f>
        <v>3</v>
      </c>
      <c r="Q159" s="31" t="n">
        <f aca="false">SUM(Q160:Q162)</f>
        <v>19</v>
      </c>
      <c r="R159" s="31" t="n">
        <f aca="false">Q159*1000/P159</f>
        <v>6333.33333333333</v>
      </c>
    </row>
    <row r="160" customFormat="false" ht="37.5" hidden="false" customHeight="false" outlineLevel="0" collapsed="false">
      <c r="A160" s="43" t="s">
        <v>170</v>
      </c>
      <c r="B160" s="31" t="n">
        <v>137</v>
      </c>
      <c r="C160" s="31" t="n">
        <v>0</v>
      </c>
      <c r="D160" s="31" t="n">
        <v>0</v>
      </c>
      <c r="E160" s="31" t="n">
        <v>0</v>
      </c>
      <c r="F160" s="31" t="n">
        <v>0</v>
      </c>
      <c r="G160" s="31" t="n">
        <v>0</v>
      </c>
      <c r="H160" s="31" t="n">
        <v>0</v>
      </c>
      <c r="I160" s="31" t="n">
        <v>0</v>
      </c>
      <c r="J160" s="31" t="n">
        <v>0</v>
      </c>
      <c r="K160" s="31" t="n">
        <v>0</v>
      </c>
      <c r="L160" s="31" t="n">
        <v>0</v>
      </c>
      <c r="M160" s="31" t="n">
        <v>0</v>
      </c>
      <c r="N160" s="31" t="n">
        <v>0</v>
      </c>
      <c r="O160" s="31" t="n">
        <v>0</v>
      </c>
      <c r="P160" s="31" t="n">
        <v>0</v>
      </c>
      <c r="Q160" s="31" t="n">
        <v>0</v>
      </c>
      <c r="R160" s="31" t="n">
        <v>0</v>
      </c>
    </row>
    <row r="161" customFormat="false" ht="18.75" hidden="false" customHeight="false" outlineLevel="0" collapsed="false">
      <c r="A161" s="39" t="s">
        <v>171</v>
      </c>
      <c r="B161" s="31" t="n">
        <v>138</v>
      </c>
      <c r="C161" s="31" t="n">
        <v>553</v>
      </c>
      <c r="D161" s="31" t="n">
        <v>9345</v>
      </c>
      <c r="E161" s="31" t="n">
        <v>9322</v>
      </c>
      <c r="F161" s="31" t="n">
        <v>9345.2</v>
      </c>
      <c r="G161" s="31" t="n">
        <v>9345.2</v>
      </c>
      <c r="H161" s="31" t="n">
        <v>9345.2</v>
      </c>
      <c r="I161" s="31" t="n">
        <v>9345.9</v>
      </c>
      <c r="J161" s="31" t="n">
        <f aca="false">D161/C161*1000</f>
        <v>16898.7341772152</v>
      </c>
      <c r="K161" s="31" t="n">
        <f aca="false">E161/C161*1000</f>
        <v>16857.1428571429</v>
      </c>
      <c r="L161" s="31" t="n">
        <f aca="false">F161/C161*1000</f>
        <v>16899.095840868</v>
      </c>
      <c r="M161" s="31" t="n">
        <f aca="false">G161/C161*1000</f>
        <v>16899.095840868</v>
      </c>
      <c r="N161" s="31" t="n">
        <f aca="false">H161/C161*1000</f>
        <v>16899.095840868</v>
      </c>
      <c r="O161" s="31" t="n">
        <f aca="false">I161/C161*1000</f>
        <v>16900.3616636528</v>
      </c>
      <c r="P161" s="31" t="n">
        <v>1</v>
      </c>
      <c r="Q161" s="31" t="n">
        <v>4.6</v>
      </c>
      <c r="R161" s="31" t="n">
        <f aca="false">Q161*1000/P161</f>
        <v>4600</v>
      </c>
    </row>
    <row r="162" customFormat="false" ht="18.75" hidden="false" customHeight="false" outlineLevel="0" collapsed="false">
      <c r="A162" s="39" t="s">
        <v>172</v>
      </c>
      <c r="B162" s="31" t="n">
        <v>139</v>
      </c>
      <c r="C162" s="31" t="n">
        <v>48</v>
      </c>
      <c r="D162" s="31" t="n">
        <v>162.7</v>
      </c>
      <c r="E162" s="31" t="n">
        <v>151.8</v>
      </c>
      <c r="F162" s="31" t="n">
        <v>163.8</v>
      </c>
      <c r="G162" s="31" t="n">
        <v>163.8</v>
      </c>
      <c r="H162" s="31" t="n">
        <v>163.8</v>
      </c>
      <c r="I162" s="31" t="n">
        <v>164.6</v>
      </c>
      <c r="J162" s="31" t="n">
        <f aca="false">D162/C162*1000</f>
        <v>3389.58333333333</v>
      </c>
      <c r="K162" s="31" t="n">
        <f aca="false">E162/C162*1000</f>
        <v>3162.5</v>
      </c>
      <c r="L162" s="31" t="n">
        <f aca="false">F162/C162*1000</f>
        <v>3412.5</v>
      </c>
      <c r="M162" s="31" t="n">
        <f aca="false">G162/C162*1000</f>
        <v>3412.5</v>
      </c>
      <c r="N162" s="31" t="n">
        <f aca="false">H162/C162*1000</f>
        <v>3412.5</v>
      </c>
      <c r="O162" s="31" t="n">
        <f aca="false">I162/C162*1000</f>
        <v>3429.16666666667</v>
      </c>
      <c r="P162" s="31" t="n">
        <v>2</v>
      </c>
      <c r="Q162" s="31" t="n">
        <v>14.4</v>
      </c>
      <c r="R162" s="31" t="n">
        <f aca="false">Q162*1000/P162</f>
        <v>7200</v>
      </c>
    </row>
    <row r="163" customFormat="false" ht="37.5" hidden="false" customHeight="false" outlineLevel="0" collapsed="false">
      <c r="A163" s="31" t="s">
        <v>173</v>
      </c>
      <c r="B163" s="31" t="n">
        <v>140</v>
      </c>
      <c r="C163" s="31" t="n">
        <v>855</v>
      </c>
      <c r="D163" s="31" t="n">
        <v>3681.1</v>
      </c>
      <c r="E163" s="31" t="n">
        <v>3576.4</v>
      </c>
      <c r="F163" s="31" t="n">
        <v>3684.7</v>
      </c>
      <c r="G163" s="31" t="n">
        <v>3684.7</v>
      </c>
      <c r="H163" s="31" t="n">
        <v>3684.7</v>
      </c>
      <c r="I163" s="31" t="n">
        <v>3704</v>
      </c>
      <c r="J163" s="31" t="n">
        <f aca="false">D163/C163*1000</f>
        <v>4305.38011695906</v>
      </c>
      <c r="K163" s="31" t="n">
        <f aca="false">E163/C163*1000</f>
        <v>4182.92397660819</v>
      </c>
      <c r="L163" s="31" t="n">
        <f aca="false">F163/C163*1000</f>
        <v>4309.59064327485</v>
      </c>
      <c r="M163" s="31" t="n">
        <f aca="false">G163/C163*1000</f>
        <v>4309.59064327485</v>
      </c>
      <c r="N163" s="31" t="n">
        <f aca="false">H163/C163*1000</f>
        <v>4309.59064327485</v>
      </c>
      <c r="O163" s="31" t="n">
        <f aca="false">I163/C163*1000</f>
        <v>4332.16374269006</v>
      </c>
      <c r="P163" s="31" t="n">
        <v>55</v>
      </c>
      <c r="Q163" s="31" t="n">
        <v>366</v>
      </c>
      <c r="R163" s="31" t="n">
        <f aca="false">Q163*1000/P163</f>
        <v>6654.54545454546</v>
      </c>
    </row>
    <row r="164" customFormat="false" ht="18.75" hidden="false" customHeight="false" outlineLevel="0" collapsed="false">
      <c r="A164" s="31" t="s">
        <v>174</v>
      </c>
      <c r="B164" s="31" t="n">
        <v>141</v>
      </c>
      <c r="C164" s="31" t="n">
        <v>3</v>
      </c>
      <c r="D164" s="31" t="n">
        <v>11.3</v>
      </c>
      <c r="E164" s="31" t="n">
        <v>10.9</v>
      </c>
      <c r="F164" s="31" t="n">
        <v>11.3</v>
      </c>
      <c r="G164" s="31" t="n">
        <v>11.3</v>
      </c>
      <c r="H164" s="31" t="n">
        <v>11.3</v>
      </c>
      <c r="I164" s="31" t="n">
        <v>11.3</v>
      </c>
      <c r="J164" s="31" t="n">
        <f aca="false">D164/C164*1000</f>
        <v>3766.66666666667</v>
      </c>
      <c r="K164" s="31" t="n">
        <f aca="false">E164/C164*1000</f>
        <v>3633.33333333333</v>
      </c>
      <c r="L164" s="31" t="n">
        <f aca="false">F164/C164*1000</f>
        <v>3766.66666666667</v>
      </c>
      <c r="M164" s="31" t="n">
        <f aca="false">G164/C164*1000</f>
        <v>3766.66666666667</v>
      </c>
      <c r="N164" s="31" t="n">
        <f aca="false">H164/C164*1000</f>
        <v>3766.66666666667</v>
      </c>
      <c r="O164" s="31" t="n">
        <f aca="false">I164/C164*1000</f>
        <v>3766.66666666667</v>
      </c>
      <c r="P164" s="31" t="n">
        <v>1</v>
      </c>
      <c r="Q164" s="31" t="n">
        <v>3.1</v>
      </c>
      <c r="R164" s="31" t="n">
        <f aca="false">Q164*1000/P164</f>
        <v>3100</v>
      </c>
    </row>
    <row r="165" customFormat="false" ht="37.5" hidden="false" customHeight="false" outlineLevel="0" collapsed="false">
      <c r="A165" s="31" t="s">
        <v>175</v>
      </c>
      <c r="B165" s="31" t="n">
        <v>142</v>
      </c>
      <c r="C165" s="31" t="n">
        <v>259</v>
      </c>
      <c r="D165" s="31" t="n">
        <v>821.3</v>
      </c>
      <c r="E165" s="31" t="n">
        <v>757.2</v>
      </c>
      <c r="F165" s="31" t="n">
        <v>826.9</v>
      </c>
      <c r="G165" s="31" t="n">
        <v>826.9</v>
      </c>
      <c r="H165" s="31" t="n">
        <v>826.9</v>
      </c>
      <c r="I165" s="31" t="n">
        <v>835.8</v>
      </c>
      <c r="J165" s="31" t="n">
        <f aca="false">D165/C165*1000</f>
        <v>3171.04247104247</v>
      </c>
      <c r="K165" s="31" t="n">
        <f aca="false">E165/C165*1000</f>
        <v>2923.55212355212</v>
      </c>
      <c r="L165" s="31" t="n">
        <f aca="false">F165/C165*1000</f>
        <v>3192.66409266409</v>
      </c>
      <c r="M165" s="31" t="n">
        <f aca="false">G165/C165*1000</f>
        <v>3192.66409266409</v>
      </c>
      <c r="N165" s="31" t="n">
        <f aca="false">H165/C165*1000</f>
        <v>3192.66409266409</v>
      </c>
      <c r="O165" s="31" t="n">
        <f aca="false">I165/C165*1000</f>
        <v>3227.02702702703</v>
      </c>
      <c r="P165" s="31" t="n">
        <v>6</v>
      </c>
      <c r="Q165" s="31" t="n">
        <v>25.1</v>
      </c>
      <c r="R165" s="31" t="n">
        <f aca="false">Q165*1000/P165</f>
        <v>4183.33333333333</v>
      </c>
    </row>
    <row r="166" customFormat="false" ht="37.5" hidden="false" customHeight="false" outlineLevel="0" collapsed="false">
      <c r="A166" s="31" t="s">
        <v>176</v>
      </c>
      <c r="B166" s="31" t="n">
        <v>143</v>
      </c>
      <c r="C166" s="31" t="n">
        <v>71</v>
      </c>
      <c r="D166" s="31" t="n">
        <v>172.3</v>
      </c>
      <c r="E166" s="31" t="n">
        <v>157.3</v>
      </c>
      <c r="F166" s="31" t="n">
        <v>174.1</v>
      </c>
      <c r="G166" s="31" t="n">
        <v>174.1</v>
      </c>
      <c r="H166" s="31" t="n">
        <v>174.1</v>
      </c>
      <c r="I166" s="31" t="n">
        <v>177.2</v>
      </c>
      <c r="J166" s="31" t="n">
        <f aca="false">D166/C166*1000</f>
        <v>2426.76056338028</v>
      </c>
      <c r="K166" s="31" t="n">
        <f aca="false">E166/C166*1000</f>
        <v>2215.49295774648</v>
      </c>
      <c r="L166" s="31" t="n">
        <f aca="false">F166/C166*1000</f>
        <v>2452.11267605634</v>
      </c>
      <c r="M166" s="31" t="n">
        <f aca="false">G166/C166*1000</f>
        <v>2452.11267605634</v>
      </c>
      <c r="N166" s="31" t="n">
        <f aca="false">H166/C166*1000</f>
        <v>2452.11267605634</v>
      </c>
      <c r="O166" s="31" t="n">
        <f aca="false">I166/C166*1000</f>
        <v>2495.77464788732</v>
      </c>
      <c r="P166" s="31" t="n">
        <v>7</v>
      </c>
      <c r="Q166" s="31" t="n">
        <v>22</v>
      </c>
      <c r="R166" s="31" t="n">
        <f aca="false">Q166*1000/P166</f>
        <v>3142.85714285714</v>
      </c>
    </row>
    <row r="167" customFormat="false" ht="37.5" hidden="false" customHeight="false" outlineLevel="0" collapsed="false">
      <c r="A167" s="31" t="s">
        <v>177</v>
      </c>
      <c r="B167" s="31" t="n">
        <v>144</v>
      </c>
      <c r="C167" s="31" t="n">
        <v>14</v>
      </c>
      <c r="D167" s="31" t="n">
        <v>49.3</v>
      </c>
      <c r="E167" s="31" t="n">
        <v>47.4</v>
      </c>
      <c r="F167" s="31" t="n">
        <v>49.7</v>
      </c>
      <c r="G167" s="31" t="n">
        <v>49.7</v>
      </c>
      <c r="H167" s="31" t="n">
        <v>49.7</v>
      </c>
      <c r="I167" s="31" t="n">
        <v>50</v>
      </c>
      <c r="J167" s="31" t="n">
        <f aca="false">D167/C167*1000</f>
        <v>3521.42857142857</v>
      </c>
      <c r="K167" s="31" t="n">
        <f aca="false">E167/C167*1000</f>
        <v>3385.71428571429</v>
      </c>
      <c r="L167" s="31" t="n">
        <f aca="false">F167/C167*1000</f>
        <v>3550</v>
      </c>
      <c r="M167" s="31" t="n">
        <f aca="false">G167/C167*1000</f>
        <v>3550</v>
      </c>
      <c r="N167" s="31" t="n">
        <f aca="false">H167/C167*1000</f>
        <v>3550</v>
      </c>
      <c r="O167" s="31" t="n">
        <f aca="false">I167/C167*1000</f>
        <v>3571.42857142857</v>
      </c>
      <c r="P167" s="31" t="n">
        <v>1</v>
      </c>
      <c r="Q167" s="31" t="n">
        <v>3.5</v>
      </c>
      <c r="R167" s="31" t="n">
        <v>3462.84</v>
      </c>
    </row>
    <row r="168" customFormat="false" ht="18.75" hidden="false" customHeight="false" outlineLevel="0" collapsed="false">
      <c r="A168" s="31" t="s">
        <v>178</v>
      </c>
      <c r="B168" s="31" t="n">
        <v>145</v>
      </c>
      <c r="C168" s="31" t="n">
        <v>98</v>
      </c>
      <c r="D168" s="31" t="n">
        <v>281.7</v>
      </c>
      <c r="E168" s="31" t="n">
        <v>262</v>
      </c>
      <c r="F168" s="31" t="n">
        <v>287.5</v>
      </c>
      <c r="G168" s="31" t="n">
        <v>287.5</v>
      </c>
      <c r="H168" s="31" t="n">
        <v>287.5</v>
      </c>
      <c r="I168" s="31" t="n">
        <v>290.1</v>
      </c>
      <c r="J168" s="31" t="n">
        <f aca="false">D168/C168*1000</f>
        <v>2874.48979591837</v>
      </c>
      <c r="K168" s="31" t="n">
        <f aca="false">E168/C168*1000</f>
        <v>2673.4693877551</v>
      </c>
      <c r="L168" s="31" t="n">
        <f aca="false">F168/C168*1000</f>
        <v>2933.67346938775</v>
      </c>
      <c r="M168" s="31" t="n">
        <f aca="false">G168/C168*1000</f>
        <v>2933.67346938775</v>
      </c>
      <c r="N168" s="31" t="n">
        <f aca="false">H168/C168*1000</f>
        <v>2933.67346938775</v>
      </c>
      <c r="O168" s="31" t="n">
        <f aca="false">I168/C168*1000</f>
        <v>2960.20408163265</v>
      </c>
      <c r="P168" s="31" t="n">
        <v>3</v>
      </c>
      <c r="Q168" s="31" t="n">
        <v>9</v>
      </c>
      <c r="R168" s="31" t="n">
        <f aca="false">Q168*1000/P168</f>
        <v>3000</v>
      </c>
    </row>
    <row r="169" customFormat="false" ht="18.75" hidden="false" customHeight="false" outlineLevel="0" collapsed="false">
      <c r="A169" s="31" t="s">
        <v>179</v>
      </c>
      <c r="B169" s="31" t="n">
        <v>146</v>
      </c>
      <c r="C169" s="31" t="n">
        <v>4316</v>
      </c>
      <c r="D169" s="31" t="n">
        <v>8922.6</v>
      </c>
      <c r="E169" s="31" t="n">
        <v>7279.4</v>
      </c>
      <c r="F169" s="31" t="n">
        <v>9113.6</v>
      </c>
      <c r="G169" s="31" t="n">
        <v>9117.3</v>
      </c>
      <c r="H169" s="31" t="n">
        <v>9117.3</v>
      </c>
      <c r="I169" s="31" t="n">
        <v>9367.5</v>
      </c>
      <c r="J169" s="31" t="n">
        <f aca="false">D169/C169*1000</f>
        <v>2067.33086190918</v>
      </c>
      <c r="K169" s="31" t="n">
        <f aca="false">E169/C169*1000</f>
        <v>1686.60797034291</v>
      </c>
      <c r="L169" s="31" t="n">
        <f aca="false">F169/C169*1000</f>
        <v>2111.58480074143</v>
      </c>
      <c r="M169" s="31" t="n">
        <f aca="false">G169/C169*1000</f>
        <v>2112.44207599629</v>
      </c>
      <c r="N169" s="31" t="n">
        <f aca="false">H169/C169*1000</f>
        <v>2112.44207599629</v>
      </c>
      <c r="O169" s="31" t="n">
        <f aca="false">I169/C169*1000</f>
        <v>2170.41241890639</v>
      </c>
      <c r="P169" s="31" t="n">
        <v>40</v>
      </c>
      <c r="Q169" s="31" t="n">
        <v>123.9</v>
      </c>
      <c r="R169" s="31" t="n">
        <f aca="false">Q169*1000/P169</f>
        <v>3097.5</v>
      </c>
    </row>
    <row r="170" customFormat="false" ht="18.75" hidden="false" customHeight="false" outlineLevel="0" collapsed="false">
      <c r="A170" s="31" t="s">
        <v>180</v>
      </c>
      <c r="B170" s="31" t="n">
        <v>1461</v>
      </c>
      <c r="C170" s="31" t="n">
        <v>4061</v>
      </c>
      <c r="D170" s="31" t="n">
        <v>7743.9</v>
      </c>
      <c r="E170" s="31" t="n">
        <v>5443.5</v>
      </c>
      <c r="F170" s="31" t="n">
        <v>8240.2</v>
      </c>
      <c r="G170" s="31" t="n">
        <v>8244.7</v>
      </c>
      <c r="H170" s="31" t="n">
        <v>8244.7</v>
      </c>
      <c r="I170" s="31" t="n">
        <v>8559.3</v>
      </c>
      <c r="J170" s="31" t="n">
        <f aca="false">D170/C170*1000</f>
        <v>1906.89485348436</v>
      </c>
      <c r="K170" s="31" t="n">
        <f aca="false">E170/C170*1000</f>
        <v>1340.43339079045</v>
      </c>
      <c r="L170" s="31" t="n">
        <f aca="false">F170/C170*1000</f>
        <v>2029.10613149471</v>
      </c>
      <c r="M170" s="31" t="n">
        <f aca="false">G170/C170*1000</f>
        <v>2030.21423294755</v>
      </c>
      <c r="N170" s="31" t="n">
        <f aca="false">H170/C170*1000</f>
        <v>2030.21423294755</v>
      </c>
      <c r="O170" s="31" t="n">
        <f aca="false">I170/C170*1000</f>
        <v>2107.68283673972</v>
      </c>
      <c r="P170" s="31" t="n">
        <v>106</v>
      </c>
      <c r="Q170" s="31" t="n">
        <v>288.7</v>
      </c>
      <c r="R170" s="31" t="n">
        <f aca="false">Q170*1000/P170</f>
        <v>2723.58490566038</v>
      </c>
    </row>
    <row r="171" customFormat="false" ht="56.25" hidden="false" customHeight="false" outlineLevel="0" collapsed="false">
      <c r="A171" s="31" t="s">
        <v>181</v>
      </c>
      <c r="B171" s="31" t="n">
        <v>147</v>
      </c>
      <c r="C171" s="31" t="n">
        <v>4</v>
      </c>
      <c r="D171" s="31" t="n">
        <v>6.5</v>
      </c>
      <c r="E171" s="31" t="n">
        <v>5.1</v>
      </c>
      <c r="F171" s="31" t="n">
        <v>7.3</v>
      </c>
      <c r="G171" s="31" t="n">
        <v>7.3</v>
      </c>
      <c r="H171" s="31" t="n">
        <v>7.3</v>
      </c>
      <c r="I171" s="31" t="n">
        <v>8.1</v>
      </c>
      <c r="J171" s="31" t="n">
        <f aca="false">D171/C171*1000</f>
        <v>1625</v>
      </c>
      <c r="K171" s="31" t="n">
        <f aca="false">E171/C171*1000</f>
        <v>1275</v>
      </c>
      <c r="L171" s="31" t="n">
        <f aca="false">F171/C171*1000</f>
        <v>1825</v>
      </c>
      <c r="M171" s="31" t="n">
        <f aca="false">G171/C171*1000</f>
        <v>1825</v>
      </c>
      <c r="N171" s="31" t="n">
        <f aca="false">H171/C171*1000</f>
        <v>1825</v>
      </c>
      <c r="O171" s="31" t="n">
        <f aca="false">I171/C171*1000</f>
        <v>2025</v>
      </c>
      <c r="P171" s="31" t="n">
        <v>0</v>
      </c>
      <c r="Q171" s="31" t="n">
        <v>0</v>
      </c>
      <c r="R171" s="31" t="n">
        <v>0</v>
      </c>
    </row>
    <row r="172" customFormat="false" ht="18.75" hidden="false" customHeight="false" outlineLevel="0" collapsed="false">
      <c r="A172" s="31" t="s">
        <v>182</v>
      </c>
      <c r="B172" s="31" t="n">
        <v>148</v>
      </c>
      <c r="C172" s="31" t="n">
        <v>11</v>
      </c>
      <c r="D172" s="31" t="n">
        <v>27.6</v>
      </c>
      <c r="E172" s="31" t="n">
        <v>23</v>
      </c>
      <c r="F172" s="31" t="n">
        <v>29.1</v>
      </c>
      <c r="G172" s="31" t="n">
        <v>29.1</v>
      </c>
      <c r="H172" s="31" t="n">
        <v>29.1</v>
      </c>
      <c r="I172" s="31" t="n">
        <v>29.1</v>
      </c>
      <c r="J172" s="31" t="n">
        <f aca="false">D172/C172*1000</f>
        <v>2509.09090909091</v>
      </c>
      <c r="K172" s="31" t="n">
        <f aca="false">E172/C172*1000</f>
        <v>2090.90909090909</v>
      </c>
      <c r="L172" s="31" t="n">
        <f aca="false">F172/C172*1000</f>
        <v>2645.45454545455</v>
      </c>
      <c r="M172" s="31" t="n">
        <f aca="false">G172/C172*1000</f>
        <v>2645.45454545455</v>
      </c>
      <c r="N172" s="31" t="n">
        <f aca="false">H172/C172*1000</f>
        <v>2645.45454545455</v>
      </c>
      <c r="O172" s="31" t="n">
        <f aca="false">I172/C172*1000</f>
        <v>2645.45454545455</v>
      </c>
      <c r="P172" s="31" t="n">
        <v>0</v>
      </c>
      <c r="Q172" s="31" t="n">
        <v>0</v>
      </c>
      <c r="R172" s="31" t="n">
        <v>0</v>
      </c>
    </row>
    <row r="173" customFormat="false" ht="18.75" hidden="false" customHeight="false" outlineLevel="0" collapsed="false">
      <c r="A173" s="31" t="s">
        <v>183</v>
      </c>
      <c r="B173" s="31" t="n">
        <v>149</v>
      </c>
      <c r="C173" s="31" t="n">
        <v>30</v>
      </c>
      <c r="D173" s="31" t="n">
        <v>60.9</v>
      </c>
      <c r="E173" s="31" t="n">
        <v>51.3</v>
      </c>
      <c r="F173" s="31" t="n">
        <v>68.5</v>
      </c>
      <c r="G173" s="31" t="n">
        <v>69.4</v>
      </c>
      <c r="H173" s="31" t="n">
        <v>69.4</v>
      </c>
      <c r="I173" s="31" t="n">
        <v>70</v>
      </c>
      <c r="J173" s="31" t="n">
        <f aca="false">D173/C173*1000</f>
        <v>2030</v>
      </c>
      <c r="K173" s="31" t="n">
        <f aca="false">E173/C173*1000</f>
        <v>1710</v>
      </c>
      <c r="L173" s="31" t="n">
        <f aca="false">F173/C173*1000</f>
        <v>2283.33333333333</v>
      </c>
      <c r="M173" s="31" t="n">
        <f aca="false">G173/C173*1000</f>
        <v>2313.33333333333</v>
      </c>
      <c r="N173" s="31" t="n">
        <f aca="false">H173/C173*1000</f>
        <v>2313.33333333333</v>
      </c>
      <c r="O173" s="31" t="n">
        <f aca="false">I173/C173*1000</f>
        <v>2333.33333333333</v>
      </c>
      <c r="P173" s="31" t="n">
        <v>0</v>
      </c>
      <c r="Q173" s="31" t="n">
        <v>0</v>
      </c>
      <c r="R173" s="31" t="n">
        <v>0</v>
      </c>
    </row>
    <row r="174" customFormat="false" ht="75" hidden="false" customHeight="false" outlineLevel="0" collapsed="false">
      <c r="A174" s="31" t="s">
        <v>184</v>
      </c>
      <c r="B174" s="31" t="n">
        <v>150</v>
      </c>
      <c r="C174" s="31" t="n">
        <v>5380</v>
      </c>
      <c r="D174" s="31" t="n">
        <v>12381.6</v>
      </c>
      <c r="E174" s="31" t="n">
        <v>9850.3</v>
      </c>
      <c r="F174" s="31" t="n">
        <v>12694.1</v>
      </c>
      <c r="G174" s="31" t="n">
        <v>12700.8</v>
      </c>
      <c r="H174" s="31" t="n">
        <v>12700.8</v>
      </c>
      <c r="I174" s="31" t="n">
        <v>13029.4</v>
      </c>
      <c r="J174" s="31" t="n">
        <f aca="false">D174/C174*1000</f>
        <v>2301.4126394052</v>
      </c>
      <c r="K174" s="31" t="n">
        <f aca="false">E174/C174*1000</f>
        <v>1830.91078066915</v>
      </c>
      <c r="L174" s="31" t="n">
        <f aca="false">F174/C174*1000</f>
        <v>2359.49814126394</v>
      </c>
      <c r="M174" s="31" t="n">
        <f aca="false">G174/C174*1000</f>
        <v>2360.74349442379</v>
      </c>
      <c r="N174" s="31" t="n">
        <f aca="false">H174/C174*1000</f>
        <v>2360.74349442379</v>
      </c>
      <c r="O174" s="31" t="n">
        <f aca="false">I174/C174*1000</f>
        <v>2421.82156133829</v>
      </c>
      <c r="P174" s="31" t="n">
        <v>107</v>
      </c>
      <c r="Q174" s="31" t="n">
        <v>369.5</v>
      </c>
      <c r="R174" s="31" t="n">
        <f aca="false">Q174*1000/P174</f>
        <v>3453.27102803738</v>
      </c>
    </row>
    <row r="175" customFormat="false" ht="18.75" hidden="false" customHeight="false" outlineLevel="0" collapsed="false">
      <c r="A175" s="31" t="s">
        <v>185</v>
      </c>
      <c r="B175" s="31" t="n">
        <v>151</v>
      </c>
      <c r="C175" s="31" t="n">
        <v>2262</v>
      </c>
      <c r="D175" s="31" t="n">
        <v>4021.3</v>
      </c>
      <c r="E175" s="31" t="n">
        <v>3112.8</v>
      </c>
      <c r="F175" s="31" t="n">
        <v>4439.8</v>
      </c>
      <c r="G175" s="31" t="n">
        <v>4439.8</v>
      </c>
      <c r="H175" s="31" t="n">
        <v>4439.8</v>
      </c>
      <c r="I175" s="31" t="n">
        <v>4598.8</v>
      </c>
      <c r="J175" s="31" t="n">
        <f aca="false">D175/C175*1000</f>
        <v>1777.76304155615</v>
      </c>
      <c r="K175" s="31" t="n">
        <f aca="false">E175/C175*1000</f>
        <v>1376.12732095491</v>
      </c>
      <c r="L175" s="31" t="n">
        <f aca="false">F175/C175*1000</f>
        <v>1962.77630415561</v>
      </c>
      <c r="M175" s="31" t="n">
        <f aca="false">G175/C175*1000</f>
        <v>1962.77630415561</v>
      </c>
      <c r="N175" s="31" t="n">
        <f aca="false">H175/C175*1000</f>
        <v>1962.77630415561</v>
      </c>
      <c r="O175" s="31" t="n">
        <f aca="false">I175/C175*1000</f>
        <v>2033.06808134394</v>
      </c>
      <c r="P175" s="31" t="n">
        <v>102</v>
      </c>
      <c r="Q175" s="31" t="n">
        <v>271.5</v>
      </c>
      <c r="R175" s="31" t="n">
        <f aca="false">Q175*1000/P175</f>
        <v>2661.76470588235</v>
      </c>
    </row>
    <row r="176" customFormat="false" ht="18.75" hidden="false" customHeight="false" outlineLevel="0" collapsed="false">
      <c r="A176" s="31" t="s">
        <v>186</v>
      </c>
      <c r="B176" s="31" t="n">
        <v>152</v>
      </c>
      <c r="C176" s="31" t="n">
        <v>1044</v>
      </c>
      <c r="D176" s="31" t="n">
        <v>5518.7</v>
      </c>
      <c r="E176" s="31" t="n">
        <v>5417.9</v>
      </c>
      <c r="F176" s="31" t="n">
        <v>5570.8</v>
      </c>
      <c r="G176" s="31" t="n">
        <v>5577.1</v>
      </c>
      <c r="H176" s="31" t="n">
        <v>5577.1</v>
      </c>
      <c r="I176" s="31" t="n">
        <v>5600.7</v>
      </c>
      <c r="J176" s="31" t="n">
        <f aca="false">D176/C176*1000</f>
        <v>5286.11111111111</v>
      </c>
      <c r="K176" s="31" t="n">
        <f aca="false">E176/C176*1000</f>
        <v>5189.55938697318</v>
      </c>
      <c r="L176" s="31" t="n">
        <f aca="false">F176/C176*1000</f>
        <v>5336.0153256705</v>
      </c>
      <c r="M176" s="31" t="n">
        <f aca="false">G176/C176*1000</f>
        <v>5342.04980842912</v>
      </c>
      <c r="N176" s="31" t="n">
        <f aca="false">H176/C176*1000</f>
        <v>5342.04980842912</v>
      </c>
      <c r="O176" s="31" t="n">
        <f aca="false">I176/C176*1000</f>
        <v>5364.65517241379</v>
      </c>
      <c r="P176" s="31" t="n">
        <v>88</v>
      </c>
      <c r="Q176" s="31" t="n">
        <v>499.2</v>
      </c>
      <c r="R176" s="31" t="n">
        <f aca="false">Q176*1000/P176</f>
        <v>5672.72727272727</v>
      </c>
    </row>
    <row r="177" customFormat="false" ht="37.5" hidden="false" customHeight="false" outlineLevel="0" collapsed="false">
      <c r="A177" s="31" t="s">
        <v>187</v>
      </c>
      <c r="B177" s="31" t="n">
        <v>153</v>
      </c>
      <c r="C177" s="31" t="n">
        <f aca="false">SUM(C178:C180)</f>
        <v>132</v>
      </c>
      <c r="D177" s="31" t="n">
        <f aca="false">SUM(D178:D180)</f>
        <v>847.8</v>
      </c>
      <c r="E177" s="31" t="n">
        <f aca="false">SUM(E178:E180)</f>
        <v>784.9</v>
      </c>
      <c r="F177" s="31" t="n">
        <f aca="false">SUM(F178:F180)</f>
        <v>850.4</v>
      </c>
      <c r="G177" s="31" t="n">
        <f aca="false">SUM(G178:G180)</f>
        <v>854.4</v>
      </c>
      <c r="H177" s="31" t="n">
        <f aca="false">SUM(H178:H180)</f>
        <v>854.4</v>
      </c>
      <c r="I177" s="31" t="n">
        <f aca="false">SUM(I178:I180)</f>
        <v>863.2</v>
      </c>
      <c r="J177" s="31" t="n">
        <f aca="false">D177/C177*1000</f>
        <v>6422.72727272727</v>
      </c>
      <c r="K177" s="31" t="n">
        <f aca="false">E177/C177*1000</f>
        <v>5946.21212121212</v>
      </c>
      <c r="L177" s="31" t="n">
        <f aca="false">F177/C177*1000</f>
        <v>6442.42424242424</v>
      </c>
      <c r="M177" s="31" t="n">
        <f aca="false">G177/C177*1000</f>
        <v>6472.72727272727</v>
      </c>
      <c r="N177" s="31" t="n">
        <f aca="false">H177/C177*1000</f>
        <v>6472.72727272727</v>
      </c>
      <c r="O177" s="31" t="n">
        <f aca="false">I177/C177*1000</f>
        <v>6539.39393939394</v>
      </c>
      <c r="P177" s="31" t="n">
        <v>0</v>
      </c>
      <c r="Q177" s="31" t="n">
        <v>0</v>
      </c>
      <c r="R177" s="31" t="n">
        <v>0</v>
      </c>
    </row>
    <row r="178" customFormat="false" ht="37.5" hidden="false" customHeight="false" outlineLevel="0" collapsed="false">
      <c r="A178" s="40" t="s">
        <v>152</v>
      </c>
      <c r="B178" s="31" t="n">
        <v>154</v>
      </c>
      <c r="C178" s="31" t="n">
        <v>12</v>
      </c>
      <c r="D178" s="31" t="n">
        <v>75.6</v>
      </c>
      <c r="E178" s="31" t="n">
        <v>70.6</v>
      </c>
      <c r="F178" s="31" t="n">
        <v>75.6</v>
      </c>
      <c r="G178" s="31" t="n">
        <v>75.6</v>
      </c>
      <c r="H178" s="31" t="n">
        <v>75.6</v>
      </c>
      <c r="I178" s="31" t="n">
        <v>75.8</v>
      </c>
      <c r="J178" s="31" t="n">
        <f aca="false">D178/C178*1000</f>
        <v>6300</v>
      </c>
      <c r="K178" s="31" t="n">
        <f aca="false">E178/C178*1000</f>
        <v>5883.33333333333</v>
      </c>
      <c r="L178" s="31" t="n">
        <f aca="false">F178/C178*1000</f>
        <v>6300</v>
      </c>
      <c r="M178" s="31" t="n">
        <f aca="false">G178/C178*1000</f>
        <v>6300</v>
      </c>
      <c r="N178" s="31" t="n">
        <f aca="false">H178/C178*1000</f>
        <v>6300</v>
      </c>
      <c r="O178" s="31" t="n">
        <f aca="false">I178/C178*1000</f>
        <v>6316.66666666667</v>
      </c>
      <c r="P178" s="31" t="n">
        <v>0</v>
      </c>
      <c r="Q178" s="31" t="n">
        <v>0</v>
      </c>
      <c r="R178" s="31" t="n">
        <v>0</v>
      </c>
    </row>
    <row r="179" customFormat="false" ht="18.75" hidden="false" customHeight="false" outlineLevel="0" collapsed="false">
      <c r="A179" s="39" t="s">
        <v>93</v>
      </c>
      <c r="B179" s="31" t="n">
        <v>155</v>
      </c>
      <c r="C179" s="31" t="n">
        <v>55</v>
      </c>
      <c r="D179" s="31" t="n">
        <v>454.3</v>
      </c>
      <c r="E179" s="31" t="n">
        <v>422.4</v>
      </c>
      <c r="F179" s="31" t="n">
        <v>455.6</v>
      </c>
      <c r="G179" s="31" t="n">
        <v>459.6</v>
      </c>
      <c r="H179" s="31" t="n">
        <v>459.6</v>
      </c>
      <c r="I179" s="31" t="n">
        <v>463.2</v>
      </c>
      <c r="J179" s="31" t="n">
        <f aca="false">D179/C179*1000</f>
        <v>8260</v>
      </c>
      <c r="K179" s="31" t="n">
        <f aca="false">E179/C179*1000</f>
        <v>7680</v>
      </c>
      <c r="L179" s="31" t="n">
        <f aca="false">F179/C179*1000</f>
        <v>8283.63636363636</v>
      </c>
      <c r="M179" s="31" t="n">
        <f aca="false">G179/C179*1000</f>
        <v>8356.36363636364</v>
      </c>
      <c r="N179" s="31" t="n">
        <f aca="false">H179/C179*1000</f>
        <v>8356.36363636364</v>
      </c>
      <c r="O179" s="31" t="n">
        <f aca="false">I179/C179*1000</f>
        <v>8421.81818181818</v>
      </c>
      <c r="P179" s="31" t="n">
        <v>0</v>
      </c>
      <c r="Q179" s="31" t="n">
        <v>0</v>
      </c>
      <c r="R179" s="31" t="n">
        <v>0</v>
      </c>
    </row>
    <row r="180" customFormat="false" ht="18.75" hidden="false" customHeight="false" outlineLevel="0" collapsed="false">
      <c r="A180" s="39" t="s">
        <v>94</v>
      </c>
      <c r="B180" s="31" t="n">
        <v>156</v>
      </c>
      <c r="C180" s="31" t="n">
        <v>65</v>
      </c>
      <c r="D180" s="31" t="n">
        <v>317.9</v>
      </c>
      <c r="E180" s="31" t="n">
        <v>291.9</v>
      </c>
      <c r="F180" s="31" t="n">
        <v>319.2</v>
      </c>
      <c r="G180" s="31" t="n">
        <v>319.2</v>
      </c>
      <c r="H180" s="31" t="n">
        <v>319.2</v>
      </c>
      <c r="I180" s="31" t="n">
        <v>324.2</v>
      </c>
      <c r="J180" s="31" t="n">
        <f aca="false">D180/C180*1000</f>
        <v>4890.76923076923</v>
      </c>
      <c r="K180" s="31" t="n">
        <f aca="false">E180/C180*1000</f>
        <v>4490.76923076923</v>
      </c>
      <c r="L180" s="31" t="n">
        <f aca="false">F180/C180*1000</f>
        <v>4910.76923076923</v>
      </c>
      <c r="M180" s="31" t="n">
        <f aca="false">G180/C180*1000</f>
        <v>4910.76923076923</v>
      </c>
      <c r="N180" s="31" t="n">
        <f aca="false">H180/C180*1000</f>
        <v>4910.76923076923</v>
      </c>
      <c r="O180" s="31" t="n">
        <f aca="false">I180/C180*1000</f>
        <v>4987.69230769231</v>
      </c>
      <c r="P180" s="31" t="n">
        <v>0</v>
      </c>
      <c r="Q180" s="31" t="n">
        <v>0</v>
      </c>
      <c r="R180" s="31" t="n">
        <v>0</v>
      </c>
    </row>
    <row r="181" customFormat="false" ht="37.5" hidden="false" customHeight="false" outlineLevel="0" collapsed="false">
      <c r="A181" s="31" t="s">
        <v>188</v>
      </c>
      <c r="B181" s="31" t="n">
        <v>157</v>
      </c>
      <c r="C181" s="31" t="n">
        <v>5</v>
      </c>
      <c r="D181" s="31" t="n">
        <v>92.5</v>
      </c>
      <c r="E181" s="31" t="n">
        <v>84.6</v>
      </c>
      <c r="F181" s="31" t="n">
        <v>92.5</v>
      </c>
      <c r="G181" s="31" t="n">
        <v>96.5</v>
      </c>
      <c r="H181" s="31" t="n">
        <v>96.5</v>
      </c>
      <c r="I181" s="31" t="n">
        <v>96.7</v>
      </c>
      <c r="J181" s="31" t="n">
        <f aca="false">D181/C181*1000</f>
        <v>18500</v>
      </c>
      <c r="K181" s="31" t="n">
        <f aca="false">E181/C181*1000</f>
        <v>16920</v>
      </c>
      <c r="L181" s="31" t="n">
        <f aca="false">F181/C181*1000</f>
        <v>18500</v>
      </c>
      <c r="M181" s="31" t="n">
        <f aca="false">G181/C181*1000</f>
        <v>19300</v>
      </c>
      <c r="N181" s="31" t="n">
        <f aca="false">H181/C181*1000</f>
        <v>19300</v>
      </c>
      <c r="O181" s="31" t="n">
        <f aca="false">I181/C181*1000</f>
        <v>19340</v>
      </c>
      <c r="P181" s="31" t="n">
        <v>0</v>
      </c>
      <c r="Q181" s="31" t="n">
        <v>0</v>
      </c>
      <c r="R181" s="31" t="n">
        <v>0</v>
      </c>
    </row>
    <row r="182" customFormat="false" ht="18.75" hidden="false" customHeight="false" outlineLevel="0" collapsed="false">
      <c r="A182" s="31" t="s">
        <v>167</v>
      </c>
      <c r="B182" s="31" t="n">
        <v>158</v>
      </c>
      <c r="C182" s="31" t="n">
        <v>127</v>
      </c>
      <c r="D182" s="31" t="n">
        <v>755.3</v>
      </c>
      <c r="E182" s="31" t="n">
        <v>700.3</v>
      </c>
      <c r="F182" s="31" t="n">
        <v>757.9</v>
      </c>
      <c r="G182" s="31" t="n">
        <v>757.9</v>
      </c>
      <c r="H182" s="31" t="n">
        <v>757.9</v>
      </c>
      <c r="I182" s="31" t="n">
        <v>766.5</v>
      </c>
      <c r="J182" s="31" t="n">
        <f aca="false">D182/C182*1000</f>
        <v>5947.24409448819</v>
      </c>
      <c r="K182" s="31" t="n">
        <f aca="false">E182/C182*1000</f>
        <v>5514.17322834646</v>
      </c>
      <c r="L182" s="31" t="n">
        <f aca="false">F182/C182*1000</f>
        <v>5967.71653543307</v>
      </c>
      <c r="M182" s="31" t="n">
        <f aca="false">G182/C182*1000</f>
        <v>5967.71653543307</v>
      </c>
      <c r="N182" s="31" t="n">
        <f aca="false">H182/C182*1000</f>
        <v>5967.71653543307</v>
      </c>
      <c r="O182" s="31" t="n">
        <f aca="false">I182/C182*1000</f>
        <v>6035.43307086614</v>
      </c>
      <c r="P182" s="31" t="n">
        <v>0</v>
      </c>
      <c r="Q182" s="31" t="n">
        <v>0</v>
      </c>
      <c r="R182" s="31" t="n">
        <v>0</v>
      </c>
    </row>
    <row r="183" customFormat="false" ht="204.75" hidden="false" customHeight="false" outlineLevel="0" collapsed="false">
      <c r="A183" s="31" t="s">
        <v>189</v>
      </c>
      <c r="B183" s="31" t="n">
        <v>159</v>
      </c>
      <c r="C183" s="31" t="n">
        <v>1322</v>
      </c>
      <c r="D183" s="31" t="n">
        <v>2955.3</v>
      </c>
      <c r="E183" s="31" t="n">
        <v>1995.7</v>
      </c>
      <c r="F183" s="31" t="n">
        <v>3295.2</v>
      </c>
      <c r="G183" s="31" t="n">
        <v>3325.3</v>
      </c>
      <c r="H183" s="31" t="n">
        <v>3409.3</v>
      </c>
      <c r="I183" s="31" t="n">
        <v>3550.7</v>
      </c>
      <c r="J183" s="31" t="n">
        <f aca="false">D183/C183*1000</f>
        <v>2235.47655068079</v>
      </c>
      <c r="K183" s="31" t="n">
        <f aca="false">E183/C183*1000</f>
        <v>1509.60665658094</v>
      </c>
      <c r="L183" s="31" t="n">
        <f aca="false">F183/C183*1000</f>
        <v>2492.58698940998</v>
      </c>
      <c r="M183" s="31" t="n">
        <f aca="false">G183/C183*1000</f>
        <v>2515.35552193646</v>
      </c>
      <c r="N183" s="31" t="n">
        <f aca="false">H183/C183*1000</f>
        <v>2578.89561270802</v>
      </c>
      <c r="O183" s="31" t="n">
        <f aca="false">I183/C183*1000</f>
        <v>2685.85476550681</v>
      </c>
      <c r="P183" s="31" t="n">
        <v>123</v>
      </c>
      <c r="Q183" s="31" t="n">
        <v>321.2</v>
      </c>
      <c r="R183" s="31" t="n">
        <f aca="false">Q183*1000/P183</f>
        <v>2611.38211382114</v>
      </c>
    </row>
    <row r="184" customFormat="false" ht="56.25" hidden="false" customHeight="false" outlineLevel="0" collapsed="false">
      <c r="A184" s="31" t="s">
        <v>190</v>
      </c>
      <c r="B184" s="31" t="n">
        <v>160</v>
      </c>
      <c r="C184" s="31" t="n">
        <v>1835</v>
      </c>
      <c r="D184" s="31" t="n">
        <v>0</v>
      </c>
      <c r="E184" s="31" t="n">
        <v>0</v>
      </c>
      <c r="F184" s="31" t="n">
        <v>0</v>
      </c>
      <c r="G184" s="31" t="n">
        <v>0</v>
      </c>
      <c r="H184" s="31" t="n">
        <v>0</v>
      </c>
      <c r="I184" s="31" t="n">
        <v>0</v>
      </c>
      <c r="J184" s="31" t="n">
        <v>0</v>
      </c>
      <c r="K184" s="31" t="n">
        <v>0</v>
      </c>
      <c r="L184" s="31" t="n">
        <v>0</v>
      </c>
      <c r="M184" s="31" t="n">
        <v>0</v>
      </c>
      <c r="N184" s="31" t="n">
        <v>0</v>
      </c>
      <c r="O184" s="31" t="n">
        <v>0</v>
      </c>
      <c r="P184" s="31" t="n">
        <v>194</v>
      </c>
      <c r="Q184" s="31" t="n">
        <v>0</v>
      </c>
      <c r="R184" s="31" t="n">
        <v>0</v>
      </c>
    </row>
    <row r="185" customFormat="false" ht="18.75" hidden="false" customHeight="false" outlineLevel="0" collapsed="false">
      <c r="A185" s="31" t="s">
        <v>191</v>
      </c>
      <c r="B185" s="31" t="n">
        <v>1601</v>
      </c>
      <c r="C185" s="31" t="n">
        <v>1807</v>
      </c>
      <c r="D185" s="31" t="n">
        <v>0</v>
      </c>
      <c r="E185" s="31" t="n">
        <v>0</v>
      </c>
      <c r="F185" s="31" t="n">
        <v>0</v>
      </c>
      <c r="G185" s="31" t="n">
        <v>0</v>
      </c>
      <c r="H185" s="31" t="n">
        <v>0</v>
      </c>
      <c r="I185" s="31" t="n">
        <v>0</v>
      </c>
      <c r="J185" s="31" t="n">
        <v>0</v>
      </c>
      <c r="K185" s="31" t="n">
        <v>0</v>
      </c>
      <c r="L185" s="31" t="n">
        <v>0</v>
      </c>
      <c r="M185" s="31" t="n">
        <v>0</v>
      </c>
      <c r="N185" s="31" t="n">
        <v>0</v>
      </c>
      <c r="O185" s="31" t="n">
        <v>0</v>
      </c>
      <c r="P185" s="31" t="n">
        <v>194</v>
      </c>
      <c r="Q185" s="31" t="n">
        <v>0</v>
      </c>
      <c r="R185" s="31" t="n">
        <v>0</v>
      </c>
    </row>
    <row r="186" customFormat="false" ht="56.25" hidden="false" customHeight="false" outlineLevel="0" collapsed="false">
      <c r="A186" s="31" t="s">
        <v>192</v>
      </c>
      <c r="B186" s="31" t="n">
        <v>165</v>
      </c>
      <c r="C186" s="31" t="n">
        <v>627</v>
      </c>
      <c r="D186" s="31" t="n">
        <v>1867.9</v>
      </c>
      <c r="E186" s="31" t="n">
        <v>1193.7</v>
      </c>
      <c r="F186" s="31" t="n">
        <v>1875.2</v>
      </c>
      <c r="G186" s="31" t="n">
        <v>1906.4</v>
      </c>
      <c r="H186" s="31" t="n">
        <v>1908.9</v>
      </c>
      <c r="I186" s="31" t="n">
        <v>2061.8</v>
      </c>
      <c r="J186" s="31" t="n">
        <f aca="false">D186/C186*1000</f>
        <v>2979.10685805423</v>
      </c>
      <c r="K186" s="31" t="n">
        <f aca="false">E186/C186*1000</f>
        <v>1903.82775119617</v>
      </c>
      <c r="L186" s="31" t="n">
        <f aca="false">F186/C186*1000</f>
        <v>2990.74960127592</v>
      </c>
      <c r="M186" s="31" t="n">
        <f aca="false">G186/C186*1000</f>
        <v>3040.51036682616</v>
      </c>
      <c r="N186" s="31" t="n">
        <f aca="false">H186/C186*1000</f>
        <v>3044.4976076555</v>
      </c>
      <c r="O186" s="31" t="n">
        <f aca="false">I186/C186*1000</f>
        <v>3288.35725677831</v>
      </c>
      <c r="P186" s="31" t="n">
        <v>0</v>
      </c>
      <c r="Q186" s="31" t="n">
        <v>0</v>
      </c>
      <c r="R186" s="31" t="n">
        <v>0</v>
      </c>
    </row>
    <row r="187" customFormat="false" ht="18.75" hidden="false" customHeight="false" outlineLevel="0" collapsed="false">
      <c r="A187" s="34" t="s">
        <v>193</v>
      </c>
      <c r="B187" s="34" t="n">
        <v>166</v>
      </c>
      <c r="C187" s="31" t="n">
        <v>2638</v>
      </c>
      <c r="D187" s="31" t="n">
        <v>6672.4</v>
      </c>
      <c r="E187" s="31" t="n">
        <v>4832.9</v>
      </c>
      <c r="F187" s="31" t="n">
        <v>6875.8</v>
      </c>
      <c r="G187" s="31" t="n">
        <v>6924.3</v>
      </c>
      <c r="H187" s="31" t="n">
        <v>6929.1</v>
      </c>
      <c r="I187" s="31" t="n">
        <v>7203.7</v>
      </c>
      <c r="J187" s="31" t="n">
        <f aca="false">D187/C187*1000</f>
        <v>2529.34040940106</v>
      </c>
      <c r="K187" s="31" t="n">
        <f aca="false">E187/C187*1000</f>
        <v>1832.03184230478</v>
      </c>
      <c r="L187" s="31" t="n">
        <f aca="false">F187/C187*1000</f>
        <v>2606.44427596664</v>
      </c>
      <c r="M187" s="31" t="n">
        <f aca="false">G187/C187*1000</f>
        <v>2624.82941622441</v>
      </c>
      <c r="N187" s="31" t="n">
        <f aca="false">H187/C187*1000</f>
        <v>2626.64897649735</v>
      </c>
      <c r="O187" s="31" t="n">
        <f aca="false">I187/C187*1000</f>
        <v>2730.74298711145</v>
      </c>
      <c r="P187" s="31" t="n">
        <v>146</v>
      </c>
      <c r="Q187" s="31" t="n">
        <v>419.3</v>
      </c>
      <c r="R187" s="31" t="n">
        <f aca="false">Q187*1000/P187</f>
        <v>2871.91780821918</v>
      </c>
    </row>
    <row r="188" customFormat="false" ht="115.5" hidden="false" customHeight="false" outlineLevel="0" collapsed="false">
      <c r="A188" s="44" t="s">
        <v>194</v>
      </c>
      <c r="B188" s="45" t="n">
        <v>1661</v>
      </c>
      <c r="C188" s="31" t="n">
        <v>1208</v>
      </c>
      <c r="D188" s="31" t="n">
        <v>5072.6</v>
      </c>
      <c r="E188" s="31" t="n">
        <v>4249.4</v>
      </c>
      <c r="F188" s="31" t="n">
        <v>5073.6</v>
      </c>
      <c r="G188" s="31" t="n">
        <v>5074.1</v>
      </c>
      <c r="H188" s="31" t="n">
        <v>5074.1</v>
      </c>
      <c r="I188" s="31" t="n">
        <v>5093.9</v>
      </c>
      <c r="J188" s="31" t="n">
        <f aca="false">D188/C188*1000</f>
        <v>4199.17218543046</v>
      </c>
      <c r="K188" s="31" t="n">
        <f aca="false">E188/C188*1000</f>
        <v>3517.71523178808</v>
      </c>
      <c r="L188" s="31" t="n">
        <f aca="false">F188/C188*1000</f>
        <v>4200</v>
      </c>
      <c r="M188" s="31" t="n">
        <f aca="false">G188/C188*1000</f>
        <v>4200.41390728477</v>
      </c>
      <c r="N188" s="31" t="n">
        <f aca="false">H188/C188*1000</f>
        <v>4200.41390728477</v>
      </c>
      <c r="O188" s="31" t="n">
        <f aca="false">I188/C188*1000</f>
        <v>4216.80463576159</v>
      </c>
      <c r="P188" s="31" t="n">
        <v>221</v>
      </c>
      <c r="Q188" s="31" t="n">
        <v>1245.8</v>
      </c>
      <c r="R188" s="31" t="n">
        <f aca="false">Q188*1000/P188</f>
        <v>5637.10407239819</v>
      </c>
    </row>
    <row r="189" customFormat="false" ht="18.75" hidden="false" customHeight="false" outlineLevel="0" collapsed="false">
      <c r="A189" s="32" t="s">
        <v>195</v>
      </c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3"/>
      <c r="Q189" s="33"/>
      <c r="R189" s="33"/>
    </row>
    <row r="190" customFormat="false" ht="37.5" hidden="false" customHeight="false" outlineLevel="0" collapsed="false">
      <c r="A190" s="31" t="s">
        <v>196</v>
      </c>
      <c r="B190" s="31" t="n">
        <v>167</v>
      </c>
      <c r="C190" s="31" t="n">
        <f aca="false">C191+C197+C202</f>
        <v>2419</v>
      </c>
      <c r="D190" s="31" t="n">
        <f aca="false">D191+D197+D202</f>
        <v>70.3</v>
      </c>
      <c r="E190" s="31" t="n">
        <f aca="false">E191+E197+E202</f>
        <v>54.8</v>
      </c>
      <c r="F190" s="31" t="n">
        <f aca="false">F191+F197+F202</f>
        <v>4290.4</v>
      </c>
      <c r="G190" s="31" t="n">
        <f aca="false">G191+G197+G202</f>
        <v>4290.4</v>
      </c>
      <c r="H190" s="31" t="n">
        <f aca="false">H191+H197+H202</f>
        <v>4294.5</v>
      </c>
      <c r="I190" s="31" t="n">
        <f aca="false">I191+I197+I202</f>
        <v>4317.6</v>
      </c>
      <c r="J190" s="31" t="n">
        <f aca="false">D190/C190*1000</f>
        <v>29.0615957007028</v>
      </c>
      <c r="K190" s="31" t="n">
        <f aca="false">E190/C190*1000</f>
        <v>22.6539892517569</v>
      </c>
      <c r="L190" s="31" t="n">
        <f aca="false">F190/C190*1000</f>
        <v>1773.62546506821</v>
      </c>
      <c r="M190" s="31" t="n">
        <f aca="false">G190/C190*1000</f>
        <v>1773.62546506821</v>
      </c>
      <c r="N190" s="31" t="n">
        <f aca="false">H190/C190*1000</f>
        <v>1775.32038032245</v>
      </c>
      <c r="O190" s="31" t="n">
        <f aca="false">I190/C190*1000</f>
        <v>1784.8697809012</v>
      </c>
      <c r="P190" s="31" t="n">
        <v>0</v>
      </c>
      <c r="Q190" s="31" t="n">
        <v>0</v>
      </c>
      <c r="R190" s="31" t="n">
        <v>0</v>
      </c>
    </row>
    <row r="191" customFormat="false" ht="75" hidden="false" customHeight="false" outlineLevel="0" collapsed="false">
      <c r="A191" s="31" t="s">
        <v>197</v>
      </c>
      <c r="B191" s="31" t="n">
        <v>168</v>
      </c>
      <c r="C191" s="31" t="n">
        <f aca="false">SUM(C192:C194)</f>
        <v>46</v>
      </c>
      <c r="D191" s="31" t="n">
        <f aca="false">SUM(D192:D194)</f>
        <v>3.3</v>
      </c>
      <c r="E191" s="31" t="n">
        <f aca="false">SUM(E192:E194)</f>
        <v>3.2</v>
      </c>
      <c r="F191" s="31" t="n">
        <f aca="false">SUM(F192:F194)</f>
        <v>79.9</v>
      </c>
      <c r="G191" s="31" t="n">
        <f aca="false">SUM(G192:G194)</f>
        <v>79.9</v>
      </c>
      <c r="H191" s="31" t="n">
        <f aca="false">SUM(H192:H194)</f>
        <v>84</v>
      </c>
      <c r="I191" s="31" t="n">
        <f aca="false">SUM(I192:I194)</f>
        <v>84</v>
      </c>
      <c r="J191" s="31" t="n">
        <f aca="false">D191/C191*1000</f>
        <v>71.7391304347826</v>
      </c>
      <c r="K191" s="31" t="n">
        <f aca="false">E191/C191*1000</f>
        <v>69.5652173913043</v>
      </c>
      <c r="L191" s="31" t="n">
        <f aca="false">F191/C191*1000</f>
        <v>1736.95652173913</v>
      </c>
      <c r="M191" s="31" t="n">
        <f aca="false">G191/C191*1000</f>
        <v>1736.95652173913</v>
      </c>
      <c r="N191" s="31" t="n">
        <f aca="false">H191/C191*1000</f>
        <v>1826.08695652174</v>
      </c>
      <c r="O191" s="31" t="n">
        <f aca="false">I191/C191*1000</f>
        <v>1826.08695652174</v>
      </c>
      <c r="P191" s="31" t="n">
        <v>0</v>
      </c>
      <c r="Q191" s="31" t="n">
        <v>0</v>
      </c>
      <c r="R191" s="31" t="n">
        <v>0</v>
      </c>
    </row>
    <row r="192" customFormat="false" ht="37.5" hidden="false" customHeight="false" outlineLevel="0" collapsed="false">
      <c r="A192" s="40" t="s">
        <v>152</v>
      </c>
      <c r="B192" s="31" t="n">
        <v>169</v>
      </c>
      <c r="C192" s="31" t="n">
        <v>2</v>
      </c>
      <c r="D192" s="31" t="n">
        <v>0.2</v>
      </c>
      <c r="E192" s="31" t="n">
        <v>0.1</v>
      </c>
      <c r="F192" s="31" t="n">
        <v>3.5</v>
      </c>
      <c r="G192" s="31" t="n">
        <v>3.5</v>
      </c>
      <c r="H192" s="31" t="n">
        <v>3.5</v>
      </c>
      <c r="I192" s="31" t="n">
        <v>3.5</v>
      </c>
      <c r="J192" s="31" t="n">
        <f aca="false">D192/C192*1000</f>
        <v>100</v>
      </c>
      <c r="K192" s="31" t="n">
        <f aca="false">E192/C192*1000</f>
        <v>50</v>
      </c>
      <c r="L192" s="31" t="n">
        <v>1769</v>
      </c>
      <c r="M192" s="31" t="n">
        <v>1769</v>
      </c>
      <c r="N192" s="31" t="n">
        <v>1769</v>
      </c>
      <c r="O192" s="31" t="n">
        <v>1769</v>
      </c>
      <c r="P192" s="31" t="n">
        <v>0</v>
      </c>
      <c r="Q192" s="31" t="n">
        <v>0</v>
      </c>
      <c r="R192" s="31" t="n">
        <v>0</v>
      </c>
    </row>
    <row r="193" customFormat="false" ht="18.75" hidden="false" customHeight="false" outlineLevel="0" collapsed="false">
      <c r="A193" s="39" t="s">
        <v>93</v>
      </c>
      <c r="B193" s="31" t="n">
        <v>170</v>
      </c>
      <c r="C193" s="31" t="n">
        <v>11</v>
      </c>
      <c r="D193" s="31" t="n">
        <v>0.8</v>
      </c>
      <c r="E193" s="31" t="n">
        <v>0.8</v>
      </c>
      <c r="F193" s="31" t="n">
        <v>19.5</v>
      </c>
      <c r="G193" s="31" t="n">
        <v>19.5</v>
      </c>
      <c r="H193" s="31" t="n">
        <v>19.5</v>
      </c>
      <c r="I193" s="31" t="n">
        <v>19.5</v>
      </c>
      <c r="J193" s="31" t="n">
        <f aca="false">D193/C193*1000</f>
        <v>72.7272727272727</v>
      </c>
      <c r="K193" s="31" t="n">
        <f aca="false">E193/C193*1000</f>
        <v>72.7272727272727</v>
      </c>
      <c r="L193" s="31" t="n">
        <v>1769</v>
      </c>
      <c r="M193" s="31" t="n">
        <v>1769</v>
      </c>
      <c r="N193" s="31" t="n">
        <v>1769</v>
      </c>
      <c r="O193" s="31" t="n">
        <v>1769</v>
      </c>
      <c r="P193" s="31" t="n">
        <v>0</v>
      </c>
      <c r="Q193" s="31" t="n">
        <v>0</v>
      </c>
      <c r="R193" s="31" t="n">
        <v>0</v>
      </c>
    </row>
    <row r="194" customFormat="false" ht="18.75" hidden="false" customHeight="false" outlineLevel="0" collapsed="false">
      <c r="A194" s="39" t="s">
        <v>94</v>
      </c>
      <c r="B194" s="31" t="n">
        <v>171</v>
      </c>
      <c r="C194" s="31" t="n">
        <v>33</v>
      </c>
      <c r="D194" s="31" t="n">
        <v>2.3</v>
      </c>
      <c r="E194" s="31" t="n">
        <v>2.3</v>
      </c>
      <c r="F194" s="31" t="n">
        <v>56.9</v>
      </c>
      <c r="G194" s="31" t="n">
        <v>56.9</v>
      </c>
      <c r="H194" s="31" t="n">
        <v>61</v>
      </c>
      <c r="I194" s="31" t="n">
        <v>61</v>
      </c>
      <c r="J194" s="31" t="n">
        <f aca="false">D194/C194*1000</f>
        <v>69.6969696969697</v>
      </c>
      <c r="K194" s="31" t="n">
        <f aca="false">E194/C194*1000</f>
        <v>69.6969696969697</v>
      </c>
      <c r="L194" s="31" t="n">
        <f aca="false">F194/C194*1000</f>
        <v>1724.24242424242</v>
      </c>
      <c r="M194" s="31" t="n">
        <f aca="false">G194/C194*1000</f>
        <v>1724.24242424242</v>
      </c>
      <c r="N194" s="31" t="n">
        <f aca="false">H194/C194*1000</f>
        <v>1848.48484848485</v>
      </c>
      <c r="O194" s="31" t="n">
        <f aca="false">I194/C194*1000</f>
        <v>1848.48484848485</v>
      </c>
      <c r="P194" s="31" t="n">
        <v>0</v>
      </c>
      <c r="Q194" s="31" t="n">
        <v>0</v>
      </c>
      <c r="R194" s="31" t="n">
        <v>0</v>
      </c>
    </row>
    <row r="195" customFormat="false" ht="37.5" hidden="false" customHeight="false" outlineLevel="0" collapsed="false">
      <c r="A195" s="31" t="s">
        <v>198</v>
      </c>
      <c r="B195" s="31" t="n">
        <v>1711</v>
      </c>
      <c r="C195" s="31" t="n">
        <v>0</v>
      </c>
      <c r="D195" s="31" t="n">
        <v>0</v>
      </c>
      <c r="E195" s="31" t="n">
        <v>0</v>
      </c>
      <c r="F195" s="31" t="n">
        <v>0</v>
      </c>
      <c r="G195" s="31" t="n">
        <v>0</v>
      </c>
      <c r="H195" s="31" t="n">
        <v>0</v>
      </c>
      <c r="I195" s="31" t="n">
        <v>0</v>
      </c>
      <c r="J195" s="31" t="n">
        <v>0</v>
      </c>
      <c r="K195" s="31" t="n">
        <v>0</v>
      </c>
      <c r="L195" s="31" t="n">
        <v>0</v>
      </c>
      <c r="M195" s="31" t="n">
        <v>0</v>
      </c>
      <c r="N195" s="31" t="n">
        <v>0</v>
      </c>
      <c r="O195" s="31" t="n">
        <v>0</v>
      </c>
      <c r="P195" s="31" t="n">
        <v>0</v>
      </c>
      <c r="Q195" s="31" t="n">
        <v>0</v>
      </c>
      <c r="R195" s="31" t="n">
        <v>0</v>
      </c>
    </row>
    <row r="196" customFormat="false" ht="37.5" hidden="false" customHeight="false" outlineLevel="0" collapsed="false">
      <c r="A196" s="31" t="s">
        <v>199</v>
      </c>
      <c r="B196" s="31" t="n">
        <v>172</v>
      </c>
      <c r="C196" s="31" t="n">
        <v>21</v>
      </c>
      <c r="D196" s="31" t="n">
        <v>1.4</v>
      </c>
      <c r="E196" s="31" t="n">
        <v>1.4</v>
      </c>
      <c r="F196" s="31" t="n">
        <v>37.1</v>
      </c>
      <c r="G196" s="31" t="n">
        <v>37.1</v>
      </c>
      <c r="H196" s="31" t="n">
        <v>37.1</v>
      </c>
      <c r="I196" s="31" t="n">
        <v>37.1</v>
      </c>
      <c r="J196" s="31" t="n">
        <f aca="false">D196/C196*1000</f>
        <v>66.6666666666667</v>
      </c>
      <c r="K196" s="31" t="n">
        <f aca="false">E196/C196*1000</f>
        <v>66.6666666666667</v>
      </c>
      <c r="L196" s="31" t="n">
        <v>1769</v>
      </c>
      <c r="M196" s="31" t="n">
        <v>1769</v>
      </c>
      <c r="N196" s="31" t="n">
        <v>1769</v>
      </c>
      <c r="O196" s="31" t="n">
        <v>1769</v>
      </c>
      <c r="P196" s="31" t="n">
        <v>0</v>
      </c>
      <c r="Q196" s="31" t="n">
        <v>0</v>
      </c>
      <c r="R196" s="31" t="n">
        <v>0</v>
      </c>
    </row>
    <row r="197" customFormat="false" ht="131.25" hidden="false" customHeight="false" outlineLevel="0" collapsed="false">
      <c r="A197" s="31" t="s">
        <v>200</v>
      </c>
      <c r="B197" s="31" t="n">
        <v>173</v>
      </c>
      <c r="C197" s="31" t="n">
        <f aca="false">SUM(C198:C200)</f>
        <v>8</v>
      </c>
      <c r="D197" s="31" t="n">
        <f aca="false">SUM(D198:D200)</f>
        <v>6.4</v>
      </c>
      <c r="E197" s="31" t="n">
        <f aca="false">SUM(E198:E200)</f>
        <v>0.8</v>
      </c>
      <c r="F197" s="31" t="n">
        <f aca="false">SUM(F198:F200)</f>
        <v>19.5</v>
      </c>
      <c r="G197" s="31" t="n">
        <f aca="false">SUM(G198:G200)</f>
        <v>19.5</v>
      </c>
      <c r="H197" s="31" t="n">
        <f aca="false">SUM(H198:H200)</f>
        <v>19.5</v>
      </c>
      <c r="I197" s="31" t="n">
        <f aca="false">SUM(I198:I200)</f>
        <v>21</v>
      </c>
      <c r="J197" s="31" t="n">
        <f aca="false">D197/C197*1000</f>
        <v>800</v>
      </c>
      <c r="K197" s="31" t="n">
        <f aca="false">E197/C197*1000</f>
        <v>100</v>
      </c>
      <c r="L197" s="31" t="n">
        <f aca="false">F197/C197*1000</f>
        <v>2437.5</v>
      </c>
      <c r="M197" s="31" t="n">
        <f aca="false">G197/C197*1000</f>
        <v>2437.5</v>
      </c>
      <c r="N197" s="31" t="n">
        <f aca="false">H197/C197*1000</f>
        <v>2437.5</v>
      </c>
      <c r="O197" s="31" t="n">
        <f aca="false">I197/C197*1000</f>
        <v>2625</v>
      </c>
      <c r="P197" s="31" t="n">
        <v>0</v>
      </c>
      <c r="Q197" s="31" t="n">
        <v>0</v>
      </c>
      <c r="R197" s="31" t="n">
        <v>0</v>
      </c>
    </row>
    <row r="198" customFormat="false" ht="37.5" hidden="false" customHeight="false" outlineLevel="0" collapsed="false">
      <c r="A198" s="31" t="s">
        <v>201</v>
      </c>
      <c r="B198" s="31" t="n">
        <v>174</v>
      </c>
      <c r="C198" s="31" t="n">
        <v>6</v>
      </c>
      <c r="D198" s="31" t="n">
        <v>6.2</v>
      </c>
      <c r="E198" s="31" t="n">
        <v>0.6</v>
      </c>
      <c r="F198" s="31" t="n">
        <v>15.9</v>
      </c>
      <c r="G198" s="31" t="n">
        <v>15.9</v>
      </c>
      <c r="H198" s="31" t="n">
        <v>15.9</v>
      </c>
      <c r="I198" s="31" t="n">
        <v>17.4</v>
      </c>
      <c r="J198" s="31" t="n">
        <f aca="false">D198/C198*1000</f>
        <v>1033.33333333333</v>
      </c>
      <c r="K198" s="31" t="n">
        <f aca="false">E198/C198*1000</f>
        <v>100</v>
      </c>
      <c r="L198" s="31" t="n">
        <f aca="false">F198/C198*1000</f>
        <v>2650</v>
      </c>
      <c r="M198" s="31" t="n">
        <f aca="false">G198/C198*1000</f>
        <v>2650</v>
      </c>
      <c r="N198" s="31" t="n">
        <f aca="false">H198/C198*1000</f>
        <v>2650</v>
      </c>
      <c r="O198" s="31" t="n">
        <f aca="false">I198/C198*1000</f>
        <v>2900</v>
      </c>
      <c r="P198" s="31" t="n">
        <v>0</v>
      </c>
      <c r="Q198" s="31" t="n">
        <v>0</v>
      </c>
      <c r="R198" s="31" t="n">
        <v>0</v>
      </c>
    </row>
    <row r="199" customFormat="false" ht="18.75" hidden="false" customHeight="false" outlineLevel="0" collapsed="false">
      <c r="A199" s="31" t="s">
        <v>159</v>
      </c>
      <c r="B199" s="31" t="n">
        <v>175</v>
      </c>
      <c r="C199" s="31" t="n">
        <v>1</v>
      </c>
      <c r="D199" s="31" t="n">
        <v>0.1</v>
      </c>
      <c r="E199" s="31" t="n">
        <v>0.1</v>
      </c>
      <c r="F199" s="31" t="n">
        <v>1.8</v>
      </c>
      <c r="G199" s="31" t="n">
        <v>1.8</v>
      </c>
      <c r="H199" s="31" t="n">
        <v>1.8</v>
      </c>
      <c r="I199" s="31" t="n">
        <v>1.8</v>
      </c>
      <c r="J199" s="31" t="n">
        <v>50</v>
      </c>
      <c r="K199" s="31" t="n">
        <v>50</v>
      </c>
      <c r="L199" s="31" t="n">
        <v>1769</v>
      </c>
      <c r="M199" s="31" t="n">
        <v>1769</v>
      </c>
      <c r="N199" s="31" t="n">
        <v>1769</v>
      </c>
      <c r="O199" s="31" t="n">
        <v>1769</v>
      </c>
      <c r="P199" s="31" t="n">
        <v>0</v>
      </c>
      <c r="Q199" s="31" t="n">
        <v>0</v>
      </c>
      <c r="R199" s="31" t="n">
        <v>0</v>
      </c>
    </row>
    <row r="200" customFormat="false" ht="37.5" hidden="false" customHeight="false" outlineLevel="0" collapsed="false">
      <c r="A200" s="31" t="s">
        <v>202</v>
      </c>
      <c r="B200" s="31" t="n">
        <v>176</v>
      </c>
      <c r="C200" s="31" t="n">
        <v>1</v>
      </c>
      <c r="D200" s="31" t="n">
        <v>0.1</v>
      </c>
      <c r="E200" s="31" t="n">
        <v>0.1</v>
      </c>
      <c r="F200" s="31" t="n">
        <v>1.8</v>
      </c>
      <c r="G200" s="31" t="n">
        <v>1.8</v>
      </c>
      <c r="H200" s="31" t="n">
        <v>1.8</v>
      </c>
      <c r="I200" s="31" t="n">
        <v>1.8</v>
      </c>
      <c r="J200" s="31" t="n">
        <v>50</v>
      </c>
      <c r="K200" s="31" t="n">
        <v>50</v>
      </c>
      <c r="L200" s="31" t="n">
        <v>1769</v>
      </c>
      <c r="M200" s="31" t="n">
        <v>1769</v>
      </c>
      <c r="N200" s="31" t="n">
        <v>1769</v>
      </c>
      <c r="O200" s="31" t="n">
        <v>1769</v>
      </c>
      <c r="P200" s="31" t="n">
        <v>0</v>
      </c>
      <c r="Q200" s="31" t="n">
        <v>0</v>
      </c>
      <c r="R200" s="31" t="n">
        <v>0</v>
      </c>
    </row>
    <row r="201" customFormat="false" ht="37.5" hidden="false" customHeight="false" outlineLevel="0" collapsed="false">
      <c r="A201" s="31" t="s">
        <v>203</v>
      </c>
      <c r="B201" s="31" t="n">
        <v>177</v>
      </c>
      <c r="C201" s="31" t="n">
        <v>1</v>
      </c>
      <c r="D201" s="31" t="n">
        <v>2</v>
      </c>
      <c r="E201" s="31" t="n">
        <v>0.2</v>
      </c>
      <c r="F201" s="31" t="n">
        <v>3.5</v>
      </c>
      <c r="G201" s="31" t="n">
        <v>3.5</v>
      </c>
      <c r="H201" s="31" t="n">
        <v>3.5</v>
      </c>
      <c r="I201" s="31" t="n">
        <v>4</v>
      </c>
      <c r="J201" s="31" t="n">
        <v>1985.43</v>
      </c>
      <c r="K201" s="31" t="n">
        <v>150</v>
      </c>
      <c r="L201" s="31" t="n">
        <v>3538</v>
      </c>
      <c r="M201" s="31" t="n">
        <v>3538</v>
      </c>
      <c r="N201" s="31" t="n">
        <v>3538</v>
      </c>
      <c r="O201" s="31" t="n">
        <v>4038</v>
      </c>
      <c r="P201" s="31" t="n">
        <v>0</v>
      </c>
      <c r="Q201" s="31" t="n">
        <v>0</v>
      </c>
      <c r="R201" s="31" t="n">
        <v>0</v>
      </c>
    </row>
    <row r="202" customFormat="false" ht="56.25" hidden="false" customHeight="false" outlineLevel="0" collapsed="false">
      <c r="A202" s="31" t="s">
        <v>204</v>
      </c>
      <c r="B202" s="31" t="n">
        <v>178</v>
      </c>
      <c r="C202" s="31" t="n">
        <f aca="false">C203+C207+C208+C214+C216+C217</f>
        <v>2365</v>
      </c>
      <c r="D202" s="31" t="n">
        <f aca="false">D203+D207+D208+D214+D216+D217</f>
        <v>60.6</v>
      </c>
      <c r="E202" s="31" t="n">
        <f aca="false">E203+E207+E208+E214+E216+E217</f>
        <v>50.8</v>
      </c>
      <c r="F202" s="31" t="n">
        <f aca="false">F203+F207+F208+F214+F216+F217</f>
        <v>4191</v>
      </c>
      <c r="G202" s="31" t="n">
        <f aca="false">G203+G207+G208+G214+G216+G217</f>
        <v>4191</v>
      </c>
      <c r="H202" s="31" t="n">
        <f aca="false">H203+H207+H208+H214+H216+H217</f>
        <v>4191</v>
      </c>
      <c r="I202" s="31" t="n">
        <f aca="false">I203+I207+I208+I214+I216+I217</f>
        <v>4212.6</v>
      </c>
      <c r="J202" s="31" t="n">
        <f aca="false">D202/C202*1000</f>
        <v>25.6236786469345</v>
      </c>
      <c r="K202" s="31" t="n">
        <f aca="false">E202/C202*1000</f>
        <v>21.4799154334038</v>
      </c>
      <c r="L202" s="31" t="n">
        <f aca="false">F202/C202*1000</f>
        <v>1772.09302325581</v>
      </c>
      <c r="M202" s="31" t="n">
        <f aca="false">G202/C202*1000</f>
        <v>1772.09302325581</v>
      </c>
      <c r="N202" s="31" t="n">
        <f aca="false">H202/C202*1000</f>
        <v>1772.09302325581</v>
      </c>
      <c r="O202" s="31" t="n">
        <f aca="false">I202/C202*1000</f>
        <v>1781.22621564482</v>
      </c>
      <c r="P202" s="31" t="n">
        <v>0</v>
      </c>
      <c r="Q202" s="31" t="n">
        <v>0</v>
      </c>
      <c r="R202" s="31" t="n">
        <v>0</v>
      </c>
    </row>
    <row r="203" customFormat="false" ht="56.25" hidden="false" customHeight="false" outlineLevel="0" collapsed="false">
      <c r="A203" s="31" t="s">
        <v>205</v>
      </c>
      <c r="B203" s="31" t="n">
        <v>179</v>
      </c>
      <c r="C203" s="31" t="n">
        <f aca="false">SUM(C204:C206)</f>
        <v>1948</v>
      </c>
      <c r="D203" s="31" t="n">
        <f aca="false">SUM(D204:D206)</f>
        <v>41.9</v>
      </c>
      <c r="E203" s="31" t="n">
        <f aca="false">SUM(E204:E206)</f>
        <v>36.5</v>
      </c>
      <c r="F203" s="31" t="n">
        <f aca="false">SUM(F204:F206)</f>
        <v>3446.1</v>
      </c>
      <c r="G203" s="31" t="n">
        <f aca="false">SUM(G204:G206)</f>
        <v>3446.1</v>
      </c>
      <c r="H203" s="31" t="n">
        <f aca="false">SUM(H204:H206)</f>
        <v>3446.1</v>
      </c>
      <c r="I203" s="31" t="n">
        <f aca="false">SUM(I204:I206)</f>
        <v>3446.1</v>
      </c>
      <c r="J203" s="31" t="n">
        <f aca="false">D203/C203*1000</f>
        <v>21.5092402464066</v>
      </c>
      <c r="K203" s="31" t="n">
        <f aca="false">E203/C203*1000</f>
        <v>18.7371663244353</v>
      </c>
      <c r="L203" s="31" t="n">
        <v>1769</v>
      </c>
      <c r="M203" s="31" t="n">
        <v>1769</v>
      </c>
      <c r="N203" s="31" t="n">
        <v>1769</v>
      </c>
      <c r="O203" s="31" t="n">
        <v>1769</v>
      </c>
      <c r="P203" s="31" t="n">
        <v>0</v>
      </c>
      <c r="Q203" s="31" t="n">
        <v>0</v>
      </c>
      <c r="R203" s="31" t="n">
        <v>0</v>
      </c>
    </row>
    <row r="204" customFormat="false" ht="37.5" hidden="false" customHeight="false" outlineLevel="0" collapsed="false">
      <c r="A204" s="40" t="s">
        <v>152</v>
      </c>
      <c r="B204" s="31" t="n">
        <v>180</v>
      </c>
      <c r="C204" s="31" t="n">
        <v>17</v>
      </c>
      <c r="D204" s="31" t="n">
        <v>0.9</v>
      </c>
      <c r="E204" s="31" t="n">
        <v>0.7</v>
      </c>
      <c r="F204" s="31" t="n">
        <v>30.1</v>
      </c>
      <c r="G204" s="31" t="n">
        <v>30.1</v>
      </c>
      <c r="H204" s="31" t="n">
        <v>30.1</v>
      </c>
      <c r="I204" s="31" t="n">
        <v>30.1</v>
      </c>
      <c r="J204" s="31" t="n">
        <f aca="false">D204/C204*1000</f>
        <v>52.9411764705882</v>
      </c>
      <c r="K204" s="31" t="n">
        <f aca="false">E204/C204*1000</f>
        <v>41.1764705882353</v>
      </c>
      <c r="L204" s="31" t="n">
        <v>1769</v>
      </c>
      <c r="M204" s="31" t="n">
        <v>1769</v>
      </c>
      <c r="N204" s="31" t="n">
        <v>1769</v>
      </c>
      <c r="O204" s="31" t="n">
        <v>1769</v>
      </c>
      <c r="P204" s="31" t="n">
        <v>0</v>
      </c>
      <c r="Q204" s="31" t="n">
        <v>0</v>
      </c>
      <c r="R204" s="31" t="n">
        <v>0</v>
      </c>
    </row>
    <row r="205" customFormat="false" ht="18.75" hidden="false" customHeight="false" outlineLevel="0" collapsed="false">
      <c r="A205" s="39" t="s">
        <v>93</v>
      </c>
      <c r="B205" s="31" t="n">
        <v>181</v>
      </c>
      <c r="C205" s="31" t="n">
        <v>1159</v>
      </c>
      <c r="D205" s="31" t="n">
        <v>28.7</v>
      </c>
      <c r="E205" s="31" t="n">
        <v>25.6</v>
      </c>
      <c r="F205" s="31" t="n">
        <v>2050.3</v>
      </c>
      <c r="G205" s="31" t="n">
        <v>2050.3</v>
      </c>
      <c r="H205" s="31" t="n">
        <v>2050.3</v>
      </c>
      <c r="I205" s="31" t="n">
        <v>2050.3</v>
      </c>
      <c r="J205" s="31" t="n">
        <f aca="false">D205/C205*1000</f>
        <v>24.762726488352</v>
      </c>
      <c r="K205" s="31" t="n">
        <f aca="false">E205/C205*1000</f>
        <v>22.0880069025022</v>
      </c>
      <c r="L205" s="31" t="n">
        <v>1769</v>
      </c>
      <c r="M205" s="31" t="n">
        <v>1769</v>
      </c>
      <c r="N205" s="31" t="n">
        <v>1769</v>
      </c>
      <c r="O205" s="31" t="n">
        <v>1769</v>
      </c>
      <c r="P205" s="31" t="n">
        <v>0</v>
      </c>
      <c r="Q205" s="31" t="n">
        <v>0</v>
      </c>
      <c r="R205" s="31" t="n">
        <v>0</v>
      </c>
    </row>
    <row r="206" customFormat="false" ht="18.75" hidden="false" customHeight="false" outlineLevel="0" collapsed="false">
      <c r="A206" s="39" t="s">
        <v>94</v>
      </c>
      <c r="B206" s="31" t="n">
        <v>182</v>
      </c>
      <c r="C206" s="31" t="n">
        <v>772</v>
      </c>
      <c r="D206" s="31" t="n">
        <v>12.3</v>
      </c>
      <c r="E206" s="31" t="n">
        <v>10.2</v>
      </c>
      <c r="F206" s="31" t="n">
        <v>1365.7</v>
      </c>
      <c r="G206" s="31" t="n">
        <v>1365.7</v>
      </c>
      <c r="H206" s="31" t="n">
        <v>1365.7</v>
      </c>
      <c r="I206" s="31" t="n">
        <v>1365.7</v>
      </c>
      <c r="J206" s="31" t="n">
        <f aca="false">D206/C206*1000</f>
        <v>15.9326424870466</v>
      </c>
      <c r="K206" s="31" t="n">
        <f aca="false">E206/C206*1000</f>
        <v>13.2124352331606</v>
      </c>
      <c r="L206" s="31" t="n">
        <v>1769</v>
      </c>
      <c r="M206" s="31" t="n">
        <v>1769</v>
      </c>
      <c r="N206" s="31" t="n">
        <v>1769</v>
      </c>
      <c r="O206" s="31" t="n">
        <v>1769</v>
      </c>
      <c r="P206" s="31" t="n">
        <v>0</v>
      </c>
      <c r="Q206" s="31" t="n">
        <v>0</v>
      </c>
      <c r="R206" s="31" t="n">
        <v>0</v>
      </c>
    </row>
    <row r="207" customFormat="false" ht="18.75" hidden="false" customHeight="false" outlineLevel="0" collapsed="false">
      <c r="A207" s="39" t="s">
        <v>206</v>
      </c>
      <c r="B207" s="31" t="n">
        <v>183</v>
      </c>
      <c r="C207" s="31" t="n">
        <v>16</v>
      </c>
      <c r="D207" s="31" t="n">
        <v>0.5</v>
      </c>
      <c r="E207" s="31" t="n">
        <v>0.3</v>
      </c>
      <c r="F207" s="31" t="n">
        <v>28.3</v>
      </c>
      <c r="G207" s="31" t="n">
        <v>28.3</v>
      </c>
      <c r="H207" s="31" t="n">
        <v>28.3</v>
      </c>
      <c r="I207" s="31" t="n">
        <v>28.3</v>
      </c>
      <c r="J207" s="31" t="n">
        <f aca="false">D207/C207*1000</f>
        <v>31.25</v>
      </c>
      <c r="K207" s="31" t="n">
        <f aca="false">E207/C207*1000</f>
        <v>18.75</v>
      </c>
      <c r="L207" s="31" t="n">
        <v>1769</v>
      </c>
      <c r="M207" s="31" t="n">
        <v>1769</v>
      </c>
      <c r="N207" s="31" t="n">
        <v>1769</v>
      </c>
      <c r="O207" s="31" t="n">
        <v>1769</v>
      </c>
      <c r="P207" s="31" t="n">
        <v>0</v>
      </c>
      <c r="Q207" s="31" t="n">
        <v>0</v>
      </c>
      <c r="R207" s="31" t="n">
        <v>0</v>
      </c>
    </row>
    <row r="208" customFormat="false" ht="39" hidden="false" customHeight="false" outlineLevel="0" collapsed="false">
      <c r="A208" s="39" t="s">
        <v>207</v>
      </c>
      <c r="B208" s="31" t="n">
        <v>184</v>
      </c>
      <c r="C208" s="31" t="n">
        <f aca="false">SUM(C209:C211)</f>
        <v>382</v>
      </c>
      <c r="D208" s="31" t="n">
        <f aca="false">SUM(D209:D211)</f>
        <v>17.5</v>
      </c>
      <c r="E208" s="31" t="n">
        <f aca="false">SUM(E209:E211)</f>
        <v>13.7</v>
      </c>
      <c r="F208" s="31" t="n">
        <f aca="false">SUM(F209:F211)</f>
        <v>684.4</v>
      </c>
      <c r="G208" s="31" t="n">
        <f aca="false">SUM(G209:G211)</f>
        <v>684.4</v>
      </c>
      <c r="H208" s="31" t="n">
        <f aca="false">SUM(H209:H211)</f>
        <v>684.4</v>
      </c>
      <c r="I208" s="31" t="n">
        <f aca="false">SUM(I209:I211)</f>
        <v>706</v>
      </c>
      <c r="J208" s="31" t="n">
        <f aca="false">D208/C208*1000</f>
        <v>45.8115183246073</v>
      </c>
      <c r="K208" s="31" t="n">
        <f aca="false">E208/C208*1000</f>
        <v>35.8638743455497</v>
      </c>
      <c r="L208" s="31" t="n">
        <f aca="false">F208/C208*1000</f>
        <v>1791.62303664921</v>
      </c>
      <c r="M208" s="31" t="n">
        <f aca="false">G208/C208*1000</f>
        <v>1791.62303664921</v>
      </c>
      <c r="N208" s="31" t="n">
        <f aca="false">H208/C208*1000</f>
        <v>1791.62303664921</v>
      </c>
      <c r="O208" s="31" t="n">
        <f aca="false">I208/C208*1000</f>
        <v>1848.16753926702</v>
      </c>
      <c r="P208" s="31" t="n">
        <v>0</v>
      </c>
      <c r="Q208" s="31" t="n">
        <v>0</v>
      </c>
      <c r="R208" s="31" t="n">
        <v>0</v>
      </c>
    </row>
    <row r="209" customFormat="false" ht="37.5" hidden="false" customHeight="false" outlineLevel="0" collapsed="false">
      <c r="A209" s="40" t="s">
        <v>152</v>
      </c>
      <c r="B209" s="31" t="n">
        <v>185</v>
      </c>
      <c r="C209" s="31" t="n">
        <v>17</v>
      </c>
      <c r="D209" s="31" t="n">
        <v>4.1</v>
      </c>
      <c r="E209" s="31" t="n">
        <v>2.6</v>
      </c>
      <c r="F209" s="31" t="n">
        <v>31.1</v>
      </c>
      <c r="G209" s="31" t="n">
        <v>31.1</v>
      </c>
      <c r="H209" s="31" t="n">
        <v>31.1</v>
      </c>
      <c r="I209" s="31" t="n">
        <v>32.1</v>
      </c>
      <c r="J209" s="31" t="n">
        <f aca="false">D209/C209*1000</f>
        <v>241.176470588235</v>
      </c>
      <c r="K209" s="31" t="n">
        <f aca="false">E209/C209*1000</f>
        <v>152.941176470588</v>
      </c>
      <c r="L209" s="31" t="n">
        <f aca="false">F209/C209*1000</f>
        <v>1829.41176470588</v>
      </c>
      <c r="M209" s="31" t="n">
        <f aca="false">G209/C209*1000</f>
        <v>1829.41176470588</v>
      </c>
      <c r="N209" s="31" t="n">
        <f aca="false">H209/C209*1000</f>
        <v>1829.41176470588</v>
      </c>
      <c r="O209" s="31" t="n">
        <f aca="false">I209/C209*1000</f>
        <v>1888.23529411765</v>
      </c>
      <c r="P209" s="31" t="n">
        <v>0</v>
      </c>
      <c r="Q209" s="31" t="n">
        <v>0</v>
      </c>
      <c r="R209" s="31" t="n">
        <v>0</v>
      </c>
    </row>
    <row r="210" customFormat="false" ht="18.75" hidden="false" customHeight="false" outlineLevel="0" collapsed="false">
      <c r="A210" s="39" t="s">
        <v>93</v>
      </c>
      <c r="B210" s="31" t="n">
        <v>186</v>
      </c>
      <c r="C210" s="31" t="n">
        <v>191</v>
      </c>
      <c r="D210" s="31" t="n">
        <v>11.1</v>
      </c>
      <c r="E210" s="31" t="n">
        <v>8.9</v>
      </c>
      <c r="F210" s="31" t="n">
        <v>340.2</v>
      </c>
      <c r="G210" s="31" t="n">
        <v>340.2</v>
      </c>
      <c r="H210" s="31" t="n">
        <v>340.2</v>
      </c>
      <c r="I210" s="31" t="n">
        <v>352.3</v>
      </c>
      <c r="J210" s="31" t="n">
        <f aca="false">D210/C210*1000</f>
        <v>58.1151832460733</v>
      </c>
      <c r="K210" s="31" t="n">
        <f aca="false">E210/C210*1000</f>
        <v>46.5968586387435</v>
      </c>
      <c r="L210" s="31" t="n">
        <f aca="false">F210/C210*1000</f>
        <v>1781.15183246073</v>
      </c>
      <c r="M210" s="31" t="n">
        <f aca="false">G210/C210*1000</f>
        <v>1781.15183246073</v>
      </c>
      <c r="N210" s="31" t="n">
        <f aca="false">H210/C210*1000</f>
        <v>1781.15183246073</v>
      </c>
      <c r="O210" s="31" t="n">
        <f aca="false">I210/C210*1000</f>
        <v>1844.50261780105</v>
      </c>
      <c r="P210" s="31" t="n">
        <v>0</v>
      </c>
      <c r="Q210" s="31" t="n">
        <v>0</v>
      </c>
      <c r="R210" s="31" t="n">
        <v>0</v>
      </c>
    </row>
    <row r="211" customFormat="false" ht="18.75" hidden="false" customHeight="false" outlineLevel="0" collapsed="false">
      <c r="A211" s="39" t="s">
        <v>94</v>
      </c>
      <c r="B211" s="31" t="n">
        <v>187</v>
      </c>
      <c r="C211" s="31" t="n">
        <v>174</v>
      </c>
      <c r="D211" s="31" t="n">
        <v>2.3</v>
      </c>
      <c r="E211" s="31" t="n">
        <v>2.2</v>
      </c>
      <c r="F211" s="31" t="n">
        <v>313.1</v>
      </c>
      <c r="G211" s="31" t="n">
        <v>313.1</v>
      </c>
      <c r="H211" s="31" t="n">
        <v>313.1</v>
      </c>
      <c r="I211" s="31" t="n">
        <v>321.6</v>
      </c>
      <c r="J211" s="31" t="n">
        <f aca="false">D211/C211*1000</f>
        <v>13.2183908045977</v>
      </c>
      <c r="K211" s="31" t="n">
        <f aca="false">E211/C211*1000</f>
        <v>12.6436781609195</v>
      </c>
      <c r="L211" s="31" t="n">
        <f aca="false">F211/C211*1000</f>
        <v>1799.42528735632</v>
      </c>
      <c r="M211" s="31" t="n">
        <f aca="false">G211/C211*1000</f>
        <v>1799.42528735632</v>
      </c>
      <c r="N211" s="31" t="n">
        <f aca="false">H211/C211*1000</f>
        <v>1799.42528735632</v>
      </c>
      <c r="O211" s="31" t="n">
        <f aca="false">I211/C211*1000</f>
        <v>1848.27586206897</v>
      </c>
      <c r="P211" s="31" t="n">
        <v>0</v>
      </c>
      <c r="Q211" s="31" t="n">
        <v>0</v>
      </c>
      <c r="R211" s="31" t="n">
        <v>0</v>
      </c>
    </row>
    <row r="212" customFormat="false" ht="56.25" hidden="false" customHeight="false" outlineLevel="0" collapsed="false">
      <c r="A212" s="31" t="s">
        <v>208</v>
      </c>
      <c r="B212" s="31" t="n">
        <v>188</v>
      </c>
      <c r="C212" s="31" t="n">
        <v>537</v>
      </c>
      <c r="D212" s="31" t="n">
        <v>12.4</v>
      </c>
      <c r="E212" s="31" t="n">
        <v>12</v>
      </c>
      <c r="F212" s="31" t="n">
        <v>950</v>
      </c>
      <c r="G212" s="31" t="n">
        <v>950</v>
      </c>
      <c r="H212" s="31" t="n">
        <v>950</v>
      </c>
      <c r="I212" s="31" t="n">
        <v>950</v>
      </c>
      <c r="J212" s="31" t="n">
        <f aca="false">D212/C212*1000</f>
        <v>23.0912476722533</v>
      </c>
      <c r="K212" s="31" t="n">
        <f aca="false">E212/C212*1000</f>
        <v>22.3463687150838</v>
      </c>
      <c r="L212" s="31" t="n">
        <v>1769</v>
      </c>
      <c r="M212" s="31" t="n">
        <v>1769</v>
      </c>
      <c r="N212" s="31" t="n">
        <v>1769</v>
      </c>
      <c r="O212" s="31" t="n">
        <v>1769</v>
      </c>
      <c r="P212" s="31" t="n">
        <v>0</v>
      </c>
      <c r="Q212" s="31" t="n">
        <v>0</v>
      </c>
      <c r="R212" s="31" t="n">
        <v>0</v>
      </c>
    </row>
    <row r="213" customFormat="false" ht="18.75" hidden="false" customHeight="false" outlineLevel="0" collapsed="false">
      <c r="A213" s="31" t="s">
        <v>209</v>
      </c>
      <c r="B213" s="31" t="n">
        <v>189</v>
      </c>
      <c r="C213" s="31" t="n">
        <v>626</v>
      </c>
      <c r="D213" s="31" t="n">
        <v>15.2</v>
      </c>
      <c r="E213" s="31" t="n">
        <v>14.1</v>
      </c>
      <c r="F213" s="31" t="n">
        <v>1107.4</v>
      </c>
      <c r="G213" s="31" t="n">
        <v>1107.4</v>
      </c>
      <c r="H213" s="31" t="n">
        <v>1107.4</v>
      </c>
      <c r="I213" s="31" t="n">
        <v>1107.4</v>
      </c>
      <c r="J213" s="31" t="n">
        <f aca="false">D213/C213*1000</f>
        <v>24.2811501597444</v>
      </c>
      <c r="K213" s="31" t="n">
        <f aca="false">E213/C213*1000</f>
        <v>22.5239616613419</v>
      </c>
      <c r="L213" s="31" t="n">
        <v>1769</v>
      </c>
      <c r="M213" s="31" t="n">
        <v>1769</v>
      </c>
      <c r="N213" s="31" t="n">
        <v>1769</v>
      </c>
      <c r="O213" s="31" t="n">
        <v>1769</v>
      </c>
      <c r="P213" s="31" t="n">
        <v>0</v>
      </c>
      <c r="Q213" s="31" t="n">
        <v>0</v>
      </c>
      <c r="R213" s="31" t="n">
        <v>0</v>
      </c>
    </row>
    <row r="214" customFormat="false" ht="75" hidden="false" customHeight="false" outlineLevel="0" collapsed="false">
      <c r="A214" s="31" t="s">
        <v>210</v>
      </c>
      <c r="B214" s="31" t="n">
        <v>190</v>
      </c>
      <c r="C214" s="31" t="n">
        <v>11</v>
      </c>
      <c r="D214" s="31" t="n">
        <v>0.5</v>
      </c>
      <c r="E214" s="31" t="n">
        <v>0.1</v>
      </c>
      <c r="F214" s="31" t="n">
        <v>19.5</v>
      </c>
      <c r="G214" s="31" t="n">
        <v>19.5</v>
      </c>
      <c r="H214" s="31" t="n">
        <v>19.5</v>
      </c>
      <c r="I214" s="31" t="n">
        <v>19.5</v>
      </c>
      <c r="J214" s="31" t="n">
        <f aca="false">D214/C214*1000</f>
        <v>45.4545454545455</v>
      </c>
      <c r="K214" s="31" t="n">
        <f aca="false">E214/C214*1000</f>
        <v>9.09090909090909</v>
      </c>
      <c r="L214" s="31" t="n">
        <v>1769</v>
      </c>
      <c r="M214" s="31" t="n">
        <v>1769</v>
      </c>
      <c r="N214" s="31" t="n">
        <v>1769</v>
      </c>
      <c r="O214" s="31" t="n">
        <v>1769</v>
      </c>
      <c r="P214" s="31" t="n">
        <v>0</v>
      </c>
      <c r="Q214" s="31" t="n">
        <v>0</v>
      </c>
      <c r="R214" s="31" t="n">
        <v>0</v>
      </c>
    </row>
    <row r="215" customFormat="false" ht="75" hidden="false" customHeight="false" outlineLevel="0" collapsed="false">
      <c r="A215" s="31" t="s">
        <v>211</v>
      </c>
      <c r="B215" s="31" t="n">
        <v>191</v>
      </c>
      <c r="C215" s="31" t="n">
        <v>7</v>
      </c>
      <c r="D215" s="31" t="n">
        <v>0.2</v>
      </c>
      <c r="E215" s="31" t="n">
        <v>0.1</v>
      </c>
      <c r="F215" s="31" t="n">
        <v>12.4</v>
      </c>
      <c r="G215" s="31" t="n">
        <v>12.4</v>
      </c>
      <c r="H215" s="31" t="n">
        <v>12.4</v>
      </c>
      <c r="I215" s="31" t="n">
        <v>12.4</v>
      </c>
      <c r="J215" s="31" t="n">
        <f aca="false">D215/C215*1000</f>
        <v>28.5714285714286</v>
      </c>
      <c r="K215" s="31" t="n">
        <f aca="false">E215/C215*1000</f>
        <v>14.2857142857143</v>
      </c>
      <c r="L215" s="31" t="n">
        <v>1769</v>
      </c>
      <c r="M215" s="31" t="n">
        <v>1769</v>
      </c>
      <c r="N215" s="31" t="n">
        <v>1769</v>
      </c>
      <c r="O215" s="31" t="n">
        <v>1769</v>
      </c>
      <c r="P215" s="31" t="n">
        <v>0</v>
      </c>
      <c r="Q215" s="31" t="n">
        <v>0</v>
      </c>
      <c r="R215" s="31" t="n">
        <v>0</v>
      </c>
    </row>
    <row r="216" customFormat="false" ht="37.5" hidden="false" customHeight="false" outlineLevel="0" collapsed="false">
      <c r="A216" s="31" t="s">
        <v>212</v>
      </c>
      <c r="B216" s="31" t="n">
        <v>192</v>
      </c>
      <c r="C216" s="31" t="n">
        <v>0</v>
      </c>
      <c r="D216" s="31" t="n">
        <v>0</v>
      </c>
      <c r="E216" s="31" t="n">
        <v>0</v>
      </c>
      <c r="F216" s="31" t="n">
        <v>0</v>
      </c>
      <c r="G216" s="31" t="n">
        <v>0</v>
      </c>
      <c r="H216" s="31" t="n">
        <v>0</v>
      </c>
      <c r="I216" s="31" t="n">
        <v>0</v>
      </c>
      <c r="J216" s="31" t="n">
        <v>0</v>
      </c>
      <c r="K216" s="31" t="n">
        <v>0</v>
      </c>
      <c r="L216" s="31" t="n">
        <v>0</v>
      </c>
      <c r="M216" s="31" t="n">
        <v>0</v>
      </c>
      <c r="N216" s="31" t="n">
        <v>0</v>
      </c>
      <c r="O216" s="31" t="n">
        <v>0</v>
      </c>
      <c r="P216" s="31" t="n">
        <v>0</v>
      </c>
      <c r="Q216" s="31" t="n">
        <v>0</v>
      </c>
      <c r="R216" s="31" t="n">
        <v>0</v>
      </c>
    </row>
    <row r="217" customFormat="false" ht="18.75" hidden="false" customHeight="false" outlineLevel="0" collapsed="false">
      <c r="A217" s="31" t="s">
        <v>213</v>
      </c>
      <c r="B217" s="31" t="n">
        <v>193</v>
      </c>
      <c r="C217" s="31" t="n">
        <v>8</v>
      </c>
      <c r="D217" s="31" t="n">
        <v>0.2</v>
      </c>
      <c r="E217" s="31" t="n">
        <v>0.2</v>
      </c>
      <c r="F217" s="31" t="n">
        <v>12.7</v>
      </c>
      <c r="G217" s="31" t="n">
        <v>12.7</v>
      </c>
      <c r="H217" s="31" t="n">
        <v>12.7</v>
      </c>
      <c r="I217" s="31" t="n">
        <v>12.7</v>
      </c>
      <c r="J217" s="31" t="n">
        <f aca="false">D217/C217*1000</f>
        <v>25</v>
      </c>
      <c r="K217" s="31" t="n">
        <f aca="false">E217/C217*1000</f>
        <v>25</v>
      </c>
      <c r="L217" s="31" t="n">
        <f aca="false">F217/C217*1000</f>
        <v>1587.5</v>
      </c>
      <c r="M217" s="31" t="n">
        <f aca="false">G217/C217*1000</f>
        <v>1587.5</v>
      </c>
      <c r="N217" s="31" t="n">
        <f aca="false">H217/C217*1000</f>
        <v>1587.5</v>
      </c>
      <c r="O217" s="31" t="n">
        <f aca="false">I217/C217*1000</f>
        <v>1587.5</v>
      </c>
      <c r="P217" s="31" t="n">
        <v>0</v>
      </c>
      <c r="Q217" s="31" t="n">
        <v>0</v>
      </c>
      <c r="R217" s="31" t="n">
        <v>0</v>
      </c>
    </row>
    <row r="218" customFormat="false" ht="37.5" hidden="false" customHeight="false" outlineLevel="0" collapsed="false">
      <c r="A218" s="31" t="s">
        <v>214</v>
      </c>
      <c r="B218" s="31" t="n">
        <v>194</v>
      </c>
      <c r="C218" s="31" t="n">
        <v>1339</v>
      </c>
      <c r="D218" s="31" t="n">
        <v>36.6</v>
      </c>
      <c r="E218" s="31" t="n">
        <v>29.5</v>
      </c>
      <c r="F218" s="31" t="n">
        <v>2370.5</v>
      </c>
      <c r="G218" s="31" t="n">
        <v>2379</v>
      </c>
      <c r="H218" s="31" t="n">
        <v>2379</v>
      </c>
      <c r="I218" s="31" t="n">
        <v>2389.9</v>
      </c>
      <c r="J218" s="31" t="n">
        <f aca="false">D218/C218*1000</f>
        <v>27.3338312173264</v>
      </c>
      <c r="K218" s="31" t="n">
        <f aca="false">E218/C218*1000</f>
        <v>22.0313666915609</v>
      </c>
      <c r="L218" s="31" t="n">
        <f aca="false">F218/C218*1000</f>
        <v>1770.35100821509</v>
      </c>
      <c r="M218" s="31" t="n">
        <f aca="false">G218/C218*1000</f>
        <v>1776.69902912621</v>
      </c>
      <c r="N218" s="31" t="n">
        <f aca="false">H218/C218*1000</f>
        <v>1776.69902912621</v>
      </c>
      <c r="O218" s="31" t="n">
        <f aca="false">I218/C218*1000</f>
        <v>1784.83943241225</v>
      </c>
      <c r="P218" s="31" t="n">
        <v>0</v>
      </c>
      <c r="Q218" s="31" t="n">
        <v>0</v>
      </c>
      <c r="R218" s="31" t="n">
        <v>0</v>
      </c>
    </row>
    <row r="219" customFormat="false" ht="18.75" hidden="false" customHeight="false" outlineLevel="0" collapsed="false">
      <c r="A219" s="32" t="s">
        <v>215</v>
      </c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3"/>
      <c r="Q219" s="33"/>
      <c r="R219" s="33"/>
    </row>
    <row r="220" customFormat="false" ht="93.75" hidden="false" customHeight="false" outlineLevel="0" collapsed="false">
      <c r="A220" s="31" t="s">
        <v>216</v>
      </c>
      <c r="B220" s="31" t="n">
        <v>195</v>
      </c>
      <c r="C220" s="31" t="n">
        <f aca="false">C221+C254</f>
        <v>2698</v>
      </c>
      <c r="D220" s="31" t="n">
        <f aca="false">D221+D254</f>
        <v>13867.8</v>
      </c>
      <c r="E220" s="31" t="n">
        <f aca="false">E221+E254</f>
        <v>10609.6</v>
      </c>
      <c r="F220" s="31" t="n">
        <f aca="false">F221+F254</f>
        <v>13867.8</v>
      </c>
      <c r="G220" s="31" t="n">
        <f aca="false">G221+G254</f>
        <v>17818</v>
      </c>
      <c r="H220" s="31" t="n">
        <f aca="false">H221+H254</f>
        <v>17818</v>
      </c>
      <c r="I220" s="31" t="n">
        <f aca="false">I221+I254</f>
        <v>18291.8</v>
      </c>
      <c r="J220" s="31" t="n">
        <f aca="false">D220/C220*1000</f>
        <v>5140.02965159377</v>
      </c>
      <c r="K220" s="31" t="n">
        <f aca="false">E220/C220*1000</f>
        <v>3932.39436619718</v>
      </c>
      <c r="L220" s="31" t="n">
        <f aca="false">F220/C220*1000</f>
        <v>5140.02965159377</v>
      </c>
      <c r="M220" s="31" t="n">
        <f aca="false">G220/C220*1000</f>
        <v>6604.15122312824</v>
      </c>
      <c r="N220" s="31" t="n">
        <f aca="false">H220/C220*1000</f>
        <v>6604.15122312824</v>
      </c>
      <c r="O220" s="31" t="n">
        <f aca="false">I220/C220*1000</f>
        <v>6779.76278724981</v>
      </c>
      <c r="P220" s="31" t="n">
        <f aca="false">P221+P254</f>
        <v>18</v>
      </c>
      <c r="Q220" s="31" t="n">
        <f aca="false">Q221+Q254</f>
        <v>139.8</v>
      </c>
      <c r="R220" s="31" t="n">
        <f aca="false">Q220*1000/P220</f>
        <v>7766.66666666667</v>
      </c>
    </row>
    <row r="221" customFormat="false" ht="76.5" hidden="false" customHeight="false" outlineLevel="0" collapsed="false">
      <c r="A221" s="31" t="s">
        <v>217</v>
      </c>
      <c r="B221" s="31" t="n">
        <v>196</v>
      </c>
      <c r="C221" s="31" t="n">
        <f aca="false">SUM(C222:C224)</f>
        <v>1538</v>
      </c>
      <c r="D221" s="31" t="n">
        <f aca="false">SUM(D222:D224)</f>
        <v>8627</v>
      </c>
      <c r="E221" s="31" t="n">
        <f aca="false">SUM(E222:E224)</f>
        <v>6246.5</v>
      </c>
      <c r="F221" s="31" t="n">
        <f aca="false">SUM(F222:F224)</f>
        <v>8627</v>
      </c>
      <c r="G221" s="31" t="n">
        <f aca="false">SUM(G222:G224)</f>
        <v>12553.6</v>
      </c>
      <c r="H221" s="31" t="n">
        <f aca="false">SUM(H222:H224)</f>
        <v>12553.6</v>
      </c>
      <c r="I221" s="31" t="n">
        <f aca="false">SUM(I222:I224)</f>
        <v>12622.1</v>
      </c>
      <c r="J221" s="31" t="n">
        <f aca="false">D221/C221*1000</f>
        <v>5609.23276983095</v>
      </c>
      <c r="K221" s="31" t="n">
        <f aca="false">E221/C221*1000</f>
        <v>4061.44343302991</v>
      </c>
      <c r="L221" s="31" t="n">
        <f aca="false">F221/C221*1000</f>
        <v>5609.23276983095</v>
      </c>
      <c r="M221" s="31" t="n">
        <f aca="false">G221/C221*1000</f>
        <v>8162.28868660598</v>
      </c>
      <c r="N221" s="31" t="n">
        <f aca="false">H221/C221*1000</f>
        <v>8162.28868660598</v>
      </c>
      <c r="O221" s="31" t="n">
        <f aca="false">I221/C221*1000</f>
        <v>8206.82704811443</v>
      </c>
      <c r="P221" s="31" t="n">
        <f aca="false">SUM(P222:P224)</f>
        <v>16</v>
      </c>
      <c r="Q221" s="31" t="n">
        <f aca="false">SUM(Q222:Q224)</f>
        <v>132.4</v>
      </c>
      <c r="R221" s="31" t="n">
        <f aca="false">Q221*1000/P221</f>
        <v>8275</v>
      </c>
    </row>
    <row r="222" customFormat="false" ht="37.5" hidden="false" customHeight="false" outlineLevel="0" collapsed="false">
      <c r="A222" s="40" t="s">
        <v>92</v>
      </c>
      <c r="B222" s="31" t="n">
        <v>197</v>
      </c>
      <c r="C222" s="31" t="n">
        <v>68</v>
      </c>
      <c r="D222" s="31" t="n">
        <v>503.1</v>
      </c>
      <c r="E222" s="31" t="n">
        <v>309</v>
      </c>
      <c r="F222" s="31" t="n">
        <v>503.1</v>
      </c>
      <c r="G222" s="31" t="n">
        <v>716.9</v>
      </c>
      <c r="H222" s="31" t="n">
        <v>716.9</v>
      </c>
      <c r="I222" s="31" t="n">
        <v>721.8</v>
      </c>
      <c r="J222" s="31" t="n">
        <f aca="false">D222/C222*1000</f>
        <v>7398.52941176471</v>
      </c>
      <c r="K222" s="31" t="n">
        <f aca="false">E222/C222*1000</f>
        <v>4544.11764705882</v>
      </c>
      <c r="L222" s="31" t="n">
        <f aca="false">F222/C222*1000</f>
        <v>7398.52941176471</v>
      </c>
      <c r="M222" s="31" t="n">
        <f aca="false">G222/C222*1000</f>
        <v>10542.6470588235</v>
      </c>
      <c r="N222" s="31" t="n">
        <f aca="false">H222/C222*1000</f>
        <v>10542.6470588235</v>
      </c>
      <c r="O222" s="31" t="n">
        <f aca="false">I222/C222*1000</f>
        <v>10614.7058823529</v>
      </c>
      <c r="P222" s="31" t="n">
        <v>1</v>
      </c>
      <c r="Q222" s="31" t="n">
        <v>11.5</v>
      </c>
      <c r="R222" s="31" t="n">
        <v>11498.5</v>
      </c>
    </row>
    <row r="223" customFormat="false" ht="18.75" hidden="false" customHeight="false" outlineLevel="0" collapsed="false">
      <c r="A223" s="39" t="s">
        <v>93</v>
      </c>
      <c r="B223" s="31" t="n">
        <v>198</v>
      </c>
      <c r="C223" s="31" t="n">
        <v>1134</v>
      </c>
      <c r="D223" s="31" t="n">
        <v>7024.8</v>
      </c>
      <c r="E223" s="31" t="n">
        <v>5079.1</v>
      </c>
      <c r="F223" s="31" t="n">
        <v>7024.8</v>
      </c>
      <c r="G223" s="31" t="n">
        <v>10289.2</v>
      </c>
      <c r="H223" s="31" t="n">
        <v>10289.2</v>
      </c>
      <c r="I223" s="31" t="n">
        <v>10341.4</v>
      </c>
      <c r="J223" s="31" t="n">
        <f aca="false">D223/C223*1000</f>
        <v>6194.70899470899</v>
      </c>
      <c r="K223" s="31" t="n">
        <f aca="false">E223/C223*1000</f>
        <v>4478.9241622575</v>
      </c>
      <c r="L223" s="31" t="n">
        <f aca="false">F223/C223*1000</f>
        <v>6194.70899470899</v>
      </c>
      <c r="M223" s="31" t="n">
        <f aca="false">G223/C223*1000</f>
        <v>9073.36860670194</v>
      </c>
      <c r="N223" s="31" t="n">
        <f aca="false">H223/C223*1000</f>
        <v>9073.36860670194</v>
      </c>
      <c r="O223" s="31" t="n">
        <f aca="false">I223/C223*1000</f>
        <v>9119.40035273369</v>
      </c>
      <c r="P223" s="31" t="n">
        <v>10</v>
      </c>
      <c r="Q223" s="31" t="n">
        <v>106.6</v>
      </c>
      <c r="R223" s="31" t="n">
        <f aca="false">Q223*1000/P223</f>
        <v>10660</v>
      </c>
    </row>
    <row r="224" customFormat="false" ht="18.75" hidden="false" customHeight="false" outlineLevel="0" collapsed="false">
      <c r="A224" s="39" t="s">
        <v>94</v>
      </c>
      <c r="B224" s="31" t="n">
        <v>199</v>
      </c>
      <c r="C224" s="31" t="n">
        <v>336</v>
      </c>
      <c r="D224" s="31" t="n">
        <v>1099.1</v>
      </c>
      <c r="E224" s="31" t="n">
        <v>858.4</v>
      </c>
      <c r="F224" s="31" t="n">
        <v>1099.1</v>
      </c>
      <c r="G224" s="31" t="n">
        <v>1547.5</v>
      </c>
      <c r="H224" s="31" t="n">
        <v>1547.5</v>
      </c>
      <c r="I224" s="31" t="n">
        <v>1558.9</v>
      </c>
      <c r="J224" s="31" t="n">
        <f aca="false">D224/C224*1000</f>
        <v>3271.13095238095</v>
      </c>
      <c r="K224" s="31" t="n">
        <f aca="false">E224/C224*1000</f>
        <v>2554.7619047619</v>
      </c>
      <c r="L224" s="31" t="n">
        <f aca="false">F224/C224*1000</f>
        <v>3271.13095238095</v>
      </c>
      <c r="M224" s="31" t="n">
        <f aca="false">G224/C224*1000</f>
        <v>4605.65476190476</v>
      </c>
      <c r="N224" s="31" t="n">
        <f aca="false">H224/C224*1000</f>
        <v>4605.65476190476</v>
      </c>
      <c r="O224" s="31" t="n">
        <f aca="false">I224/C224*1000</f>
        <v>4639.58333333333</v>
      </c>
      <c r="P224" s="31" t="n">
        <v>5</v>
      </c>
      <c r="Q224" s="31" t="n">
        <v>14.3</v>
      </c>
      <c r="R224" s="31" t="n">
        <f aca="false">Q224*1000/P224</f>
        <v>2860</v>
      </c>
    </row>
    <row r="225" customFormat="false" ht="56.25" hidden="false" customHeight="false" outlineLevel="0" collapsed="false">
      <c r="A225" s="31" t="s">
        <v>218</v>
      </c>
      <c r="B225" s="31" t="n">
        <v>200</v>
      </c>
      <c r="C225" s="31" t="n">
        <f aca="false">C226+C228+C230</f>
        <v>1234</v>
      </c>
      <c r="D225" s="31" t="n">
        <f aca="false">D226+D228+D230</f>
        <v>7880.7</v>
      </c>
      <c r="E225" s="31" t="n">
        <f aca="false">E226+E228+E230</f>
        <v>5523.7</v>
      </c>
      <c r="F225" s="31" t="n">
        <f aca="false">F226+F228+F230</f>
        <v>7880.7</v>
      </c>
      <c r="G225" s="31" t="n">
        <f aca="false">G226+G228+G230</f>
        <v>11791.9</v>
      </c>
      <c r="H225" s="31" t="n">
        <f aca="false">H226+H228+H230</f>
        <v>11791.9</v>
      </c>
      <c r="I225" s="31" t="n">
        <f aca="false">I226+I228+I230</f>
        <v>11856.2</v>
      </c>
      <c r="J225" s="31" t="n">
        <f aca="false">D225/C225*1000</f>
        <v>6386.30470016207</v>
      </c>
      <c r="K225" s="31" t="n">
        <f aca="false">E225/C225*1000</f>
        <v>4476.25607779579</v>
      </c>
      <c r="L225" s="31" t="n">
        <f aca="false">F225/C225*1000</f>
        <v>6386.30470016207</v>
      </c>
      <c r="M225" s="31" t="n">
        <f aca="false">G225/C225*1000</f>
        <v>9555.83468395462</v>
      </c>
      <c r="N225" s="31" t="n">
        <f aca="false">H225/C225*1000</f>
        <v>9555.83468395462</v>
      </c>
      <c r="O225" s="31" t="n">
        <f aca="false">I225/C225*1000</f>
        <v>9607.94165316045</v>
      </c>
      <c r="P225" s="31" t="n">
        <f aca="false">P226+P228+P230</f>
        <v>11</v>
      </c>
      <c r="Q225" s="31" t="n">
        <f aca="false">Q226+Q228+Q230</f>
        <v>117.9</v>
      </c>
      <c r="R225" s="31" t="n">
        <f aca="false">Q225*1000/P225</f>
        <v>10718.1818181818</v>
      </c>
    </row>
    <row r="226" customFormat="false" ht="37.5" hidden="false" customHeight="false" outlineLevel="0" collapsed="false">
      <c r="A226" s="40" t="s">
        <v>92</v>
      </c>
      <c r="B226" s="31" t="n">
        <v>201</v>
      </c>
      <c r="C226" s="31" t="n">
        <v>56</v>
      </c>
      <c r="D226" s="31" t="n">
        <v>462.1</v>
      </c>
      <c r="E226" s="31" t="n">
        <v>270</v>
      </c>
      <c r="F226" s="31" t="n">
        <v>462.1</v>
      </c>
      <c r="G226" s="31" t="n">
        <v>675.9</v>
      </c>
      <c r="H226" s="31" t="n">
        <v>675.9</v>
      </c>
      <c r="I226" s="31" t="n">
        <v>679.8</v>
      </c>
      <c r="J226" s="31" t="n">
        <f aca="false">D226/C226*1000</f>
        <v>8251.78571428572</v>
      </c>
      <c r="K226" s="31" t="n">
        <f aca="false">E226/C226*1000</f>
        <v>4821.42857142857</v>
      </c>
      <c r="L226" s="31" t="n">
        <f aca="false">F226/C226*1000</f>
        <v>8251.78571428572</v>
      </c>
      <c r="M226" s="31" t="n">
        <f aca="false">G226/C226*1000</f>
        <v>12069.6428571429</v>
      </c>
      <c r="N226" s="31" t="n">
        <f aca="false">H226/C226*1000</f>
        <v>12069.6428571429</v>
      </c>
      <c r="O226" s="31" t="n">
        <f aca="false">I226/C226*1000</f>
        <v>12139.2857142857</v>
      </c>
      <c r="P226" s="31" t="n">
        <v>1</v>
      </c>
      <c r="Q226" s="31" t="n">
        <v>11.5</v>
      </c>
      <c r="R226" s="31" t="n">
        <v>11498.5</v>
      </c>
    </row>
    <row r="227" customFormat="false" ht="37.5" hidden="false" customHeight="false" outlineLevel="0" collapsed="false">
      <c r="A227" s="39" t="s">
        <v>219</v>
      </c>
      <c r="B227" s="31" t="n">
        <v>202</v>
      </c>
      <c r="C227" s="31" t="n">
        <v>12</v>
      </c>
      <c r="D227" s="31" t="n">
        <v>56.1</v>
      </c>
      <c r="E227" s="31" t="n">
        <v>26.3</v>
      </c>
      <c r="F227" s="31" t="n">
        <v>56.1</v>
      </c>
      <c r="G227" s="31" t="n">
        <v>140</v>
      </c>
      <c r="H227" s="31" t="n">
        <v>140</v>
      </c>
      <c r="I227" s="31" t="n">
        <v>140.8</v>
      </c>
      <c r="J227" s="31" t="n">
        <f aca="false">D227/C227*1000</f>
        <v>4675</v>
      </c>
      <c r="K227" s="31" t="n">
        <f aca="false">E227/C227*1000</f>
        <v>2191.66666666667</v>
      </c>
      <c r="L227" s="31" t="n">
        <f aca="false">F227/C227*1000</f>
        <v>4675</v>
      </c>
      <c r="M227" s="31" t="n">
        <f aca="false">G227/C227*1000</f>
        <v>11666.6666666667</v>
      </c>
      <c r="N227" s="31" t="n">
        <f aca="false">H227/C227*1000</f>
        <v>11666.6666666667</v>
      </c>
      <c r="O227" s="31" t="n">
        <f aca="false">I227/C227*1000</f>
        <v>11733.3333333333</v>
      </c>
      <c r="P227" s="31" t="n">
        <v>1</v>
      </c>
      <c r="Q227" s="31" t="n">
        <v>11.5</v>
      </c>
      <c r="R227" s="31" t="n">
        <v>11498.5</v>
      </c>
    </row>
    <row r="228" customFormat="false" ht="18.75" hidden="false" customHeight="false" outlineLevel="0" collapsed="false">
      <c r="A228" s="39" t="s">
        <v>93</v>
      </c>
      <c r="B228" s="31" t="n">
        <v>203</v>
      </c>
      <c r="C228" s="31" t="n">
        <v>990</v>
      </c>
      <c r="D228" s="31" t="n">
        <v>6621.2</v>
      </c>
      <c r="E228" s="31" t="n">
        <v>4684.9</v>
      </c>
      <c r="F228" s="31" t="n">
        <v>6621.2</v>
      </c>
      <c r="G228" s="31" t="n">
        <v>9870.2</v>
      </c>
      <c r="H228" s="31" t="n">
        <v>9870.2</v>
      </c>
      <c r="I228" s="31" t="n">
        <v>9919.7</v>
      </c>
      <c r="J228" s="31" t="n">
        <f aca="false">D228/C228*1000</f>
        <v>6688.08080808081</v>
      </c>
      <c r="K228" s="31" t="n">
        <f aca="false">E228/C228*1000</f>
        <v>4732.22222222222</v>
      </c>
      <c r="L228" s="31" t="n">
        <f aca="false">F228/C228*1000</f>
        <v>6688.08080808081</v>
      </c>
      <c r="M228" s="31" t="n">
        <f aca="false">G228/C228*1000</f>
        <v>9969.89898989899</v>
      </c>
      <c r="N228" s="31" t="n">
        <f aca="false">H228/C228*1000</f>
        <v>9969.89898989899</v>
      </c>
      <c r="O228" s="31" t="n">
        <f aca="false">I228/C228*1000</f>
        <v>10019.898989899</v>
      </c>
      <c r="P228" s="31" t="n">
        <v>9</v>
      </c>
      <c r="Q228" s="31" t="n">
        <v>100</v>
      </c>
      <c r="R228" s="31" t="n">
        <f aca="false">Q228*1000/P228</f>
        <v>11111.1111111111</v>
      </c>
    </row>
    <row r="229" customFormat="false" ht="37.5" hidden="false" customHeight="false" outlineLevel="0" collapsed="false">
      <c r="A229" s="39" t="s">
        <v>219</v>
      </c>
      <c r="B229" s="31" t="n">
        <v>204</v>
      </c>
      <c r="C229" s="31" t="n">
        <v>158</v>
      </c>
      <c r="D229" s="31" t="n">
        <v>479.1</v>
      </c>
      <c r="E229" s="31" t="n">
        <v>314.7</v>
      </c>
      <c r="F229" s="31" t="n">
        <v>479.1</v>
      </c>
      <c r="G229" s="31" t="n">
        <v>1478.2</v>
      </c>
      <c r="H229" s="31" t="n">
        <v>1478.2</v>
      </c>
      <c r="I229" s="31" t="n">
        <v>1486.1</v>
      </c>
      <c r="J229" s="31" t="n">
        <f aca="false">D229/C229*1000</f>
        <v>3032.27848101266</v>
      </c>
      <c r="K229" s="31" t="n">
        <f aca="false">E229/C229*1000</f>
        <v>1991.77215189873</v>
      </c>
      <c r="L229" s="31" t="n">
        <f aca="false">F229/C229*1000</f>
        <v>3032.27848101266</v>
      </c>
      <c r="M229" s="31" t="n">
        <f aca="false">G229/C229*1000</f>
        <v>9355.69620253165</v>
      </c>
      <c r="N229" s="31" t="n">
        <f aca="false">H229/C229*1000</f>
        <v>9355.69620253165</v>
      </c>
      <c r="O229" s="31" t="n">
        <f aca="false">I229/C229*1000</f>
        <v>9405.69620253165</v>
      </c>
      <c r="P229" s="31" t="n">
        <v>1</v>
      </c>
      <c r="Q229" s="31" t="n">
        <v>9.3</v>
      </c>
      <c r="R229" s="31" t="n">
        <v>9287.25</v>
      </c>
    </row>
    <row r="230" customFormat="false" ht="18.75" hidden="false" customHeight="false" outlineLevel="0" collapsed="false">
      <c r="A230" s="39" t="s">
        <v>94</v>
      </c>
      <c r="B230" s="31" t="n">
        <v>205</v>
      </c>
      <c r="C230" s="31" t="n">
        <v>188</v>
      </c>
      <c r="D230" s="31" t="n">
        <v>797.4</v>
      </c>
      <c r="E230" s="31" t="n">
        <v>568.8</v>
      </c>
      <c r="F230" s="31" t="n">
        <v>797.4</v>
      </c>
      <c r="G230" s="31" t="n">
        <v>1245.8</v>
      </c>
      <c r="H230" s="31" t="n">
        <v>1245.8</v>
      </c>
      <c r="I230" s="31" t="n">
        <v>1256.7</v>
      </c>
      <c r="J230" s="31" t="n">
        <f aca="false">D230/C230*1000</f>
        <v>4241.48936170213</v>
      </c>
      <c r="K230" s="31" t="n">
        <f aca="false">E230/C230*1000</f>
        <v>3025.53191489362</v>
      </c>
      <c r="L230" s="31" t="n">
        <f aca="false">F230/C230*1000</f>
        <v>4241.48936170213</v>
      </c>
      <c r="M230" s="31" t="n">
        <f aca="false">G230/C230*1000</f>
        <v>6626.59574468085</v>
      </c>
      <c r="N230" s="31" t="n">
        <f aca="false">H230/C230*1000</f>
        <v>6626.59574468085</v>
      </c>
      <c r="O230" s="31" t="n">
        <f aca="false">I230/C230*1000</f>
        <v>6684.57446808511</v>
      </c>
      <c r="P230" s="31" t="n">
        <v>1</v>
      </c>
      <c r="Q230" s="31" t="n">
        <v>6.4</v>
      </c>
      <c r="R230" s="31" t="n">
        <v>6368.4</v>
      </c>
    </row>
    <row r="231" customFormat="false" ht="37.5" hidden="false" customHeight="false" outlineLevel="0" collapsed="false">
      <c r="A231" s="39" t="s">
        <v>219</v>
      </c>
      <c r="B231" s="31" t="n">
        <v>206</v>
      </c>
      <c r="C231" s="31" t="n">
        <v>72</v>
      </c>
      <c r="D231" s="31" t="n">
        <v>188.8</v>
      </c>
      <c r="E231" s="31" t="n">
        <v>135.7</v>
      </c>
      <c r="F231" s="31" t="n">
        <v>188.8</v>
      </c>
      <c r="G231" s="31" t="n">
        <v>455.3</v>
      </c>
      <c r="H231" s="31" t="n">
        <v>455.3</v>
      </c>
      <c r="I231" s="31" t="n">
        <v>459.4</v>
      </c>
      <c r="J231" s="31" t="n">
        <f aca="false">D231/C231*1000</f>
        <v>2622.22222222222</v>
      </c>
      <c r="K231" s="31" t="n">
        <f aca="false">E231/C231*1000</f>
        <v>1884.72222222222</v>
      </c>
      <c r="L231" s="31" t="n">
        <f aca="false">F231/C231*1000</f>
        <v>2622.22222222222</v>
      </c>
      <c r="M231" s="31" t="n">
        <f aca="false">G231/C231*1000</f>
        <v>6323.61111111111</v>
      </c>
      <c r="N231" s="31" t="n">
        <f aca="false">H231/C231*1000</f>
        <v>6323.61111111111</v>
      </c>
      <c r="O231" s="31" t="n">
        <f aca="false">I231/C231*1000</f>
        <v>6380.55555555556</v>
      </c>
      <c r="P231" s="31" t="n">
        <v>1</v>
      </c>
      <c r="Q231" s="31" t="n">
        <v>6.4</v>
      </c>
      <c r="R231" s="31" t="n">
        <v>6368.4</v>
      </c>
    </row>
    <row r="232" customFormat="false" ht="93.75" hidden="false" customHeight="false" outlineLevel="0" collapsed="false">
      <c r="A232" s="31" t="s">
        <v>220</v>
      </c>
      <c r="B232" s="31" t="n">
        <v>207</v>
      </c>
      <c r="C232" s="31" t="n">
        <f aca="false">C233+C235+C237</f>
        <v>304</v>
      </c>
      <c r="D232" s="31" t="n">
        <f aca="false">D233+D235+D237</f>
        <v>746.3</v>
      </c>
      <c r="E232" s="31" t="n">
        <f aca="false">E233+E235+E237</f>
        <v>722.8</v>
      </c>
      <c r="F232" s="31" t="n">
        <f aca="false">F233+F235+F237</f>
        <v>746.3</v>
      </c>
      <c r="G232" s="31" t="n">
        <f aca="false">G233+G235+G237</f>
        <v>761.7</v>
      </c>
      <c r="H232" s="31" t="n">
        <f aca="false">H233+H235+H237</f>
        <v>761.7</v>
      </c>
      <c r="I232" s="31" t="n">
        <f aca="false">I233+I235+I237</f>
        <v>765.9</v>
      </c>
      <c r="J232" s="31" t="n">
        <f aca="false">D232/C232*1000</f>
        <v>2454.93421052632</v>
      </c>
      <c r="K232" s="31" t="n">
        <f aca="false">E232/C232*1000</f>
        <v>2377.63157894737</v>
      </c>
      <c r="L232" s="31" t="n">
        <f aca="false">F232/C232*1000</f>
        <v>2454.93421052632</v>
      </c>
      <c r="M232" s="31" t="n">
        <f aca="false">G232/C232*1000</f>
        <v>2505.59210526316</v>
      </c>
      <c r="N232" s="31" t="n">
        <f aca="false">H232/C232*1000</f>
        <v>2505.59210526316</v>
      </c>
      <c r="O232" s="31" t="n">
        <f aca="false">I232/C232*1000</f>
        <v>2519.40789473684</v>
      </c>
      <c r="P232" s="31" t="n">
        <f aca="false">P233+P235+P237</f>
        <v>5</v>
      </c>
      <c r="Q232" s="31" t="n">
        <f aca="false">Q233+Q235+Q237</f>
        <v>14.5</v>
      </c>
      <c r="R232" s="31" t="n">
        <f aca="false">Q232*1000/P232</f>
        <v>2900</v>
      </c>
    </row>
    <row r="233" customFormat="false" ht="37.5" hidden="false" customHeight="false" outlineLevel="0" collapsed="false">
      <c r="A233" s="40" t="s">
        <v>92</v>
      </c>
      <c r="B233" s="31" t="n">
        <v>208</v>
      </c>
      <c r="C233" s="31" t="n">
        <v>12</v>
      </c>
      <c r="D233" s="31" t="n">
        <v>41</v>
      </c>
      <c r="E233" s="31" t="n">
        <v>39</v>
      </c>
      <c r="F233" s="31" t="n">
        <v>41</v>
      </c>
      <c r="G233" s="31" t="n">
        <v>41</v>
      </c>
      <c r="H233" s="31" t="n">
        <v>41</v>
      </c>
      <c r="I233" s="31" t="n">
        <v>42</v>
      </c>
      <c r="J233" s="31" t="n">
        <f aca="false">D233/C233*1000</f>
        <v>3416.66666666667</v>
      </c>
      <c r="K233" s="31" t="n">
        <f aca="false">E233/C233*1000</f>
        <v>3250</v>
      </c>
      <c r="L233" s="31" t="n">
        <f aca="false">F233/C233*1000</f>
        <v>3416.66666666667</v>
      </c>
      <c r="M233" s="31" t="n">
        <f aca="false">G233/C233*1000</f>
        <v>3416.66666666667</v>
      </c>
      <c r="N233" s="31" t="n">
        <f aca="false">H233/C233*1000</f>
        <v>3416.66666666667</v>
      </c>
      <c r="O233" s="31" t="n">
        <f aca="false">I233/C233*1000</f>
        <v>3500</v>
      </c>
      <c r="P233" s="31" t="n">
        <v>0</v>
      </c>
      <c r="Q233" s="31" t="n">
        <v>0</v>
      </c>
      <c r="R233" s="31" t="n">
        <v>0</v>
      </c>
    </row>
    <row r="234" customFormat="false" ht="37.5" hidden="false" customHeight="false" outlineLevel="0" collapsed="false">
      <c r="A234" s="39" t="s">
        <v>219</v>
      </c>
      <c r="B234" s="31" t="n">
        <v>209</v>
      </c>
      <c r="C234" s="31" t="n">
        <v>4</v>
      </c>
      <c r="D234" s="31" t="n">
        <v>9.1</v>
      </c>
      <c r="E234" s="31" t="n">
        <v>8</v>
      </c>
      <c r="F234" s="31" t="n">
        <v>9.1</v>
      </c>
      <c r="G234" s="31" t="n">
        <v>9.1</v>
      </c>
      <c r="H234" s="31" t="n">
        <v>9.1</v>
      </c>
      <c r="I234" s="31" t="n">
        <v>9.1</v>
      </c>
      <c r="J234" s="31" t="n">
        <f aca="false">D234/C234*1000</f>
        <v>2275</v>
      </c>
      <c r="K234" s="31" t="n">
        <f aca="false">E234/C234*1000</f>
        <v>2000</v>
      </c>
      <c r="L234" s="31" t="n">
        <f aca="false">F234/C234*1000</f>
        <v>2275</v>
      </c>
      <c r="M234" s="31" t="n">
        <f aca="false">G234/C234*1000</f>
        <v>2275</v>
      </c>
      <c r="N234" s="31" t="n">
        <f aca="false">H234/C234*1000</f>
        <v>2275</v>
      </c>
      <c r="O234" s="31" t="n">
        <f aca="false">I234/C234*1000</f>
        <v>2275</v>
      </c>
      <c r="P234" s="31" t="n">
        <v>0</v>
      </c>
      <c r="Q234" s="31" t="n">
        <v>0</v>
      </c>
      <c r="R234" s="31" t="n">
        <v>0</v>
      </c>
    </row>
    <row r="235" customFormat="false" ht="18.75" hidden="false" customHeight="false" outlineLevel="0" collapsed="false">
      <c r="A235" s="39" t="s">
        <v>93</v>
      </c>
      <c r="B235" s="31" t="n">
        <v>210</v>
      </c>
      <c r="C235" s="31" t="n">
        <v>144</v>
      </c>
      <c r="D235" s="31" t="n">
        <v>403.6</v>
      </c>
      <c r="E235" s="31" t="n">
        <v>394.2</v>
      </c>
      <c r="F235" s="31" t="n">
        <v>403.6</v>
      </c>
      <c r="G235" s="31" t="n">
        <v>419</v>
      </c>
      <c r="H235" s="31" t="n">
        <v>419</v>
      </c>
      <c r="I235" s="31" t="n">
        <v>421.7</v>
      </c>
      <c r="J235" s="31" t="n">
        <f aca="false">D235/C235*1000</f>
        <v>2802.77777777778</v>
      </c>
      <c r="K235" s="31" t="n">
        <f aca="false">E235/C235*1000</f>
        <v>2737.5</v>
      </c>
      <c r="L235" s="31" t="n">
        <f aca="false">F235/C235*1000</f>
        <v>2802.77777777778</v>
      </c>
      <c r="M235" s="31" t="n">
        <f aca="false">G235/C235*1000</f>
        <v>2909.72222222222</v>
      </c>
      <c r="N235" s="31" t="n">
        <f aca="false">H235/C235*1000</f>
        <v>2909.72222222222</v>
      </c>
      <c r="O235" s="31" t="n">
        <f aca="false">I235/C235*1000</f>
        <v>2928.47222222222</v>
      </c>
      <c r="P235" s="31" t="n">
        <v>1</v>
      </c>
      <c r="Q235" s="31" t="n">
        <v>6.6</v>
      </c>
      <c r="R235" s="31" t="n">
        <v>6622.04</v>
      </c>
    </row>
    <row r="236" customFormat="false" ht="37.5" hidden="false" customHeight="false" outlineLevel="0" collapsed="false">
      <c r="A236" s="39" t="s">
        <v>219</v>
      </c>
      <c r="B236" s="31" t="n">
        <v>211</v>
      </c>
      <c r="C236" s="31" t="n">
        <v>77</v>
      </c>
      <c r="D236" s="31" t="n">
        <v>150</v>
      </c>
      <c r="E236" s="31" t="n">
        <v>144.5</v>
      </c>
      <c r="F236" s="31" t="n">
        <v>150</v>
      </c>
      <c r="G236" s="31" t="n">
        <v>158.8</v>
      </c>
      <c r="H236" s="31" t="n">
        <v>158.8</v>
      </c>
      <c r="I236" s="31" t="n">
        <v>159.8</v>
      </c>
      <c r="J236" s="31" t="n">
        <f aca="false">D236/C236*1000</f>
        <v>1948.05194805195</v>
      </c>
      <c r="K236" s="31" t="n">
        <f aca="false">E236/C236*1000</f>
        <v>1876.62337662338</v>
      </c>
      <c r="L236" s="31" t="n">
        <f aca="false">F236/C236*1000</f>
        <v>1948.05194805195</v>
      </c>
      <c r="M236" s="31" t="n">
        <f aca="false">G236/C236*1000</f>
        <v>2062.33766233766</v>
      </c>
      <c r="N236" s="31" t="n">
        <f aca="false">H236/C236*1000</f>
        <v>2062.33766233766</v>
      </c>
      <c r="O236" s="31" t="n">
        <f aca="false">I236/C236*1000</f>
        <v>2075.32467532468</v>
      </c>
      <c r="P236" s="31" t="n">
        <v>0</v>
      </c>
      <c r="Q236" s="31" t="n">
        <v>0</v>
      </c>
      <c r="R236" s="31" t="n">
        <v>0</v>
      </c>
    </row>
    <row r="237" customFormat="false" ht="18.75" hidden="false" customHeight="false" outlineLevel="0" collapsed="false">
      <c r="A237" s="39" t="s">
        <v>94</v>
      </c>
      <c r="B237" s="31" t="n">
        <v>212</v>
      </c>
      <c r="C237" s="31" t="n">
        <v>148</v>
      </c>
      <c r="D237" s="31" t="n">
        <v>301.7</v>
      </c>
      <c r="E237" s="31" t="n">
        <v>289.6</v>
      </c>
      <c r="F237" s="31" t="n">
        <v>301.7</v>
      </c>
      <c r="G237" s="31" t="n">
        <v>301.7</v>
      </c>
      <c r="H237" s="31" t="n">
        <v>301.7</v>
      </c>
      <c r="I237" s="31" t="n">
        <v>302.2</v>
      </c>
      <c r="J237" s="31" t="n">
        <f aca="false">D237/C237*1000</f>
        <v>2038.51351351351</v>
      </c>
      <c r="K237" s="31" t="n">
        <f aca="false">E237/C237*1000</f>
        <v>1956.75675675676</v>
      </c>
      <c r="L237" s="31" t="n">
        <f aca="false">F237/C237*1000</f>
        <v>2038.51351351351</v>
      </c>
      <c r="M237" s="31" t="n">
        <f aca="false">G237/C237*1000</f>
        <v>2038.51351351351</v>
      </c>
      <c r="N237" s="31" t="n">
        <f aca="false">H237/C237*1000</f>
        <v>2038.51351351351</v>
      </c>
      <c r="O237" s="31" t="n">
        <f aca="false">I237/C237*1000</f>
        <v>2041.89189189189</v>
      </c>
      <c r="P237" s="31" t="n">
        <v>4</v>
      </c>
      <c r="Q237" s="31" t="n">
        <v>7.9</v>
      </c>
      <c r="R237" s="31" t="n">
        <f aca="false">Q237*1000/P237</f>
        <v>1975</v>
      </c>
    </row>
    <row r="238" customFormat="false" ht="37.5" hidden="false" customHeight="false" outlineLevel="0" collapsed="false">
      <c r="A238" s="39" t="s">
        <v>219</v>
      </c>
      <c r="B238" s="31" t="n">
        <v>213</v>
      </c>
      <c r="C238" s="31" t="n">
        <v>111</v>
      </c>
      <c r="D238" s="31" t="n">
        <v>209.9</v>
      </c>
      <c r="E238" s="31" t="n">
        <v>200.1</v>
      </c>
      <c r="F238" s="31" t="n">
        <v>209.9</v>
      </c>
      <c r="G238" s="31" t="n">
        <v>209.9</v>
      </c>
      <c r="H238" s="31" t="n">
        <v>209.9</v>
      </c>
      <c r="I238" s="31" t="n">
        <v>210.4</v>
      </c>
      <c r="J238" s="31" t="n">
        <f aca="false">D238/C238*1000</f>
        <v>1890.99099099099</v>
      </c>
      <c r="K238" s="31" t="n">
        <f aca="false">E238/C238*1000</f>
        <v>1802.7027027027</v>
      </c>
      <c r="L238" s="31" t="n">
        <f aca="false">F238/C238*1000</f>
        <v>1890.99099099099</v>
      </c>
      <c r="M238" s="31" t="n">
        <f aca="false">G238/C238*1000</f>
        <v>1890.99099099099</v>
      </c>
      <c r="N238" s="31" t="n">
        <f aca="false">H238/C238*1000</f>
        <v>1890.99099099099</v>
      </c>
      <c r="O238" s="31" t="n">
        <f aca="false">I238/C238*1000</f>
        <v>1895.4954954955</v>
      </c>
      <c r="P238" s="31" t="n">
        <v>3</v>
      </c>
      <c r="Q238" s="31" t="n">
        <v>5.3</v>
      </c>
      <c r="R238" s="31" t="n">
        <v>1769</v>
      </c>
    </row>
    <row r="239" customFormat="false" ht="37.5" hidden="false" customHeight="false" outlineLevel="0" collapsed="false">
      <c r="A239" s="31" t="s">
        <v>221</v>
      </c>
      <c r="B239" s="31" t="n">
        <v>214</v>
      </c>
      <c r="C239" s="31" t="n">
        <v>286</v>
      </c>
      <c r="D239" s="31" t="n">
        <v>1899.5</v>
      </c>
      <c r="E239" s="31" t="n">
        <v>1348.5</v>
      </c>
      <c r="F239" s="31" t="n">
        <v>1899.5</v>
      </c>
      <c r="G239" s="31" t="n">
        <v>2642.5</v>
      </c>
      <c r="H239" s="31" t="n">
        <v>2642.5</v>
      </c>
      <c r="I239" s="31" t="n">
        <v>2657.5</v>
      </c>
      <c r="J239" s="31" t="n">
        <f aca="false">D239/C239*1000</f>
        <v>6641.60839160839</v>
      </c>
      <c r="K239" s="31" t="n">
        <f aca="false">E239/C239*1000</f>
        <v>4715.03496503497</v>
      </c>
      <c r="L239" s="31" t="n">
        <f aca="false">F239/C239*1000</f>
        <v>6641.60839160839</v>
      </c>
      <c r="M239" s="31" t="n">
        <f aca="false">G239/C239*1000</f>
        <v>9239.51048951049</v>
      </c>
      <c r="N239" s="31" t="n">
        <f aca="false">H239/C239*1000</f>
        <v>9239.51048951049</v>
      </c>
      <c r="O239" s="31" t="n">
        <f aca="false">I239/C239*1000</f>
        <v>9291.95804195804</v>
      </c>
      <c r="P239" s="31" t="n">
        <v>0</v>
      </c>
      <c r="Q239" s="31" t="n">
        <v>0</v>
      </c>
      <c r="R239" s="31" t="n">
        <v>0</v>
      </c>
    </row>
    <row r="240" customFormat="false" ht="150" hidden="false" customHeight="false" outlineLevel="0" collapsed="false">
      <c r="A240" s="31" t="s">
        <v>222</v>
      </c>
      <c r="B240" s="31" t="n">
        <v>215</v>
      </c>
      <c r="C240" s="31" t="n">
        <f aca="false">C227+C229+C231+C234+C236+C238</f>
        <v>434</v>
      </c>
      <c r="D240" s="31" t="n">
        <f aca="false">D227+D229+D231+D234+D236+D238</f>
        <v>1093</v>
      </c>
      <c r="E240" s="31" t="n">
        <f aca="false">E227+E229+E231+E234+E236+E238</f>
        <v>829.3</v>
      </c>
      <c r="F240" s="31" t="n">
        <f aca="false">F227+F229+F231+F234+F236+F238</f>
        <v>1093</v>
      </c>
      <c r="G240" s="31" t="n">
        <f aca="false">G227+G229+G231+G234+G236+G238</f>
        <v>2451.3</v>
      </c>
      <c r="H240" s="31" t="n">
        <f aca="false">H227+H229+H231+H234+H236+H238</f>
        <v>2451.3</v>
      </c>
      <c r="I240" s="31" t="n">
        <f aca="false">I227+I229+I231+I234+I236+I238</f>
        <v>2465.6</v>
      </c>
      <c r="J240" s="31" t="n">
        <f aca="false">D240/C240*1000</f>
        <v>2518.4331797235</v>
      </c>
      <c r="K240" s="31" t="n">
        <f aca="false">E240/C240*1000</f>
        <v>1910.82949308756</v>
      </c>
      <c r="L240" s="31" t="n">
        <f aca="false">F240/C240*1000</f>
        <v>2518.4331797235</v>
      </c>
      <c r="M240" s="31" t="n">
        <f aca="false">G240/C240*1000</f>
        <v>5648.15668202765</v>
      </c>
      <c r="N240" s="31" t="n">
        <f aca="false">H240/C240*1000</f>
        <v>5648.15668202765</v>
      </c>
      <c r="O240" s="31" t="n">
        <f aca="false">I240/C240*1000</f>
        <v>5681.10599078341</v>
      </c>
      <c r="P240" s="31" t="n">
        <f aca="false">P227+P229+P231+P234+P236+P238</f>
        <v>6</v>
      </c>
      <c r="Q240" s="31" t="n">
        <f aca="false">Q227+Q229+Q231+Q234+Q236+Q238</f>
        <v>32.5</v>
      </c>
      <c r="R240" s="31" t="n">
        <f aca="false">Q240*1000/P240</f>
        <v>5416.66666666667</v>
      </c>
    </row>
    <row r="241" customFormat="false" ht="37.5" hidden="false" customHeight="false" outlineLevel="0" collapsed="false">
      <c r="A241" s="39" t="s">
        <v>223</v>
      </c>
      <c r="B241" s="31" t="n">
        <v>216</v>
      </c>
      <c r="C241" s="31" t="n">
        <v>354</v>
      </c>
      <c r="D241" s="31" t="n">
        <v>891.5</v>
      </c>
      <c r="E241" s="31" t="n">
        <v>676.4</v>
      </c>
      <c r="F241" s="31" t="n">
        <v>891.5</v>
      </c>
      <c r="G241" s="31" t="n">
        <v>1999.4</v>
      </c>
      <c r="H241" s="31" t="n">
        <v>1999.4</v>
      </c>
      <c r="I241" s="31" t="n">
        <v>2011.1</v>
      </c>
      <c r="J241" s="31" t="n">
        <f aca="false">D241/C241*1000</f>
        <v>2518.3615819209</v>
      </c>
      <c r="K241" s="31" t="n">
        <f aca="false">E241/C241*1000</f>
        <v>1910.73446327684</v>
      </c>
      <c r="L241" s="31" t="n">
        <f aca="false">F241/C241*1000</f>
        <v>2518.3615819209</v>
      </c>
      <c r="M241" s="31" t="n">
        <f aca="false">G241/C241*1000</f>
        <v>5648.02259887006</v>
      </c>
      <c r="N241" s="31" t="n">
        <f aca="false">H241/C241*1000</f>
        <v>5648.02259887006</v>
      </c>
      <c r="O241" s="31" t="n">
        <f aca="false">I241/C241*1000</f>
        <v>5681.07344632768</v>
      </c>
      <c r="P241" s="31" t="n">
        <v>3</v>
      </c>
      <c r="Q241" s="31" t="n">
        <v>15.7</v>
      </c>
      <c r="R241" s="31" t="n">
        <f aca="false">Q241*1000/P241</f>
        <v>5233.33333333333</v>
      </c>
    </row>
    <row r="242" customFormat="false" ht="37.5" hidden="false" customHeight="false" outlineLevel="0" collapsed="false">
      <c r="A242" s="31" t="s">
        <v>224</v>
      </c>
      <c r="B242" s="31" t="n">
        <v>217</v>
      </c>
      <c r="C242" s="31" t="n">
        <v>739</v>
      </c>
      <c r="D242" s="31" t="n">
        <v>3715.7</v>
      </c>
      <c r="E242" s="31" t="n">
        <v>2673.2</v>
      </c>
      <c r="F242" s="31" t="n">
        <v>3715.7</v>
      </c>
      <c r="G242" s="31" t="n">
        <v>5756.8</v>
      </c>
      <c r="H242" s="31" t="n">
        <v>5756.8</v>
      </c>
      <c r="I242" s="31" t="n">
        <v>5789.9</v>
      </c>
      <c r="J242" s="31" t="n">
        <f aca="false">D242/C242*1000</f>
        <v>5028.01082543978</v>
      </c>
      <c r="K242" s="31" t="n">
        <f aca="false">E242/C242*1000</f>
        <v>3617.32070365359</v>
      </c>
      <c r="L242" s="31" t="n">
        <f aca="false">F242/C242*1000</f>
        <v>5028.01082543978</v>
      </c>
      <c r="M242" s="31" t="n">
        <f aca="false">G242/C242*1000</f>
        <v>7789.98646820027</v>
      </c>
      <c r="N242" s="31" t="n">
        <f aca="false">H242/C242*1000</f>
        <v>7789.98646820027</v>
      </c>
      <c r="O242" s="31" t="n">
        <f aca="false">I242/C242*1000</f>
        <v>7834.77672530447</v>
      </c>
      <c r="P242" s="31" t="n">
        <v>12</v>
      </c>
      <c r="Q242" s="31" t="n">
        <v>103.5</v>
      </c>
      <c r="R242" s="31" t="n">
        <f aca="false">Q242*1000/P242</f>
        <v>8625</v>
      </c>
    </row>
    <row r="243" customFormat="false" ht="75" hidden="false" customHeight="false" outlineLevel="0" collapsed="false">
      <c r="A243" s="31" t="s">
        <v>225</v>
      </c>
      <c r="B243" s="31" t="n">
        <v>218</v>
      </c>
      <c r="C243" s="31" t="n">
        <v>908</v>
      </c>
      <c r="D243" s="31" t="n">
        <v>5604</v>
      </c>
      <c r="E243" s="31" t="n">
        <v>4024</v>
      </c>
      <c r="F243" s="31" t="n">
        <v>5604</v>
      </c>
      <c r="G243" s="31" t="n">
        <v>8325.8</v>
      </c>
      <c r="H243" s="31" t="n">
        <v>8325.8</v>
      </c>
      <c r="I243" s="31" t="n">
        <v>8366.8</v>
      </c>
      <c r="J243" s="31" t="n">
        <f aca="false">D243/C243*1000</f>
        <v>6171.80616740088</v>
      </c>
      <c r="K243" s="31" t="n">
        <f aca="false">E243/C243*1000</f>
        <v>4431.71806167401</v>
      </c>
      <c r="L243" s="31" t="n">
        <f aca="false">F243/C243*1000</f>
        <v>6171.80616740088</v>
      </c>
      <c r="M243" s="31" t="n">
        <f aca="false">G243/C243*1000</f>
        <v>9169.38325991189</v>
      </c>
      <c r="N243" s="31" t="n">
        <f aca="false">H243/C243*1000</f>
        <v>9169.38325991189</v>
      </c>
      <c r="O243" s="31" t="n">
        <f aca="false">I243/C243*1000</f>
        <v>9214.53744493392</v>
      </c>
      <c r="P243" s="31" t="n">
        <v>11</v>
      </c>
      <c r="Q243" s="31" t="n">
        <v>118.1</v>
      </c>
      <c r="R243" s="31" t="n">
        <f aca="false">Q243*1000/P243</f>
        <v>10736.3636363636</v>
      </c>
    </row>
    <row r="244" customFormat="false" ht="189.75" hidden="false" customHeight="false" outlineLevel="0" collapsed="false">
      <c r="A244" s="31" t="s">
        <v>226</v>
      </c>
      <c r="B244" s="31" t="n">
        <v>219</v>
      </c>
      <c r="C244" s="31" t="n">
        <v>0</v>
      </c>
      <c r="D244" s="31" t="n">
        <v>0</v>
      </c>
      <c r="E244" s="31" t="n">
        <v>0</v>
      </c>
      <c r="F244" s="31" t="n">
        <v>0</v>
      </c>
      <c r="G244" s="31" t="n">
        <v>0</v>
      </c>
      <c r="H244" s="31" t="n">
        <v>0</v>
      </c>
      <c r="I244" s="31" t="n">
        <v>0</v>
      </c>
      <c r="J244" s="31" t="n">
        <v>0</v>
      </c>
      <c r="K244" s="31" t="n">
        <v>0</v>
      </c>
      <c r="L244" s="31" t="n">
        <v>0</v>
      </c>
      <c r="M244" s="31" t="n">
        <v>0</v>
      </c>
      <c r="N244" s="31" t="n">
        <v>0</v>
      </c>
      <c r="O244" s="31" t="n">
        <v>0</v>
      </c>
      <c r="P244" s="31" t="n">
        <v>0</v>
      </c>
      <c r="Q244" s="31" t="n">
        <v>0</v>
      </c>
      <c r="R244" s="31" t="n">
        <v>0</v>
      </c>
    </row>
    <row r="245" customFormat="false" ht="56.25" hidden="false" customHeight="false" outlineLevel="0" collapsed="false">
      <c r="A245" s="39" t="s">
        <v>227</v>
      </c>
      <c r="B245" s="31" t="n">
        <v>220</v>
      </c>
      <c r="C245" s="31" t="n">
        <v>0</v>
      </c>
      <c r="D245" s="31" t="n">
        <v>0</v>
      </c>
      <c r="E245" s="31" t="n">
        <v>0</v>
      </c>
      <c r="F245" s="31" t="n">
        <v>0</v>
      </c>
      <c r="G245" s="31" t="n">
        <v>0</v>
      </c>
      <c r="H245" s="31" t="n">
        <v>0</v>
      </c>
      <c r="I245" s="31" t="n">
        <v>0</v>
      </c>
      <c r="J245" s="31" t="n">
        <v>0</v>
      </c>
      <c r="K245" s="31" t="n">
        <v>0</v>
      </c>
      <c r="L245" s="31" t="n">
        <v>0</v>
      </c>
      <c r="M245" s="31" t="n">
        <v>0</v>
      </c>
      <c r="N245" s="31" t="n">
        <v>0</v>
      </c>
      <c r="O245" s="31" t="n">
        <v>0</v>
      </c>
      <c r="P245" s="31" t="n">
        <v>0</v>
      </c>
      <c r="Q245" s="31" t="n">
        <v>0</v>
      </c>
      <c r="R245" s="31" t="n">
        <v>0</v>
      </c>
    </row>
    <row r="246" customFormat="false" ht="18.75" hidden="false" customHeight="false" outlineLevel="0" collapsed="false">
      <c r="A246" s="39" t="s">
        <v>191</v>
      </c>
      <c r="B246" s="31" t="n">
        <v>2201</v>
      </c>
      <c r="C246" s="31" t="n">
        <v>0</v>
      </c>
      <c r="D246" s="31" t="n">
        <v>0</v>
      </c>
      <c r="E246" s="31" t="n">
        <v>0</v>
      </c>
      <c r="F246" s="31" t="n">
        <v>0</v>
      </c>
      <c r="G246" s="31" t="n">
        <v>0</v>
      </c>
      <c r="H246" s="31" t="n">
        <v>0</v>
      </c>
      <c r="I246" s="31" t="n">
        <v>0</v>
      </c>
      <c r="J246" s="31" t="n">
        <v>0</v>
      </c>
      <c r="K246" s="31" t="n">
        <v>0</v>
      </c>
      <c r="L246" s="31" t="n">
        <v>0</v>
      </c>
      <c r="M246" s="31" t="n">
        <v>0</v>
      </c>
      <c r="N246" s="31" t="n">
        <v>0</v>
      </c>
      <c r="O246" s="31" t="n">
        <v>0</v>
      </c>
      <c r="P246" s="31" t="n">
        <v>0</v>
      </c>
      <c r="Q246" s="31" t="n">
        <v>0</v>
      </c>
      <c r="R246" s="31" t="n">
        <v>0</v>
      </c>
    </row>
    <row r="247" customFormat="false" ht="56.25" hidden="false" customHeight="false" outlineLevel="0" collapsed="false">
      <c r="A247" s="31" t="s">
        <v>228</v>
      </c>
      <c r="B247" s="31" t="n">
        <v>225</v>
      </c>
      <c r="C247" s="31" t="n">
        <f aca="false">SUM(C248:C250)</f>
        <v>29</v>
      </c>
      <c r="D247" s="31" t="n">
        <f aca="false">SUM(D248:D250)</f>
        <v>95.6</v>
      </c>
      <c r="E247" s="31" t="n">
        <f aca="false">SUM(E248:E250)</f>
        <v>81.3</v>
      </c>
      <c r="F247" s="31" t="n">
        <f aca="false">SUM(F248:F250)</f>
        <v>95.6</v>
      </c>
      <c r="G247" s="31" t="n">
        <f aca="false">SUM(G248:G250)</f>
        <v>127.4</v>
      </c>
      <c r="H247" s="31" t="n">
        <f aca="false">SUM(H248:H250)</f>
        <v>127.4</v>
      </c>
      <c r="I247" s="31" t="n">
        <f aca="false">SUM(I248:I250)</f>
        <v>129.2</v>
      </c>
      <c r="J247" s="31" t="n">
        <f aca="false">D247/C247*1000</f>
        <v>3296.55172413793</v>
      </c>
      <c r="K247" s="31" t="n">
        <f aca="false">E247/C247*1000</f>
        <v>2803.44827586207</v>
      </c>
      <c r="L247" s="31" t="n">
        <f aca="false">F247/C247*1000</f>
        <v>3296.55172413793</v>
      </c>
      <c r="M247" s="31" t="n">
        <f aca="false">G247/C247*1000</f>
        <v>4393.10344827586</v>
      </c>
      <c r="N247" s="31" t="n">
        <f aca="false">H247/C247*1000</f>
        <v>4393.10344827586</v>
      </c>
      <c r="O247" s="31" t="n">
        <f aca="false">I247/C247*1000</f>
        <v>4455.1724137931</v>
      </c>
      <c r="P247" s="31" t="n">
        <v>0</v>
      </c>
      <c r="Q247" s="31" t="n">
        <v>0</v>
      </c>
      <c r="R247" s="31" t="n">
        <v>0</v>
      </c>
    </row>
    <row r="248" customFormat="false" ht="37.5" hidden="false" customHeight="false" outlineLevel="0" collapsed="false">
      <c r="A248" s="40" t="s">
        <v>92</v>
      </c>
      <c r="B248" s="31" t="n">
        <v>226</v>
      </c>
      <c r="C248" s="31" t="n">
        <v>11</v>
      </c>
      <c r="D248" s="31" t="n">
        <v>33.7</v>
      </c>
      <c r="E248" s="31" t="n">
        <v>31.7</v>
      </c>
      <c r="F248" s="31" t="n">
        <v>33.7</v>
      </c>
      <c r="G248" s="31" t="n">
        <v>33.7</v>
      </c>
      <c r="H248" s="31" t="n">
        <v>33.7</v>
      </c>
      <c r="I248" s="31" t="n">
        <v>34.7</v>
      </c>
      <c r="J248" s="31" t="n">
        <f aca="false">D248/C248*1000</f>
        <v>3063.63636363636</v>
      </c>
      <c r="K248" s="31" t="n">
        <f aca="false">E248/C248*1000</f>
        <v>2881.81818181818</v>
      </c>
      <c r="L248" s="31" t="n">
        <f aca="false">F248/C248*1000</f>
        <v>3063.63636363636</v>
      </c>
      <c r="M248" s="31" t="n">
        <f aca="false">G248/C248*1000</f>
        <v>3063.63636363636</v>
      </c>
      <c r="N248" s="31" t="n">
        <f aca="false">H248/C248*1000</f>
        <v>3063.63636363636</v>
      </c>
      <c r="O248" s="31" t="n">
        <f aca="false">I248/C248*1000</f>
        <v>3154.54545454545</v>
      </c>
      <c r="P248" s="31" t="n">
        <v>0</v>
      </c>
      <c r="Q248" s="31" t="n">
        <v>0</v>
      </c>
      <c r="R248" s="31" t="n">
        <v>0</v>
      </c>
    </row>
    <row r="249" customFormat="false" ht="18.75" hidden="false" customHeight="false" outlineLevel="0" collapsed="false">
      <c r="A249" s="39" t="s">
        <v>93</v>
      </c>
      <c r="B249" s="31" t="n">
        <v>227</v>
      </c>
      <c r="C249" s="31" t="n">
        <v>18</v>
      </c>
      <c r="D249" s="31" t="n">
        <v>61.9</v>
      </c>
      <c r="E249" s="31" t="n">
        <v>49.6</v>
      </c>
      <c r="F249" s="31" t="n">
        <v>61.9</v>
      </c>
      <c r="G249" s="31" t="n">
        <v>93.7</v>
      </c>
      <c r="H249" s="31" t="n">
        <v>93.7</v>
      </c>
      <c r="I249" s="31" t="n">
        <v>94.5</v>
      </c>
      <c r="J249" s="31" t="n">
        <f aca="false">D249/C249*1000</f>
        <v>3438.88888888889</v>
      </c>
      <c r="K249" s="31" t="n">
        <f aca="false">E249/C249*1000</f>
        <v>2755.55555555556</v>
      </c>
      <c r="L249" s="31" t="n">
        <f aca="false">F249/C249*1000</f>
        <v>3438.88888888889</v>
      </c>
      <c r="M249" s="31" t="n">
        <f aca="false">G249/C249*1000</f>
        <v>5205.55555555556</v>
      </c>
      <c r="N249" s="31" t="n">
        <f aca="false">H249/C249*1000</f>
        <v>5205.55555555556</v>
      </c>
      <c r="O249" s="31" t="n">
        <f aca="false">I249/C249*1000</f>
        <v>5250</v>
      </c>
      <c r="P249" s="31" t="n">
        <v>0</v>
      </c>
      <c r="Q249" s="31" t="n">
        <v>0</v>
      </c>
      <c r="R249" s="31" t="n">
        <v>0</v>
      </c>
    </row>
    <row r="250" customFormat="false" ht="18.75" hidden="false" customHeight="false" outlineLevel="0" collapsed="false">
      <c r="A250" s="39" t="s">
        <v>94</v>
      </c>
      <c r="B250" s="31" t="n">
        <v>228</v>
      </c>
      <c r="C250" s="31" t="n">
        <v>0</v>
      </c>
      <c r="D250" s="31" t="n">
        <v>0</v>
      </c>
      <c r="E250" s="31" t="n">
        <v>0</v>
      </c>
      <c r="F250" s="31" t="n">
        <v>0</v>
      </c>
      <c r="G250" s="31" t="n">
        <v>0</v>
      </c>
      <c r="H250" s="31" t="n">
        <v>0</v>
      </c>
      <c r="I250" s="31" t="n">
        <v>0</v>
      </c>
      <c r="J250" s="31" t="n">
        <v>0</v>
      </c>
      <c r="K250" s="31" t="n">
        <v>0</v>
      </c>
      <c r="L250" s="31" t="n">
        <v>0</v>
      </c>
      <c r="M250" s="31" t="n">
        <v>0</v>
      </c>
      <c r="N250" s="31" t="n">
        <v>0</v>
      </c>
      <c r="O250" s="31" t="n">
        <v>0</v>
      </c>
      <c r="P250" s="31" t="n">
        <v>0</v>
      </c>
      <c r="Q250" s="31" t="n">
        <v>0</v>
      </c>
      <c r="R250" s="31" t="n">
        <v>0</v>
      </c>
    </row>
    <row r="251" customFormat="false" ht="168.75" hidden="false" customHeight="false" outlineLevel="0" collapsed="false">
      <c r="A251" s="31" t="s">
        <v>229</v>
      </c>
      <c r="B251" s="31" t="n">
        <v>2281</v>
      </c>
      <c r="C251" s="31" t="n">
        <v>33</v>
      </c>
      <c r="D251" s="31" t="n">
        <v>157.9</v>
      </c>
      <c r="E251" s="31" t="n">
        <v>90.8</v>
      </c>
      <c r="F251" s="31" t="n">
        <v>157.9</v>
      </c>
      <c r="G251" s="31" t="n">
        <v>225.7</v>
      </c>
      <c r="H251" s="31" t="n">
        <v>225.7</v>
      </c>
      <c r="I251" s="31" t="n">
        <v>226.7</v>
      </c>
      <c r="J251" s="31" t="n">
        <f aca="false">D251/C251*1000</f>
        <v>4784.84848484849</v>
      </c>
      <c r="K251" s="31" t="n">
        <f aca="false">E251/C251*1000</f>
        <v>2751.51515151515</v>
      </c>
      <c r="L251" s="31" t="n">
        <f aca="false">F251/C251*1000</f>
        <v>4784.84848484849</v>
      </c>
      <c r="M251" s="31" t="n">
        <f aca="false">G251/C251*1000</f>
        <v>6839.39393939394</v>
      </c>
      <c r="N251" s="31" t="n">
        <f aca="false">H251/C251*1000</f>
        <v>6839.39393939394</v>
      </c>
      <c r="O251" s="31" t="n">
        <f aca="false">I251/C251*1000</f>
        <v>6869.69696969697</v>
      </c>
      <c r="P251" s="31" t="n">
        <v>1</v>
      </c>
      <c r="Q251" s="31" t="n">
        <v>9.3</v>
      </c>
      <c r="R251" s="31" t="n">
        <v>9287.25</v>
      </c>
    </row>
    <row r="252" customFormat="false" ht="56.25" hidden="false" customHeight="false" outlineLevel="0" collapsed="false">
      <c r="A252" s="31" t="s">
        <v>230</v>
      </c>
      <c r="B252" s="31" t="n">
        <v>2282</v>
      </c>
      <c r="C252" s="31" t="n">
        <v>42</v>
      </c>
      <c r="D252" s="31" t="n">
        <v>0</v>
      </c>
      <c r="E252" s="31" t="n">
        <v>0</v>
      </c>
      <c r="F252" s="31" t="n">
        <v>0</v>
      </c>
      <c r="G252" s="31" t="n">
        <v>0</v>
      </c>
      <c r="H252" s="31" t="n">
        <v>0</v>
      </c>
      <c r="I252" s="31" t="n">
        <v>0</v>
      </c>
      <c r="J252" s="31" t="n">
        <v>0</v>
      </c>
      <c r="K252" s="31" t="n">
        <v>0</v>
      </c>
      <c r="L252" s="31" t="n">
        <v>0</v>
      </c>
      <c r="M252" s="31" t="n">
        <v>0</v>
      </c>
      <c r="N252" s="31" t="n">
        <v>0</v>
      </c>
      <c r="O252" s="31" t="n">
        <v>0</v>
      </c>
      <c r="P252" s="31" t="n">
        <v>1</v>
      </c>
      <c r="Q252" s="31" t="n">
        <v>0</v>
      </c>
      <c r="R252" s="31" t="n">
        <v>0</v>
      </c>
    </row>
    <row r="253" customFormat="false" ht="18.75" hidden="false" customHeight="false" outlineLevel="0" collapsed="false">
      <c r="A253" s="31" t="s">
        <v>191</v>
      </c>
      <c r="B253" s="31" t="n">
        <v>2283</v>
      </c>
      <c r="C253" s="31" t="n">
        <v>42</v>
      </c>
      <c r="D253" s="31" t="n">
        <v>0</v>
      </c>
      <c r="E253" s="31" t="n">
        <v>0</v>
      </c>
      <c r="F253" s="31" t="n">
        <v>0</v>
      </c>
      <c r="G253" s="31" t="n">
        <v>0</v>
      </c>
      <c r="H253" s="31" t="n">
        <v>0</v>
      </c>
      <c r="I253" s="31" t="n">
        <v>0</v>
      </c>
      <c r="J253" s="31" t="n">
        <v>0</v>
      </c>
      <c r="K253" s="31" t="n">
        <v>0</v>
      </c>
      <c r="L253" s="31" t="n">
        <v>0</v>
      </c>
      <c r="M253" s="31" t="n">
        <v>0</v>
      </c>
      <c r="N253" s="31" t="n">
        <v>0</v>
      </c>
      <c r="O253" s="31" t="n">
        <v>0</v>
      </c>
      <c r="P253" s="31" t="n">
        <v>1</v>
      </c>
      <c r="Q253" s="31" t="n">
        <v>0</v>
      </c>
      <c r="R253" s="31" t="n">
        <v>0</v>
      </c>
    </row>
    <row r="254" customFormat="false" ht="75" hidden="false" customHeight="false" outlineLevel="0" collapsed="false">
      <c r="A254" s="31" t="s">
        <v>231</v>
      </c>
      <c r="B254" s="31" t="n">
        <v>229</v>
      </c>
      <c r="C254" s="31" t="n">
        <f aca="false">SUM(C255:C257)</f>
        <v>1160</v>
      </c>
      <c r="D254" s="31" t="n">
        <f aca="false">SUM(D255:D257)</f>
        <v>5240.8</v>
      </c>
      <c r="E254" s="31" t="n">
        <f aca="false">SUM(E255:E257)</f>
        <v>4363.1</v>
      </c>
      <c r="F254" s="31" t="n">
        <f aca="false">SUM(F255:F257)</f>
        <v>5240.8</v>
      </c>
      <c r="G254" s="31" t="n">
        <f aca="false">SUM(G255:G257)</f>
        <v>5264.4</v>
      </c>
      <c r="H254" s="31" t="n">
        <f aca="false">SUM(H255:H257)</f>
        <v>5264.4</v>
      </c>
      <c r="I254" s="31" t="n">
        <f aca="false">SUM(I255:I257)</f>
        <v>5669.7</v>
      </c>
      <c r="J254" s="31" t="n">
        <f aca="false">D254/C254*1000</f>
        <v>4517.93103448276</v>
      </c>
      <c r="K254" s="31" t="n">
        <f aca="false">E254/C254*1000</f>
        <v>3761.29310344828</v>
      </c>
      <c r="L254" s="31" t="n">
        <f aca="false">F254/C254*1000</f>
        <v>4517.93103448276</v>
      </c>
      <c r="M254" s="31" t="n">
        <f aca="false">G254/C254*1000</f>
        <v>4538.27586206897</v>
      </c>
      <c r="N254" s="31" t="n">
        <f aca="false">H254/C254*1000</f>
        <v>4538.27586206897</v>
      </c>
      <c r="O254" s="31" t="n">
        <f aca="false">I254/C254*1000</f>
        <v>4887.6724137931</v>
      </c>
      <c r="P254" s="31" t="n">
        <f aca="false">SUM(P255:P257)</f>
        <v>2</v>
      </c>
      <c r="Q254" s="31" t="n">
        <f aca="false">SUM(Q255:Q257)</f>
        <v>7.4</v>
      </c>
      <c r="R254" s="31" t="n">
        <f aca="false">Q254*1000/P254</f>
        <v>3700</v>
      </c>
    </row>
    <row r="255" customFormat="false" ht="37.5" hidden="false" customHeight="false" outlineLevel="0" collapsed="false">
      <c r="A255" s="31" t="s">
        <v>158</v>
      </c>
      <c r="B255" s="31" t="n">
        <v>230</v>
      </c>
      <c r="C255" s="31" t="n">
        <v>1093</v>
      </c>
      <c r="D255" s="31" t="n">
        <v>4968.4</v>
      </c>
      <c r="E255" s="31" t="n">
        <v>4118.4</v>
      </c>
      <c r="F255" s="31" t="n">
        <v>4968.4</v>
      </c>
      <c r="G255" s="31" t="n">
        <v>4992</v>
      </c>
      <c r="H255" s="31" t="n">
        <v>4992</v>
      </c>
      <c r="I255" s="31" t="n">
        <v>5390</v>
      </c>
      <c r="J255" s="31" t="n">
        <f aca="false">D255/C255*1000</f>
        <v>4545.65416285453</v>
      </c>
      <c r="K255" s="31" t="n">
        <f aca="false">E255/C255*1000</f>
        <v>3767.978042086</v>
      </c>
      <c r="L255" s="31" t="n">
        <f aca="false">F255/C255*1000</f>
        <v>4545.65416285453</v>
      </c>
      <c r="M255" s="31" t="n">
        <f aca="false">G255/C255*1000</f>
        <v>4567.2461116194</v>
      </c>
      <c r="N255" s="31" t="n">
        <f aca="false">H255/C255*1000</f>
        <v>4567.2461116194</v>
      </c>
      <c r="O255" s="31" t="n">
        <f aca="false">I255/C255*1000</f>
        <v>4931.38151875572</v>
      </c>
      <c r="P255" s="31" t="n">
        <v>2</v>
      </c>
      <c r="Q255" s="31" t="n">
        <v>7.4</v>
      </c>
      <c r="R255" s="31" t="n">
        <f aca="false">Q255*1000/P255</f>
        <v>3700</v>
      </c>
    </row>
    <row r="256" customFormat="false" ht="18.75" hidden="false" customHeight="false" outlineLevel="0" collapsed="false">
      <c r="A256" s="31" t="s">
        <v>159</v>
      </c>
      <c r="B256" s="31" t="n">
        <v>231</v>
      </c>
      <c r="C256" s="31" t="n">
        <v>66</v>
      </c>
      <c r="D256" s="31" t="n">
        <v>268.4</v>
      </c>
      <c r="E256" s="31" t="n">
        <v>241.2</v>
      </c>
      <c r="F256" s="31" t="n">
        <v>268.4</v>
      </c>
      <c r="G256" s="31" t="n">
        <v>268.4</v>
      </c>
      <c r="H256" s="31" t="n">
        <v>268.4</v>
      </c>
      <c r="I256" s="31" t="n">
        <v>275.7</v>
      </c>
      <c r="J256" s="31" t="n">
        <f aca="false">D256/C256*1000</f>
        <v>4066.66666666667</v>
      </c>
      <c r="K256" s="31" t="n">
        <f aca="false">E256/C256*1000</f>
        <v>3654.54545454545</v>
      </c>
      <c r="L256" s="31" t="n">
        <f aca="false">F256/C256*1000</f>
        <v>4066.66666666667</v>
      </c>
      <c r="M256" s="31" t="n">
        <f aca="false">G256/C256*1000</f>
        <v>4066.66666666667</v>
      </c>
      <c r="N256" s="31" t="n">
        <f aca="false">H256/C256*1000</f>
        <v>4066.66666666667</v>
      </c>
      <c r="O256" s="31" t="n">
        <f aca="false">I256/C256*1000</f>
        <v>4177.27272727273</v>
      </c>
      <c r="P256" s="31" t="n">
        <v>0</v>
      </c>
      <c r="Q256" s="31" t="n">
        <v>0</v>
      </c>
      <c r="R256" s="31" t="n">
        <v>0</v>
      </c>
    </row>
    <row r="257" customFormat="false" ht="37.5" hidden="false" customHeight="false" outlineLevel="0" collapsed="false">
      <c r="A257" s="31" t="s">
        <v>160</v>
      </c>
      <c r="B257" s="31" t="n">
        <v>232</v>
      </c>
      <c r="C257" s="31" t="n">
        <v>1</v>
      </c>
      <c r="D257" s="31" t="n">
        <v>4</v>
      </c>
      <c r="E257" s="31" t="n">
        <v>3.5</v>
      </c>
      <c r="F257" s="31" t="n">
        <v>4</v>
      </c>
      <c r="G257" s="31" t="n">
        <v>4</v>
      </c>
      <c r="H257" s="31" t="n">
        <v>4</v>
      </c>
      <c r="I257" s="31" t="n">
        <v>4</v>
      </c>
      <c r="J257" s="31" t="n">
        <v>3980.25</v>
      </c>
      <c r="K257" s="31" t="n">
        <v>3538</v>
      </c>
      <c r="L257" s="31" t="n">
        <v>3980.25</v>
      </c>
      <c r="M257" s="31" t="n">
        <v>3980.25</v>
      </c>
      <c r="N257" s="31" t="n">
        <v>3980.25</v>
      </c>
      <c r="O257" s="31" t="n">
        <v>3980.25</v>
      </c>
      <c r="P257" s="31" t="n">
        <v>0</v>
      </c>
      <c r="Q257" s="31" t="n">
        <v>0</v>
      </c>
      <c r="R257" s="31" t="n">
        <v>0</v>
      </c>
    </row>
    <row r="258" customFormat="false" ht="93.75" hidden="false" customHeight="false" outlineLevel="0" collapsed="false">
      <c r="A258" s="31" t="s">
        <v>232</v>
      </c>
      <c r="B258" s="31" t="n">
        <v>233</v>
      </c>
      <c r="C258" s="31" t="n">
        <v>624</v>
      </c>
      <c r="D258" s="31" t="n">
        <v>2772.9</v>
      </c>
      <c r="E258" s="31" t="n">
        <v>2289.4</v>
      </c>
      <c r="F258" s="31" t="n">
        <v>2772.9</v>
      </c>
      <c r="G258" s="31" t="n">
        <v>2788.1</v>
      </c>
      <c r="H258" s="31" t="n">
        <v>2788.1</v>
      </c>
      <c r="I258" s="31" t="n">
        <v>3016.5</v>
      </c>
      <c r="J258" s="31" t="n">
        <f aca="false">D258/C258*1000</f>
        <v>4443.75</v>
      </c>
      <c r="K258" s="31" t="n">
        <f aca="false">E258/C258*1000</f>
        <v>3668.91025641026</v>
      </c>
      <c r="L258" s="31" t="n">
        <f aca="false">F258/C258*1000</f>
        <v>4443.75</v>
      </c>
      <c r="M258" s="31" t="n">
        <f aca="false">G258/C258*1000</f>
        <v>4468.10897435897</v>
      </c>
      <c r="N258" s="31" t="n">
        <f aca="false">H258/C258*1000</f>
        <v>4468.10897435897</v>
      </c>
      <c r="O258" s="31" t="n">
        <f aca="false">I258/C258*1000</f>
        <v>4834.13461538462</v>
      </c>
      <c r="P258" s="31" t="n">
        <v>1</v>
      </c>
      <c r="Q258" s="31" t="n">
        <v>3.5</v>
      </c>
      <c r="R258" s="31" t="n">
        <v>3538</v>
      </c>
    </row>
    <row r="259" customFormat="false" ht="37.5" hidden="false" customHeight="false" outlineLevel="0" collapsed="false">
      <c r="A259" s="31" t="s">
        <v>233</v>
      </c>
      <c r="B259" s="31" t="n">
        <v>234</v>
      </c>
      <c r="C259" s="31" t="n">
        <v>0</v>
      </c>
      <c r="D259" s="31" t="n">
        <v>0</v>
      </c>
      <c r="E259" s="31" t="n">
        <v>0</v>
      </c>
      <c r="F259" s="31" t="n">
        <v>0</v>
      </c>
      <c r="G259" s="31" t="n">
        <v>0</v>
      </c>
      <c r="H259" s="31" t="n">
        <v>0</v>
      </c>
      <c r="I259" s="31" t="n">
        <v>0</v>
      </c>
      <c r="J259" s="31" t="n">
        <v>0</v>
      </c>
      <c r="K259" s="31" t="n">
        <v>0</v>
      </c>
      <c r="L259" s="31" t="n">
        <v>0</v>
      </c>
      <c r="M259" s="31" t="n">
        <v>0</v>
      </c>
      <c r="N259" s="31" t="n">
        <v>0</v>
      </c>
      <c r="O259" s="31" t="n">
        <v>0</v>
      </c>
      <c r="P259" s="31" t="n">
        <v>0</v>
      </c>
      <c r="Q259" s="31" t="n">
        <v>0</v>
      </c>
      <c r="R259" s="31" t="n">
        <v>0</v>
      </c>
    </row>
    <row r="260" customFormat="false" ht="112.5" hidden="false" customHeight="false" outlineLevel="0" collapsed="false">
      <c r="A260" s="31" t="s">
        <v>234</v>
      </c>
      <c r="B260" s="31" t="n">
        <v>235</v>
      </c>
      <c r="C260" s="31" t="n">
        <v>1013</v>
      </c>
      <c r="D260" s="31" t="n">
        <v>3584</v>
      </c>
      <c r="E260" s="31" t="n">
        <v>3584</v>
      </c>
      <c r="F260" s="31" t="n">
        <v>3584</v>
      </c>
      <c r="G260" s="31" t="n">
        <v>3584</v>
      </c>
      <c r="H260" s="31" t="n">
        <v>3584</v>
      </c>
      <c r="I260" s="31" t="n">
        <v>4725.4</v>
      </c>
      <c r="J260" s="31" t="n">
        <v>3538</v>
      </c>
      <c r="K260" s="31" t="n">
        <v>3538</v>
      </c>
      <c r="L260" s="31" t="n">
        <v>3538</v>
      </c>
      <c r="M260" s="31" t="n">
        <v>3538</v>
      </c>
      <c r="N260" s="31" t="n">
        <v>3538</v>
      </c>
      <c r="O260" s="31" t="n">
        <f aca="false">I260/C260*1000</f>
        <v>4664.75814412636</v>
      </c>
      <c r="P260" s="31" t="n">
        <v>3</v>
      </c>
      <c r="Q260" s="31" t="n">
        <v>12.4</v>
      </c>
      <c r="R260" s="31" t="n">
        <f aca="false">Q260*1000/P260</f>
        <v>4133.33333333333</v>
      </c>
    </row>
    <row r="261" customFormat="false" ht="18.75" hidden="false" customHeight="false" outlineLevel="0" collapsed="false">
      <c r="A261" s="32" t="s">
        <v>235</v>
      </c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3"/>
      <c r="Q261" s="33"/>
      <c r="R261" s="33"/>
    </row>
    <row r="262" customFormat="false" ht="37.5" hidden="false" customHeight="false" outlineLevel="0" collapsed="false">
      <c r="A262" s="31" t="s">
        <v>236</v>
      </c>
      <c r="B262" s="31" t="n">
        <v>236</v>
      </c>
      <c r="C262" s="31" t="n">
        <f aca="false">C263+C264+C270</f>
        <v>1034</v>
      </c>
      <c r="D262" s="31" t="n">
        <f aca="false">D263+D264+D270</f>
        <v>4900.7</v>
      </c>
      <c r="E262" s="31" t="n">
        <f aca="false">E263+E264+E270</f>
        <v>4413.2</v>
      </c>
      <c r="F262" s="31" t="n">
        <f aca="false">F263+F264+F270</f>
        <v>4904.8</v>
      </c>
      <c r="G262" s="31" t="n">
        <f aca="false">G263+G264+G270</f>
        <v>4915.7</v>
      </c>
      <c r="H262" s="31" t="n">
        <f aca="false">H263+H264+H270</f>
        <v>4915.7</v>
      </c>
      <c r="I262" s="31" t="n">
        <f aca="false">I263+I264+I270</f>
        <v>5232.3</v>
      </c>
      <c r="J262" s="31" t="n">
        <f aca="false">D262/C262*1000</f>
        <v>4739.55512572534</v>
      </c>
      <c r="K262" s="31" t="n">
        <f aca="false">E262/C262*1000</f>
        <v>4268.08510638298</v>
      </c>
      <c r="L262" s="31" t="n">
        <f aca="false">F262/C262*1000</f>
        <v>4743.52030947776</v>
      </c>
      <c r="M262" s="31" t="n">
        <f aca="false">G262/C262*1000</f>
        <v>4754.06189555126</v>
      </c>
      <c r="N262" s="31" t="n">
        <f aca="false">H262/C262*1000</f>
        <v>4754.06189555126</v>
      </c>
      <c r="O262" s="31" t="n">
        <f aca="false">I262/C262*1000</f>
        <v>5060.25145067698</v>
      </c>
      <c r="P262" s="31" t="n">
        <f aca="false">P263+P264+P270</f>
        <v>16</v>
      </c>
      <c r="Q262" s="31" t="n">
        <f aca="false">Q263+Q264+Q270</f>
        <v>113</v>
      </c>
      <c r="R262" s="31" t="n">
        <f aca="false">Q262*1000/P262</f>
        <v>7062.5</v>
      </c>
    </row>
    <row r="263" customFormat="false" ht="37.5" hidden="false" customHeight="false" outlineLevel="0" collapsed="false">
      <c r="A263" s="31" t="s">
        <v>237</v>
      </c>
      <c r="B263" s="31" t="n">
        <v>237</v>
      </c>
      <c r="C263" s="31" t="n">
        <v>857</v>
      </c>
      <c r="D263" s="31" t="n">
        <v>4197.2</v>
      </c>
      <c r="E263" s="31" t="n">
        <v>3758.8</v>
      </c>
      <c r="F263" s="31" t="n">
        <v>4200.2</v>
      </c>
      <c r="G263" s="31" t="n">
        <v>4203.7</v>
      </c>
      <c r="H263" s="31" t="n">
        <v>4203.7</v>
      </c>
      <c r="I263" s="31" t="n">
        <v>4470.4</v>
      </c>
      <c r="J263" s="31" t="n">
        <f aca="false">D263/C263*1000</f>
        <v>4897.5495915986</v>
      </c>
      <c r="K263" s="31" t="n">
        <f aca="false">E263/C263*1000</f>
        <v>4385.99766627771</v>
      </c>
      <c r="L263" s="31" t="n">
        <f aca="false">F263/C263*1000</f>
        <v>4901.05017502917</v>
      </c>
      <c r="M263" s="31" t="n">
        <f aca="false">G263/C263*1000</f>
        <v>4905.13418903151</v>
      </c>
      <c r="N263" s="31" t="n">
        <f aca="false">H263/C263*1000</f>
        <v>4905.13418903151</v>
      </c>
      <c r="O263" s="31" t="n">
        <f aca="false">I263/C263*1000</f>
        <v>5216.33605600933</v>
      </c>
      <c r="P263" s="31" t="n">
        <v>16</v>
      </c>
      <c r="Q263" s="31" t="n">
        <v>113</v>
      </c>
      <c r="R263" s="31" t="n">
        <f aca="false">Q263*1000/P263</f>
        <v>7062.5</v>
      </c>
    </row>
    <row r="264" customFormat="false" ht="37.5" hidden="false" customHeight="false" outlineLevel="0" collapsed="false">
      <c r="A264" s="31" t="s">
        <v>238</v>
      </c>
      <c r="B264" s="31" t="n">
        <v>238</v>
      </c>
      <c r="C264" s="31" t="n">
        <f aca="false">C265+C266</f>
        <v>66</v>
      </c>
      <c r="D264" s="31" t="n">
        <f aca="false">D265+D266</f>
        <v>279.7</v>
      </c>
      <c r="E264" s="31" t="n">
        <f aca="false">E265+E266</f>
        <v>262.8</v>
      </c>
      <c r="F264" s="31" t="n">
        <f aca="false">F265+F266</f>
        <v>280.3</v>
      </c>
      <c r="G264" s="31" t="n">
        <f aca="false">G265+G266</f>
        <v>280.3</v>
      </c>
      <c r="H264" s="31" t="n">
        <f aca="false">H265+H266</f>
        <v>280.3</v>
      </c>
      <c r="I264" s="31" t="n">
        <f aca="false">I265+I266</f>
        <v>293.4</v>
      </c>
      <c r="J264" s="31" t="n">
        <f aca="false">D264/C264*1000</f>
        <v>4237.87878787879</v>
      </c>
      <c r="K264" s="31" t="n">
        <f aca="false">E264/C264*1000</f>
        <v>3981.81818181818</v>
      </c>
      <c r="L264" s="31" t="n">
        <f aca="false">F264/C264*1000</f>
        <v>4246.9696969697</v>
      </c>
      <c r="M264" s="31" t="n">
        <f aca="false">G264/C264*1000</f>
        <v>4246.9696969697</v>
      </c>
      <c r="N264" s="31" t="n">
        <f aca="false">H264/C264*1000</f>
        <v>4246.9696969697</v>
      </c>
      <c r="O264" s="31" t="n">
        <f aca="false">I264/C264*1000</f>
        <v>4445.45454545455</v>
      </c>
      <c r="P264" s="31" t="n">
        <v>0</v>
      </c>
      <c r="Q264" s="31" t="n">
        <v>0</v>
      </c>
      <c r="R264" s="31" t="n">
        <v>0</v>
      </c>
    </row>
    <row r="265" customFormat="false" ht="37.5" hidden="false" customHeight="false" outlineLevel="0" collapsed="false">
      <c r="A265" s="40" t="s">
        <v>92</v>
      </c>
      <c r="B265" s="31" t="n">
        <v>239</v>
      </c>
      <c r="C265" s="31" t="n">
        <v>5</v>
      </c>
      <c r="D265" s="31" t="n">
        <v>15.8</v>
      </c>
      <c r="E265" s="31" t="n">
        <v>13.8</v>
      </c>
      <c r="F265" s="31" t="n">
        <v>15.9</v>
      </c>
      <c r="G265" s="31" t="n">
        <v>15.9</v>
      </c>
      <c r="H265" s="31" t="n">
        <v>15.9</v>
      </c>
      <c r="I265" s="31" t="n">
        <v>17.7</v>
      </c>
      <c r="J265" s="31" t="n">
        <f aca="false">D265/C265*1000</f>
        <v>3160</v>
      </c>
      <c r="K265" s="31" t="n">
        <f aca="false">E265/C265*1000</f>
        <v>2760</v>
      </c>
      <c r="L265" s="31" t="n">
        <f aca="false">F265/C265*1000</f>
        <v>3180</v>
      </c>
      <c r="M265" s="31" t="n">
        <f aca="false">G265/C265*1000</f>
        <v>3180</v>
      </c>
      <c r="N265" s="31" t="n">
        <f aca="false">H265/C265*1000</f>
        <v>3180</v>
      </c>
      <c r="O265" s="31" t="n">
        <f aca="false">I265/C265*1000</f>
        <v>3540</v>
      </c>
      <c r="P265" s="31" t="n">
        <v>0</v>
      </c>
      <c r="Q265" s="31" t="n">
        <v>0</v>
      </c>
      <c r="R265" s="31" t="n">
        <v>0</v>
      </c>
    </row>
    <row r="266" customFormat="false" ht="18.75" hidden="false" customHeight="false" outlineLevel="0" collapsed="false">
      <c r="A266" s="39" t="s">
        <v>93</v>
      </c>
      <c r="B266" s="31" t="n">
        <v>240</v>
      </c>
      <c r="C266" s="31" t="n">
        <v>61</v>
      </c>
      <c r="D266" s="31" t="n">
        <v>263.9</v>
      </c>
      <c r="E266" s="31" t="n">
        <v>249</v>
      </c>
      <c r="F266" s="31" t="n">
        <v>264.4</v>
      </c>
      <c r="G266" s="31" t="n">
        <v>264.4</v>
      </c>
      <c r="H266" s="31" t="n">
        <v>264.4</v>
      </c>
      <c r="I266" s="31" t="n">
        <v>275.7</v>
      </c>
      <c r="J266" s="31" t="n">
        <f aca="false">D266/C266*1000</f>
        <v>4326.22950819672</v>
      </c>
      <c r="K266" s="31" t="n">
        <f aca="false">E266/C266*1000</f>
        <v>4081.96721311475</v>
      </c>
      <c r="L266" s="31" t="n">
        <f aca="false">F266/C266*1000</f>
        <v>4334.4262295082</v>
      </c>
      <c r="M266" s="31" t="n">
        <f aca="false">G266/C266*1000</f>
        <v>4334.4262295082</v>
      </c>
      <c r="N266" s="31" t="n">
        <f aca="false">H266/C266*1000</f>
        <v>4334.4262295082</v>
      </c>
      <c r="O266" s="31" t="n">
        <f aca="false">I266/C266*1000</f>
        <v>4519.67213114754</v>
      </c>
      <c r="P266" s="31" t="n">
        <v>0</v>
      </c>
      <c r="Q266" s="31" t="n">
        <v>0</v>
      </c>
      <c r="R266" s="31" t="n">
        <v>0</v>
      </c>
    </row>
    <row r="267" customFormat="false" ht="18.75" hidden="false" customHeight="false" outlineLevel="0" collapsed="false">
      <c r="A267" s="39" t="s">
        <v>94</v>
      </c>
      <c r="B267" s="31" t="n">
        <v>2401</v>
      </c>
      <c r="C267" s="31" t="n">
        <v>0</v>
      </c>
      <c r="D267" s="31" t="n">
        <v>0</v>
      </c>
      <c r="E267" s="31" t="n">
        <v>0</v>
      </c>
      <c r="F267" s="31" t="n">
        <v>0</v>
      </c>
      <c r="G267" s="31" t="n">
        <v>0</v>
      </c>
      <c r="H267" s="31" t="n">
        <v>0</v>
      </c>
      <c r="I267" s="31" t="n">
        <v>0</v>
      </c>
      <c r="J267" s="31" t="n">
        <v>0</v>
      </c>
      <c r="K267" s="31" t="n">
        <v>0</v>
      </c>
      <c r="L267" s="31" t="n">
        <v>0</v>
      </c>
      <c r="M267" s="31" t="n">
        <v>0</v>
      </c>
      <c r="N267" s="31" t="n">
        <v>0</v>
      </c>
      <c r="O267" s="31" t="n">
        <v>0</v>
      </c>
      <c r="P267" s="31" t="n">
        <v>0</v>
      </c>
      <c r="Q267" s="31" t="n">
        <v>0</v>
      </c>
      <c r="R267" s="31" t="n">
        <v>0</v>
      </c>
    </row>
    <row r="268" customFormat="false" ht="56.25" hidden="false" customHeight="false" outlineLevel="0" collapsed="false">
      <c r="A268" s="31" t="s">
        <v>239</v>
      </c>
      <c r="B268" s="31" t="n">
        <v>241</v>
      </c>
      <c r="C268" s="31" t="n">
        <v>66</v>
      </c>
      <c r="D268" s="31" t="n">
        <v>279.7</v>
      </c>
      <c r="E268" s="31" t="n">
        <v>262.8</v>
      </c>
      <c r="F268" s="31" t="n">
        <v>280.3</v>
      </c>
      <c r="G268" s="31" t="n">
        <v>280.3</v>
      </c>
      <c r="H268" s="31" t="n">
        <v>280.3</v>
      </c>
      <c r="I268" s="31" t="n">
        <v>293.4</v>
      </c>
      <c r="J268" s="31" t="n">
        <f aca="false">D268/C268*1000</f>
        <v>4237.87878787879</v>
      </c>
      <c r="K268" s="31" t="n">
        <f aca="false">E268/C268*1000</f>
        <v>3981.81818181818</v>
      </c>
      <c r="L268" s="31" t="n">
        <f aca="false">F268/C268*1000</f>
        <v>4246.9696969697</v>
      </c>
      <c r="M268" s="31" t="n">
        <f aca="false">G268/C268*1000</f>
        <v>4246.9696969697</v>
      </c>
      <c r="N268" s="31" t="n">
        <f aca="false">H268/C268*1000</f>
        <v>4246.9696969697</v>
      </c>
      <c r="O268" s="31" t="n">
        <f aca="false">I268/C268*1000</f>
        <v>4445.45454545455</v>
      </c>
      <c r="P268" s="31" t="n">
        <v>0</v>
      </c>
      <c r="Q268" s="31" t="n">
        <v>0</v>
      </c>
      <c r="R268" s="31" t="n">
        <v>0</v>
      </c>
    </row>
    <row r="269" customFormat="false" ht="18.75" hidden="false" customHeight="false" outlineLevel="0" collapsed="false">
      <c r="A269" s="31" t="s">
        <v>240</v>
      </c>
      <c r="B269" s="31" t="n">
        <v>242</v>
      </c>
      <c r="C269" s="31" t="n">
        <v>0</v>
      </c>
      <c r="D269" s="31" t="n">
        <v>0</v>
      </c>
      <c r="E269" s="31" t="n">
        <v>0</v>
      </c>
      <c r="F269" s="31" t="n">
        <v>0</v>
      </c>
      <c r="G269" s="31" t="n">
        <v>0</v>
      </c>
      <c r="H269" s="31" t="n">
        <v>0</v>
      </c>
      <c r="I269" s="31" t="n">
        <v>0</v>
      </c>
      <c r="J269" s="31" t="n">
        <v>0</v>
      </c>
      <c r="K269" s="31" t="n">
        <v>0</v>
      </c>
      <c r="L269" s="31" t="n">
        <v>0</v>
      </c>
      <c r="M269" s="31" t="n">
        <v>0</v>
      </c>
      <c r="N269" s="31" t="n">
        <v>0</v>
      </c>
      <c r="O269" s="31" t="n">
        <v>0</v>
      </c>
      <c r="P269" s="31" t="n">
        <v>0</v>
      </c>
      <c r="Q269" s="31" t="n">
        <v>0</v>
      </c>
      <c r="R269" s="31" t="n">
        <v>0</v>
      </c>
    </row>
    <row r="270" customFormat="false" ht="37.5" hidden="false" customHeight="false" outlineLevel="0" collapsed="false">
      <c r="A270" s="31" t="s">
        <v>241</v>
      </c>
      <c r="B270" s="31" t="n">
        <v>243</v>
      </c>
      <c r="C270" s="31" t="n">
        <v>111</v>
      </c>
      <c r="D270" s="31" t="n">
        <v>423.8</v>
      </c>
      <c r="E270" s="31" t="n">
        <v>391.6</v>
      </c>
      <c r="F270" s="31" t="n">
        <v>424.3</v>
      </c>
      <c r="G270" s="31" t="n">
        <v>431.7</v>
      </c>
      <c r="H270" s="31" t="n">
        <v>431.7</v>
      </c>
      <c r="I270" s="31" t="n">
        <v>468.5</v>
      </c>
      <c r="J270" s="31" t="n">
        <f aca="false">D270/C270*1000</f>
        <v>3818.01801801802</v>
      </c>
      <c r="K270" s="31" t="n">
        <f aca="false">E270/C270*1000</f>
        <v>3527.92792792793</v>
      </c>
      <c r="L270" s="31" t="n">
        <f aca="false">F270/C270*1000</f>
        <v>3822.52252252252</v>
      </c>
      <c r="M270" s="31" t="n">
        <f aca="false">G270/C270*1000</f>
        <v>3889.18918918919</v>
      </c>
      <c r="N270" s="31" t="n">
        <f aca="false">H270/C270*1000</f>
        <v>3889.18918918919</v>
      </c>
      <c r="O270" s="31" t="n">
        <f aca="false">I270/C270*1000</f>
        <v>4220.72072072072</v>
      </c>
      <c r="P270" s="31" t="n">
        <v>0</v>
      </c>
      <c r="Q270" s="31" t="n">
        <v>0</v>
      </c>
      <c r="R270" s="31" t="n">
        <v>0</v>
      </c>
    </row>
    <row r="271" customFormat="false" ht="18.75" hidden="false" customHeight="false" outlineLevel="0" collapsed="false">
      <c r="A271" s="32" t="s">
        <v>242</v>
      </c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3"/>
      <c r="Q271" s="33"/>
      <c r="R271" s="33"/>
    </row>
    <row r="272" customFormat="false" ht="37.5" hidden="false" customHeight="false" outlineLevel="0" collapsed="false">
      <c r="A272" s="31" t="s">
        <v>243</v>
      </c>
      <c r="B272" s="31" t="n">
        <v>244</v>
      </c>
      <c r="C272" s="31" t="n">
        <f aca="false">C273+C274+C279</f>
        <v>15</v>
      </c>
      <c r="D272" s="31" t="n">
        <f aca="false">D273+D274+D279</f>
        <v>213.4</v>
      </c>
      <c r="E272" s="31" t="n">
        <f aca="false">E273+E274+E279</f>
        <v>201.8</v>
      </c>
      <c r="F272" s="31" t="n">
        <f aca="false">F273+F274+F279</f>
        <v>213.4</v>
      </c>
      <c r="G272" s="31" t="n">
        <f aca="false">G273+G274+G279</f>
        <v>213.4</v>
      </c>
      <c r="H272" s="31" t="n">
        <f aca="false">H273+H274+H279</f>
        <v>213.4</v>
      </c>
      <c r="I272" s="31" t="n">
        <f aca="false">I273+I274+I279</f>
        <v>226</v>
      </c>
      <c r="J272" s="31" t="n">
        <f aca="false">D272/C272*1000</f>
        <v>14226.6666666667</v>
      </c>
      <c r="K272" s="31" t="n">
        <f aca="false">E272/C272*1000</f>
        <v>13453.3333333333</v>
      </c>
      <c r="L272" s="31" t="n">
        <f aca="false">F272/C272*1000</f>
        <v>14226.6666666667</v>
      </c>
      <c r="M272" s="31" t="n">
        <f aca="false">G272/C272*1000</f>
        <v>14226.6666666667</v>
      </c>
      <c r="N272" s="31" t="n">
        <f aca="false">H272/C272*1000</f>
        <v>14226.6666666667</v>
      </c>
      <c r="O272" s="31" t="n">
        <f aca="false">I272/C272*1000</f>
        <v>15066.6666666667</v>
      </c>
      <c r="P272" s="31" t="n">
        <v>0</v>
      </c>
      <c r="Q272" s="31" t="n">
        <v>0</v>
      </c>
      <c r="R272" s="31" t="n">
        <v>0</v>
      </c>
    </row>
    <row r="273" customFormat="false" ht="18.75" hidden="false" customHeight="false" outlineLevel="0" collapsed="false">
      <c r="A273" s="31" t="s">
        <v>244</v>
      </c>
      <c r="B273" s="31" t="n">
        <v>245</v>
      </c>
      <c r="C273" s="31" t="n">
        <v>9</v>
      </c>
      <c r="D273" s="31" t="n">
        <v>148.5</v>
      </c>
      <c r="E273" s="31" t="n">
        <v>139.9</v>
      </c>
      <c r="F273" s="31" t="n">
        <v>148.5</v>
      </c>
      <c r="G273" s="31" t="n">
        <v>148.5</v>
      </c>
      <c r="H273" s="31" t="n">
        <v>148.5</v>
      </c>
      <c r="I273" s="31" t="n">
        <v>148.6</v>
      </c>
      <c r="J273" s="31" t="n">
        <f aca="false">D273/C273*1000</f>
        <v>16500</v>
      </c>
      <c r="K273" s="31" t="n">
        <f aca="false">E273/C273*1000</f>
        <v>15544.4444444444</v>
      </c>
      <c r="L273" s="31" t="n">
        <f aca="false">F273/C273*1000</f>
        <v>16500</v>
      </c>
      <c r="M273" s="31" t="n">
        <f aca="false">G273/C273*1000</f>
        <v>16500</v>
      </c>
      <c r="N273" s="31" t="n">
        <f aca="false">H273/C273*1000</f>
        <v>16500</v>
      </c>
      <c r="O273" s="31" t="n">
        <f aca="false">I273/C273*1000</f>
        <v>16511.1111111111</v>
      </c>
      <c r="P273" s="31" t="n">
        <v>0</v>
      </c>
      <c r="Q273" s="31" t="n">
        <v>0</v>
      </c>
      <c r="R273" s="31" t="n">
        <v>0</v>
      </c>
    </row>
    <row r="274" customFormat="false" ht="37.5" hidden="false" customHeight="false" outlineLevel="0" collapsed="false">
      <c r="A274" s="31" t="s">
        <v>245</v>
      </c>
      <c r="B274" s="31" t="n">
        <v>246</v>
      </c>
      <c r="C274" s="31" t="n">
        <v>0</v>
      </c>
      <c r="D274" s="31" t="n">
        <v>0</v>
      </c>
      <c r="E274" s="31" t="n">
        <v>0</v>
      </c>
      <c r="F274" s="31" t="n">
        <v>0</v>
      </c>
      <c r="G274" s="31" t="n">
        <v>0</v>
      </c>
      <c r="H274" s="31" t="n">
        <v>0</v>
      </c>
      <c r="I274" s="31" t="n">
        <v>0</v>
      </c>
      <c r="J274" s="31" t="n">
        <v>0</v>
      </c>
      <c r="K274" s="31" t="n">
        <v>0</v>
      </c>
      <c r="L274" s="31" t="n">
        <v>0</v>
      </c>
      <c r="M274" s="31" t="n">
        <v>0</v>
      </c>
      <c r="N274" s="31" t="n">
        <v>0</v>
      </c>
      <c r="O274" s="31" t="n">
        <v>0</v>
      </c>
      <c r="P274" s="31" t="n">
        <v>0</v>
      </c>
      <c r="Q274" s="31" t="n">
        <v>0</v>
      </c>
      <c r="R274" s="31" t="n">
        <v>0</v>
      </c>
    </row>
    <row r="275" customFormat="false" ht="37.5" hidden="false" customHeight="false" outlineLevel="0" collapsed="false">
      <c r="A275" s="40" t="s">
        <v>92</v>
      </c>
      <c r="B275" s="31" t="n">
        <v>247</v>
      </c>
      <c r="C275" s="31" t="n">
        <v>0</v>
      </c>
      <c r="D275" s="31" t="n">
        <v>0</v>
      </c>
      <c r="E275" s="31" t="n">
        <v>0</v>
      </c>
      <c r="F275" s="31" t="n">
        <v>0</v>
      </c>
      <c r="G275" s="31" t="n">
        <v>0</v>
      </c>
      <c r="H275" s="31" t="n">
        <v>0</v>
      </c>
      <c r="I275" s="31" t="n">
        <v>0</v>
      </c>
      <c r="J275" s="31" t="n">
        <v>0</v>
      </c>
      <c r="K275" s="31" t="n">
        <v>0</v>
      </c>
      <c r="L275" s="31" t="n">
        <v>0</v>
      </c>
      <c r="M275" s="31" t="n">
        <v>0</v>
      </c>
      <c r="N275" s="31" t="n">
        <v>0</v>
      </c>
      <c r="O275" s="31" t="n">
        <v>0</v>
      </c>
      <c r="P275" s="31" t="n">
        <v>0</v>
      </c>
      <c r="Q275" s="31" t="n">
        <v>0</v>
      </c>
      <c r="R275" s="31" t="n">
        <v>0</v>
      </c>
    </row>
    <row r="276" customFormat="false" ht="18.75" hidden="false" customHeight="false" outlineLevel="0" collapsed="false">
      <c r="A276" s="39" t="s">
        <v>93</v>
      </c>
      <c r="B276" s="31" t="n">
        <v>248</v>
      </c>
      <c r="C276" s="31" t="n">
        <v>0</v>
      </c>
      <c r="D276" s="31" t="n">
        <v>0</v>
      </c>
      <c r="E276" s="31" t="n">
        <v>0</v>
      </c>
      <c r="F276" s="31" t="n">
        <v>0</v>
      </c>
      <c r="G276" s="31" t="n">
        <v>0</v>
      </c>
      <c r="H276" s="31" t="n">
        <v>0</v>
      </c>
      <c r="I276" s="31" t="n">
        <v>0</v>
      </c>
      <c r="J276" s="31" t="n">
        <v>0</v>
      </c>
      <c r="K276" s="31" t="n">
        <v>0</v>
      </c>
      <c r="L276" s="31" t="n">
        <v>0</v>
      </c>
      <c r="M276" s="31" t="n">
        <v>0</v>
      </c>
      <c r="N276" s="31" t="n">
        <v>0</v>
      </c>
      <c r="O276" s="31" t="n">
        <v>0</v>
      </c>
      <c r="P276" s="31" t="n">
        <v>0</v>
      </c>
      <c r="Q276" s="31" t="n">
        <v>0</v>
      </c>
      <c r="R276" s="31" t="n">
        <v>0</v>
      </c>
    </row>
    <row r="277" customFormat="false" ht="56.25" hidden="false" customHeight="false" outlineLevel="0" collapsed="false">
      <c r="A277" s="31" t="s">
        <v>246</v>
      </c>
      <c r="B277" s="31" t="n">
        <v>249</v>
      </c>
      <c r="C277" s="31" t="n">
        <v>0</v>
      </c>
      <c r="D277" s="31" t="n">
        <v>0</v>
      </c>
      <c r="E277" s="31" t="n">
        <v>0</v>
      </c>
      <c r="F277" s="31" t="n">
        <v>0</v>
      </c>
      <c r="G277" s="31" t="n">
        <v>0</v>
      </c>
      <c r="H277" s="31" t="n">
        <v>0</v>
      </c>
      <c r="I277" s="31" t="n">
        <v>0</v>
      </c>
      <c r="J277" s="31" t="n">
        <v>0</v>
      </c>
      <c r="K277" s="31" t="n">
        <v>0</v>
      </c>
      <c r="L277" s="31" t="n">
        <v>0</v>
      </c>
      <c r="M277" s="31" t="n">
        <v>0</v>
      </c>
      <c r="N277" s="31" t="n">
        <v>0</v>
      </c>
      <c r="O277" s="31" t="n">
        <v>0</v>
      </c>
      <c r="P277" s="31" t="n">
        <v>0</v>
      </c>
      <c r="Q277" s="31" t="n">
        <v>0</v>
      </c>
      <c r="R277" s="31" t="n">
        <v>0</v>
      </c>
    </row>
    <row r="278" customFormat="false" ht="18.75" hidden="false" customHeight="false" outlineLevel="0" collapsed="false">
      <c r="A278" s="31" t="s">
        <v>240</v>
      </c>
      <c r="B278" s="31" t="n">
        <v>250</v>
      </c>
      <c r="C278" s="31" t="n">
        <v>0</v>
      </c>
      <c r="D278" s="31" t="n">
        <v>0</v>
      </c>
      <c r="E278" s="31" t="n">
        <v>0</v>
      </c>
      <c r="F278" s="31" t="n">
        <v>0</v>
      </c>
      <c r="G278" s="31" t="n">
        <v>0</v>
      </c>
      <c r="H278" s="31" t="n">
        <v>0</v>
      </c>
      <c r="I278" s="31" t="n">
        <v>0</v>
      </c>
      <c r="J278" s="31" t="n">
        <v>0</v>
      </c>
      <c r="K278" s="31" t="n">
        <v>0</v>
      </c>
      <c r="L278" s="31" t="n">
        <v>0</v>
      </c>
      <c r="M278" s="31" t="n">
        <v>0</v>
      </c>
      <c r="N278" s="31" t="n">
        <v>0</v>
      </c>
      <c r="O278" s="31" t="n">
        <v>0</v>
      </c>
      <c r="P278" s="31" t="n">
        <v>0</v>
      </c>
      <c r="Q278" s="31" t="n">
        <v>0</v>
      </c>
      <c r="R278" s="31" t="n">
        <v>0</v>
      </c>
    </row>
    <row r="279" customFormat="false" ht="37.5" hidden="false" customHeight="false" outlineLevel="0" collapsed="false">
      <c r="A279" s="31" t="s">
        <v>241</v>
      </c>
      <c r="B279" s="31" t="n">
        <v>251</v>
      </c>
      <c r="C279" s="31" t="n">
        <v>6</v>
      </c>
      <c r="D279" s="31" t="n">
        <v>64.9</v>
      </c>
      <c r="E279" s="31" t="n">
        <v>61.9</v>
      </c>
      <c r="F279" s="31" t="n">
        <v>64.9</v>
      </c>
      <c r="G279" s="31" t="n">
        <v>64.9</v>
      </c>
      <c r="H279" s="31" t="n">
        <v>64.9</v>
      </c>
      <c r="I279" s="31" t="n">
        <v>77.4</v>
      </c>
      <c r="J279" s="31" t="n">
        <f aca="false">D279/C279*1000</f>
        <v>10816.6666666667</v>
      </c>
      <c r="K279" s="31" t="n">
        <f aca="false">E279/C279*1000</f>
        <v>10316.6666666667</v>
      </c>
      <c r="L279" s="31" t="n">
        <f aca="false">F279/C279*1000</f>
        <v>10816.6666666667</v>
      </c>
      <c r="M279" s="31" t="n">
        <f aca="false">G279/C279*1000</f>
        <v>10816.6666666667</v>
      </c>
      <c r="N279" s="31" t="n">
        <f aca="false">H279/C279*1000</f>
        <v>10816.6666666667</v>
      </c>
      <c r="O279" s="31" t="n">
        <f aca="false">I279/C279*1000</f>
        <v>12900</v>
      </c>
      <c r="P279" s="31" t="n">
        <v>0</v>
      </c>
      <c r="Q279" s="31" t="n">
        <v>0</v>
      </c>
      <c r="R279" s="31" t="n">
        <v>0</v>
      </c>
    </row>
    <row r="280" customFormat="false" ht="18.75" hidden="false" customHeight="false" outlineLevel="0" collapsed="false">
      <c r="A280" s="32" t="s">
        <v>247</v>
      </c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3"/>
      <c r="Q280" s="33"/>
      <c r="R280" s="33"/>
    </row>
    <row r="281" customFormat="false" ht="18.75" hidden="false" customHeight="false" outlineLevel="0" collapsed="false">
      <c r="A281" s="31" t="s">
        <v>248</v>
      </c>
      <c r="B281" s="31" t="n">
        <v>252</v>
      </c>
      <c r="C281" s="31" t="n">
        <v>6</v>
      </c>
      <c r="D281" s="31" t="n">
        <v>19.8</v>
      </c>
      <c r="E281" s="31" t="n">
        <v>13.8</v>
      </c>
      <c r="F281" s="31" t="n">
        <v>19.8</v>
      </c>
      <c r="G281" s="31" t="n">
        <v>19.8</v>
      </c>
      <c r="H281" s="31" t="n">
        <v>19.8</v>
      </c>
      <c r="I281" s="31" t="n">
        <v>21.5</v>
      </c>
      <c r="J281" s="31" t="n">
        <f aca="false">D281/C281*1000</f>
        <v>3300</v>
      </c>
      <c r="K281" s="31" t="n">
        <f aca="false">E281/C281*1000</f>
        <v>2300</v>
      </c>
      <c r="L281" s="31" t="n">
        <f aca="false">F281/C281*1000</f>
        <v>3300</v>
      </c>
      <c r="M281" s="31" t="n">
        <f aca="false">G281/C281*1000</f>
        <v>3300</v>
      </c>
      <c r="N281" s="31" t="n">
        <f aca="false">H281/C281*1000</f>
        <v>3300</v>
      </c>
      <c r="O281" s="31" t="n">
        <f aca="false">I281/C281*1000</f>
        <v>3583.33333333333</v>
      </c>
      <c r="P281" s="31" t="n">
        <v>0</v>
      </c>
      <c r="Q281" s="31" t="n">
        <v>0</v>
      </c>
      <c r="R281" s="31" t="n">
        <v>0</v>
      </c>
    </row>
    <row r="282" customFormat="false" ht="18.75" hidden="false" customHeight="false" outlineLevel="0" collapsed="false">
      <c r="A282" s="32" t="s">
        <v>249</v>
      </c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3"/>
      <c r="Q282" s="33"/>
      <c r="R282" s="33"/>
    </row>
    <row r="283" customFormat="false" ht="18.75" hidden="false" customHeight="false" outlineLevel="0" collapsed="false">
      <c r="A283" s="31" t="s">
        <v>248</v>
      </c>
      <c r="B283" s="31" t="n">
        <v>253</v>
      </c>
      <c r="C283" s="31" t="n">
        <v>0</v>
      </c>
      <c r="D283" s="31" t="n">
        <v>0</v>
      </c>
      <c r="E283" s="31" t="n">
        <v>0</v>
      </c>
      <c r="F283" s="31" t="n">
        <v>0</v>
      </c>
      <c r="G283" s="31" t="n">
        <v>0</v>
      </c>
      <c r="H283" s="31" t="n">
        <v>0</v>
      </c>
      <c r="I283" s="31" t="n">
        <v>0</v>
      </c>
      <c r="J283" s="31" t="n">
        <v>0</v>
      </c>
      <c r="K283" s="31" t="n">
        <v>0</v>
      </c>
      <c r="L283" s="31" t="n">
        <v>0</v>
      </c>
      <c r="M283" s="31" t="n">
        <v>0</v>
      </c>
      <c r="N283" s="31" t="n">
        <v>0</v>
      </c>
      <c r="O283" s="31" t="n">
        <v>0</v>
      </c>
      <c r="P283" s="31" t="n">
        <v>0</v>
      </c>
      <c r="Q283" s="31" t="n">
        <v>0</v>
      </c>
      <c r="R283" s="31" t="n">
        <v>0</v>
      </c>
    </row>
    <row r="284" customFormat="false" ht="18.75" hidden="false" customHeight="false" outlineLevel="0" collapsed="false">
      <c r="A284" s="32" t="s">
        <v>250</v>
      </c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3"/>
      <c r="Q284" s="33"/>
      <c r="R284" s="33"/>
    </row>
    <row r="285" customFormat="false" ht="37.5" hidden="false" customHeight="false" outlineLevel="0" collapsed="false">
      <c r="A285" s="31" t="s">
        <v>251</v>
      </c>
      <c r="B285" s="31" t="n">
        <v>254</v>
      </c>
      <c r="C285" s="31" t="n">
        <f aca="false">C286+C287+C292</f>
        <v>7</v>
      </c>
      <c r="D285" s="31" t="n">
        <f aca="false">D286+D287+D292</f>
        <v>59.8</v>
      </c>
      <c r="E285" s="31" t="n">
        <f aca="false">E286+E287+E292</f>
        <v>56.6</v>
      </c>
      <c r="F285" s="31" t="n">
        <f aca="false">F286+F287+F292</f>
        <v>59.8</v>
      </c>
      <c r="G285" s="31" t="n">
        <f aca="false">G286+G287+G292</f>
        <v>59.8</v>
      </c>
      <c r="H285" s="31" t="n">
        <f aca="false">H286+H287+H292</f>
        <v>59.8</v>
      </c>
      <c r="I285" s="31" t="n">
        <f aca="false">I286+I287+I292</f>
        <v>61.2</v>
      </c>
      <c r="J285" s="31" t="n">
        <f aca="false">D285/C285*1000</f>
        <v>8542.85714285714</v>
      </c>
      <c r="K285" s="31" t="n">
        <f aca="false">E285/C285*1000</f>
        <v>8085.71428571429</v>
      </c>
      <c r="L285" s="31" t="n">
        <f aca="false">F285/C285*1000</f>
        <v>8542.85714285714</v>
      </c>
      <c r="M285" s="31" t="n">
        <f aca="false">G285/C285*1000</f>
        <v>8542.85714285714</v>
      </c>
      <c r="N285" s="31" t="n">
        <f aca="false">H285/C285*1000</f>
        <v>8542.85714285714</v>
      </c>
      <c r="O285" s="31" t="n">
        <f aca="false">I285/C285*1000</f>
        <v>8742.85714285714</v>
      </c>
      <c r="P285" s="31" t="n">
        <v>0</v>
      </c>
      <c r="Q285" s="31" t="n">
        <v>0</v>
      </c>
      <c r="R285" s="31" t="n">
        <v>0</v>
      </c>
    </row>
    <row r="286" customFormat="false" ht="37.5" hidden="false" customHeight="false" outlineLevel="0" collapsed="false">
      <c r="A286" s="31" t="s">
        <v>252</v>
      </c>
      <c r="B286" s="31" t="n">
        <v>255</v>
      </c>
      <c r="C286" s="31" t="n">
        <v>7</v>
      </c>
      <c r="D286" s="31" t="n">
        <v>59.8</v>
      </c>
      <c r="E286" s="31" t="n">
        <v>56.6</v>
      </c>
      <c r="F286" s="31" t="n">
        <v>59.8</v>
      </c>
      <c r="G286" s="31" t="n">
        <v>59.8</v>
      </c>
      <c r="H286" s="31" t="n">
        <v>59.8</v>
      </c>
      <c r="I286" s="31" t="n">
        <v>61.2</v>
      </c>
      <c r="J286" s="31" t="n">
        <f aca="false">D286/C286*1000</f>
        <v>8542.85714285714</v>
      </c>
      <c r="K286" s="31" t="n">
        <f aca="false">E286/C286*1000</f>
        <v>8085.71428571429</v>
      </c>
      <c r="L286" s="31" t="n">
        <f aca="false">F286/C286*1000</f>
        <v>8542.85714285714</v>
      </c>
      <c r="M286" s="31" t="n">
        <f aca="false">G286/C286*1000</f>
        <v>8542.85714285714</v>
      </c>
      <c r="N286" s="31" t="n">
        <f aca="false">H286/C286*1000</f>
        <v>8542.85714285714</v>
      </c>
      <c r="O286" s="31" t="n">
        <f aca="false">I286/C286*1000</f>
        <v>8742.85714285714</v>
      </c>
      <c r="P286" s="31" t="n">
        <v>0</v>
      </c>
      <c r="Q286" s="31" t="n">
        <v>0</v>
      </c>
      <c r="R286" s="31" t="n">
        <v>0</v>
      </c>
    </row>
    <row r="287" customFormat="false" ht="37.5" hidden="false" customHeight="false" outlineLevel="0" collapsed="false">
      <c r="A287" s="31" t="s">
        <v>253</v>
      </c>
      <c r="B287" s="31" t="n">
        <v>256</v>
      </c>
      <c r="C287" s="31" t="n">
        <v>0</v>
      </c>
      <c r="D287" s="31" t="n">
        <v>0</v>
      </c>
      <c r="E287" s="31" t="n">
        <v>0</v>
      </c>
      <c r="F287" s="31" t="n">
        <v>0</v>
      </c>
      <c r="G287" s="31" t="n">
        <v>0</v>
      </c>
      <c r="H287" s="31" t="n">
        <v>0</v>
      </c>
      <c r="I287" s="31" t="n">
        <v>0</v>
      </c>
      <c r="J287" s="31" t="n">
        <v>0</v>
      </c>
      <c r="K287" s="31" t="n">
        <v>0</v>
      </c>
      <c r="L287" s="31" t="n">
        <v>0</v>
      </c>
      <c r="M287" s="31" t="n">
        <v>0</v>
      </c>
      <c r="N287" s="31" t="n">
        <v>0</v>
      </c>
      <c r="O287" s="31" t="n">
        <v>0</v>
      </c>
      <c r="P287" s="31" t="n">
        <v>0</v>
      </c>
      <c r="Q287" s="31" t="n">
        <v>0</v>
      </c>
      <c r="R287" s="31" t="n">
        <v>0</v>
      </c>
    </row>
    <row r="288" customFormat="false" ht="37.5" hidden="false" customHeight="false" outlineLevel="0" collapsed="false">
      <c r="A288" s="40" t="s">
        <v>92</v>
      </c>
      <c r="B288" s="31" t="n">
        <v>257</v>
      </c>
      <c r="C288" s="31" t="n">
        <v>0</v>
      </c>
      <c r="D288" s="31" t="n">
        <v>0</v>
      </c>
      <c r="E288" s="31" t="n">
        <v>0</v>
      </c>
      <c r="F288" s="31" t="n">
        <v>0</v>
      </c>
      <c r="G288" s="31" t="n">
        <v>0</v>
      </c>
      <c r="H288" s="31" t="n">
        <v>0</v>
      </c>
      <c r="I288" s="31" t="n">
        <v>0</v>
      </c>
      <c r="J288" s="31" t="n">
        <v>0</v>
      </c>
      <c r="K288" s="31" t="n">
        <v>0</v>
      </c>
      <c r="L288" s="31" t="n">
        <v>0</v>
      </c>
      <c r="M288" s="31" t="n">
        <v>0</v>
      </c>
      <c r="N288" s="31" t="n">
        <v>0</v>
      </c>
      <c r="O288" s="31" t="n">
        <v>0</v>
      </c>
      <c r="P288" s="31" t="n">
        <v>0</v>
      </c>
      <c r="Q288" s="31" t="n">
        <v>0</v>
      </c>
      <c r="R288" s="31" t="n">
        <v>0</v>
      </c>
    </row>
    <row r="289" customFormat="false" ht="18.75" hidden="false" customHeight="false" outlineLevel="0" collapsed="false">
      <c r="A289" s="39" t="s">
        <v>93</v>
      </c>
      <c r="B289" s="31" t="n">
        <v>258</v>
      </c>
      <c r="C289" s="31" t="n">
        <v>0</v>
      </c>
      <c r="D289" s="31" t="n">
        <v>0</v>
      </c>
      <c r="E289" s="31" t="n">
        <v>0</v>
      </c>
      <c r="F289" s="31" t="n">
        <v>0</v>
      </c>
      <c r="G289" s="31" t="n">
        <v>0</v>
      </c>
      <c r="H289" s="31" t="n">
        <v>0</v>
      </c>
      <c r="I289" s="31" t="n">
        <v>0</v>
      </c>
      <c r="J289" s="31" t="n">
        <v>0</v>
      </c>
      <c r="K289" s="31" t="n">
        <v>0</v>
      </c>
      <c r="L289" s="31" t="n">
        <v>0</v>
      </c>
      <c r="M289" s="31" t="n">
        <v>0</v>
      </c>
      <c r="N289" s="31" t="n">
        <v>0</v>
      </c>
      <c r="O289" s="31" t="n">
        <v>0</v>
      </c>
      <c r="P289" s="31" t="n">
        <v>0</v>
      </c>
      <c r="Q289" s="31" t="n">
        <v>0</v>
      </c>
      <c r="R289" s="31" t="n">
        <v>0</v>
      </c>
    </row>
    <row r="290" customFormat="false" ht="56.25" hidden="false" customHeight="false" outlineLevel="0" collapsed="false">
      <c r="A290" s="31" t="s">
        <v>254</v>
      </c>
      <c r="B290" s="31" t="n">
        <v>259</v>
      </c>
      <c r="C290" s="31" t="n">
        <v>0</v>
      </c>
      <c r="D290" s="31" t="n">
        <v>0</v>
      </c>
      <c r="E290" s="31" t="n">
        <v>0</v>
      </c>
      <c r="F290" s="31" t="n">
        <v>0</v>
      </c>
      <c r="G290" s="31" t="n">
        <v>0</v>
      </c>
      <c r="H290" s="31" t="n">
        <v>0</v>
      </c>
      <c r="I290" s="31" t="n">
        <v>0</v>
      </c>
      <c r="J290" s="31" t="n">
        <v>0</v>
      </c>
      <c r="K290" s="31" t="n">
        <v>0</v>
      </c>
      <c r="L290" s="31" t="n">
        <v>0</v>
      </c>
      <c r="M290" s="31" t="n">
        <v>0</v>
      </c>
      <c r="N290" s="31" t="n">
        <v>0</v>
      </c>
      <c r="O290" s="31" t="n">
        <v>0</v>
      </c>
      <c r="P290" s="31" t="n">
        <v>0</v>
      </c>
      <c r="Q290" s="31" t="n">
        <v>0</v>
      </c>
      <c r="R290" s="31" t="n">
        <v>0</v>
      </c>
    </row>
    <row r="291" customFormat="false" ht="18.75" hidden="false" customHeight="false" outlineLevel="0" collapsed="false">
      <c r="A291" s="31" t="s">
        <v>240</v>
      </c>
      <c r="B291" s="31" t="n">
        <v>260</v>
      </c>
      <c r="C291" s="31" t="n">
        <v>0</v>
      </c>
      <c r="D291" s="31" t="n">
        <v>0</v>
      </c>
      <c r="E291" s="31" t="n">
        <v>0</v>
      </c>
      <c r="F291" s="31" t="n">
        <v>0</v>
      </c>
      <c r="G291" s="31" t="n">
        <v>0</v>
      </c>
      <c r="H291" s="31" t="n">
        <v>0</v>
      </c>
      <c r="I291" s="31" t="n">
        <v>0</v>
      </c>
      <c r="J291" s="31" t="n">
        <v>0</v>
      </c>
      <c r="K291" s="31" t="n">
        <v>0</v>
      </c>
      <c r="L291" s="31" t="n">
        <v>0</v>
      </c>
      <c r="M291" s="31" t="n">
        <v>0</v>
      </c>
      <c r="N291" s="31" t="n">
        <v>0</v>
      </c>
      <c r="O291" s="31" t="n">
        <v>0</v>
      </c>
      <c r="P291" s="31" t="n">
        <v>0</v>
      </c>
      <c r="Q291" s="31" t="n">
        <v>0</v>
      </c>
      <c r="R291" s="31" t="n">
        <v>0</v>
      </c>
    </row>
    <row r="292" customFormat="false" ht="37.5" hidden="false" customHeight="false" outlineLevel="0" collapsed="false">
      <c r="A292" s="31" t="s">
        <v>241</v>
      </c>
      <c r="B292" s="31" t="n">
        <v>261</v>
      </c>
      <c r="C292" s="31" t="n">
        <v>0</v>
      </c>
      <c r="D292" s="31" t="n">
        <v>0</v>
      </c>
      <c r="E292" s="31" t="n">
        <v>0</v>
      </c>
      <c r="F292" s="31" t="n">
        <v>0</v>
      </c>
      <c r="G292" s="31" t="n">
        <v>0</v>
      </c>
      <c r="H292" s="31" t="n">
        <v>0</v>
      </c>
      <c r="I292" s="31" t="n">
        <v>0</v>
      </c>
      <c r="J292" s="31" t="n">
        <v>0</v>
      </c>
      <c r="K292" s="31" t="n">
        <v>0</v>
      </c>
      <c r="L292" s="31" t="n">
        <v>0</v>
      </c>
      <c r="M292" s="31" t="n">
        <v>0</v>
      </c>
      <c r="N292" s="31" t="n">
        <v>0</v>
      </c>
      <c r="O292" s="31" t="n">
        <v>0</v>
      </c>
      <c r="P292" s="31" t="n">
        <v>0</v>
      </c>
      <c r="Q292" s="31" t="n">
        <v>0</v>
      </c>
      <c r="R292" s="31" t="n">
        <v>0</v>
      </c>
    </row>
    <row r="293" customFormat="false" ht="18.75" hidden="false" customHeight="false" outlineLevel="0" collapsed="false">
      <c r="A293" s="32" t="s">
        <v>255</v>
      </c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3"/>
      <c r="Q293" s="33"/>
      <c r="R293" s="33"/>
    </row>
    <row r="294" customFormat="false" ht="37.5" hidden="false" customHeight="false" outlineLevel="0" collapsed="false">
      <c r="A294" s="31" t="s">
        <v>256</v>
      </c>
      <c r="B294" s="31" t="n">
        <v>262</v>
      </c>
      <c r="C294" s="31" t="n">
        <f aca="false">C295+C296+C301</f>
        <v>29</v>
      </c>
      <c r="D294" s="31" t="n">
        <f aca="false">D295+D296+D301</f>
        <v>108.7</v>
      </c>
      <c r="E294" s="31" t="n">
        <f aca="false">E295+E296+E301</f>
        <v>93.5</v>
      </c>
      <c r="F294" s="31" t="n">
        <f aca="false">F295+F296+F301</f>
        <v>108.7</v>
      </c>
      <c r="G294" s="31" t="n">
        <f aca="false">G295+G296+G301</f>
        <v>108.7</v>
      </c>
      <c r="H294" s="31" t="n">
        <f aca="false">H295+H296+H301</f>
        <v>108.7</v>
      </c>
      <c r="I294" s="31" t="n">
        <f aca="false">I295+I296+I301</f>
        <v>118</v>
      </c>
      <c r="J294" s="31" t="n">
        <f aca="false">D294/C294*1000</f>
        <v>3748.27586206897</v>
      </c>
      <c r="K294" s="31" t="n">
        <f aca="false">E294/C294*1000</f>
        <v>3224.13793103448</v>
      </c>
      <c r="L294" s="31" t="n">
        <f aca="false">F294/C294*1000</f>
        <v>3748.27586206897</v>
      </c>
      <c r="M294" s="31" t="n">
        <f aca="false">G294/C294*1000</f>
        <v>3748.27586206897</v>
      </c>
      <c r="N294" s="31" t="n">
        <f aca="false">H294/C294*1000</f>
        <v>3748.27586206897</v>
      </c>
      <c r="O294" s="31" t="n">
        <f aca="false">I294/C294*1000</f>
        <v>4068.96551724138</v>
      </c>
      <c r="P294" s="31" t="n">
        <v>0</v>
      </c>
      <c r="Q294" s="31" t="n">
        <v>0</v>
      </c>
      <c r="R294" s="31" t="n">
        <v>0</v>
      </c>
    </row>
    <row r="295" customFormat="false" ht="37.5" hidden="false" customHeight="false" outlineLevel="0" collapsed="false">
      <c r="A295" s="31" t="s">
        <v>252</v>
      </c>
      <c r="B295" s="31" t="n">
        <v>263</v>
      </c>
      <c r="C295" s="31" t="n">
        <v>23</v>
      </c>
      <c r="D295" s="31" t="n">
        <v>87.9</v>
      </c>
      <c r="E295" s="31" t="n">
        <v>74.6</v>
      </c>
      <c r="F295" s="31" t="n">
        <v>87.9</v>
      </c>
      <c r="G295" s="31" t="n">
        <v>87.9</v>
      </c>
      <c r="H295" s="31" t="n">
        <v>87.9</v>
      </c>
      <c r="I295" s="31" t="n">
        <v>95.4</v>
      </c>
      <c r="J295" s="31" t="n">
        <f aca="false">D295/C295*1000</f>
        <v>3821.73913043478</v>
      </c>
      <c r="K295" s="31" t="n">
        <f aca="false">E295/C295*1000</f>
        <v>3243.47826086957</v>
      </c>
      <c r="L295" s="31" t="n">
        <f aca="false">F295/C295*1000</f>
        <v>3821.73913043478</v>
      </c>
      <c r="M295" s="31" t="n">
        <f aca="false">G295/C295*1000</f>
        <v>3821.73913043478</v>
      </c>
      <c r="N295" s="31" t="n">
        <f aca="false">H295/C295*1000</f>
        <v>3821.73913043478</v>
      </c>
      <c r="O295" s="31" t="n">
        <f aca="false">I295/C295*1000</f>
        <v>4147.82608695652</v>
      </c>
      <c r="P295" s="31" t="n">
        <v>0</v>
      </c>
      <c r="Q295" s="31" t="n">
        <v>0</v>
      </c>
      <c r="R295" s="31" t="n">
        <v>0</v>
      </c>
    </row>
    <row r="296" customFormat="false" ht="37.5" hidden="false" customHeight="false" outlineLevel="0" collapsed="false">
      <c r="A296" s="31" t="s">
        <v>257</v>
      </c>
      <c r="B296" s="31" t="n">
        <v>264</v>
      </c>
      <c r="C296" s="31" t="n">
        <f aca="false">C297+C298</f>
        <v>1</v>
      </c>
      <c r="D296" s="31" t="n">
        <f aca="false">D297+D298</f>
        <v>3.4</v>
      </c>
      <c r="E296" s="31" t="n">
        <f aca="false">E297+E298</f>
        <v>3.1</v>
      </c>
      <c r="F296" s="31" t="n">
        <f aca="false">F297+F298</f>
        <v>3.4</v>
      </c>
      <c r="G296" s="31" t="n">
        <f aca="false">G297+G298</f>
        <v>3.4</v>
      </c>
      <c r="H296" s="31" t="n">
        <f aca="false">H297+H298</f>
        <v>3.4</v>
      </c>
      <c r="I296" s="31" t="n">
        <f aca="false">I297+I298</f>
        <v>3.4</v>
      </c>
      <c r="J296" s="31" t="n">
        <v>3378.63</v>
      </c>
      <c r="K296" s="31" t="n">
        <v>3117.18</v>
      </c>
      <c r="L296" s="31" t="n">
        <v>3378.63</v>
      </c>
      <c r="M296" s="31" t="n">
        <v>3378.63</v>
      </c>
      <c r="N296" s="31" t="n">
        <v>3378.63</v>
      </c>
      <c r="O296" s="31" t="n">
        <v>3378.63</v>
      </c>
      <c r="P296" s="31" t="n">
        <v>0</v>
      </c>
      <c r="Q296" s="31" t="n">
        <v>0</v>
      </c>
      <c r="R296" s="31" t="n">
        <v>0</v>
      </c>
    </row>
    <row r="297" customFormat="false" ht="37.5" hidden="false" customHeight="false" outlineLevel="0" collapsed="false">
      <c r="A297" s="40" t="s">
        <v>92</v>
      </c>
      <c r="B297" s="31" t="n">
        <v>265</v>
      </c>
      <c r="C297" s="31" t="n">
        <v>0</v>
      </c>
      <c r="D297" s="31" t="n">
        <v>0</v>
      </c>
      <c r="E297" s="31" t="n">
        <v>0</v>
      </c>
      <c r="F297" s="31" t="n">
        <v>0</v>
      </c>
      <c r="G297" s="31" t="n">
        <v>0</v>
      </c>
      <c r="H297" s="31" t="n">
        <v>0</v>
      </c>
      <c r="I297" s="31" t="n">
        <v>0</v>
      </c>
      <c r="J297" s="31" t="n">
        <v>0</v>
      </c>
      <c r="K297" s="31" t="n">
        <v>0</v>
      </c>
      <c r="L297" s="31" t="n">
        <v>0</v>
      </c>
      <c r="M297" s="31" t="n">
        <v>0</v>
      </c>
      <c r="N297" s="31" t="n">
        <v>0</v>
      </c>
      <c r="O297" s="31" t="n">
        <v>0</v>
      </c>
      <c r="P297" s="31" t="n">
        <v>0</v>
      </c>
      <c r="Q297" s="31" t="n">
        <v>0</v>
      </c>
      <c r="R297" s="31" t="n">
        <v>0</v>
      </c>
    </row>
    <row r="298" customFormat="false" ht="18.75" hidden="false" customHeight="false" outlineLevel="0" collapsed="false">
      <c r="A298" s="39" t="s">
        <v>93</v>
      </c>
      <c r="B298" s="31" t="n">
        <v>266</v>
      </c>
      <c r="C298" s="31" t="n">
        <v>1</v>
      </c>
      <c r="D298" s="31" t="n">
        <v>3.4</v>
      </c>
      <c r="E298" s="31" t="n">
        <v>3.1</v>
      </c>
      <c r="F298" s="31" t="n">
        <v>3.4</v>
      </c>
      <c r="G298" s="31" t="n">
        <v>3.4</v>
      </c>
      <c r="H298" s="31" t="n">
        <v>3.4</v>
      </c>
      <c r="I298" s="31" t="n">
        <v>3.4</v>
      </c>
      <c r="J298" s="31" t="n">
        <v>3378.63</v>
      </c>
      <c r="K298" s="31" t="n">
        <v>3117.18</v>
      </c>
      <c r="L298" s="31" t="n">
        <v>3378.63</v>
      </c>
      <c r="M298" s="31" t="n">
        <v>3378.63</v>
      </c>
      <c r="N298" s="31" t="n">
        <v>3378.63</v>
      </c>
      <c r="O298" s="31" t="n">
        <v>3378.63</v>
      </c>
      <c r="P298" s="31" t="n">
        <v>0</v>
      </c>
      <c r="Q298" s="31" t="n">
        <v>0</v>
      </c>
      <c r="R298" s="31" t="n">
        <v>0</v>
      </c>
    </row>
    <row r="299" customFormat="false" ht="56.25" hidden="false" customHeight="false" outlineLevel="0" collapsed="false">
      <c r="A299" s="31" t="s">
        <v>258</v>
      </c>
      <c r="B299" s="31" t="n">
        <v>267</v>
      </c>
      <c r="C299" s="31" t="n">
        <v>1</v>
      </c>
      <c r="D299" s="31" t="n">
        <v>3.4</v>
      </c>
      <c r="E299" s="31" t="n">
        <v>3.1</v>
      </c>
      <c r="F299" s="31" t="n">
        <v>3.4</v>
      </c>
      <c r="G299" s="31" t="n">
        <v>3.4</v>
      </c>
      <c r="H299" s="31" t="n">
        <v>3.4</v>
      </c>
      <c r="I299" s="31" t="n">
        <v>3.4</v>
      </c>
      <c r="J299" s="31" t="n">
        <v>3378.63</v>
      </c>
      <c r="K299" s="31" t="n">
        <v>3117.18</v>
      </c>
      <c r="L299" s="31" t="n">
        <v>3378.63</v>
      </c>
      <c r="M299" s="31" t="n">
        <v>3378.63</v>
      </c>
      <c r="N299" s="31" t="n">
        <v>3378.63</v>
      </c>
      <c r="O299" s="31" t="n">
        <v>3378.63</v>
      </c>
      <c r="P299" s="31" t="n">
        <v>0</v>
      </c>
      <c r="Q299" s="31" t="n">
        <v>0</v>
      </c>
      <c r="R299" s="31" t="n">
        <v>0</v>
      </c>
    </row>
    <row r="300" customFormat="false" ht="18.75" hidden="false" customHeight="false" outlineLevel="0" collapsed="false">
      <c r="A300" s="31" t="s">
        <v>240</v>
      </c>
      <c r="B300" s="31" t="n">
        <v>268</v>
      </c>
      <c r="C300" s="31" t="n">
        <v>0</v>
      </c>
      <c r="D300" s="31" t="n">
        <v>0</v>
      </c>
      <c r="E300" s="31" t="n">
        <v>0</v>
      </c>
      <c r="F300" s="31" t="n">
        <v>0</v>
      </c>
      <c r="G300" s="31" t="n">
        <v>0</v>
      </c>
      <c r="H300" s="31" t="n">
        <v>0</v>
      </c>
      <c r="I300" s="31" t="n">
        <v>0</v>
      </c>
      <c r="J300" s="31" t="n">
        <v>0</v>
      </c>
      <c r="K300" s="31" t="n">
        <v>0</v>
      </c>
      <c r="L300" s="31" t="n">
        <v>0</v>
      </c>
      <c r="M300" s="31" t="n">
        <v>0</v>
      </c>
      <c r="N300" s="31" t="n">
        <v>0</v>
      </c>
      <c r="O300" s="31" t="n">
        <v>0</v>
      </c>
      <c r="P300" s="31" t="n">
        <v>0</v>
      </c>
      <c r="Q300" s="31" t="n">
        <v>0</v>
      </c>
      <c r="R300" s="31" t="n">
        <v>0</v>
      </c>
    </row>
    <row r="301" customFormat="false" ht="37.5" hidden="false" customHeight="false" outlineLevel="0" collapsed="false">
      <c r="A301" s="31" t="s">
        <v>241</v>
      </c>
      <c r="B301" s="31" t="n">
        <v>269</v>
      </c>
      <c r="C301" s="31" t="n">
        <v>5</v>
      </c>
      <c r="D301" s="31" t="n">
        <v>17.4</v>
      </c>
      <c r="E301" s="31" t="n">
        <v>15.8</v>
      </c>
      <c r="F301" s="31" t="n">
        <v>17.4</v>
      </c>
      <c r="G301" s="31" t="n">
        <v>17.4</v>
      </c>
      <c r="H301" s="31" t="n">
        <v>17.4</v>
      </c>
      <c r="I301" s="31" t="n">
        <v>19.2</v>
      </c>
      <c r="J301" s="31" t="n">
        <f aca="false">D301/C301*1000</f>
        <v>3480</v>
      </c>
      <c r="K301" s="31" t="n">
        <f aca="false">E301/C301*1000</f>
        <v>3160</v>
      </c>
      <c r="L301" s="31" t="n">
        <f aca="false">F301/C301*1000</f>
        <v>3480</v>
      </c>
      <c r="M301" s="31" t="n">
        <f aca="false">G301/C301*1000</f>
        <v>3480</v>
      </c>
      <c r="N301" s="31" t="n">
        <f aca="false">H301/C301*1000</f>
        <v>3480</v>
      </c>
      <c r="O301" s="31" t="n">
        <f aca="false">I301/C301*1000</f>
        <v>3840</v>
      </c>
      <c r="P301" s="31" t="n">
        <v>0</v>
      </c>
      <c r="Q301" s="31" t="n">
        <v>0</v>
      </c>
      <c r="R301" s="31" t="n">
        <v>0</v>
      </c>
    </row>
    <row r="302" customFormat="false" ht="18.75" hidden="false" customHeight="false" outlineLevel="0" collapsed="false">
      <c r="A302" s="32" t="s">
        <v>259</v>
      </c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3"/>
      <c r="Q302" s="33"/>
      <c r="R302" s="33"/>
    </row>
    <row r="303" customFormat="false" ht="37.5" hidden="false" customHeight="false" outlineLevel="0" collapsed="false">
      <c r="A303" s="31" t="s">
        <v>260</v>
      </c>
      <c r="B303" s="31" t="n">
        <v>270</v>
      </c>
      <c r="C303" s="31" t="n">
        <f aca="false">C304+C305+C310</f>
        <v>360</v>
      </c>
      <c r="D303" s="31" t="n">
        <f aca="false">D304+D305+D310</f>
        <v>1268.1</v>
      </c>
      <c r="E303" s="31" t="n">
        <f aca="false">E304+E305+E310</f>
        <v>1108.8</v>
      </c>
      <c r="F303" s="31" t="n">
        <f aca="false">F304+F305+F310</f>
        <v>1268.2</v>
      </c>
      <c r="G303" s="31" t="n">
        <f aca="false">G304+G305+G310</f>
        <v>1271.9</v>
      </c>
      <c r="H303" s="31" t="n">
        <f aca="false">H304+H305+H310</f>
        <v>1271.9</v>
      </c>
      <c r="I303" s="31" t="n">
        <f aca="false">I304+I305+I310</f>
        <v>1363.7</v>
      </c>
      <c r="J303" s="31" t="n">
        <f aca="false">D303/C303*1000</f>
        <v>3522.5</v>
      </c>
      <c r="K303" s="31" t="n">
        <f aca="false">E303/C303*1000</f>
        <v>3080</v>
      </c>
      <c r="L303" s="31" t="n">
        <f aca="false">F303/C303*1000</f>
        <v>3522.77777777778</v>
      </c>
      <c r="M303" s="31" t="n">
        <f aca="false">G303/C303*1000</f>
        <v>3533.05555555556</v>
      </c>
      <c r="N303" s="31" t="n">
        <f aca="false">H303/C303*1000</f>
        <v>3533.05555555556</v>
      </c>
      <c r="O303" s="31" t="n">
        <f aca="false">I303/C303*1000</f>
        <v>3788.05555555556</v>
      </c>
      <c r="P303" s="31" t="n">
        <v>0</v>
      </c>
      <c r="Q303" s="31" t="n">
        <v>0</v>
      </c>
      <c r="R303" s="31" t="n">
        <v>0</v>
      </c>
    </row>
    <row r="304" customFormat="false" ht="37.5" hidden="false" customHeight="false" outlineLevel="0" collapsed="false">
      <c r="A304" s="31" t="s">
        <v>252</v>
      </c>
      <c r="B304" s="31" t="n">
        <v>271</v>
      </c>
      <c r="C304" s="31" t="n">
        <v>320</v>
      </c>
      <c r="D304" s="31" t="n">
        <v>1122.1</v>
      </c>
      <c r="E304" s="31" t="n">
        <v>973.2</v>
      </c>
      <c r="F304" s="31" t="n">
        <v>1122.2</v>
      </c>
      <c r="G304" s="31" t="n">
        <v>1122.2</v>
      </c>
      <c r="H304" s="31" t="n">
        <v>1122.2</v>
      </c>
      <c r="I304" s="31" t="n">
        <v>1206.4</v>
      </c>
      <c r="J304" s="31" t="n">
        <f aca="false">D304/C304*1000</f>
        <v>3506.5625</v>
      </c>
      <c r="K304" s="31" t="n">
        <f aca="false">E304/C304*1000</f>
        <v>3041.25</v>
      </c>
      <c r="L304" s="31" t="n">
        <f aca="false">F304/C304*1000</f>
        <v>3506.875</v>
      </c>
      <c r="M304" s="31" t="n">
        <f aca="false">G304/C304*1000</f>
        <v>3506.875</v>
      </c>
      <c r="N304" s="31" t="n">
        <f aca="false">H304/C304*1000</f>
        <v>3506.875</v>
      </c>
      <c r="O304" s="31" t="n">
        <f aca="false">I304/C304*1000</f>
        <v>3770</v>
      </c>
      <c r="P304" s="31" t="n">
        <v>0</v>
      </c>
      <c r="Q304" s="31" t="n">
        <v>0</v>
      </c>
      <c r="R304" s="31" t="n">
        <v>0</v>
      </c>
    </row>
    <row r="305" customFormat="false" ht="37.5" hidden="false" customHeight="false" outlineLevel="0" collapsed="false">
      <c r="A305" s="31" t="s">
        <v>261</v>
      </c>
      <c r="B305" s="31" t="n">
        <v>272</v>
      </c>
      <c r="C305" s="31" t="n">
        <f aca="false">C306+C307</f>
        <v>19</v>
      </c>
      <c r="D305" s="31" t="n">
        <f aca="false">D306+D307</f>
        <v>76.9</v>
      </c>
      <c r="E305" s="31" t="n">
        <f aca="false">E306+E307</f>
        <v>72.9</v>
      </c>
      <c r="F305" s="31" t="n">
        <f aca="false">F306+F307</f>
        <v>76.9</v>
      </c>
      <c r="G305" s="31" t="n">
        <f aca="false">G306+G307</f>
        <v>80.6</v>
      </c>
      <c r="H305" s="31" t="n">
        <f aca="false">H306+H307</f>
        <v>80.6</v>
      </c>
      <c r="I305" s="31" t="n">
        <f aca="false">I306+I307</f>
        <v>82.9</v>
      </c>
      <c r="J305" s="31" t="n">
        <f aca="false">D305/C305*1000</f>
        <v>4047.36842105263</v>
      </c>
      <c r="K305" s="31" t="n">
        <f aca="false">E305/C305*1000</f>
        <v>3836.84210526316</v>
      </c>
      <c r="L305" s="31" t="n">
        <f aca="false">F305/C305*1000</f>
        <v>4047.36842105263</v>
      </c>
      <c r="M305" s="31" t="n">
        <f aca="false">G305/C305*1000</f>
        <v>4242.10526315789</v>
      </c>
      <c r="N305" s="31" t="n">
        <f aca="false">H305/C305*1000</f>
        <v>4242.10526315789</v>
      </c>
      <c r="O305" s="31" t="n">
        <f aca="false">I305/C305*1000</f>
        <v>4363.15789473684</v>
      </c>
      <c r="P305" s="31" t="n">
        <v>0</v>
      </c>
      <c r="Q305" s="31" t="n">
        <v>0</v>
      </c>
      <c r="R305" s="31" t="n">
        <v>0</v>
      </c>
    </row>
    <row r="306" customFormat="false" ht="37.5" hidden="false" customHeight="false" outlineLevel="0" collapsed="false">
      <c r="A306" s="40" t="s">
        <v>92</v>
      </c>
      <c r="B306" s="31" t="n">
        <v>273</v>
      </c>
      <c r="C306" s="31" t="n">
        <v>0</v>
      </c>
      <c r="D306" s="31" t="n">
        <v>0</v>
      </c>
      <c r="E306" s="31" t="n">
        <v>0</v>
      </c>
      <c r="F306" s="31" t="n">
        <v>0</v>
      </c>
      <c r="G306" s="31" t="n">
        <v>0</v>
      </c>
      <c r="H306" s="31" t="n">
        <v>0</v>
      </c>
      <c r="I306" s="31" t="n">
        <v>0</v>
      </c>
      <c r="J306" s="31" t="n">
        <v>0</v>
      </c>
      <c r="K306" s="31" t="n">
        <v>0</v>
      </c>
      <c r="L306" s="31" t="n">
        <v>0</v>
      </c>
      <c r="M306" s="31" t="n">
        <v>0</v>
      </c>
      <c r="N306" s="31" t="n">
        <v>0</v>
      </c>
      <c r="O306" s="31" t="n">
        <v>0</v>
      </c>
      <c r="P306" s="31" t="n">
        <v>0</v>
      </c>
      <c r="Q306" s="31" t="n">
        <v>0</v>
      </c>
      <c r="R306" s="31" t="n">
        <v>0</v>
      </c>
    </row>
    <row r="307" customFormat="false" ht="18.75" hidden="false" customHeight="false" outlineLevel="0" collapsed="false">
      <c r="A307" s="39" t="s">
        <v>93</v>
      </c>
      <c r="B307" s="31" t="n">
        <v>274</v>
      </c>
      <c r="C307" s="31" t="n">
        <v>19</v>
      </c>
      <c r="D307" s="31" t="n">
        <v>76.9</v>
      </c>
      <c r="E307" s="31" t="n">
        <v>72.9</v>
      </c>
      <c r="F307" s="31" t="n">
        <v>76.9</v>
      </c>
      <c r="G307" s="31" t="n">
        <v>80.6</v>
      </c>
      <c r="H307" s="31" t="n">
        <v>80.6</v>
      </c>
      <c r="I307" s="31" t="n">
        <v>82.9</v>
      </c>
      <c r="J307" s="31" t="n">
        <f aca="false">D307/C307*1000</f>
        <v>4047.36842105263</v>
      </c>
      <c r="K307" s="31" t="n">
        <f aca="false">E307/C307*1000</f>
        <v>3836.84210526316</v>
      </c>
      <c r="L307" s="31" t="n">
        <f aca="false">F307/C307*1000</f>
        <v>4047.36842105263</v>
      </c>
      <c r="M307" s="31" t="n">
        <f aca="false">G307/C307*1000</f>
        <v>4242.10526315789</v>
      </c>
      <c r="N307" s="31" t="n">
        <f aca="false">H307/C307*1000</f>
        <v>4242.10526315789</v>
      </c>
      <c r="O307" s="31" t="n">
        <f aca="false">I307/C307*1000</f>
        <v>4363.15789473684</v>
      </c>
      <c r="P307" s="31" t="n">
        <v>0</v>
      </c>
      <c r="Q307" s="31" t="n">
        <v>0</v>
      </c>
      <c r="R307" s="31" t="n">
        <v>0</v>
      </c>
    </row>
    <row r="308" customFormat="false" ht="56.25" hidden="false" customHeight="false" outlineLevel="0" collapsed="false">
      <c r="A308" s="31" t="s">
        <v>262</v>
      </c>
      <c r="B308" s="31" t="n">
        <v>275</v>
      </c>
      <c r="C308" s="31" t="n">
        <v>19</v>
      </c>
      <c r="D308" s="31" t="n">
        <v>76.9</v>
      </c>
      <c r="E308" s="31" t="n">
        <v>72.9</v>
      </c>
      <c r="F308" s="31" t="n">
        <v>76.9</v>
      </c>
      <c r="G308" s="31" t="n">
        <v>80.6</v>
      </c>
      <c r="H308" s="31" t="n">
        <v>80.6</v>
      </c>
      <c r="I308" s="31" t="n">
        <v>82.9</v>
      </c>
      <c r="J308" s="31" t="n">
        <f aca="false">D308/C308*1000</f>
        <v>4047.36842105263</v>
      </c>
      <c r="K308" s="31" t="n">
        <f aca="false">E308/C308*1000</f>
        <v>3836.84210526316</v>
      </c>
      <c r="L308" s="31" t="n">
        <f aca="false">F308/C308*1000</f>
        <v>4047.36842105263</v>
      </c>
      <c r="M308" s="31" t="n">
        <f aca="false">G308/C308*1000</f>
        <v>4242.10526315789</v>
      </c>
      <c r="N308" s="31" t="n">
        <f aca="false">H308/C308*1000</f>
        <v>4242.10526315789</v>
      </c>
      <c r="O308" s="31" t="n">
        <f aca="false">I308/C308*1000</f>
        <v>4363.15789473684</v>
      </c>
      <c r="P308" s="31" t="n">
        <v>0</v>
      </c>
      <c r="Q308" s="31" t="n">
        <v>0</v>
      </c>
      <c r="R308" s="31" t="n">
        <v>0</v>
      </c>
    </row>
    <row r="309" customFormat="false" ht="18.75" hidden="false" customHeight="false" outlineLevel="0" collapsed="false">
      <c r="A309" s="31" t="s">
        <v>240</v>
      </c>
      <c r="B309" s="31" t="n">
        <v>276</v>
      </c>
      <c r="C309" s="31" t="n">
        <v>0</v>
      </c>
      <c r="D309" s="31" t="n">
        <v>0</v>
      </c>
      <c r="E309" s="31" t="n">
        <v>0</v>
      </c>
      <c r="F309" s="31" t="n">
        <v>0</v>
      </c>
      <c r="G309" s="31" t="n">
        <v>0</v>
      </c>
      <c r="H309" s="31" t="n">
        <v>0</v>
      </c>
      <c r="I309" s="31" t="n">
        <v>0</v>
      </c>
      <c r="J309" s="31" t="n">
        <v>0</v>
      </c>
      <c r="K309" s="31" t="n">
        <v>0</v>
      </c>
      <c r="L309" s="31" t="n">
        <v>0</v>
      </c>
      <c r="M309" s="31" t="n">
        <v>0</v>
      </c>
      <c r="N309" s="31" t="n">
        <v>0</v>
      </c>
      <c r="O309" s="31" t="n">
        <v>0</v>
      </c>
      <c r="P309" s="31" t="n">
        <v>0</v>
      </c>
      <c r="Q309" s="31" t="n">
        <v>0</v>
      </c>
      <c r="R309" s="31" t="n">
        <v>0</v>
      </c>
    </row>
    <row r="310" customFormat="false" ht="37.5" hidden="false" customHeight="false" outlineLevel="0" collapsed="false">
      <c r="A310" s="31" t="s">
        <v>241</v>
      </c>
      <c r="B310" s="31" t="n">
        <v>277</v>
      </c>
      <c r="C310" s="31" t="n">
        <v>21</v>
      </c>
      <c r="D310" s="31" t="n">
        <v>69.1</v>
      </c>
      <c r="E310" s="31" t="n">
        <v>62.7</v>
      </c>
      <c r="F310" s="31" t="n">
        <v>69.1</v>
      </c>
      <c r="G310" s="31" t="n">
        <v>69.1</v>
      </c>
      <c r="H310" s="31" t="n">
        <v>69.1</v>
      </c>
      <c r="I310" s="31" t="n">
        <v>74.4</v>
      </c>
      <c r="J310" s="31" t="n">
        <f aca="false">D310/C310*1000</f>
        <v>3290.47619047619</v>
      </c>
      <c r="K310" s="31" t="n">
        <f aca="false">E310/C310*1000</f>
        <v>2985.71428571429</v>
      </c>
      <c r="L310" s="31" t="n">
        <f aca="false">F310/C310*1000</f>
        <v>3290.47619047619</v>
      </c>
      <c r="M310" s="31" t="n">
        <f aca="false">G310/C310*1000</f>
        <v>3290.47619047619</v>
      </c>
      <c r="N310" s="31" t="n">
        <f aca="false">H310/C310*1000</f>
        <v>3290.47619047619</v>
      </c>
      <c r="O310" s="31" t="n">
        <f aca="false">I310/C310*1000</f>
        <v>3542.85714285714</v>
      </c>
      <c r="P310" s="31" t="n">
        <v>0</v>
      </c>
      <c r="Q310" s="31" t="n">
        <v>0</v>
      </c>
      <c r="R310" s="31" t="n">
        <v>0</v>
      </c>
    </row>
    <row r="311" customFormat="false" ht="37.5" hidden="false" customHeight="false" outlineLevel="0" collapsed="false">
      <c r="A311" s="31" t="s">
        <v>263</v>
      </c>
      <c r="B311" s="31" t="n">
        <v>278</v>
      </c>
      <c r="C311" s="31" t="n">
        <v>204</v>
      </c>
      <c r="D311" s="31" t="n">
        <v>656.7</v>
      </c>
      <c r="E311" s="31" t="n">
        <v>558.5</v>
      </c>
      <c r="F311" s="31" t="n">
        <v>656.7</v>
      </c>
      <c r="G311" s="31" t="n">
        <v>660.4</v>
      </c>
      <c r="H311" s="31" t="n">
        <v>660.4</v>
      </c>
      <c r="I311" s="31" t="n">
        <v>716.3</v>
      </c>
      <c r="J311" s="31" t="n">
        <f aca="false">D311/C311*1000</f>
        <v>3219.11764705882</v>
      </c>
      <c r="K311" s="31" t="n">
        <f aca="false">E311/C311*1000</f>
        <v>2737.74509803922</v>
      </c>
      <c r="L311" s="31" t="n">
        <f aca="false">F311/C311*1000</f>
        <v>3219.11764705882</v>
      </c>
      <c r="M311" s="31" t="n">
        <f aca="false">G311/C311*1000</f>
        <v>3237.25490196078</v>
      </c>
      <c r="N311" s="31" t="n">
        <f aca="false">H311/C311*1000</f>
        <v>3237.25490196078</v>
      </c>
      <c r="O311" s="31" t="n">
        <f aca="false">I311/C311*1000</f>
        <v>3511.27450980392</v>
      </c>
      <c r="P311" s="31" t="n">
        <v>0</v>
      </c>
      <c r="Q311" s="31" t="n">
        <v>0</v>
      </c>
      <c r="R311" s="31" t="n">
        <v>0</v>
      </c>
    </row>
    <row r="312" customFormat="false" ht="18.75" hidden="false" customHeight="false" outlineLevel="0" collapsed="false">
      <c r="A312" s="32" t="s">
        <v>264</v>
      </c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3"/>
      <c r="Q312" s="33"/>
      <c r="R312" s="33"/>
    </row>
    <row r="313" customFormat="false" ht="37.5" hidden="false" customHeight="false" outlineLevel="0" collapsed="false">
      <c r="A313" s="31" t="s">
        <v>265</v>
      </c>
      <c r="B313" s="31" t="n">
        <v>279</v>
      </c>
      <c r="C313" s="31" t="n">
        <f aca="false">C314+C315+C320</f>
        <v>4</v>
      </c>
      <c r="D313" s="31" t="n">
        <f aca="false">D314+D315+D320</f>
        <v>28.6</v>
      </c>
      <c r="E313" s="31" t="n">
        <f aca="false">E314+E315+E320</f>
        <v>27.4</v>
      </c>
      <c r="F313" s="31" t="n">
        <f aca="false">F314+F315+F320</f>
        <v>28.6</v>
      </c>
      <c r="G313" s="31" t="n">
        <f aca="false">G314+G315+G320</f>
        <v>28.6</v>
      </c>
      <c r="H313" s="31" t="n">
        <f aca="false">H314+H315+H320</f>
        <v>28.6</v>
      </c>
      <c r="I313" s="31" t="n">
        <f aca="false">I314+I315+I320</f>
        <v>28.7</v>
      </c>
      <c r="J313" s="31" t="n">
        <f aca="false">D313/C313*1000</f>
        <v>7150</v>
      </c>
      <c r="K313" s="31" t="n">
        <f aca="false">E313/C313*1000</f>
        <v>6850</v>
      </c>
      <c r="L313" s="31" t="n">
        <f aca="false">F313/C313*1000</f>
        <v>7150</v>
      </c>
      <c r="M313" s="31" t="n">
        <f aca="false">G313/C313*1000</f>
        <v>7150</v>
      </c>
      <c r="N313" s="31" t="n">
        <f aca="false">H313/C313*1000</f>
        <v>7150</v>
      </c>
      <c r="O313" s="31" t="n">
        <f aca="false">I313/C313*1000</f>
        <v>7175</v>
      </c>
      <c r="P313" s="31" t="n">
        <v>0</v>
      </c>
      <c r="Q313" s="31" t="n">
        <v>0</v>
      </c>
      <c r="R313" s="31" t="n">
        <v>0</v>
      </c>
    </row>
    <row r="314" customFormat="false" ht="37.5" hidden="false" customHeight="false" outlineLevel="0" collapsed="false">
      <c r="A314" s="31" t="s">
        <v>252</v>
      </c>
      <c r="B314" s="31" t="n">
        <v>280</v>
      </c>
      <c r="C314" s="31" t="n">
        <v>1</v>
      </c>
      <c r="D314" s="31" t="n">
        <v>8.2</v>
      </c>
      <c r="E314" s="31" t="n">
        <v>7.9</v>
      </c>
      <c r="F314" s="31" t="n">
        <v>8.2</v>
      </c>
      <c r="G314" s="31" t="n">
        <v>8.2</v>
      </c>
      <c r="H314" s="31" t="n">
        <v>8.2</v>
      </c>
      <c r="I314" s="31" t="n">
        <v>8.3</v>
      </c>
      <c r="J314" s="31" t="n">
        <v>8158.52</v>
      </c>
      <c r="K314" s="31" t="n">
        <v>7899.34</v>
      </c>
      <c r="L314" s="31" t="n">
        <v>8158.52</v>
      </c>
      <c r="M314" s="31" t="n">
        <v>8158.52</v>
      </c>
      <c r="N314" s="31" t="n">
        <v>8158.52</v>
      </c>
      <c r="O314" s="31" t="n">
        <v>8337.88</v>
      </c>
      <c r="P314" s="31" t="n">
        <v>0</v>
      </c>
      <c r="Q314" s="31" t="n">
        <v>0</v>
      </c>
      <c r="R314" s="31" t="n">
        <v>0</v>
      </c>
    </row>
    <row r="315" customFormat="false" ht="37.5" hidden="false" customHeight="false" outlineLevel="0" collapsed="false">
      <c r="A315" s="31" t="s">
        <v>266</v>
      </c>
      <c r="B315" s="31" t="n">
        <v>2801</v>
      </c>
      <c r="C315" s="31" t="n">
        <f aca="false">C316+C317</f>
        <v>3</v>
      </c>
      <c r="D315" s="31" t="n">
        <f aca="false">D316+D317</f>
        <v>20.4</v>
      </c>
      <c r="E315" s="31" t="n">
        <f aca="false">E316+E317</f>
        <v>19.5</v>
      </c>
      <c r="F315" s="31" t="n">
        <f aca="false">F316+F317</f>
        <v>20.4</v>
      </c>
      <c r="G315" s="31" t="n">
        <f aca="false">G316+G317</f>
        <v>20.4</v>
      </c>
      <c r="H315" s="31" t="n">
        <f aca="false">H316+H317</f>
        <v>20.4</v>
      </c>
      <c r="I315" s="31" t="n">
        <f aca="false">I316+I317</f>
        <v>20.4</v>
      </c>
      <c r="J315" s="31" t="n">
        <f aca="false">D315/C315*1000</f>
        <v>6800</v>
      </c>
      <c r="K315" s="31" t="n">
        <f aca="false">E315/C315*1000</f>
        <v>6500</v>
      </c>
      <c r="L315" s="31" t="n">
        <f aca="false">F315/C315*1000</f>
        <v>6800</v>
      </c>
      <c r="M315" s="31" t="n">
        <f aca="false">G315/C315*1000</f>
        <v>6800</v>
      </c>
      <c r="N315" s="31" t="n">
        <f aca="false">H315/C315*1000</f>
        <v>6800</v>
      </c>
      <c r="O315" s="31" t="n">
        <f aca="false">I315/C315*1000</f>
        <v>6800</v>
      </c>
      <c r="P315" s="31" t="n">
        <v>0</v>
      </c>
      <c r="Q315" s="31" t="n">
        <v>0</v>
      </c>
      <c r="R315" s="31" t="n">
        <v>0</v>
      </c>
    </row>
    <row r="316" customFormat="false" ht="37.5" hidden="false" customHeight="false" outlineLevel="0" collapsed="false">
      <c r="A316" s="40" t="s">
        <v>92</v>
      </c>
      <c r="B316" s="31" t="n">
        <v>2802</v>
      </c>
      <c r="C316" s="31" t="n">
        <v>0</v>
      </c>
      <c r="D316" s="31" t="n">
        <v>0</v>
      </c>
      <c r="E316" s="31" t="n">
        <v>0</v>
      </c>
      <c r="F316" s="31" t="n">
        <v>0</v>
      </c>
      <c r="G316" s="31" t="n">
        <v>0</v>
      </c>
      <c r="H316" s="31" t="n">
        <v>0</v>
      </c>
      <c r="I316" s="31" t="n">
        <v>0</v>
      </c>
      <c r="J316" s="31" t="n">
        <v>0</v>
      </c>
      <c r="K316" s="31" t="n">
        <v>0</v>
      </c>
      <c r="L316" s="31" t="n">
        <v>0</v>
      </c>
      <c r="M316" s="31" t="n">
        <v>0</v>
      </c>
      <c r="N316" s="31" t="n">
        <v>0</v>
      </c>
      <c r="O316" s="31" t="n">
        <v>0</v>
      </c>
      <c r="P316" s="31" t="n">
        <v>0</v>
      </c>
      <c r="Q316" s="31" t="n">
        <v>0</v>
      </c>
      <c r="R316" s="31" t="n">
        <v>0</v>
      </c>
    </row>
    <row r="317" customFormat="false" ht="18.75" hidden="false" customHeight="false" outlineLevel="0" collapsed="false">
      <c r="A317" s="39" t="s">
        <v>93</v>
      </c>
      <c r="B317" s="31" t="n">
        <v>2803</v>
      </c>
      <c r="C317" s="31" t="n">
        <v>3</v>
      </c>
      <c r="D317" s="31" t="n">
        <v>20.4</v>
      </c>
      <c r="E317" s="31" t="n">
        <v>19.5</v>
      </c>
      <c r="F317" s="31" t="n">
        <v>20.4</v>
      </c>
      <c r="G317" s="31" t="n">
        <v>20.4</v>
      </c>
      <c r="H317" s="31" t="n">
        <v>20.4</v>
      </c>
      <c r="I317" s="31" t="n">
        <v>20.4</v>
      </c>
      <c r="J317" s="31" t="n">
        <f aca="false">D317/C317*1000</f>
        <v>6800</v>
      </c>
      <c r="K317" s="31" t="n">
        <f aca="false">E317/C317*1000</f>
        <v>6500</v>
      </c>
      <c r="L317" s="31" t="n">
        <f aca="false">F317/C317*1000</f>
        <v>6800</v>
      </c>
      <c r="M317" s="31" t="n">
        <f aca="false">G317/C317*1000</f>
        <v>6800</v>
      </c>
      <c r="N317" s="31" t="n">
        <f aca="false">H317/C317*1000</f>
        <v>6800</v>
      </c>
      <c r="O317" s="31" t="n">
        <f aca="false">I317/C317*1000</f>
        <v>6800</v>
      </c>
      <c r="P317" s="31" t="n">
        <v>0</v>
      </c>
      <c r="Q317" s="31" t="n">
        <v>0</v>
      </c>
      <c r="R317" s="31" t="n">
        <v>0</v>
      </c>
    </row>
    <row r="318" customFormat="false" ht="56.25" hidden="false" customHeight="false" outlineLevel="0" collapsed="false">
      <c r="A318" s="31" t="s">
        <v>267</v>
      </c>
      <c r="B318" s="31" t="n">
        <v>2804</v>
      </c>
      <c r="C318" s="31" t="n">
        <v>3</v>
      </c>
      <c r="D318" s="31" t="n">
        <v>20.4</v>
      </c>
      <c r="E318" s="31" t="n">
        <v>19.5</v>
      </c>
      <c r="F318" s="31" t="n">
        <v>20.4</v>
      </c>
      <c r="G318" s="31" t="n">
        <v>20.4</v>
      </c>
      <c r="H318" s="31" t="n">
        <v>20.4</v>
      </c>
      <c r="I318" s="31" t="n">
        <v>20.4</v>
      </c>
      <c r="J318" s="31" t="n">
        <f aca="false">D318/C318*1000</f>
        <v>6800</v>
      </c>
      <c r="K318" s="31" t="n">
        <f aca="false">E318/C318*1000</f>
        <v>6500</v>
      </c>
      <c r="L318" s="31" t="n">
        <f aca="false">F318/C318*1000</f>
        <v>6800</v>
      </c>
      <c r="M318" s="31" t="n">
        <f aca="false">G318/C318*1000</f>
        <v>6800</v>
      </c>
      <c r="N318" s="31" t="n">
        <f aca="false">H318/C318*1000</f>
        <v>6800</v>
      </c>
      <c r="O318" s="31" t="n">
        <f aca="false">I318/C318*1000</f>
        <v>6800</v>
      </c>
      <c r="P318" s="31" t="n">
        <v>0</v>
      </c>
      <c r="Q318" s="31" t="n">
        <v>0</v>
      </c>
      <c r="R318" s="31" t="n">
        <v>0</v>
      </c>
    </row>
    <row r="319" customFormat="false" ht="18.75" hidden="false" customHeight="false" outlineLevel="0" collapsed="false">
      <c r="A319" s="31" t="s">
        <v>240</v>
      </c>
      <c r="B319" s="31" t="n">
        <v>2805</v>
      </c>
      <c r="C319" s="31" t="n">
        <v>0</v>
      </c>
      <c r="D319" s="31" t="n">
        <v>0</v>
      </c>
      <c r="E319" s="31" t="n">
        <v>0</v>
      </c>
      <c r="F319" s="31" t="n">
        <v>0</v>
      </c>
      <c r="G319" s="31" t="n">
        <v>0</v>
      </c>
      <c r="H319" s="31" t="n">
        <v>0</v>
      </c>
      <c r="I319" s="31" t="n">
        <v>0</v>
      </c>
      <c r="J319" s="31" t="n">
        <v>0</v>
      </c>
      <c r="K319" s="31" t="n">
        <v>0</v>
      </c>
      <c r="L319" s="31" t="n">
        <v>0</v>
      </c>
      <c r="M319" s="31" t="n">
        <v>0</v>
      </c>
      <c r="N319" s="31" t="n">
        <v>0</v>
      </c>
      <c r="O319" s="31" t="n">
        <v>0</v>
      </c>
      <c r="P319" s="31" t="n">
        <v>0</v>
      </c>
      <c r="Q319" s="31" t="n">
        <v>0</v>
      </c>
      <c r="R319" s="31" t="n">
        <v>0</v>
      </c>
    </row>
    <row r="320" customFormat="false" ht="37.5" hidden="false" customHeight="false" outlineLevel="0" collapsed="false">
      <c r="A320" s="31" t="s">
        <v>241</v>
      </c>
      <c r="B320" s="31" t="n">
        <v>281</v>
      </c>
      <c r="C320" s="31" t="n">
        <v>0</v>
      </c>
      <c r="D320" s="31" t="n">
        <v>0</v>
      </c>
      <c r="E320" s="31" t="n">
        <v>0</v>
      </c>
      <c r="F320" s="31" t="n">
        <v>0</v>
      </c>
      <c r="G320" s="31" t="n">
        <v>0</v>
      </c>
      <c r="H320" s="31" t="n">
        <v>0</v>
      </c>
      <c r="I320" s="31" t="n">
        <v>0</v>
      </c>
      <c r="J320" s="31" t="n">
        <v>0</v>
      </c>
      <c r="K320" s="31" t="n">
        <v>0</v>
      </c>
      <c r="L320" s="31" t="n">
        <v>0</v>
      </c>
      <c r="M320" s="31" t="n">
        <v>0</v>
      </c>
      <c r="N320" s="31" t="n">
        <v>0</v>
      </c>
      <c r="O320" s="31" t="n">
        <v>0</v>
      </c>
      <c r="P320" s="31" t="n">
        <v>0</v>
      </c>
      <c r="Q320" s="31" t="n">
        <v>0</v>
      </c>
      <c r="R320" s="31" t="n">
        <v>0</v>
      </c>
    </row>
    <row r="321" customFormat="false" ht="18.75" hidden="false" customHeight="false" outlineLevel="0" collapsed="false">
      <c r="A321" s="32" t="s">
        <v>268</v>
      </c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3"/>
      <c r="Q321" s="33"/>
      <c r="R321" s="33"/>
    </row>
    <row r="322" customFormat="false" ht="37.5" hidden="false" customHeight="false" outlineLevel="0" collapsed="false">
      <c r="A322" s="31" t="s">
        <v>269</v>
      </c>
      <c r="B322" s="31" t="n">
        <v>282</v>
      </c>
      <c r="C322" s="31" t="n">
        <f aca="false">C323+C324+C330</f>
        <v>21</v>
      </c>
      <c r="D322" s="31" t="n">
        <f aca="false">D323+D324+D330</f>
        <v>71.8</v>
      </c>
      <c r="E322" s="31" t="n">
        <f aca="false">E323+E324+E330</f>
        <v>63.3</v>
      </c>
      <c r="F322" s="31" t="n">
        <f aca="false">F323+F324+F330</f>
        <v>73.3</v>
      </c>
      <c r="G322" s="31" t="n">
        <f aca="false">G323+G324+G330</f>
        <v>80.4</v>
      </c>
      <c r="H322" s="31" t="n">
        <f aca="false">H323+H324+H330</f>
        <v>80.4</v>
      </c>
      <c r="I322" s="31" t="n">
        <f aca="false">I323+I324+I330</f>
        <v>83.3</v>
      </c>
      <c r="J322" s="31" t="n">
        <f aca="false">D322/C322*1000</f>
        <v>3419.04761904762</v>
      </c>
      <c r="K322" s="31" t="n">
        <f aca="false">E322/C322*1000</f>
        <v>3014.28571428571</v>
      </c>
      <c r="L322" s="31" t="n">
        <f aca="false">F322/C322*1000</f>
        <v>3490.47619047619</v>
      </c>
      <c r="M322" s="31" t="n">
        <f aca="false">G322/C322*1000</f>
        <v>3828.57142857143</v>
      </c>
      <c r="N322" s="31" t="n">
        <f aca="false">H322/C322*1000</f>
        <v>3828.57142857143</v>
      </c>
      <c r="O322" s="31" t="n">
        <f aca="false">I322/C322*1000</f>
        <v>3966.66666666667</v>
      </c>
      <c r="P322" s="31" t="n">
        <v>0</v>
      </c>
      <c r="Q322" s="31" t="n">
        <v>0</v>
      </c>
      <c r="R322" s="31" t="n">
        <v>0</v>
      </c>
    </row>
    <row r="323" customFormat="false" ht="37.5" hidden="false" customHeight="false" outlineLevel="0" collapsed="false">
      <c r="A323" s="31" t="s">
        <v>252</v>
      </c>
      <c r="B323" s="31" t="n">
        <v>283</v>
      </c>
      <c r="C323" s="31" t="n">
        <v>17</v>
      </c>
      <c r="D323" s="31" t="n">
        <v>61</v>
      </c>
      <c r="E323" s="31" t="n">
        <v>53</v>
      </c>
      <c r="F323" s="31" t="n">
        <v>62.1</v>
      </c>
      <c r="G323" s="31" t="n">
        <v>69.2</v>
      </c>
      <c r="H323" s="31" t="n">
        <v>69.2</v>
      </c>
      <c r="I323" s="31" t="n">
        <v>71.7</v>
      </c>
      <c r="J323" s="31" t="n">
        <f aca="false">D323/C323*1000</f>
        <v>3588.23529411765</v>
      </c>
      <c r="K323" s="31" t="n">
        <f aca="false">E323/C323*1000</f>
        <v>3117.64705882353</v>
      </c>
      <c r="L323" s="31" t="n">
        <f aca="false">F323/C323*1000</f>
        <v>3652.94117647059</v>
      </c>
      <c r="M323" s="31" t="n">
        <f aca="false">G323/C323*1000</f>
        <v>4070.58823529412</v>
      </c>
      <c r="N323" s="31" t="n">
        <f aca="false">H323/C323*1000</f>
        <v>4070.58823529412</v>
      </c>
      <c r="O323" s="31" t="n">
        <f aca="false">I323/C323*1000</f>
        <v>4217.64705882353</v>
      </c>
      <c r="P323" s="31" t="n">
        <v>0</v>
      </c>
      <c r="Q323" s="31" t="n">
        <v>0</v>
      </c>
      <c r="R323" s="31" t="n">
        <v>0</v>
      </c>
    </row>
    <row r="324" customFormat="false" ht="37.5" hidden="false" customHeight="false" outlineLevel="0" collapsed="false">
      <c r="A324" s="31" t="s">
        <v>270</v>
      </c>
      <c r="B324" s="31" t="n">
        <v>284</v>
      </c>
      <c r="C324" s="31" t="n">
        <f aca="false">SUM(C325:C327)</f>
        <v>4</v>
      </c>
      <c r="D324" s="31" t="n">
        <f aca="false">SUM(D325:D327)</f>
        <v>10.8</v>
      </c>
      <c r="E324" s="31" t="n">
        <f aca="false">SUM(E325:E327)</f>
        <v>10.3</v>
      </c>
      <c r="F324" s="31" t="n">
        <f aca="false">SUM(F325:F327)</f>
        <v>11.2</v>
      </c>
      <c r="G324" s="31" t="n">
        <f aca="false">SUM(G325:G327)</f>
        <v>11.2</v>
      </c>
      <c r="H324" s="31" t="n">
        <f aca="false">SUM(H325:H327)</f>
        <v>11.2</v>
      </c>
      <c r="I324" s="31" t="n">
        <f aca="false">SUM(I325:I327)</f>
        <v>11.6</v>
      </c>
      <c r="J324" s="31" t="n">
        <f aca="false">D324/C324*1000</f>
        <v>2700</v>
      </c>
      <c r="K324" s="31" t="n">
        <f aca="false">E324/C324*1000</f>
        <v>2575</v>
      </c>
      <c r="L324" s="31" t="n">
        <f aca="false">F324/C324*1000</f>
        <v>2800</v>
      </c>
      <c r="M324" s="31" t="n">
        <f aca="false">G324/C324*1000</f>
        <v>2800</v>
      </c>
      <c r="N324" s="31" t="n">
        <f aca="false">H324/C324*1000</f>
        <v>2800</v>
      </c>
      <c r="O324" s="31" t="n">
        <f aca="false">I324/C324*1000</f>
        <v>2900</v>
      </c>
      <c r="P324" s="31" t="n">
        <v>0</v>
      </c>
      <c r="Q324" s="31" t="n">
        <v>0</v>
      </c>
      <c r="R324" s="31" t="n">
        <v>0</v>
      </c>
    </row>
    <row r="325" customFormat="false" ht="37.5" hidden="false" customHeight="false" outlineLevel="0" collapsed="false">
      <c r="A325" s="40" t="s">
        <v>92</v>
      </c>
      <c r="B325" s="31" t="n">
        <v>285</v>
      </c>
      <c r="C325" s="31" t="n">
        <v>0</v>
      </c>
      <c r="D325" s="31" t="n">
        <v>0</v>
      </c>
      <c r="E325" s="31" t="n">
        <v>0</v>
      </c>
      <c r="F325" s="31" t="n">
        <v>0</v>
      </c>
      <c r="G325" s="31" t="n">
        <v>0</v>
      </c>
      <c r="H325" s="31" t="n">
        <v>0</v>
      </c>
      <c r="I325" s="31" t="n">
        <v>0</v>
      </c>
      <c r="J325" s="31" t="n">
        <v>0</v>
      </c>
      <c r="K325" s="31" t="n">
        <v>0</v>
      </c>
      <c r="L325" s="31" t="n">
        <v>0</v>
      </c>
      <c r="M325" s="31" t="n">
        <v>0</v>
      </c>
      <c r="N325" s="31" t="n">
        <v>0</v>
      </c>
      <c r="O325" s="31" t="n">
        <v>0</v>
      </c>
      <c r="P325" s="31" t="n">
        <v>0</v>
      </c>
      <c r="Q325" s="31" t="n">
        <v>0</v>
      </c>
      <c r="R325" s="31" t="n">
        <v>0</v>
      </c>
    </row>
    <row r="326" customFormat="false" ht="18.75" hidden="false" customHeight="false" outlineLevel="0" collapsed="false">
      <c r="A326" s="39" t="s">
        <v>93</v>
      </c>
      <c r="B326" s="31" t="n">
        <v>286</v>
      </c>
      <c r="C326" s="31" t="n">
        <v>1</v>
      </c>
      <c r="D326" s="31" t="n">
        <v>2.8</v>
      </c>
      <c r="E326" s="31" t="n">
        <v>2.6</v>
      </c>
      <c r="F326" s="31" t="n">
        <v>2.8</v>
      </c>
      <c r="G326" s="31" t="n">
        <v>2.8</v>
      </c>
      <c r="H326" s="31" t="n">
        <v>2.8</v>
      </c>
      <c r="I326" s="31" t="n">
        <v>3</v>
      </c>
      <c r="J326" s="31" t="n">
        <v>2786.34</v>
      </c>
      <c r="K326" s="31" t="n">
        <v>2611.2</v>
      </c>
      <c r="L326" s="31" t="n">
        <v>2786.34</v>
      </c>
      <c r="M326" s="31" t="n">
        <v>2786.34</v>
      </c>
      <c r="N326" s="31" t="n">
        <v>2786.34</v>
      </c>
      <c r="O326" s="31" t="n">
        <v>2963.8</v>
      </c>
      <c r="P326" s="31" t="n">
        <v>0</v>
      </c>
      <c r="Q326" s="31" t="n">
        <v>0</v>
      </c>
      <c r="R326" s="31" t="n">
        <v>0</v>
      </c>
    </row>
    <row r="327" customFormat="false" ht="18.75" hidden="false" customHeight="false" outlineLevel="0" collapsed="false">
      <c r="A327" s="39" t="s">
        <v>271</v>
      </c>
      <c r="B327" s="31" t="n">
        <v>287</v>
      </c>
      <c r="C327" s="31" t="n">
        <v>3</v>
      </c>
      <c r="D327" s="31" t="n">
        <v>8</v>
      </c>
      <c r="E327" s="31" t="n">
        <v>7.7</v>
      </c>
      <c r="F327" s="31" t="n">
        <v>8.4</v>
      </c>
      <c r="G327" s="31" t="n">
        <v>8.4</v>
      </c>
      <c r="H327" s="31" t="n">
        <v>8.4</v>
      </c>
      <c r="I327" s="31" t="n">
        <v>8.6</v>
      </c>
      <c r="J327" s="31" t="n">
        <f aca="false">D327/C327*1000</f>
        <v>2666.66666666667</v>
      </c>
      <c r="K327" s="31" t="n">
        <f aca="false">E327/C327*1000</f>
        <v>2566.66666666667</v>
      </c>
      <c r="L327" s="31" t="n">
        <f aca="false">F327/C327*1000</f>
        <v>2800</v>
      </c>
      <c r="M327" s="31" t="n">
        <f aca="false">G327/C327*1000</f>
        <v>2800</v>
      </c>
      <c r="N327" s="31" t="n">
        <f aca="false">H327/C327*1000</f>
        <v>2800</v>
      </c>
      <c r="O327" s="31" t="n">
        <f aca="false">I327/C327*1000</f>
        <v>2866.66666666667</v>
      </c>
      <c r="P327" s="31" t="n">
        <v>0</v>
      </c>
      <c r="Q327" s="31" t="n">
        <v>0</v>
      </c>
      <c r="R327" s="31" t="n">
        <v>0</v>
      </c>
    </row>
    <row r="328" customFormat="false" ht="56.25" hidden="false" customHeight="false" outlineLevel="0" collapsed="false">
      <c r="A328" s="31" t="s">
        <v>272</v>
      </c>
      <c r="B328" s="31" t="n">
        <v>288</v>
      </c>
      <c r="C328" s="31" t="n">
        <v>4</v>
      </c>
      <c r="D328" s="31" t="n">
        <v>10.8</v>
      </c>
      <c r="E328" s="31" t="n">
        <v>10.3</v>
      </c>
      <c r="F328" s="31" t="n">
        <v>11.2</v>
      </c>
      <c r="G328" s="31" t="n">
        <v>11.2</v>
      </c>
      <c r="H328" s="31" t="n">
        <v>11.2</v>
      </c>
      <c r="I328" s="31" t="n">
        <v>11.6</v>
      </c>
      <c r="J328" s="31" t="n">
        <f aca="false">D328/C328*1000</f>
        <v>2700</v>
      </c>
      <c r="K328" s="31" t="n">
        <f aca="false">E328/C328*1000</f>
        <v>2575</v>
      </c>
      <c r="L328" s="31" t="n">
        <f aca="false">F328/C328*1000</f>
        <v>2800</v>
      </c>
      <c r="M328" s="31" t="n">
        <f aca="false">G328/C328*1000</f>
        <v>2800</v>
      </c>
      <c r="N328" s="31" t="n">
        <f aca="false">H328/C328*1000</f>
        <v>2800</v>
      </c>
      <c r="O328" s="31" t="n">
        <f aca="false">I328/C328*1000</f>
        <v>2900</v>
      </c>
      <c r="P328" s="31" t="n">
        <v>0</v>
      </c>
      <c r="Q328" s="31" t="n">
        <v>0</v>
      </c>
      <c r="R328" s="31" t="n">
        <v>0</v>
      </c>
    </row>
    <row r="329" customFormat="false" ht="18.75" hidden="false" customHeight="false" outlineLevel="0" collapsed="false">
      <c r="A329" s="31" t="s">
        <v>240</v>
      </c>
      <c r="B329" s="31" t="n">
        <v>289</v>
      </c>
      <c r="C329" s="31" t="n">
        <v>0</v>
      </c>
      <c r="D329" s="31" t="n">
        <v>0</v>
      </c>
      <c r="E329" s="31" t="n">
        <v>0</v>
      </c>
      <c r="F329" s="31" t="n">
        <v>0</v>
      </c>
      <c r="G329" s="31" t="n">
        <v>0</v>
      </c>
      <c r="H329" s="31" t="n">
        <v>0</v>
      </c>
      <c r="I329" s="31" t="n">
        <v>0</v>
      </c>
      <c r="J329" s="31" t="n">
        <v>0</v>
      </c>
      <c r="K329" s="31" t="n">
        <v>0</v>
      </c>
      <c r="L329" s="31" t="n">
        <v>0</v>
      </c>
      <c r="M329" s="31" t="n">
        <v>0</v>
      </c>
      <c r="N329" s="31" t="n">
        <v>0</v>
      </c>
      <c r="O329" s="31" t="n">
        <v>0</v>
      </c>
      <c r="P329" s="31" t="n">
        <v>0</v>
      </c>
      <c r="Q329" s="31" t="n">
        <v>0</v>
      </c>
      <c r="R329" s="31" t="n">
        <v>0</v>
      </c>
    </row>
    <row r="330" customFormat="false" ht="37.5" hidden="false" customHeight="false" outlineLevel="0" collapsed="false">
      <c r="A330" s="31" t="s">
        <v>241</v>
      </c>
      <c r="B330" s="31" t="n">
        <v>290</v>
      </c>
      <c r="C330" s="31" t="n">
        <v>0</v>
      </c>
      <c r="D330" s="31" t="n">
        <v>0</v>
      </c>
      <c r="E330" s="31" t="n">
        <v>0</v>
      </c>
      <c r="F330" s="31" t="n">
        <v>0</v>
      </c>
      <c r="G330" s="31" t="n">
        <v>0</v>
      </c>
      <c r="H330" s="31" t="n">
        <v>0</v>
      </c>
      <c r="I330" s="31" t="n">
        <v>0</v>
      </c>
      <c r="J330" s="31" t="n">
        <v>0</v>
      </c>
      <c r="K330" s="31" t="n">
        <v>0</v>
      </c>
      <c r="L330" s="31" t="n">
        <v>0</v>
      </c>
      <c r="M330" s="31" t="n">
        <v>0</v>
      </c>
      <c r="N330" s="31" t="n">
        <v>0</v>
      </c>
      <c r="O330" s="31" t="n">
        <v>0</v>
      </c>
      <c r="P330" s="31" t="n">
        <v>0</v>
      </c>
      <c r="Q330" s="31" t="n">
        <v>0</v>
      </c>
      <c r="R330" s="31" t="n">
        <v>0</v>
      </c>
    </row>
    <row r="331" customFormat="false" ht="18.75" hidden="false" customHeight="false" outlineLevel="0" collapsed="false">
      <c r="A331" s="32" t="s">
        <v>273</v>
      </c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3"/>
      <c r="Q331" s="33"/>
      <c r="R331" s="33"/>
    </row>
    <row r="332" customFormat="false" ht="37.5" hidden="false" customHeight="false" outlineLevel="0" collapsed="false">
      <c r="A332" s="31" t="s">
        <v>274</v>
      </c>
      <c r="B332" s="31" t="n">
        <v>291</v>
      </c>
      <c r="C332" s="31" t="n">
        <f aca="false">C333+C334+C339</f>
        <v>200</v>
      </c>
      <c r="D332" s="31" t="n">
        <f aca="false">D333+D334+D339</f>
        <v>2959</v>
      </c>
      <c r="E332" s="31" t="n">
        <f aca="false">E333+E334+E339</f>
        <v>2897.6</v>
      </c>
      <c r="F332" s="31" t="n">
        <f aca="false">F333+F334+F339</f>
        <v>2959.1</v>
      </c>
      <c r="G332" s="31" t="n">
        <f aca="false">G333+G334+G339</f>
        <v>2963.3</v>
      </c>
      <c r="H332" s="31" t="n">
        <f aca="false">H333+H334+H339</f>
        <v>2963.3</v>
      </c>
      <c r="I332" s="31" t="n">
        <f aca="false">I333+I334+I339</f>
        <v>2979.3</v>
      </c>
      <c r="J332" s="31" t="n">
        <f aca="false">D332/C332*1000</f>
        <v>14795</v>
      </c>
      <c r="K332" s="31" t="n">
        <f aca="false">E332/C332*1000</f>
        <v>14488</v>
      </c>
      <c r="L332" s="31" t="n">
        <f aca="false">F332/C332*1000</f>
        <v>14795.5</v>
      </c>
      <c r="M332" s="31" t="n">
        <f aca="false">G332/C332*1000</f>
        <v>14816.5</v>
      </c>
      <c r="N332" s="31" t="n">
        <f aca="false">H332/C332*1000</f>
        <v>14816.5</v>
      </c>
      <c r="O332" s="31" t="n">
        <f aca="false">I332/C332*1000</f>
        <v>14896.5</v>
      </c>
      <c r="P332" s="31" t="n">
        <f aca="false">P333+P334+P339</f>
        <v>9</v>
      </c>
      <c r="Q332" s="31" t="n">
        <f aca="false">Q333+Q334+Q339</f>
        <v>99.9</v>
      </c>
      <c r="R332" s="31" t="n">
        <f aca="false">Q332*1000/P332</f>
        <v>11100</v>
      </c>
    </row>
    <row r="333" customFormat="false" ht="37.5" hidden="false" customHeight="false" outlineLevel="0" collapsed="false">
      <c r="A333" s="31" t="s">
        <v>275</v>
      </c>
      <c r="B333" s="31" t="n">
        <v>292</v>
      </c>
      <c r="C333" s="31" t="n">
        <v>167</v>
      </c>
      <c r="D333" s="31" t="n">
        <v>2635</v>
      </c>
      <c r="E333" s="31" t="n">
        <v>2587.2</v>
      </c>
      <c r="F333" s="31" t="n">
        <v>2635.1</v>
      </c>
      <c r="G333" s="31" t="n">
        <v>2639.3</v>
      </c>
      <c r="H333" s="31" t="n">
        <v>2639.3</v>
      </c>
      <c r="I333" s="31" t="n">
        <v>2648.6</v>
      </c>
      <c r="J333" s="31" t="n">
        <f aca="false">D333/C333*1000</f>
        <v>15778.4431137725</v>
      </c>
      <c r="K333" s="31" t="n">
        <f aca="false">E333/C333*1000</f>
        <v>15492.2155688623</v>
      </c>
      <c r="L333" s="31" t="n">
        <f aca="false">F333/C333*1000</f>
        <v>15779.0419161677</v>
      </c>
      <c r="M333" s="31" t="n">
        <f aca="false">G333/C333*1000</f>
        <v>15804.1916167665</v>
      </c>
      <c r="N333" s="31" t="n">
        <f aca="false">H333/C333*1000</f>
        <v>15804.1916167665</v>
      </c>
      <c r="O333" s="31" t="n">
        <f aca="false">I333/C333*1000</f>
        <v>15859.880239521</v>
      </c>
      <c r="P333" s="31" t="n">
        <v>5</v>
      </c>
      <c r="Q333" s="31" t="n">
        <v>32.8</v>
      </c>
      <c r="R333" s="31" t="n">
        <f aca="false">Q333*1000/P333</f>
        <v>6560</v>
      </c>
    </row>
    <row r="334" customFormat="false" ht="37.5" hidden="false" customHeight="false" outlineLevel="0" collapsed="false">
      <c r="A334" s="31" t="s">
        <v>276</v>
      </c>
      <c r="B334" s="31" t="n">
        <v>293</v>
      </c>
      <c r="C334" s="31" t="n">
        <f aca="false">C335+C336</f>
        <v>13</v>
      </c>
      <c r="D334" s="31" t="n">
        <f aca="false">D335+D336</f>
        <v>209.6</v>
      </c>
      <c r="E334" s="31" t="n">
        <f aca="false">E335+E336</f>
        <v>207</v>
      </c>
      <c r="F334" s="31" t="n">
        <f aca="false">F335+F336</f>
        <v>209.6</v>
      </c>
      <c r="G334" s="31" t="n">
        <f aca="false">G335+G336</f>
        <v>209.6</v>
      </c>
      <c r="H334" s="31" t="n">
        <f aca="false">H335+H336</f>
        <v>209.6</v>
      </c>
      <c r="I334" s="31" t="n">
        <f aca="false">I335+I336</f>
        <v>209.6</v>
      </c>
      <c r="J334" s="31" t="n">
        <f aca="false">D334/C334*1000</f>
        <v>16123.0769230769</v>
      </c>
      <c r="K334" s="31" t="n">
        <f aca="false">E334/C334*1000</f>
        <v>15923.0769230769</v>
      </c>
      <c r="L334" s="31" t="n">
        <f aca="false">F334/C334*1000</f>
        <v>16123.0769230769</v>
      </c>
      <c r="M334" s="31" t="n">
        <f aca="false">G334/C334*1000</f>
        <v>16123.0769230769</v>
      </c>
      <c r="N334" s="31" t="n">
        <f aca="false">H334/C334*1000</f>
        <v>16123.0769230769</v>
      </c>
      <c r="O334" s="31" t="n">
        <f aca="false">I334/C334*1000</f>
        <v>16123.0769230769</v>
      </c>
      <c r="P334" s="31" t="n">
        <f aca="false">P335+P336</f>
        <v>4</v>
      </c>
      <c r="Q334" s="31" t="n">
        <f aca="false">Q335+Q336</f>
        <v>67.1</v>
      </c>
      <c r="R334" s="31" t="n">
        <f aca="false">Q334*1000/P334</f>
        <v>16775</v>
      </c>
    </row>
    <row r="335" customFormat="false" ht="37.5" hidden="false" customHeight="false" outlineLevel="0" collapsed="false">
      <c r="A335" s="40" t="s">
        <v>92</v>
      </c>
      <c r="B335" s="31" t="n">
        <v>294</v>
      </c>
      <c r="C335" s="31" t="n">
        <v>0</v>
      </c>
      <c r="D335" s="31" t="n">
        <v>0</v>
      </c>
      <c r="E335" s="31" t="n">
        <v>0</v>
      </c>
      <c r="F335" s="31" t="n">
        <v>0</v>
      </c>
      <c r="G335" s="31" t="n">
        <v>0</v>
      </c>
      <c r="H335" s="31" t="n">
        <v>0</v>
      </c>
      <c r="I335" s="31" t="n">
        <v>0</v>
      </c>
      <c r="J335" s="31" t="n">
        <v>0</v>
      </c>
      <c r="K335" s="31" t="n">
        <v>0</v>
      </c>
      <c r="L335" s="31" t="n">
        <v>0</v>
      </c>
      <c r="M335" s="31" t="n">
        <v>0</v>
      </c>
      <c r="N335" s="31" t="n">
        <v>0</v>
      </c>
      <c r="O335" s="31" t="n">
        <v>0</v>
      </c>
      <c r="P335" s="31" t="n">
        <v>0</v>
      </c>
      <c r="Q335" s="31" t="n">
        <v>0</v>
      </c>
      <c r="R335" s="31" t="n">
        <v>0</v>
      </c>
    </row>
    <row r="336" customFormat="false" ht="18.75" hidden="false" customHeight="false" outlineLevel="0" collapsed="false">
      <c r="A336" s="39" t="s">
        <v>93</v>
      </c>
      <c r="B336" s="31" t="n">
        <v>295</v>
      </c>
      <c r="C336" s="31" t="n">
        <v>13</v>
      </c>
      <c r="D336" s="31" t="n">
        <v>209.6</v>
      </c>
      <c r="E336" s="31" t="n">
        <v>207</v>
      </c>
      <c r="F336" s="31" t="n">
        <v>209.6</v>
      </c>
      <c r="G336" s="31" t="n">
        <v>209.6</v>
      </c>
      <c r="H336" s="31" t="n">
        <v>209.6</v>
      </c>
      <c r="I336" s="31" t="n">
        <v>209.6</v>
      </c>
      <c r="J336" s="31" t="n">
        <f aca="false">D336/C336*1000</f>
        <v>16123.0769230769</v>
      </c>
      <c r="K336" s="31" t="n">
        <f aca="false">E336/C336*1000</f>
        <v>15923.0769230769</v>
      </c>
      <c r="L336" s="31" t="n">
        <f aca="false">F336/C336*1000</f>
        <v>16123.0769230769</v>
      </c>
      <c r="M336" s="31" t="n">
        <f aca="false">G336/C336*1000</f>
        <v>16123.0769230769</v>
      </c>
      <c r="N336" s="31" t="n">
        <f aca="false">H336/C336*1000</f>
        <v>16123.0769230769</v>
      </c>
      <c r="O336" s="31" t="n">
        <f aca="false">I336/C336*1000</f>
        <v>16123.0769230769</v>
      </c>
      <c r="P336" s="31" t="n">
        <v>4</v>
      </c>
      <c r="Q336" s="31" t="n">
        <v>67.1</v>
      </c>
      <c r="R336" s="31" t="n">
        <f aca="false">Q336*1000/P336</f>
        <v>16775</v>
      </c>
    </row>
    <row r="337" customFormat="false" ht="56.25" hidden="false" customHeight="false" outlineLevel="0" collapsed="false">
      <c r="A337" s="31" t="s">
        <v>277</v>
      </c>
      <c r="B337" s="31" t="n">
        <v>296</v>
      </c>
      <c r="C337" s="31" t="n">
        <v>13</v>
      </c>
      <c r="D337" s="31" t="n">
        <v>209.6</v>
      </c>
      <c r="E337" s="31" t="n">
        <v>207</v>
      </c>
      <c r="F337" s="31" t="n">
        <v>209.6</v>
      </c>
      <c r="G337" s="31" t="n">
        <v>209.6</v>
      </c>
      <c r="H337" s="31" t="n">
        <v>209.6</v>
      </c>
      <c r="I337" s="31" t="n">
        <v>209.6</v>
      </c>
      <c r="J337" s="31" t="n">
        <f aca="false">D337/C337*1000</f>
        <v>16123.0769230769</v>
      </c>
      <c r="K337" s="31" t="n">
        <f aca="false">E337/C337*1000</f>
        <v>15923.0769230769</v>
      </c>
      <c r="L337" s="31" t="n">
        <f aca="false">F337/C337*1000</f>
        <v>16123.0769230769</v>
      </c>
      <c r="M337" s="31" t="n">
        <f aca="false">G337/C337*1000</f>
        <v>16123.0769230769</v>
      </c>
      <c r="N337" s="31" t="n">
        <f aca="false">H337/C337*1000</f>
        <v>16123.0769230769</v>
      </c>
      <c r="O337" s="31" t="n">
        <f aca="false">I337/C337*1000</f>
        <v>16123.0769230769</v>
      </c>
      <c r="P337" s="31" t="n">
        <v>4</v>
      </c>
      <c r="Q337" s="31" t="n">
        <v>67.1</v>
      </c>
      <c r="R337" s="31" t="n">
        <f aca="false">Q337*1000/P337</f>
        <v>16775</v>
      </c>
    </row>
    <row r="338" customFormat="false" ht="18.75" hidden="false" customHeight="false" outlineLevel="0" collapsed="false">
      <c r="A338" s="31" t="s">
        <v>240</v>
      </c>
      <c r="B338" s="31" t="n">
        <v>297</v>
      </c>
      <c r="C338" s="31" t="n">
        <v>0</v>
      </c>
      <c r="D338" s="31" t="n">
        <v>0</v>
      </c>
      <c r="E338" s="31" t="n">
        <v>0</v>
      </c>
      <c r="F338" s="31" t="n">
        <v>0</v>
      </c>
      <c r="G338" s="31" t="n">
        <v>0</v>
      </c>
      <c r="H338" s="31" t="n">
        <v>0</v>
      </c>
      <c r="I338" s="31" t="n">
        <v>0</v>
      </c>
      <c r="J338" s="31" t="n">
        <v>0</v>
      </c>
      <c r="K338" s="31" t="n">
        <v>0</v>
      </c>
      <c r="L338" s="31" t="n">
        <v>0</v>
      </c>
      <c r="M338" s="31" t="n">
        <v>0</v>
      </c>
      <c r="N338" s="31" t="n">
        <v>0</v>
      </c>
      <c r="O338" s="31" t="n">
        <v>0</v>
      </c>
      <c r="P338" s="31" t="n">
        <v>0</v>
      </c>
      <c r="Q338" s="31" t="n">
        <v>0</v>
      </c>
      <c r="R338" s="31" t="n">
        <v>0</v>
      </c>
    </row>
    <row r="339" customFormat="false" ht="37.5" hidden="false" customHeight="false" outlineLevel="0" collapsed="false">
      <c r="A339" s="31" t="s">
        <v>241</v>
      </c>
      <c r="B339" s="31" t="n">
        <v>298</v>
      </c>
      <c r="C339" s="31" t="n">
        <v>20</v>
      </c>
      <c r="D339" s="31" t="n">
        <v>114.4</v>
      </c>
      <c r="E339" s="31" t="n">
        <v>103.4</v>
      </c>
      <c r="F339" s="31" t="n">
        <v>114.4</v>
      </c>
      <c r="G339" s="31" t="n">
        <v>114.4</v>
      </c>
      <c r="H339" s="31" t="n">
        <v>114.4</v>
      </c>
      <c r="I339" s="31" t="n">
        <v>121.1</v>
      </c>
      <c r="J339" s="31" t="n">
        <f aca="false">D339/C339*1000</f>
        <v>5720</v>
      </c>
      <c r="K339" s="31" t="n">
        <f aca="false">E339/C339*1000</f>
        <v>5170</v>
      </c>
      <c r="L339" s="31" t="n">
        <f aca="false">F339/C339*1000</f>
        <v>5720</v>
      </c>
      <c r="M339" s="31" t="n">
        <f aca="false">G339/C339*1000</f>
        <v>5720</v>
      </c>
      <c r="N339" s="31" t="n">
        <f aca="false">H339/C339*1000</f>
        <v>5720</v>
      </c>
      <c r="O339" s="31" t="n">
        <f aca="false">I339/C339*1000</f>
        <v>6055</v>
      </c>
      <c r="P339" s="31" t="n">
        <v>0</v>
      </c>
      <c r="Q339" s="31" t="n">
        <v>0</v>
      </c>
      <c r="R339" s="31" t="n">
        <v>0</v>
      </c>
    </row>
    <row r="340" customFormat="false" ht="18.75" hidden="false" customHeight="false" outlineLevel="0" collapsed="false">
      <c r="A340" s="32" t="s">
        <v>278</v>
      </c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3"/>
      <c r="Q340" s="33"/>
      <c r="R340" s="33"/>
    </row>
    <row r="341" customFormat="false" ht="37.5" hidden="false" customHeight="false" outlineLevel="0" collapsed="false">
      <c r="A341" s="31" t="s">
        <v>279</v>
      </c>
      <c r="B341" s="31" t="n">
        <v>299</v>
      </c>
      <c r="C341" s="31" t="n">
        <f aca="false">SUM(C342:C344)</f>
        <v>133</v>
      </c>
      <c r="D341" s="31" t="n">
        <f aca="false">SUM(D342:D344)</f>
        <v>7979.3</v>
      </c>
      <c r="E341" s="31" t="n">
        <f aca="false">SUM(E342:E344)</f>
        <v>7969.2</v>
      </c>
      <c r="F341" s="31" t="n">
        <f aca="false">SUM(F342:F344)</f>
        <v>7979.3</v>
      </c>
      <c r="G341" s="31" t="n">
        <f aca="false">SUM(G342:G344)</f>
        <v>7979.3</v>
      </c>
      <c r="H341" s="31" t="n">
        <f aca="false">SUM(H342:H344)</f>
        <v>7979.3</v>
      </c>
      <c r="I341" s="31" t="n">
        <f aca="false">SUM(I342:I344)</f>
        <v>7979.8</v>
      </c>
      <c r="J341" s="31" t="n">
        <f aca="false">D341/C341*1000</f>
        <v>59994.7368421053</v>
      </c>
      <c r="K341" s="31" t="n">
        <f aca="false">E341/C341*1000</f>
        <v>59918.7969924812</v>
      </c>
      <c r="L341" s="31" t="n">
        <f aca="false">F341/C341*1000</f>
        <v>59994.7368421053</v>
      </c>
      <c r="M341" s="31" t="n">
        <f aca="false">G341/C341*1000</f>
        <v>59994.7368421053</v>
      </c>
      <c r="N341" s="31" t="n">
        <f aca="false">H341/C341*1000</f>
        <v>59994.7368421053</v>
      </c>
      <c r="O341" s="31" t="n">
        <f aca="false">I341/C341*1000</f>
        <v>59998.4962406015</v>
      </c>
      <c r="P341" s="31" t="n">
        <f aca="false">SUM(P342:P344)</f>
        <v>4</v>
      </c>
      <c r="Q341" s="31" t="n">
        <f aca="false">SUM(Q342:Q344)</f>
        <v>203.1</v>
      </c>
      <c r="R341" s="31" t="n">
        <f aca="false">Q341*1000/P341</f>
        <v>50775</v>
      </c>
    </row>
    <row r="342" customFormat="false" ht="37.5" hidden="false" customHeight="false" outlineLevel="0" collapsed="false">
      <c r="A342" s="40" t="s">
        <v>280</v>
      </c>
      <c r="B342" s="31" t="n">
        <v>2991</v>
      </c>
      <c r="C342" s="31" t="n">
        <v>0</v>
      </c>
      <c r="D342" s="31" t="n">
        <v>0</v>
      </c>
      <c r="E342" s="31" t="n">
        <v>0</v>
      </c>
      <c r="F342" s="31" t="n">
        <v>0</v>
      </c>
      <c r="G342" s="31" t="n">
        <v>0</v>
      </c>
      <c r="H342" s="31" t="n">
        <v>0</v>
      </c>
      <c r="I342" s="31" t="n">
        <v>0</v>
      </c>
      <c r="J342" s="31" t="n">
        <v>0</v>
      </c>
      <c r="K342" s="31" t="n">
        <v>0</v>
      </c>
      <c r="L342" s="31" t="n">
        <v>0</v>
      </c>
      <c r="M342" s="31" t="n">
        <v>0</v>
      </c>
      <c r="N342" s="31" t="n">
        <v>0</v>
      </c>
      <c r="O342" s="31" t="n">
        <v>0</v>
      </c>
      <c r="P342" s="31" t="n">
        <v>0</v>
      </c>
      <c r="Q342" s="31" t="n">
        <v>0</v>
      </c>
      <c r="R342" s="31" t="n">
        <v>0</v>
      </c>
    </row>
    <row r="343" customFormat="false" ht="56.25" hidden="false" customHeight="false" outlineLevel="0" collapsed="false">
      <c r="A343" s="39" t="s">
        <v>281</v>
      </c>
      <c r="B343" s="31" t="n">
        <v>2992</v>
      </c>
      <c r="C343" s="31" t="n">
        <v>133</v>
      </c>
      <c r="D343" s="31" t="n">
        <v>7979.3</v>
      </c>
      <c r="E343" s="31" t="n">
        <v>7969.2</v>
      </c>
      <c r="F343" s="31" t="n">
        <v>7979.3</v>
      </c>
      <c r="G343" s="31" t="n">
        <v>7979.3</v>
      </c>
      <c r="H343" s="31" t="n">
        <v>7979.3</v>
      </c>
      <c r="I343" s="31" t="n">
        <v>7979.8</v>
      </c>
      <c r="J343" s="31" t="n">
        <f aca="false">D343/C343*1000</f>
        <v>59994.7368421053</v>
      </c>
      <c r="K343" s="31" t="n">
        <f aca="false">E343/C343*1000</f>
        <v>59918.7969924812</v>
      </c>
      <c r="L343" s="31" t="n">
        <f aca="false">F343/C343*1000</f>
        <v>59994.7368421053</v>
      </c>
      <c r="M343" s="31" t="n">
        <f aca="false">G343/C343*1000</f>
        <v>59994.7368421053</v>
      </c>
      <c r="N343" s="31" t="n">
        <f aca="false">H343/C343*1000</f>
        <v>59994.7368421053</v>
      </c>
      <c r="O343" s="31" t="n">
        <f aca="false">I343/C343*1000</f>
        <v>59998.4962406015</v>
      </c>
      <c r="P343" s="31" t="n">
        <v>4</v>
      </c>
      <c r="Q343" s="31" t="n">
        <v>203.1</v>
      </c>
      <c r="R343" s="31" t="n">
        <f aca="false">Q343*1000/P343</f>
        <v>50775</v>
      </c>
    </row>
    <row r="344" customFormat="false" ht="56.25" hidden="false" customHeight="false" outlineLevel="0" collapsed="false">
      <c r="A344" s="39" t="s">
        <v>282</v>
      </c>
      <c r="B344" s="31" t="n">
        <v>2993</v>
      </c>
      <c r="C344" s="31" t="n">
        <v>0</v>
      </c>
      <c r="D344" s="31" t="n">
        <v>0</v>
      </c>
      <c r="E344" s="31" t="n">
        <v>0</v>
      </c>
      <c r="F344" s="31" t="n">
        <v>0</v>
      </c>
      <c r="G344" s="31" t="n">
        <v>0</v>
      </c>
      <c r="H344" s="31" t="n">
        <v>0</v>
      </c>
      <c r="I344" s="31" t="n">
        <v>0</v>
      </c>
      <c r="J344" s="31" t="n">
        <v>0</v>
      </c>
      <c r="K344" s="31" t="n">
        <v>0</v>
      </c>
      <c r="L344" s="31" t="n">
        <v>0</v>
      </c>
      <c r="M344" s="31" t="n">
        <v>0</v>
      </c>
      <c r="N344" s="31" t="n">
        <v>0</v>
      </c>
      <c r="O344" s="31" t="n">
        <v>0</v>
      </c>
      <c r="P344" s="31" t="n">
        <v>0</v>
      </c>
      <c r="Q344" s="31" t="n">
        <v>0</v>
      </c>
      <c r="R344" s="31" t="n">
        <v>0</v>
      </c>
    </row>
    <row r="345" customFormat="false" ht="18.75" hidden="false" customHeight="false" outlineLevel="0" collapsed="false">
      <c r="A345" s="32" t="s">
        <v>283</v>
      </c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3"/>
      <c r="Q345" s="33"/>
      <c r="R345" s="33"/>
    </row>
    <row r="346" customFormat="false" ht="18.75" hidden="false" customHeight="false" outlineLevel="0" collapsed="false">
      <c r="A346" s="31" t="s">
        <v>284</v>
      </c>
      <c r="B346" s="31" t="n">
        <v>300</v>
      </c>
      <c r="C346" s="31" t="n">
        <v>0</v>
      </c>
      <c r="D346" s="31" t="n">
        <v>0</v>
      </c>
      <c r="E346" s="31" t="n">
        <v>0</v>
      </c>
      <c r="F346" s="31" t="n">
        <v>0</v>
      </c>
      <c r="G346" s="31" t="n">
        <v>0</v>
      </c>
      <c r="H346" s="31" t="n">
        <v>0</v>
      </c>
      <c r="I346" s="31" t="n">
        <v>0</v>
      </c>
      <c r="J346" s="31" t="n">
        <v>0</v>
      </c>
      <c r="K346" s="31" t="n">
        <v>0</v>
      </c>
      <c r="L346" s="31" t="n">
        <v>0</v>
      </c>
      <c r="M346" s="31" t="n">
        <v>0</v>
      </c>
      <c r="N346" s="31" t="n">
        <v>0</v>
      </c>
      <c r="O346" s="31" t="n">
        <v>0</v>
      </c>
      <c r="P346" s="31" t="n">
        <v>0</v>
      </c>
      <c r="Q346" s="31" t="n">
        <v>0</v>
      </c>
      <c r="R346" s="31" t="n">
        <v>0</v>
      </c>
    </row>
    <row r="347" customFormat="false" ht="18.75" hidden="false" customHeight="false" outlineLevel="0" collapsed="false">
      <c r="A347" s="32" t="s">
        <v>285</v>
      </c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3"/>
      <c r="Q347" s="33"/>
      <c r="R347" s="33"/>
    </row>
    <row r="348" customFormat="false" ht="37.5" hidden="false" customHeight="false" outlineLevel="0" collapsed="false">
      <c r="A348" s="31" t="s">
        <v>286</v>
      </c>
      <c r="B348" s="46" t="n">
        <v>3001</v>
      </c>
      <c r="C348" s="31" t="n">
        <v>0</v>
      </c>
      <c r="D348" s="31" t="n">
        <v>0</v>
      </c>
      <c r="E348" s="31" t="n">
        <v>0</v>
      </c>
      <c r="F348" s="31" t="n">
        <v>0</v>
      </c>
      <c r="G348" s="31" t="n">
        <v>0</v>
      </c>
      <c r="H348" s="31" t="n">
        <v>0</v>
      </c>
      <c r="I348" s="31" t="n">
        <v>0</v>
      </c>
      <c r="J348" s="31" t="n">
        <v>0</v>
      </c>
      <c r="K348" s="31" t="n">
        <v>0</v>
      </c>
      <c r="L348" s="31" t="n">
        <v>0</v>
      </c>
      <c r="M348" s="31" t="n">
        <v>0</v>
      </c>
      <c r="N348" s="31" t="n">
        <v>0</v>
      </c>
      <c r="O348" s="31" t="n">
        <v>0</v>
      </c>
      <c r="P348" s="31" t="n">
        <v>0</v>
      </c>
      <c r="Q348" s="31" t="n">
        <v>0</v>
      </c>
      <c r="R348" s="31" t="n">
        <v>0</v>
      </c>
    </row>
    <row r="349" customFormat="false" ht="37.5" hidden="false" customHeight="false" outlineLevel="0" collapsed="false">
      <c r="A349" s="31" t="s">
        <v>287</v>
      </c>
      <c r="B349" s="46" t="n">
        <v>3002</v>
      </c>
      <c r="C349" s="31" t="n">
        <v>0</v>
      </c>
      <c r="D349" s="31" t="n">
        <v>0</v>
      </c>
      <c r="E349" s="31" t="n">
        <v>0</v>
      </c>
      <c r="F349" s="31" t="n">
        <v>0</v>
      </c>
      <c r="G349" s="31" t="n">
        <v>0</v>
      </c>
      <c r="H349" s="31" t="n">
        <v>0</v>
      </c>
      <c r="I349" s="31" t="n">
        <v>0</v>
      </c>
      <c r="J349" s="31" t="n">
        <v>0</v>
      </c>
      <c r="K349" s="31" t="n">
        <v>0</v>
      </c>
      <c r="L349" s="31" t="n">
        <v>0</v>
      </c>
      <c r="M349" s="31" t="n">
        <v>0</v>
      </c>
      <c r="N349" s="31" t="n">
        <v>0</v>
      </c>
      <c r="O349" s="31" t="n">
        <v>0</v>
      </c>
      <c r="P349" s="31" t="n">
        <v>0</v>
      </c>
      <c r="Q349" s="31" t="n">
        <v>0</v>
      </c>
      <c r="R349" s="31" t="n">
        <v>0</v>
      </c>
    </row>
    <row r="350" customFormat="false" ht="37.5" hidden="false" customHeight="false" outlineLevel="0" collapsed="false">
      <c r="A350" s="31" t="s">
        <v>288</v>
      </c>
      <c r="B350" s="46" t="n">
        <v>3003</v>
      </c>
      <c r="C350" s="31" t="n">
        <v>0</v>
      </c>
      <c r="D350" s="31" t="n">
        <v>0</v>
      </c>
      <c r="E350" s="31" t="n">
        <v>0</v>
      </c>
      <c r="F350" s="31" t="n">
        <v>0</v>
      </c>
      <c r="G350" s="31" t="n">
        <v>0</v>
      </c>
      <c r="H350" s="31" t="n">
        <v>0</v>
      </c>
      <c r="I350" s="31" t="n">
        <v>0</v>
      </c>
      <c r="J350" s="31" t="n">
        <v>0</v>
      </c>
      <c r="K350" s="31" t="n">
        <v>0</v>
      </c>
      <c r="L350" s="31" t="n">
        <v>0</v>
      </c>
      <c r="M350" s="31" t="n">
        <v>0</v>
      </c>
      <c r="N350" s="31" t="n">
        <v>0</v>
      </c>
      <c r="O350" s="31" t="n">
        <v>0</v>
      </c>
      <c r="P350" s="31" t="n">
        <v>0</v>
      </c>
      <c r="Q350" s="31" t="n">
        <v>0</v>
      </c>
      <c r="R350" s="31" t="n">
        <v>0</v>
      </c>
    </row>
    <row r="351" customFormat="false" ht="37.5" hidden="false" customHeight="false" outlineLevel="0" collapsed="false">
      <c r="A351" s="40" t="s">
        <v>92</v>
      </c>
      <c r="B351" s="46" t="n">
        <v>3004</v>
      </c>
      <c r="C351" s="31" t="n">
        <v>0</v>
      </c>
      <c r="D351" s="31" t="n">
        <v>0</v>
      </c>
      <c r="E351" s="31" t="n">
        <v>0</v>
      </c>
      <c r="F351" s="31" t="n">
        <v>0</v>
      </c>
      <c r="G351" s="31" t="n">
        <v>0</v>
      </c>
      <c r="H351" s="31" t="n">
        <v>0</v>
      </c>
      <c r="I351" s="31" t="n">
        <v>0</v>
      </c>
      <c r="J351" s="31" t="n">
        <v>0</v>
      </c>
      <c r="K351" s="31" t="n">
        <v>0</v>
      </c>
      <c r="L351" s="31" t="n">
        <v>0</v>
      </c>
      <c r="M351" s="31" t="n">
        <v>0</v>
      </c>
      <c r="N351" s="31" t="n">
        <v>0</v>
      </c>
      <c r="O351" s="31" t="n">
        <v>0</v>
      </c>
      <c r="P351" s="31" t="n">
        <v>0</v>
      </c>
      <c r="Q351" s="31" t="n">
        <v>0</v>
      </c>
      <c r="R351" s="31" t="n">
        <v>0</v>
      </c>
    </row>
    <row r="352" customFormat="false" ht="18.75" hidden="false" customHeight="false" outlineLevel="0" collapsed="false">
      <c r="A352" s="39" t="s">
        <v>93</v>
      </c>
      <c r="B352" s="46" t="n">
        <v>3005</v>
      </c>
      <c r="C352" s="31" t="n">
        <v>0</v>
      </c>
      <c r="D352" s="31" t="n">
        <v>0</v>
      </c>
      <c r="E352" s="31" t="n">
        <v>0</v>
      </c>
      <c r="F352" s="31" t="n">
        <v>0</v>
      </c>
      <c r="G352" s="31" t="n">
        <v>0</v>
      </c>
      <c r="H352" s="31" t="n">
        <v>0</v>
      </c>
      <c r="I352" s="31" t="n">
        <v>0</v>
      </c>
      <c r="J352" s="31" t="n">
        <v>0</v>
      </c>
      <c r="K352" s="31" t="n">
        <v>0</v>
      </c>
      <c r="L352" s="31" t="n">
        <v>0</v>
      </c>
      <c r="M352" s="31" t="n">
        <v>0</v>
      </c>
      <c r="N352" s="31" t="n">
        <v>0</v>
      </c>
      <c r="O352" s="31" t="n">
        <v>0</v>
      </c>
      <c r="P352" s="31" t="n">
        <v>0</v>
      </c>
      <c r="Q352" s="31" t="n">
        <v>0</v>
      </c>
      <c r="R352" s="31" t="n">
        <v>0</v>
      </c>
    </row>
    <row r="353" customFormat="false" ht="36.75" hidden="false" customHeight="false" outlineLevel="0" collapsed="false">
      <c r="A353" s="31" t="s">
        <v>289</v>
      </c>
      <c r="B353" s="46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</row>
    <row r="354" customFormat="false" ht="18.75" hidden="false" customHeight="false" outlineLevel="0" collapsed="false">
      <c r="A354" s="31" t="s">
        <v>167</v>
      </c>
      <c r="B354" s="46" t="n">
        <v>3006</v>
      </c>
      <c r="C354" s="31" t="n">
        <v>0</v>
      </c>
      <c r="D354" s="31" t="n">
        <v>0</v>
      </c>
      <c r="E354" s="31" t="n">
        <v>0</v>
      </c>
      <c r="F354" s="31" t="n">
        <v>0</v>
      </c>
      <c r="G354" s="31" t="n">
        <v>0</v>
      </c>
      <c r="H354" s="31" t="n">
        <v>0</v>
      </c>
      <c r="I354" s="31" t="n">
        <v>0</v>
      </c>
      <c r="J354" s="31" t="n">
        <v>0</v>
      </c>
      <c r="K354" s="31" t="n">
        <v>0</v>
      </c>
      <c r="L354" s="31" t="n">
        <v>0</v>
      </c>
      <c r="M354" s="31" t="n">
        <v>0</v>
      </c>
      <c r="N354" s="31" t="n">
        <v>0</v>
      </c>
      <c r="O354" s="31" t="n">
        <v>0</v>
      </c>
      <c r="P354" s="31" t="n">
        <v>0</v>
      </c>
      <c r="Q354" s="31" t="n">
        <v>0</v>
      </c>
      <c r="R354" s="31" t="n">
        <v>0</v>
      </c>
    </row>
    <row r="355" customFormat="false" ht="18.75" hidden="false" customHeight="false" outlineLevel="0" collapsed="false">
      <c r="A355" s="31" t="s">
        <v>240</v>
      </c>
      <c r="B355" s="46" t="n">
        <v>3007</v>
      </c>
      <c r="C355" s="31" t="n">
        <v>0</v>
      </c>
      <c r="D355" s="31" t="n">
        <v>0</v>
      </c>
      <c r="E355" s="31" t="n">
        <v>0</v>
      </c>
      <c r="F355" s="31" t="n">
        <v>0</v>
      </c>
      <c r="G355" s="31" t="n">
        <v>0</v>
      </c>
      <c r="H355" s="31" t="n">
        <v>0</v>
      </c>
      <c r="I355" s="31" t="n">
        <v>0</v>
      </c>
      <c r="J355" s="31" t="n">
        <v>0</v>
      </c>
      <c r="K355" s="31" t="n">
        <v>0</v>
      </c>
      <c r="L355" s="31" t="n">
        <v>0</v>
      </c>
      <c r="M355" s="31" t="n">
        <v>0</v>
      </c>
      <c r="N355" s="31" t="n">
        <v>0</v>
      </c>
      <c r="O355" s="31" t="n">
        <v>0</v>
      </c>
      <c r="P355" s="31" t="n">
        <v>0</v>
      </c>
      <c r="Q355" s="31" t="n">
        <v>0</v>
      </c>
      <c r="R355" s="31" t="n">
        <v>0</v>
      </c>
    </row>
    <row r="356" customFormat="false" ht="37.5" hidden="false" customHeight="false" outlineLevel="0" collapsed="false">
      <c r="A356" s="31" t="s">
        <v>241</v>
      </c>
      <c r="B356" s="46" t="n">
        <v>3008</v>
      </c>
      <c r="C356" s="31" t="n">
        <v>0</v>
      </c>
      <c r="D356" s="31" t="n">
        <v>0</v>
      </c>
      <c r="E356" s="31" t="n">
        <v>0</v>
      </c>
      <c r="F356" s="31" t="n">
        <v>0</v>
      </c>
      <c r="G356" s="31" t="n">
        <v>0</v>
      </c>
      <c r="H356" s="31" t="n">
        <v>0</v>
      </c>
      <c r="I356" s="31" t="n">
        <v>0</v>
      </c>
      <c r="J356" s="31" t="n">
        <v>0</v>
      </c>
      <c r="K356" s="31" t="n">
        <v>0</v>
      </c>
      <c r="L356" s="31" t="n">
        <v>0</v>
      </c>
      <c r="M356" s="31" t="n">
        <v>0</v>
      </c>
      <c r="N356" s="31" t="n">
        <v>0</v>
      </c>
      <c r="O356" s="31" t="n">
        <v>0</v>
      </c>
      <c r="P356" s="31" t="n">
        <v>0</v>
      </c>
      <c r="Q356" s="31" t="n">
        <v>0</v>
      </c>
      <c r="R356" s="31" t="n">
        <v>0</v>
      </c>
    </row>
    <row r="357" customFormat="false" ht="38.25" hidden="false" customHeight="false" outlineLevel="0" collapsed="false">
      <c r="A357" s="32" t="s">
        <v>290</v>
      </c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3"/>
      <c r="Q357" s="33"/>
      <c r="R357" s="33"/>
    </row>
    <row r="358" customFormat="false" ht="37.5" hidden="false" customHeight="false" outlineLevel="0" collapsed="false">
      <c r="A358" s="31" t="s">
        <v>291</v>
      </c>
      <c r="B358" s="31" t="n">
        <v>301</v>
      </c>
      <c r="C358" s="31" t="n">
        <f aca="false">C359+C370+C372</f>
        <v>3320</v>
      </c>
      <c r="D358" s="31" t="n">
        <f aca="false">D359+D370+D372</f>
        <v>29686.8</v>
      </c>
      <c r="E358" s="31" t="n">
        <f aca="false">E359+E370+E372</f>
        <v>26873.2</v>
      </c>
      <c r="F358" s="31" t="n">
        <f aca="false">F359+F370+F372</f>
        <v>29687</v>
      </c>
      <c r="G358" s="31" t="n">
        <f aca="false">G359+G370+G372</f>
        <v>30247.6</v>
      </c>
      <c r="H358" s="31" t="n">
        <f aca="false">H359+H370+H372</f>
        <v>30247.6</v>
      </c>
      <c r="I358" s="31" t="n">
        <f aca="false">I359+I370+I372</f>
        <v>30387.4</v>
      </c>
      <c r="J358" s="31" t="n">
        <f aca="false">D358/C358*1000</f>
        <v>8941.80722891566</v>
      </c>
      <c r="K358" s="31" t="n">
        <f aca="false">E358/C358*1000</f>
        <v>8094.33734939759</v>
      </c>
      <c r="L358" s="31" t="n">
        <f aca="false">F358/C358*1000</f>
        <v>8941.86746987952</v>
      </c>
      <c r="M358" s="31" t="n">
        <f aca="false">G358/C358*1000</f>
        <v>9110.72289156627</v>
      </c>
      <c r="N358" s="31" t="n">
        <f aca="false">H358/C358*1000</f>
        <v>9110.72289156627</v>
      </c>
      <c r="O358" s="31" t="n">
        <f aca="false">I358/C358*1000</f>
        <v>9152.83132530121</v>
      </c>
      <c r="P358" s="31" t="n">
        <f aca="false">P359+P370+P372</f>
        <v>14</v>
      </c>
      <c r="Q358" s="31" t="n">
        <f aca="false">Q359+Q370+Q372</f>
        <v>123</v>
      </c>
      <c r="R358" s="31" t="n">
        <f aca="false">Q358*1000/P358</f>
        <v>8785.71428571429</v>
      </c>
    </row>
    <row r="359" customFormat="false" ht="56.25" hidden="false" customHeight="false" outlineLevel="0" collapsed="false">
      <c r="A359" s="40" t="s">
        <v>292</v>
      </c>
      <c r="B359" s="31" t="n">
        <v>302</v>
      </c>
      <c r="C359" s="31" t="n">
        <f aca="false">C361+C364+C367</f>
        <v>2914</v>
      </c>
      <c r="D359" s="31" t="n">
        <f aca="false">D361+D364+D367</f>
        <v>27488.4</v>
      </c>
      <c r="E359" s="31" t="n">
        <f aca="false">E361+E364+E367</f>
        <v>24865.6</v>
      </c>
      <c r="F359" s="31" t="n">
        <f aca="false">F361+F364+F367</f>
        <v>27488.4</v>
      </c>
      <c r="G359" s="31" t="n">
        <f aca="false">G361+G364+G367</f>
        <v>28049</v>
      </c>
      <c r="H359" s="31" t="n">
        <f aca="false">H361+H364+H367</f>
        <v>28049</v>
      </c>
      <c r="I359" s="31" t="n">
        <f aca="false">I361+I364+I367</f>
        <v>28183.8</v>
      </c>
      <c r="J359" s="31" t="n">
        <f aca="false">D359/C359*1000</f>
        <v>9433.21894303363</v>
      </c>
      <c r="K359" s="31" t="n">
        <f aca="false">E359/C359*1000</f>
        <v>8533.15030885381</v>
      </c>
      <c r="L359" s="31" t="n">
        <f aca="false">F359/C359*1000</f>
        <v>9433.21894303363</v>
      </c>
      <c r="M359" s="31" t="n">
        <f aca="false">G359/C359*1000</f>
        <v>9625.60054907344</v>
      </c>
      <c r="N359" s="31" t="n">
        <f aca="false">H359/C359*1000</f>
        <v>9625.60054907344</v>
      </c>
      <c r="O359" s="31" t="n">
        <f aca="false">I359/C359*1000</f>
        <v>9671.85998627317</v>
      </c>
      <c r="P359" s="31" t="n">
        <f aca="false">P361+P364+P367</f>
        <v>12</v>
      </c>
      <c r="Q359" s="31" t="n">
        <f aca="false">Q361+Q364+Q367</f>
        <v>111.4</v>
      </c>
      <c r="R359" s="31" t="n">
        <f aca="false">Q359*1000/P359</f>
        <v>9283.33333333333</v>
      </c>
    </row>
    <row r="360" customFormat="false" ht="56.25" hidden="false" customHeight="false" outlineLevel="0" collapsed="false">
      <c r="A360" s="43" t="s">
        <v>293</v>
      </c>
      <c r="B360" s="31" t="n">
        <v>303</v>
      </c>
      <c r="C360" s="31" t="n">
        <f aca="false">C362+C365+C368</f>
        <v>446</v>
      </c>
      <c r="D360" s="31" t="n">
        <v>1266.4</v>
      </c>
      <c r="E360" s="31" t="n">
        <v>1107.7</v>
      </c>
      <c r="F360" s="31" t="n">
        <v>1266.4</v>
      </c>
      <c r="G360" s="31" t="n">
        <v>1723.4</v>
      </c>
      <c r="H360" s="31" t="n">
        <v>1723.4</v>
      </c>
      <c r="I360" s="31" t="n">
        <v>1734</v>
      </c>
      <c r="J360" s="31" t="n">
        <f aca="false">D360/C360*1000</f>
        <v>2839.46188340807</v>
      </c>
      <c r="K360" s="31" t="n">
        <f aca="false">E360/C360*1000</f>
        <v>2483.63228699552</v>
      </c>
      <c r="L360" s="31" t="n">
        <f aca="false">F360/C360*1000</f>
        <v>2839.46188340807</v>
      </c>
      <c r="M360" s="31" t="n">
        <f aca="false">G360/C360*1000</f>
        <v>3864.12556053812</v>
      </c>
      <c r="N360" s="31" t="n">
        <f aca="false">H360/C360*1000</f>
        <v>3864.12556053812</v>
      </c>
      <c r="O360" s="31" t="n">
        <f aca="false">I360/C360*1000</f>
        <v>3887.89237668161</v>
      </c>
      <c r="P360" s="31" t="n">
        <f aca="false">P362+P365+P368</f>
        <v>2</v>
      </c>
      <c r="Q360" s="31" t="n">
        <f aca="false">Q362+Q365+Q368</f>
        <v>4.9</v>
      </c>
      <c r="R360" s="31" t="n">
        <f aca="false">Q360*1000/P360</f>
        <v>2450</v>
      </c>
    </row>
    <row r="361" customFormat="false" ht="37.5" hidden="false" customHeight="false" outlineLevel="0" collapsed="false">
      <c r="A361" s="40" t="s">
        <v>92</v>
      </c>
      <c r="B361" s="31" t="n">
        <v>304</v>
      </c>
      <c r="C361" s="31" t="n">
        <f aca="false">C535+C547+C556</f>
        <v>109</v>
      </c>
      <c r="D361" s="31" t="n">
        <f aca="false">D535+D547+D556</f>
        <v>1243.6</v>
      </c>
      <c r="E361" s="31" t="n">
        <f aca="false">E535+E547+E556</f>
        <v>1099.4</v>
      </c>
      <c r="F361" s="31" t="n">
        <f aca="false">F535+F547+F556</f>
        <v>1243.6</v>
      </c>
      <c r="G361" s="31" t="n">
        <f aca="false">G535+G547+G556</f>
        <v>1266.1</v>
      </c>
      <c r="H361" s="31" t="n">
        <f aca="false">H535+H547+H556</f>
        <v>1266.1</v>
      </c>
      <c r="I361" s="31" t="n">
        <f aca="false">I535+I547+I556</f>
        <v>1273.4</v>
      </c>
      <c r="J361" s="31" t="n">
        <f aca="false">D361/C361*1000</f>
        <v>11409.1743119266</v>
      </c>
      <c r="K361" s="31" t="n">
        <f aca="false">E361/C361*1000</f>
        <v>10086.2385321101</v>
      </c>
      <c r="L361" s="31" t="n">
        <f aca="false">F361/C361*1000</f>
        <v>11409.1743119266</v>
      </c>
      <c r="M361" s="31" t="n">
        <f aca="false">G361/C361*1000</f>
        <v>11615.5963302752</v>
      </c>
      <c r="N361" s="31" t="n">
        <f aca="false">H361/C361*1000</f>
        <v>11615.5963302752</v>
      </c>
      <c r="O361" s="31" t="n">
        <f aca="false">I361/C361*1000</f>
        <v>11682.5688073394</v>
      </c>
      <c r="P361" s="31" t="n">
        <f aca="false">P535+P547+P556</f>
        <v>1</v>
      </c>
      <c r="Q361" s="31" t="n">
        <f aca="false">Q535+Q547+Q556</f>
        <v>12.5</v>
      </c>
      <c r="R361" s="31" t="n">
        <v>12507.47</v>
      </c>
    </row>
    <row r="362" customFormat="false" ht="37.5" hidden="false" customHeight="false" outlineLevel="0" collapsed="false">
      <c r="A362" s="39" t="s">
        <v>219</v>
      </c>
      <c r="B362" s="31" t="n">
        <v>305</v>
      </c>
      <c r="C362" s="31" t="n">
        <v>21</v>
      </c>
      <c r="D362" s="31" t="n">
        <v>70.4</v>
      </c>
      <c r="E362" s="31" t="n">
        <v>60.5</v>
      </c>
      <c r="F362" s="31" t="n">
        <v>70.4</v>
      </c>
      <c r="G362" s="31" t="n">
        <v>88.1</v>
      </c>
      <c r="H362" s="31" t="n">
        <v>88.1</v>
      </c>
      <c r="I362" s="31" t="n">
        <v>89.6</v>
      </c>
      <c r="J362" s="31" t="n">
        <f aca="false">D362/C362*1000</f>
        <v>3352.38095238095</v>
      </c>
      <c r="K362" s="31" t="n">
        <f aca="false">E362/C362*1000</f>
        <v>2880.95238095238</v>
      </c>
      <c r="L362" s="31" t="n">
        <f aca="false">F362/C362*1000</f>
        <v>3352.38095238095</v>
      </c>
      <c r="M362" s="31" t="n">
        <f aca="false">G362/C362*1000</f>
        <v>4195.23809523809</v>
      </c>
      <c r="N362" s="31" t="n">
        <f aca="false">H362/C362*1000</f>
        <v>4195.23809523809</v>
      </c>
      <c r="O362" s="31" t="n">
        <f aca="false">I362/C362*1000</f>
        <v>4266.66666666667</v>
      </c>
      <c r="P362" s="31" t="n">
        <v>0</v>
      </c>
      <c r="Q362" s="31" t="n">
        <v>0</v>
      </c>
      <c r="R362" s="31" t="n">
        <v>0</v>
      </c>
    </row>
    <row r="363" customFormat="false" ht="57" hidden="false" customHeight="false" outlineLevel="0" collapsed="false">
      <c r="A363" s="45" t="s">
        <v>294</v>
      </c>
      <c r="B363" s="45" t="n">
        <v>3051</v>
      </c>
      <c r="C363" s="31" t="n">
        <v>0</v>
      </c>
      <c r="D363" s="31" t="n">
        <v>0</v>
      </c>
      <c r="E363" s="31" t="n">
        <v>0</v>
      </c>
      <c r="F363" s="31" t="n">
        <v>0</v>
      </c>
      <c r="G363" s="31" t="n">
        <v>0</v>
      </c>
      <c r="H363" s="31" t="n">
        <v>0</v>
      </c>
      <c r="I363" s="31" t="n">
        <v>0</v>
      </c>
      <c r="J363" s="31" t="n">
        <v>0</v>
      </c>
      <c r="K363" s="31" t="n">
        <v>0</v>
      </c>
      <c r="L363" s="31" t="n">
        <v>0</v>
      </c>
      <c r="M363" s="31" t="n">
        <v>0</v>
      </c>
      <c r="N363" s="31" t="n">
        <v>0</v>
      </c>
      <c r="O363" s="31" t="n">
        <v>0</v>
      </c>
      <c r="P363" s="31" t="n">
        <v>0</v>
      </c>
      <c r="Q363" s="31" t="n">
        <v>0</v>
      </c>
      <c r="R363" s="31" t="n">
        <v>0</v>
      </c>
    </row>
    <row r="364" customFormat="false" ht="18.75" hidden="false" customHeight="false" outlineLevel="0" collapsed="false">
      <c r="A364" s="47" t="s">
        <v>93</v>
      </c>
      <c r="B364" s="37" t="n">
        <v>306</v>
      </c>
      <c r="C364" s="31" t="n">
        <f aca="false">C537+C548+C557</f>
        <v>2401</v>
      </c>
      <c r="D364" s="31" t="n">
        <f aca="false">D537+D548+D557</f>
        <v>23751.2</v>
      </c>
      <c r="E364" s="31" t="n">
        <f aca="false">E537+E548+E557</f>
        <v>21518.8</v>
      </c>
      <c r="F364" s="31" t="n">
        <f aca="false">F537+F548+F557</f>
        <v>23751.2</v>
      </c>
      <c r="G364" s="31" t="n">
        <f aca="false">G537+G548+G557</f>
        <v>24186.9</v>
      </c>
      <c r="H364" s="31" t="n">
        <f aca="false">H537+H548+H557</f>
        <v>24186.9</v>
      </c>
      <c r="I364" s="31" t="n">
        <f aca="false">I537+I548+I557</f>
        <v>24298.5</v>
      </c>
      <c r="J364" s="31" t="n">
        <f aca="false">D364/C364*1000</f>
        <v>9892.21157850895</v>
      </c>
      <c r="K364" s="31" t="n">
        <f aca="false">E364/C364*1000</f>
        <v>8962.43231986672</v>
      </c>
      <c r="L364" s="31" t="n">
        <f aca="false">F364/C364*1000</f>
        <v>9892.21157850895</v>
      </c>
      <c r="M364" s="31" t="n">
        <f aca="false">G364/C364*1000</f>
        <v>10073.677634319</v>
      </c>
      <c r="N364" s="31" t="n">
        <f aca="false">H364/C364*1000</f>
        <v>10073.677634319</v>
      </c>
      <c r="O364" s="31" t="n">
        <f aca="false">I364/C364*1000</f>
        <v>10120.1582673886</v>
      </c>
      <c r="P364" s="31" t="n">
        <f aca="false">P537+P548+P557</f>
        <v>11</v>
      </c>
      <c r="Q364" s="31" t="n">
        <f aca="false">Q537+Q548+Q557</f>
        <v>98.9</v>
      </c>
      <c r="R364" s="31" t="n">
        <f aca="false">Q364*1000/P364</f>
        <v>8990.90909090909</v>
      </c>
    </row>
    <row r="365" customFormat="false" ht="37.5" hidden="false" customHeight="false" outlineLevel="0" collapsed="false">
      <c r="A365" s="39" t="s">
        <v>219</v>
      </c>
      <c r="B365" s="31" t="n">
        <v>307</v>
      </c>
      <c r="C365" s="31" t="n">
        <v>297</v>
      </c>
      <c r="D365" s="31" t="n">
        <v>882.8</v>
      </c>
      <c r="E365" s="31" t="n">
        <v>765.9</v>
      </c>
      <c r="F365" s="31" t="n">
        <v>882.8</v>
      </c>
      <c r="G365" s="31" t="n">
        <v>1252.8</v>
      </c>
      <c r="H365" s="31" t="n">
        <v>1252.8</v>
      </c>
      <c r="I365" s="31" t="n">
        <v>1259.8</v>
      </c>
      <c r="J365" s="31" t="n">
        <f aca="false">D365/C365*1000</f>
        <v>2972.39057239057</v>
      </c>
      <c r="K365" s="31" t="n">
        <f aca="false">E365/C365*1000</f>
        <v>2578.78787878788</v>
      </c>
      <c r="L365" s="31" t="n">
        <f aca="false">F365/C365*1000</f>
        <v>2972.39057239057</v>
      </c>
      <c r="M365" s="31" t="n">
        <f aca="false">G365/C365*1000</f>
        <v>4218.18181818182</v>
      </c>
      <c r="N365" s="31" t="n">
        <f aca="false">H365/C365*1000</f>
        <v>4218.18181818182</v>
      </c>
      <c r="O365" s="31" t="n">
        <f aca="false">I365/C365*1000</f>
        <v>4241.75084175084</v>
      </c>
      <c r="P365" s="31" t="n">
        <v>2</v>
      </c>
      <c r="Q365" s="31" t="n">
        <v>4.9</v>
      </c>
      <c r="R365" s="31" t="n">
        <f aca="false">Q365*1000/P365</f>
        <v>2450</v>
      </c>
    </row>
    <row r="366" customFormat="false" ht="57" hidden="false" customHeight="false" outlineLevel="0" collapsed="false">
      <c r="A366" s="45" t="s">
        <v>295</v>
      </c>
      <c r="B366" s="45" t="n">
        <v>3071</v>
      </c>
      <c r="C366" s="31" t="n">
        <v>178</v>
      </c>
      <c r="D366" s="31" t="n">
        <v>590.2</v>
      </c>
      <c r="E366" s="31" t="n">
        <v>502.7</v>
      </c>
      <c r="F366" s="31" t="n">
        <v>590.2</v>
      </c>
      <c r="G366" s="31" t="n">
        <v>960.2</v>
      </c>
      <c r="H366" s="31" t="n">
        <v>960.2</v>
      </c>
      <c r="I366" s="31" t="n">
        <v>965.4</v>
      </c>
      <c r="J366" s="31" t="n">
        <f aca="false">D366/C366*1000</f>
        <v>3315.73033707865</v>
      </c>
      <c r="K366" s="31" t="n">
        <f aca="false">E366/C366*1000</f>
        <v>2824.15730337079</v>
      </c>
      <c r="L366" s="31" t="n">
        <f aca="false">F366/C366*1000</f>
        <v>3315.73033707865</v>
      </c>
      <c r="M366" s="31" t="n">
        <f aca="false">G366/C366*1000</f>
        <v>5394.38202247191</v>
      </c>
      <c r="N366" s="31" t="n">
        <f aca="false">H366/C366*1000</f>
        <v>5394.38202247191</v>
      </c>
      <c r="O366" s="31" t="n">
        <f aca="false">I366/C366*1000</f>
        <v>5423.59550561798</v>
      </c>
      <c r="P366" s="31" t="n">
        <v>0</v>
      </c>
      <c r="Q366" s="31" t="n">
        <v>0</v>
      </c>
      <c r="R366" s="31" t="n">
        <v>0</v>
      </c>
    </row>
    <row r="367" customFormat="false" ht="18.75" hidden="false" customHeight="false" outlineLevel="0" collapsed="false">
      <c r="A367" s="47" t="s">
        <v>94</v>
      </c>
      <c r="B367" s="37" t="n">
        <v>308</v>
      </c>
      <c r="C367" s="31" t="n">
        <f aca="false">C539+C549+C558</f>
        <v>404</v>
      </c>
      <c r="D367" s="31" t="n">
        <f aca="false">D539+D549+D558</f>
        <v>2493.6</v>
      </c>
      <c r="E367" s="31" t="n">
        <f aca="false">E539+E549+E558</f>
        <v>2247.4</v>
      </c>
      <c r="F367" s="31" t="n">
        <f aca="false">F539+F549+F558</f>
        <v>2493.6</v>
      </c>
      <c r="G367" s="31" t="n">
        <f aca="false">G539+G549+G558</f>
        <v>2596</v>
      </c>
      <c r="H367" s="31" t="n">
        <f aca="false">H539+H549+H558</f>
        <v>2596</v>
      </c>
      <c r="I367" s="31" t="n">
        <f aca="false">I539+I549+I558</f>
        <v>2611.9</v>
      </c>
      <c r="J367" s="31" t="n">
        <f aca="false">D367/C367*1000</f>
        <v>6172.27722772277</v>
      </c>
      <c r="K367" s="31" t="n">
        <f aca="false">E367/C367*1000</f>
        <v>5562.87128712871</v>
      </c>
      <c r="L367" s="31" t="n">
        <f aca="false">F367/C367*1000</f>
        <v>6172.27722772277</v>
      </c>
      <c r="M367" s="31" t="n">
        <f aca="false">G367/C367*1000</f>
        <v>6425.74257425743</v>
      </c>
      <c r="N367" s="31" t="n">
        <f aca="false">H367/C367*1000</f>
        <v>6425.74257425743</v>
      </c>
      <c r="O367" s="31" t="n">
        <f aca="false">I367/C367*1000</f>
        <v>6465.09900990099</v>
      </c>
      <c r="P367" s="31" t="n">
        <v>0</v>
      </c>
      <c r="Q367" s="31" t="n">
        <v>0</v>
      </c>
      <c r="R367" s="31" t="n">
        <v>0</v>
      </c>
    </row>
    <row r="368" customFormat="false" ht="37.5" hidden="false" customHeight="false" outlineLevel="0" collapsed="false">
      <c r="A368" s="39" t="s">
        <v>219</v>
      </c>
      <c r="B368" s="31" t="n">
        <v>309</v>
      </c>
      <c r="C368" s="31" t="n">
        <v>128</v>
      </c>
      <c r="D368" s="31" t="n">
        <v>313.2</v>
      </c>
      <c r="E368" s="31" t="n">
        <v>281.3</v>
      </c>
      <c r="F368" s="31" t="n">
        <v>313.2</v>
      </c>
      <c r="G368" s="31" t="n">
        <v>382.6</v>
      </c>
      <c r="H368" s="31" t="n">
        <v>382.6</v>
      </c>
      <c r="I368" s="31" t="n">
        <v>384.6</v>
      </c>
      <c r="J368" s="31" t="n">
        <f aca="false">D368/C368*1000</f>
        <v>2446.875</v>
      </c>
      <c r="K368" s="31" t="n">
        <f aca="false">E368/C368*1000</f>
        <v>2197.65625</v>
      </c>
      <c r="L368" s="31" t="n">
        <f aca="false">F368/C368*1000</f>
        <v>2446.875</v>
      </c>
      <c r="M368" s="31" t="n">
        <f aca="false">G368/C368*1000</f>
        <v>2989.0625</v>
      </c>
      <c r="N368" s="31" t="n">
        <f aca="false">H368/C368*1000</f>
        <v>2989.0625</v>
      </c>
      <c r="O368" s="31" t="n">
        <f aca="false">I368/C368*1000</f>
        <v>3004.6875</v>
      </c>
      <c r="P368" s="31" t="n">
        <v>0</v>
      </c>
      <c r="Q368" s="31" t="n">
        <v>0</v>
      </c>
      <c r="R368" s="31" t="n">
        <v>0</v>
      </c>
    </row>
    <row r="369" customFormat="false" ht="57.75" hidden="false" customHeight="false" outlineLevel="0" collapsed="false">
      <c r="A369" s="45" t="s">
        <v>296</v>
      </c>
      <c r="B369" s="45" t="n">
        <v>3091</v>
      </c>
      <c r="C369" s="31" t="n">
        <v>52</v>
      </c>
      <c r="D369" s="31" t="n">
        <v>151.6</v>
      </c>
      <c r="E369" s="31" t="n">
        <v>133.4</v>
      </c>
      <c r="F369" s="31" t="n">
        <v>151.6</v>
      </c>
      <c r="G369" s="31" t="n">
        <v>221</v>
      </c>
      <c r="H369" s="31" t="n">
        <v>221</v>
      </c>
      <c r="I369" s="31" t="n">
        <v>222.8</v>
      </c>
      <c r="J369" s="31" t="n">
        <f aca="false">D369/C369*1000</f>
        <v>2915.38461538462</v>
      </c>
      <c r="K369" s="31" t="n">
        <f aca="false">E369/C369*1000</f>
        <v>2565.38461538462</v>
      </c>
      <c r="L369" s="31" t="n">
        <f aca="false">F369/C369*1000</f>
        <v>2915.38461538462</v>
      </c>
      <c r="M369" s="31" t="n">
        <f aca="false">G369/C369*1000</f>
        <v>4250</v>
      </c>
      <c r="N369" s="31" t="n">
        <f aca="false">H369/C369*1000</f>
        <v>4250</v>
      </c>
      <c r="O369" s="31" t="n">
        <f aca="false">I369/C369*1000</f>
        <v>4284.61538461538</v>
      </c>
      <c r="P369" s="31" t="n">
        <v>0</v>
      </c>
      <c r="Q369" s="31" t="n">
        <v>0</v>
      </c>
      <c r="R369" s="31" t="n">
        <v>0</v>
      </c>
    </row>
    <row r="370" customFormat="false" ht="18.75" hidden="false" customHeight="false" outlineLevel="0" collapsed="false">
      <c r="A370" s="47" t="s">
        <v>297</v>
      </c>
      <c r="B370" s="37" t="n">
        <v>310</v>
      </c>
      <c r="C370" s="31" t="n">
        <v>0</v>
      </c>
      <c r="D370" s="31" t="n">
        <v>0</v>
      </c>
      <c r="E370" s="31" t="n">
        <v>0</v>
      </c>
      <c r="F370" s="31" t="n">
        <v>0</v>
      </c>
      <c r="G370" s="31" t="n">
        <v>0</v>
      </c>
      <c r="H370" s="31" t="n">
        <v>0</v>
      </c>
      <c r="I370" s="31" t="n">
        <v>0</v>
      </c>
      <c r="J370" s="31" t="n">
        <v>0</v>
      </c>
      <c r="K370" s="31" t="n">
        <v>0</v>
      </c>
      <c r="L370" s="31" t="n">
        <v>0</v>
      </c>
      <c r="M370" s="31" t="n">
        <v>0</v>
      </c>
      <c r="N370" s="31" t="n">
        <v>0</v>
      </c>
      <c r="O370" s="31" t="n">
        <v>0</v>
      </c>
      <c r="P370" s="31" t="n">
        <v>0</v>
      </c>
      <c r="Q370" s="31" t="n">
        <v>0</v>
      </c>
      <c r="R370" s="31" t="n">
        <v>0</v>
      </c>
    </row>
    <row r="371" customFormat="false" ht="93.75" hidden="false" customHeight="false" outlineLevel="0" collapsed="false">
      <c r="A371" s="31" t="s">
        <v>298</v>
      </c>
      <c r="B371" s="31" t="n">
        <v>311</v>
      </c>
      <c r="C371" s="31" t="n">
        <v>2466</v>
      </c>
      <c r="D371" s="31" t="n">
        <v>26218.9</v>
      </c>
      <c r="E371" s="31" t="n">
        <v>23717.4</v>
      </c>
      <c r="F371" s="31" t="n">
        <v>26218.9</v>
      </c>
      <c r="G371" s="31" t="n">
        <v>26506.7</v>
      </c>
      <c r="H371" s="31" t="n">
        <v>26506.7</v>
      </c>
      <c r="I371" s="31" t="n">
        <v>26631.2</v>
      </c>
      <c r="J371" s="31" t="n">
        <f aca="false">D371/C371*1000</f>
        <v>10632.1573398216</v>
      </c>
      <c r="K371" s="31" t="n">
        <f aca="false">E371/C371*1000</f>
        <v>9617.76155717762</v>
      </c>
      <c r="L371" s="31" t="n">
        <f aca="false">F371/C371*1000</f>
        <v>10632.1573398216</v>
      </c>
      <c r="M371" s="31" t="n">
        <f aca="false">G371/C371*1000</f>
        <v>10748.8645579886</v>
      </c>
      <c r="N371" s="31" t="n">
        <f aca="false">H371/C371*1000</f>
        <v>10748.8645579886</v>
      </c>
      <c r="O371" s="31" t="n">
        <f aca="false">I371/C371*1000</f>
        <v>10799.3511759935</v>
      </c>
      <c r="P371" s="31" t="n">
        <v>10</v>
      </c>
      <c r="Q371" s="31" t="n">
        <v>106.5</v>
      </c>
      <c r="R371" s="31" t="n">
        <f aca="false">Q371*1000/P371</f>
        <v>10650</v>
      </c>
    </row>
    <row r="372" customFormat="false" ht="37.5" hidden="false" customHeight="false" outlineLevel="0" collapsed="false">
      <c r="A372" s="31" t="s">
        <v>299</v>
      </c>
      <c r="B372" s="31" t="n">
        <v>312</v>
      </c>
      <c r="C372" s="31" t="n">
        <f aca="false">SUM(C373:C375)</f>
        <v>406</v>
      </c>
      <c r="D372" s="31" t="n">
        <f aca="false">SUM(D373:D375)</f>
        <v>2198.4</v>
      </c>
      <c r="E372" s="31" t="n">
        <f aca="false">SUM(E373:E375)</f>
        <v>2007.6</v>
      </c>
      <c r="F372" s="31" t="n">
        <f aca="false">SUM(F373:F375)</f>
        <v>2198.6</v>
      </c>
      <c r="G372" s="31" t="n">
        <f aca="false">SUM(G373:G375)</f>
        <v>2198.6</v>
      </c>
      <c r="H372" s="31" t="n">
        <f aca="false">SUM(H373:H375)</f>
        <v>2198.6</v>
      </c>
      <c r="I372" s="31" t="n">
        <f aca="false">SUM(I373:I375)</f>
        <v>2203.6</v>
      </c>
      <c r="J372" s="31" t="n">
        <f aca="false">D372/C372*1000</f>
        <v>5414.77832512315</v>
      </c>
      <c r="K372" s="31" t="n">
        <f aca="false">E372/C372*1000</f>
        <v>4944.8275862069</v>
      </c>
      <c r="L372" s="31" t="n">
        <f aca="false">F372/C372*1000</f>
        <v>5415.27093596059</v>
      </c>
      <c r="M372" s="31" t="n">
        <f aca="false">G372/C372*1000</f>
        <v>5415.27093596059</v>
      </c>
      <c r="N372" s="31" t="n">
        <f aca="false">H372/C372*1000</f>
        <v>5415.27093596059</v>
      </c>
      <c r="O372" s="31" t="n">
        <f aca="false">I372/C372*1000</f>
        <v>5427.58620689655</v>
      </c>
      <c r="P372" s="31" t="n">
        <f aca="false">SUM(P373:P375)</f>
        <v>2</v>
      </c>
      <c r="Q372" s="31" t="n">
        <f aca="false">SUM(Q373:Q375)</f>
        <v>11.6</v>
      </c>
      <c r="R372" s="31" t="n">
        <f aca="false">Q372*1000/P372</f>
        <v>5800</v>
      </c>
    </row>
    <row r="373" customFormat="false" ht="37.5" hidden="false" customHeight="false" outlineLevel="0" collapsed="false">
      <c r="A373" s="31" t="s">
        <v>158</v>
      </c>
      <c r="B373" s="31" t="n">
        <v>313</v>
      </c>
      <c r="C373" s="31" t="n">
        <f aca="false">C566+C573</f>
        <v>385</v>
      </c>
      <c r="D373" s="31" t="n">
        <f aca="false">D566+D573</f>
        <v>2105.6</v>
      </c>
      <c r="E373" s="31" t="n">
        <f aca="false">E566+E573</f>
        <v>1919.8</v>
      </c>
      <c r="F373" s="31" t="n">
        <f aca="false">F566+F573</f>
        <v>2105.8</v>
      </c>
      <c r="G373" s="31" t="n">
        <f aca="false">G566+G573</f>
        <v>2105.8</v>
      </c>
      <c r="H373" s="31" t="n">
        <f aca="false">H566+H573</f>
        <v>2105.8</v>
      </c>
      <c r="I373" s="31" t="n">
        <f aca="false">I566+I573</f>
        <v>2110.8</v>
      </c>
      <c r="J373" s="31" t="n">
        <f aca="false">D373/C373*1000</f>
        <v>5469.09090909091</v>
      </c>
      <c r="K373" s="31" t="n">
        <f aca="false">E373/C373*1000</f>
        <v>4986.49350649351</v>
      </c>
      <c r="L373" s="31" t="n">
        <f aca="false">F373/C373*1000</f>
        <v>5469.61038961039</v>
      </c>
      <c r="M373" s="31" t="n">
        <f aca="false">G373/C373*1000</f>
        <v>5469.61038961039</v>
      </c>
      <c r="N373" s="31" t="n">
        <f aca="false">H373/C373*1000</f>
        <v>5469.61038961039</v>
      </c>
      <c r="O373" s="31" t="n">
        <f aca="false">I373/C373*1000</f>
        <v>5482.5974025974</v>
      </c>
      <c r="P373" s="31" t="n">
        <f aca="false">P566+P573</f>
        <v>2</v>
      </c>
      <c r="Q373" s="31" t="n">
        <f aca="false">Q566+Q573</f>
        <v>11.6</v>
      </c>
      <c r="R373" s="31" t="n">
        <f aca="false">Q373*1000/P373</f>
        <v>5800</v>
      </c>
    </row>
    <row r="374" customFormat="false" ht="18.75" hidden="false" customHeight="false" outlineLevel="0" collapsed="false">
      <c r="A374" s="31" t="s">
        <v>159</v>
      </c>
      <c r="B374" s="31" t="n">
        <v>314</v>
      </c>
      <c r="C374" s="31" t="n">
        <v>12</v>
      </c>
      <c r="D374" s="31" t="n">
        <v>60.1</v>
      </c>
      <c r="E374" s="31" t="n">
        <v>55.8</v>
      </c>
      <c r="F374" s="31" t="n">
        <v>60.1</v>
      </c>
      <c r="G374" s="31" t="n">
        <v>60.1</v>
      </c>
      <c r="H374" s="31" t="n">
        <v>60.1</v>
      </c>
      <c r="I374" s="31" t="n">
        <v>60.1</v>
      </c>
      <c r="J374" s="31" t="n">
        <f aca="false">D374/C374*1000</f>
        <v>5008.33333333333</v>
      </c>
      <c r="K374" s="31" t="n">
        <f aca="false">E374/C374*1000</f>
        <v>4650</v>
      </c>
      <c r="L374" s="31" t="n">
        <f aca="false">F374/C374*1000</f>
        <v>5008.33333333333</v>
      </c>
      <c r="M374" s="31" t="n">
        <f aca="false">G374/C374*1000</f>
        <v>5008.33333333333</v>
      </c>
      <c r="N374" s="31" t="n">
        <f aca="false">H374/C374*1000</f>
        <v>5008.33333333333</v>
      </c>
      <c r="O374" s="31" t="n">
        <f aca="false">I374/C374*1000</f>
        <v>5008.33333333333</v>
      </c>
      <c r="P374" s="31" t="n">
        <v>0</v>
      </c>
      <c r="Q374" s="31" t="n">
        <v>0</v>
      </c>
      <c r="R374" s="31" t="n">
        <v>0</v>
      </c>
    </row>
    <row r="375" customFormat="false" ht="37.5" hidden="false" customHeight="false" outlineLevel="0" collapsed="false">
      <c r="A375" s="31" t="s">
        <v>202</v>
      </c>
      <c r="B375" s="31" t="n">
        <v>315</v>
      </c>
      <c r="C375" s="31" t="n">
        <v>9</v>
      </c>
      <c r="D375" s="31" t="n">
        <v>32.7</v>
      </c>
      <c r="E375" s="31" t="n">
        <v>32</v>
      </c>
      <c r="F375" s="31" t="n">
        <v>32.7</v>
      </c>
      <c r="G375" s="31" t="n">
        <v>32.7</v>
      </c>
      <c r="H375" s="31" t="n">
        <v>32.7</v>
      </c>
      <c r="I375" s="31" t="n">
        <v>32.7</v>
      </c>
      <c r="J375" s="31" t="n">
        <f aca="false">D375/C375*1000</f>
        <v>3633.33333333333</v>
      </c>
      <c r="K375" s="31" t="n">
        <f aca="false">E375/C375*1000</f>
        <v>3555.55555555556</v>
      </c>
      <c r="L375" s="31" t="n">
        <f aca="false">F375/C375*1000</f>
        <v>3633.33333333333</v>
      </c>
      <c r="M375" s="31" t="n">
        <f aca="false">G375/C375*1000</f>
        <v>3633.33333333333</v>
      </c>
      <c r="N375" s="31" t="n">
        <f aca="false">H375/C375*1000</f>
        <v>3633.33333333333</v>
      </c>
      <c r="O375" s="31" t="n">
        <f aca="false">I375/C375*1000</f>
        <v>3633.33333333333</v>
      </c>
      <c r="P375" s="31" t="n">
        <v>0</v>
      </c>
      <c r="Q375" s="31" t="n">
        <v>0</v>
      </c>
      <c r="R375" s="31" t="n">
        <v>0</v>
      </c>
    </row>
    <row r="376" customFormat="false" ht="37.5" hidden="false" customHeight="false" outlineLevel="0" collapsed="false">
      <c r="A376" s="31" t="s">
        <v>300</v>
      </c>
      <c r="B376" s="31" t="n">
        <v>316</v>
      </c>
      <c r="C376" s="31" t="n">
        <v>3</v>
      </c>
      <c r="D376" s="31" t="n">
        <v>2.2</v>
      </c>
      <c r="E376" s="31" t="n">
        <v>1.4</v>
      </c>
      <c r="F376" s="31" t="n">
        <v>5.5</v>
      </c>
      <c r="G376" s="31" t="n">
        <v>5.5</v>
      </c>
      <c r="H376" s="31" t="n">
        <v>5.5</v>
      </c>
      <c r="I376" s="31" t="n">
        <v>5.5</v>
      </c>
      <c r="J376" s="31" t="n">
        <f aca="false">D376/C376*1000</f>
        <v>733.333333333333</v>
      </c>
      <c r="K376" s="31" t="n">
        <f aca="false">E376/C376*1000</f>
        <v>466.666666666667</v>
      </c>
      <c r="L376" s="31" t="n">
        <f aca="false">F376/C376*1000</f>
        <v>1833.33333333333</v>
      </c>
      <c r="M376" s="31" t="n">
        <f aca="false">G376/C376*1000</f>
        <v>1833.33333333333</v>
      </c>
      <c r="N376" s="31" t="n">
        <f aca="false">H376/C376*1000</f>
        <v>1833.33333333333</v>
      </c>
      <c r="O376" s="31" t="n">
        <f aca="false">I376/C376*1000</f>
        <v>1833.33333333333</v>
      </c>
      <c r="P376" s="31" t="n">
        <v>0</v>
      </c>
      <c r="Q376" s="31" t="n">
        <v>0</v>
      </c>
      <c r="R376" s="31" t="n">
        <v>0</v>
      </c>
    </row>
    <row r="377" customFormat="false" ht="93.75" hidden="false" customHeight="false" outlineLevel="0" collapsed="false">
      <c r="A377" s="31" t="s">
        <v>301</v>
      </c>
      <c r="B377" s="31" t="n">
        <v>317</v>
      </c>
      <c r="C377" s="31" t="n">
        <v>2034</v>
      </c>
      <c r="D377" s="31" t="n">
        <v>15924.7</v>
      </c>
      <c r="E377" s="31" t="n">
        <v>14456.5</v>
      </c>
      <c r="F377" s="31" t="n">
        <v>15927.3</v>
      </c>
      <c r="G377" s="31" t="n">
        <v>16137</v>
      </c>
      <c r="H377" s="31" t="n">
        <v>16137</v>
      </c>
      <c r="I377" s="31" t="n">
        <v>16410.1</v>
      </c>
      <c r="J377" s="31" t="n">
        <f aca="false">D377/C377*1000</f>
        <v>7829.25270403147</v>
      </c>
      <c r="K377" s="31" t="n">
        <f aca="false">E377/C377*1000</f>
        <v>7107.42379547689</v>
      </c>
      <c r="L377" s="31" t="n">
        <f aca="false">F377/C377*1000</f>
        <v>7830.53097345133</v>
      </c>
      <c r="M377" s="31" t="n">
        <f aca="false">G377/C377*1000</f>
        <v>7933.62831858407</v>
      </c>
      <c r="N377" s="31" t="n">
        <f aca="false">H377/C377*1000</f>
        <v>7933.62831858407</v>
      </c>
      <c r="O377" s="31" t="n">
        <f aca="false">I377/C377*1000</f>
        <v>8067.89577187807</v>
      </c>
      <c r="P377" s="31" t="n">
        <v>11</v>
      </c>
      <c r="Q377" s="31" t="n">
        <v>179.2</v>
      </c>
      <c r="R377" s="31" t="n">
        <f aca="false">Q377*1000/P377</f>
        <v>16290.9090909091</v>
      </c>
    </row>
    <row r="378" customFormat="false" ht="39.75" hidden="false" customHeight="false" outlineLevel="0" collapsed="false">
      <c r="A378" s="32" t="s">
        <v>302</v>
      </c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3"/>
      <c r="Q378" s="33"/>
      <c r="R378" s="33"/>
    </row>
    <row r="379" customFormat="false" ht="56.25" hidden="false" customHeight="false" outlineLevel="0" collapsed="false">
      <c r="A379" s="31" t="s">
        <v>303</v>
      </c>
      <c r="B379" s="31" t="n">
        <v>318</v>
      </c>
      <c r="C379" s="31" t="n">
        <f aca="false">C380+C381+C382+C383+C384</f>
        <v>10875</v>
      </c>
      <c r="D379" s="31" t="n">
        <f aca="false">D380+D381+D382+D383+D384</f>
        <v>55922</v>
      </c>
      <c r="E379" s="31" t="n">
        <f aca="false">E380+E381+E382+E383+E384</f>
        <v>48719.9</v>
      </c>
      <c r="F379" s="31" t="n">
        <f aca="false">F380+F381+F382+F383+F384</f>
        <v>56574.7</v>
      </c>
      <c r="G379" s="31" t="n">
        <f aca="false">G380+G381+G382+G383+G384</f>
        <v>57291.5</v>
      </c>
      <c r="H379" s="31" t="n">
        <f aca="false">H380+H381+H382+H383+H384</f>
        <v>57352.5</v>
      </c>
      <c r="I379" s="31" t="n">
        <f aca="false">I380+I381+I382+I383+I384</f>
        <v>57798.1</v>
      </c>
      <c r="J379" s="31" t="n">
        <f aca="false">D379/C379*1000</f>
        <v>5142.25287356322</v>
      </c>
      <c r="K379" s="31" t="n">
        <f aca="false">E379/C379*1000</f>
        <v>4479.9908045977</v>
      </c>
      <c r="L379" s="31" t="n">
        <f aca="false">F379/C379*1000</f>
        <v>5202.27126436782</v>
      </c>
      <c r="M379" s="31" t="n">
        <f aca="false">G379/C379*1000</f>
        <v>5268.18390804598</v>
      </c>
      <c r="N379" s="31" t="n">
        <f aca="false">H379/C379*1000</f>
        <v>5273.79310344828</v>
      </c>
      <c r="O379" s="31" t="n">
        <f aca="false">I379/C379*1000</f>
        <v>5314.76781609195</v>
      </c>
      <c r="P379" s="31" t="n">
        <f aca="false">P380+P381+P382+P383+P384</f>
        <v>93</v>
      </c>
      <c r="Q379" s="31" t="n">
        <f aca="false">Q380+Q381+Q382+Q383+Q384</f>
        <v>351.4</v>
      </c>
      <c r="R379" s="31" t="n">
        <f aca="false">Q379*1000/P379</f>
        <v>3778.49462365591</v>
      </c>
    </row>
    <row r="380" customFormat="false" ht="37.5" hidden="false" customHeight="false" outlineLevel="0" collapsed="false">
      <c r="A380" s="40" t="s">
        <v>304</v>
      </c>
      <c r="B380" s="31" t="n">
        <v>319</v>
      </c>
      <c r="C380" s="31" t="n">
        <v>3763</v>
      </c>
      <c r="D380" s="31" t="n">
        <v>33117.3</v>
      </c>
      <c r="E380" s="31" t="n">
        <v>29619.2</v>
      </c>
      <c r="F380" s="31" t="n">
        <v>33143.2</v>
      </c>
      <c r="G380" s="31" t="n">
        <v>33775.4</v>
      </c>
      <c r="H380" s="31" t="n">
        <v>33791.3</v>
      </c>
      <c r="I380" s="31" t="n">
        <v>33959.7</v>
      </c>
      <c r="J380" s="31" t="n">
        <f aca="false">D380/C380*1000</f>
        <v>8800.77066170609</v>
      </c>
      <c r="K380" s="31" t="n">
        <f aca="false">E380/C380*1000</f>
        <v>7871.16662237576</v>
      </c>
      <c r="L380" s="31" t="n">
        <f aca="false">F380/C380*1000</f>
        <v>8807.65346797768</v>
      </c>
      <c r="M380" s="31" t="n">
        <f aca="false">G380/C380*1000</f>
        <v>8975.65771990433</v>
      </c>
      <c r="N380" s="31" t="n">
        <f aca="false">H380/C380*1000</f>
        <v>8979.88307201701</v>
      </c>
      <c r="O380" s="31" t="n">
        <f aca="false">I380/C380*1000</f>
        <v>9024.63460005315</v>
      </c>
      <c r="P380" s="31" t="n">
        <v>13</v>
      </c>
      <c r="Q380" s="31" t="n">
        <v>113.5</v>
      </c>
      <c r="R380" s="31" t="n">
        <f aca="false">Q380*1000/P380</f>
        <v>8730.76923076923</v>
      </c>
    </row>
    <row r="381" customFormat="false" ht="18.75" hidden="false" customHeight="false" outlineLevel="0" collapsed="false">
      <c r="A381" s="39" t="s">
        <v>305</v>
      </c>
      <c r="B381" s="31" t="n">
        <v>320</v>
      </c>
      <c r="C381" s="31" t="n">
        <v>5392</v>
      </c>
      <c r="D381" s="31" t="n">
        <v>18358.8</v>
      </c>
      <c r="E381" s="31" t="n">
        <v>15807.9</v>
      </c>
      <c r="F381" s="31" t="n">
        <v>18788.8</v>
      </c>
      <c r="G381" s="31" t="n">
        <v>18861.2</v>
      </c>
      <c r="H381" s="31" t="n">
        <v>18888.2</v>
      </c>
      <c r="I381" s="31" t="n">
        <v>19023.3</v>
      </c>
      <c r="J381" s="31" t="n">
        <f aca="false">D381/C381*1000</f>
        <v>3404.82195845697</v>
      </c>
      <c r="K381" s="31" t="n">
        <f aca="false">E381/C381*1000</f>
        <v>2931.7321958457</v>
      </c>
      <c r="L381" s="31" t="n">
        <f aca="false">F381/C381*1000</f>
        <v>3484.56973293769</v>
      </c>
      <c r="M381" s="31" t="n">
        <f aca="false">G381/C381*1000</f>
        <v>3497.99703264095</v>
      </c>
      <c r="N381" s="31" t="n">
        <f aca="false">H381/C381*1000</f>
        <v>3503.00445103858</v>
      </c>
      <c r="O381" s="31" t="n">
        <f aca="false">I381/C381*1000</f>
        <v>3528.06008902077</v>
      </c>
      <c r="P381" s="31" t="n">
        <v>22</v>
      </c>
      <c r="Q381" s="31" t="n">
        <v>66.2</v>
      </c>
      <c r="R381" s="31" t="n">
        <f aca="false">Q381*1000/P381</f>
        <v>3009.09090909091</v>
      </c>
    </row>
    <row r="382" customFormat="false" ht="18.75" hidden="false" customHeight="false" outlineLevel="0" collapsed="false">
      <c r="A382" s="39" t="s">
        <v>306</v>
      </c>
      <c r="B382" s="31" t="n">
        <v>321</v>
      </c>
      <c r="C382" s="31" t="n">
        <v>1650</v>
      </c>
      <c r="D382" s="31" t="n">
        <v>4276.7</v>
      </c>
      <c r="E382" s="31" t="n">
        <v>3157.1</v>
      </c>
      <c r="F382" s="31" t="n">
        <v>4460.5</v>
      </c>
      <c r="G382" s="31" t="n">
        <v>4472.7</v>
      </c>
      <c r="H382" s="31" t="n">
        <v>4490.8</v>
      </c>
      <c r="I382" s="31" t="n">
        <v>4621.7</v>
      </c>
      <c r="J382" s="31" t="n">
        <f aca="false">D382/C382*1000</f>
        <v>2591.93939393939</v>
      </c>
      <c r="K382" s="31" t="n">
        <f aca="false">E382/C382*1000</f>
        <v>1913.39393939394</v>
      </c>
      <c r="L382" s="31" t="n">
        <f aca="false">F382/C382*1000</f>
        <v>2703.33333333333</v>
      </c>
      <c r="M382" s="31" t="n">
        <f aca="false">G382/C382*1000</f>
        <v>2710.72727272727</v>
      </c>
      <c r="N382" s="31" t="n">
        <f aca="false">H382/C382*1000</f>
        <v>2721.69696969697</v>
      </c>
      <c r="O382" s="31" t="n">
        <f aca="false">I382/C382*1000</f>
        <v>2801.0303030303</v>
      </c>
      <c r="P382" s="31" t="n">
        <v>53</v>
      </c>
      <c r="Q382" s="31" t="n">
        <v>159.8</v>
      </c>
      <c r="R382" s="31" t="n">
        <f aca="false">Q382*1000/P382</f>
        <v>3015.09433962264</v>
      </c>
    </row>
    <row r="383" customFormat="false" ht="18.75" hidden="false" customHeight="false" outlineLevel="0" collapsed="false">
      <c r="A383" s="39" t="s">
        <v>307</v>
      </c>
      <c r="B383" s="31" t="n">
        <v>322</v>
      </c>
      <c r="C383" s="31" t="n">
        <v>70</v>
      </c>
      <c r="D383" s="31" t="n">
        <v>169.2</v>
      </c>
      <c r="E383" s="31" t="n">
        <v>135.7</v>
      </c>
      <c r="F383" s="31" t="n">
        <v>182.2</v>
      </c>
      <c r="G383" s="31" t="n">
        <v>182.2</v>
      </c>
      <c r="H383" s="31" t="n">
        <v>182.2</v>
      </c>
      <c r="I383" s="31" t="n">
        <v>193.4</v>
      </c>
      <c r="J383" s="31" t="n">
        <f aca="false">D383/C383*1000</f>
        <v>2417.14285714286</v>
      </c>
      <c r="K383" s="31" t="n">
        <f aca="false">E383/C383*1000</f>
        <v>1938.57142857143</v>
      </c>
      <c r="L383" s="31" t="n">
        <f aca="false">F383/C383*1000</f>
        <v>2602.85714285714</v>
      </c>
      <c r="M383" s="31" t="n">
        <f aca="false">G383/C383*1000</f>
        <v>2602.85714285714</v>
      </c>
      <c r="N383" s="31" t="n">
        <f aca="false">H383/C383*1000</f>
        <v>2602.85714285714</v>
      </c>
      <c r="O383" s="31" t="n">
        <f aca="false">I383/C383*1000</f>
        <v>2762.85714285714</v>
      </c>
      <c r="P383" s="31" t="n">
        <v>5</v>
      </c>
      <c r="Q383" s="31" t="n">
        <v>11.9</v>
      </c>
      <c r="R383" s="31" t="n">
        <f aca="false">Q383*1000/P383</f>
        <v>2380</v>
      </c>
    </row>
    <row r="384" customFormat="false" ht="18.75" hidden="false" customHeight="false" outlineLevel="0" collapsed="false">
      <c r="A384" s="39" t="s">
        <v>206</v>
      </c>
      <c r="B384" s="31" t="n">
        <v>323</v>
      </c>
      <c r="C384" s="31" t="n">
        <v>0</v>
      </c>
      <c r="D384" s="31" t="n">
        <v>0</v>
      </c>
      <c r="E384" s="31" t="n">
        <v>0</v>
      </c>
      <c r="F384" s="31" t="n">
        <v>0</v>
      </c>
      <c r="G384" s="31" t="n">
        <v>0</v>
      </c>
      <c r="H384" s="31" t="n">
        <v>0</v>
      </c>
      <c r="I384" s="31" t="n">
        <v>0</v>
      </c>
      <c r="J384" s="31" t="n">
        <v>0</v>
      </c>
      <c r="K384" s="31" t="n">
        <v>0</v>
      </c>
      <c r="L384" s="31" t="n">
        <v>0</v>
      </c>
      <c r="M384" s="31" t="n">
        <v>0</v>
      </c>
      <c r="N384" s="31" t="n">
        <v>0</v>
      </c>
      <c r="O384" s="31" t="n">
        <v>0</v>
      </c>
      <c r="P384" s="31" t="n">
        <v>0</v>
      </c>
      <c r="Q384" s="31" t="n">
        <v>0</v>
      </c>
      <c r="R384" s="31" t="n">
        <v>0</v>
      </c>
    </row>
    <row r="385" customFormat="false" ht="18.75" hidden="false" customHeight="false" outlineLevel="0" collapsed="false">
      <c r="A385" s="39" t="s">
        <v>308</v>
      </c>
      <c r="B385" s="31" t="n">
        <v>324</v>
      </c>
      <c r="C385" s="31" t="n">
        <v>0</v>
      </c>
      <c r="D385" s="31" t="n">
        <v>0</v>
      </c>
      <c r="E385" s="31" t="n">
        <v>0</v>
      </c>
      <c r="F385" s="31" t="n">
        <v>0</v>
      </c>
      <c r="G385" s="31" t="n">
        <v>0</v>
      </c>
      <c r="H385" s="31" t="n">
        <v>0</v>
      </c>
      <c r="I385" s="31" t="n">
        <v>0</v>
      </c>
      <c r="J385" s="31" t="n">
        <v>0</v>
      </c>
      <c r="K385" s="31" t="n">
        <v>0</v>
      </c>
      <c r="L385" s="31" t="n">
        <v>0</v>
      </c>
      <c r="M385" s="31" t="n">
        <v>0</v>
      </c>
      <c r="N385" s="31" t="n">
        <v>0</v>
      </c>
      <c r="O385" s="31" t="n">
        <v>0</v>
      </c>
      <c r="P385" s="31" t="n">
        <v>0</v>
      </c>
      <c r="Q385" s="31" t="n">
        <v>0</v>
      </c>
      <c r="R385" s="31" t="n">
        <v>0</v>
      </c>
    </row>
    <row r="386" customFormat="false" ht="56.25" hidden="false" customHeight="false" outlineLevel="0" collapsed="false">
      <c r="A386" s="31" t="s">
        <v>309</v>
      </c>
      <c r="B386" s="31" t="n">
        <v>325</v>
      </c>
      <c r="C386" s="31" t="n">
        <f aca="false">SUM(C387:C391)</f>
        <v>7011</v>
      </c>
      <c r="D386" s="31" t="n">
        <f aca="false">SUM(D387:D391)</f>
        <v>23902.7</v>
      </c>
      <c r="E386" s="31" t="n">
        <f aca="false">SUM(E387:E391)</f>
        <v>19958</v>
      </c>
      <c r="F386" s="31" t="n">
        <f aca="false">SUM(F387:F391)</f>
        <v>24445.9</v>
      </c>
      <c r="G386" s="31" t="n">
        <f aca="false">SUM(G387:G391)</f>
        <v>24529.1</v>
      </c>
      <c r="H386" s="31" t="n">
        <f aca="false">SUM(H387:H391)</f>
        <v>24590.1</v>
      </c>
      <c r="I386" s="31" t="n">
        <f aca="false">SUM(I387:I391)</f>
        <v>24843.6</v>
      </c>
      <c r="J386" s="31" t="n">
        <f aca="false">D386/C386*1000</f>
        <v>3409.31393524462</v>
      </c>
      <c r="K386" s="31" t="n">
        <f aca="false">E386/C386*1000</f>
        <v>2846.66951932677</v>
      </c>
      <c r="L386" s="31" t="n">
        <f aca="false">F386/C386*1000</f>
        <v>3486.79218371131</v>
      </c>
      <c r="M386" s="31" t="n">
        <f aca="false">G386/C386*1000</f>
        <v>3498.65924975039</v>
      </c>
      <c r="N386" s="31" t="n">
        <f aca="false">H386/C386*1000</f>
        <v>3507.35986307231</v>
      </c>
      <c r="O386" s="31" t="n">
        <f aca="false">I386/C386*1000</f>
        <v>3543.51732991014</v>
      </c>
      <c r="P386" s="31" t="n">
        <f aca="false">SUM(P387:P391)</f>
        <v>66</v>
      </c>
      <c r="Q386" s="31" t="n">
        <f aca="false">SUM(Q387:Q391)</f>
        <v>195</v>
      </c>
      <c r="R386" s="31" t="n">
        <f aca="false">Q386*1000/P386</f>
        <v>2954.54545454545</v>
      </c>
    </row>
    <row r="387" customFormat="false" ht="37.5" hidden="false" customHeight="false" outlineLevel="0" collapsed="false">
      <c r="A387" s="40" t="s">
        <v>304</v>
      </c>
      <c r="B387" s="31" t="n">
        <v>326</v>
      </c>
      <c r="C387" s="31" t="n">
        <v>190</v>
      </c>
      <c r="D387" s="31" t="n">
        <v>1881.1</v>
      </c>
      <c r="E387" s="31" t="n">
        <v>1473.6</v>
      </c>
      <c r="F387" s="31" t="n">
        <v>1881.1</v>
      </c>
      <c r="G387" s="31" t="n">
        <v>1909.7</v>
      </c>
      <c r="H387" s="31" t="n">
        <v>1926.8</v>
      </c>
      <c r="I387" s="31" t="n">
        <v>1938.2</v>
      </c>
      <c r="J387" s="31" t="n">
        <f aca="false">D387/C387*1000</f>
        <v>9900.52631578947</v>
      </c>
      <c r="K387" s="31" t="n">
        <f aca="false">E387/C387*1000</f>
        <v>7755.78947368421</v>
      </c>
      <c r="L387" s="31" t="n">
        <f aca="false">F387/C387*1000</f>
        <v>9900.52631578947</v>
      </c>
      <c r="M387" s="31" t="n">
        <f aca="false">G387/C387*1000</f>
        <v>10051.052631579</v>
      </c>
      <c r="N387" s="31" t="n">
        <f aca="false">H387/C387*1000</f>
        <v>10141.0526315789</v>
      </c>
      <c r="O387" s="31" t="n">
        <f aca="false">I387/C387*1000</f>
        <v>10201.0526315789</v>
      </c>
      <c r="P387" s="31" t="n">
        <v>0</v>
      </c>
      <c r="Q387" s="31" t="n">
        <v>0</v>
      </c>
      <c r="R387" s="31" t="n">
        <v>0</v>
      </c>
    </row>
    <row r="388" customFormat="false" ht="18.75" hidden="false" customHeight="false" outlineLevel="0" collapsed="false">
      <c r="A388" s="39" t="s">
        <v>305</v>
      </c>
      <c r="B388" s="31" t="n">
        <v>327</v>
      </c>
      <c r="C388" s="31" t="n">
        <v>5270</v>
      </c>
      <c r="D388" s="31" t="n">
        <v>17892.6</v>
      </c>
      <c r="E388" s="31" t="n">
        <v>15412.7</v>
      </c>
      <c r="F388" s="31" t="n">
        <v>18295.9</v>
      </c>
      <c r="G388" s="31" t="n">
        <v>18348.7</v>
      </c>
      <c r="H388" s="31" t="n">
        <v>18375.7</v>
      </c>
      <c r="I388" s="31" t="n">
        <v>18499.8</v>
      </c>
      <c r="J388" s="31" t="n">
        <f aca="false">D388/C388*1000</f>
        <v>3395.18026565465</v>
      </c>
      <c r="K388" s="31" t="n">
        <f aca="false">E388/C388*1000</f>
        <v>2924.6110056926</v>
      </c>
      <c r="L388" s="31" t="n">
        <f aca="false">F388/C388*1000</f>
        <v>3471.70777988615</v>
      </c>
      <c r="M388" s="31" t="n">
        <f aca="false">G388/C388*1000</f>
        <v>3481.72675521822</v>
      </c>
      <c r="N388" s="31" t="n">
        <f aca="false">H388/C388*1000</f>
        <v>3486.85009487666</v>
      </c>
      <c r="O388" s="31" t="n">
        <f aca="false">I388/C388*1000</f>
        <v>3510.39848197343</v>
      </c>
      <c r="P388" s="31" t="n">
        <v>21</v>
      </c>
      <c r="Q388" s="31" t="n">
        <v>64.1</v>
      </c>
      <c r="R388" s="31" t="n">
        <f aca="false">Q388*1000/P388</f>
        <v>3052.38095238095</v>
      </c>
    </row>
    <row r="389" customFormat="false" ht="18.75" hidden="false" customHeight="false" outlineLevel="0" collapsed="false">
      <c r="A389" s="39" t="s">
        <v>306</v>
      </c>
      <c r="B389" s="31" t="n">
        <v>328</v>
      </c>
      <c r="C389" s="31" t="n">
        <v>1489</v>
      </c>
      <c r="D389" s="31" t="n">
        <v>3976.6</v>
      </c>
      <c r="E389" s="31" t="n">
        <v>2948.3</v>
      </c>
      <c r="F389" s="31" t="n">
        <v>4104.9</v>
      </c>
      <c r="G389" s="31" t="n">
        <v>4106.7</v>
      </c>
      <c r="H389" s="31" t="n">
        <v>4123.6</v>
      </c>
      <c r="I389" s="31" t="n">
        <v>4232</v>
      </c>
      <c r="J389" s="31" t="n">
        <f aca="false">D389/C389*1000</f>
        <v>2670.6514439221</v>
      </c>
      <c r="K389" s="31" t="n">
        <f aca="false">E389/C389*1000</f>
        <v>1980.05372733378</v>
      </c>
      <c r="L389" s="31" t="n">
        <f aca="false">F389/C389*1000</f>
        <v>2756.81665547347</v>
      </c>
      <c r="M389" s="31" t="n">
        <f aca="false">G389/C389*1000</f>
        <v>2758.02552048355</v>
      </c>
      <c r="N389" s="31" t="n">
        <f aca="false">H389/C389*1000</f>
        <v>2769.3754197448</v>
      </c>
      <c r="O389" s="31" t="n">
        <f aca="false">I389/C389*1000</f>
        <v>2842.17595701813</v>
      </c>
      <c r="P389" s="31" t="n">
        <v>40</v>
      </c>
      <c r="Q389" s="31" t="n">
        <v>119</v>
      </c>
      <c r="R389" s="31" t="n">
        <f aca="false">Q389*1000/P389</f>
        <v>2975</v>
      </c>
    </row>
    <row r="390" customFormat="false" ht="18.75" hidden="false" customHeight="false" outlineLevel="0" collapsed="false">
      <c r="A390" s="39" t="s">
        <v>307</v>
      </c>
      <c r="B390" s="31" t="n">
        <v>329</v>
      </c>
      <c r="C390" s="31" t="n">
        <v>62</v>
      </c>
      <c r="D390" s="31" t="n">
        <v>152.4</v>
      </c>
      <c r="E390" s="31" t="n">
        <v>123.4</v>
      </c>
      <c r="F390" s="31" t="n">
        <v>164</v>
      </c>
      <c r="G390" s="31" t="n">
        <v>164</v>
      </c>
      <c r="H390" s="31" t="n">
        <v>164</v>
      </c>
      <c r="I390" s="31" t="n">
        <v>173.6</v>
      </c>
      <c r="J390" s="31" t="n">
        <f aca="false">D390/C390*1000</f>
        <v>2458.06451612903</v>
      </c>
      <c r="K390" s="31" t="n">
        <f aca="false">E390/C390*1000</f>
        <v>1990.32258064516</v>
      </c>
      <c r="L390" s="31" t="n">
        <f aca="false">F390/C390*1000</f>
        <v>2645.16129032258</v>
      </c>
      <c r="M390" s="31" t="n">
        <f aca="false">G390/C390*1000</f>
        <v>2645.16129032258</v>
      </c>
      <c r="N390" s="31" t="n">
        <f aca="false">H390/C390*1000</f>
        <v>2645.16129032258</v>
      </c>
      <c r="O390" s="31" t="n">
        <f aca="false">I390/C390*1000</f>
        <v>2800</v>
      </c>
      <c r="P390" s="31" t="n">
        <v>5</v>
      </c>
      <c r="Q390" s="31" t="n">
        <v>11.9</v>
      </c>
      <c r="R390" s="31" t="n">
        <f aca="false">Q390*1000/P390</f>
        <v>2380</v>
      </c>
    </row>
    <row r="391" customFormat="false" ht="18.75" hidden="false" customHeight="false" outlineLevel="0" collapsed="false">
      <c r="A391" s="39" t="s">
        <v>310</v>
      </c>
      <c r="B391" s="31" t="n">
        <v>330</v>
      </c>
      <c r="C391" s="31" t="n">
        <v>0</v>
      </c>
      <c r="D391" s="31" t="n">
        <v>0</v>
      </c>
      <c r="E391" s="31" t="n">
        <v>0</v>
      </c>
      <c r="F391" s="31" t="n">
        <v>0</v>
      </c>
      <c r="G391" s="31" t="n">
        <v>0</v>
      </c>
      <c r="H391" s="31" t="n">
        <v>0</v>
      </c>
      <c r="I391" s="31" t="n">
        <v>0</v>
      </c>
      <c r="J391" s="31" t="n">
        <v>0</v>
      </c>
      <c r="K391" s="31" t="n">
        <v>0</v>
      </c>
      <c r="L391" s="31" t="n">
        <v>0</v>
      </c>
      <c r="M391" s="31" t="n">
        <v>0</v>
      </c>
      <c r="N391" s="31" t="n">
        <v>0</v>
      </c>
      <c r="O391" s="31" t="n">
        <v>0</v>
      </c>
      <c r="P391" s="31" t="n">
        <v>0</v>
      </c>
      <c r="Q391" s="31" t="n">
        <v>0</v>
      </c>
      <c r="R391" s="31" t="n">
        <v>0</v>
      </c>
    </row>
    <row r="392" customFormat="false" ht="37.5" hidden="false" customHeight="false" outlineLevel="0" collapsed="false">
      <c r="A392" s="43" t="s">
        <v>311</v>
      </c>
      <c r="B392" s="31" t="n">
        <v>331</v>
      </c>
      <c r="C392" s="31" t="n">
        <v>76</v>
      </c>
      <c r="D392" s="31" t="n">
        <v>150.8</v>
      </c>
      <c r="E392" s="31" t="n">
        <v>108.1</v>
      </c>
      <c r="F392" s="31" t="n">
        <v>170.3</v>
      </c>
      <c r="G392" s="31" t="n">
        <v>170.3</v>
      </c>
      <c r="H392" s="31" t="n">
        <v>170.3</v>
      </c>
      <c r="I392" s="31" t="n">
        <v>177.7</v>
      </c>
      <c r="J392" s="31" t="n">
        <f aca="false">D392/C392*1000</f>
        <v>1984.21052631579</v>
      </c>
      <c r="K392" s="31" t="n">
        <f aca="false">E392/C392*1000</f>
        <v>1422.36842105263</v>
      </c>
      <c r="L392" s="31" t="n">
        <f aca="false">F392/C392*1000</f>
        <v>2240.78947368421</v>
      </c>
      <c r="M392" s="31" t="n">
        <f aca="false">G392/C392*1000</f>
        <v>2240.78947368421</v>
      </c>
      <c r="N392" s="31" t="n">
        <f aca="false">H392/C392*1000</f>
        <v>2240.78947368421</v>
      </c>
      <c r="O392" s="31" t="n">
        <f aca="false">I392/C392*1000</f>
        <v>2338.15789473684</v>
      </c>
      <c r="P392" s="31" t="n">
        <v>13</v>
      </c>
      <c r="Q392" s="31" t="n">
        <v>31.6</v>
      </c>
      <c r="R392" s="31" t="n">
        <f aca="false">Q392*1000/P392</f>
        <v>2430.76923076923</v>
      </c>
    </row>
    <row r="393" customFormat="false" ht="18.75" hidden="false" customHeight="false" outlineLevel="0" collapsed="false">
      <c r="A393" s="39" t="s">
        <v>74</v>
      </c>
      <c r="B393" s="31" t="n">
        <v>332</v>
      </c>
      <c r="C393" s="31" t="n">
        <v>1783</v>
      </c>
      <c r="D393" s="31" t="n">
        <v>4590.8</v>
      </c>
      <c r="E393" s="31" t="n">
        <v>3985.7</v>
      </c>
      <c r="F393" s="31" t="n">
        <v>4917.5</v>
      </c>
      <c r="G393" s="31" t="n">
        <v>4958.9</v>
      </c>
      <c r="H393" s="31" t="n">
        <v>4974.7</v>
      </c>
      <c r="I393" s="31" t="n">
        <v>5009.8</v>
      </c>
      <c r="J393" s="31" t="n">
        <f aca="false">D393/C393*1000</f>
        <v>2574.76163768929</v>
      </c>
      <c r="K393" s="31" t="n">
        <f aca="false">E393/C393*1000</f>
        <v>2235.38979248458</v>
      </c>
      <c r="L393" s="31" t="n">
        <f aca="false">F393/C393*1000</f>
        <v>2757.99214806506</v>
      </c>
      <c r="M393" s="31" t="n">
        <f aca="false">G393/C393*1000</f>
        <v>2781.21144139091</v>
      </c>
      <c r="N393" s="31" t="n">
        <f aca="false">H393/C393*1000</f>
        <v>2790.07291082445</v>
      </c>
      <c r="O393" s="31" t="n">
        <f aca="false">I393/C393*1000</f>
        <v>2809.75883342681</v>
      </c>
      <c r="P393" s="31" t="n">
        <v>34</v>
      </c>
      <c r="Q393" s="31" t="n">
        <v>106</v>
      </c>
      <c r="R393" s="31" t="n">
        <f aca="false">Q393*1000/P393</f>
        <v>3117.64705882353</v>
      </c>
    </row>
    <row r="394" customFormat="false" ht="56.25" hidden="false" customHeight="false" outlineLevel="0" collapsed="false">
      <c r="A394" s="31" t="s">
        <v>312</v>
      </c>
      <c r="B394" s="31" t="n">
        <v>333</v>
      </c>
      <c r="C394" s="31" t="n">
        <f aca="false">SUM(C395:C399)</f>
        <v>3282</v>
      </c>
      <c r="D394" s="31" t="n">
        <f aca="false">SUM(D395:D399)</f>
        <v>29096</v>
      </c>
      <c r="E394" s="31" t="n">
        <f aca="false">SUM(E395:E399)</f>
        <v>26088</v>
      </c>
      <c r="F394" s="31" t="n">
        <f aca="false">SUM(F395:F399)</f>
        <v>29179</v>
      </c>
      <c r="G394" s="31" t="n">
        <f aca="false">SUM(G395:G399)</f>
        <v>29812.6</v>
      </c>
      <c r="H394" s="31" t="n">
        <f aca="false">SUM(H395:H399)</f>
        <v>29812.6</v>
      </c>
      <c r="I394" s="31" t="n">
        <f aca="false">SUM(I395:I399)</f>
        <v>29988.9</v>
      </c>
      <c r="J394" s="31" t="n">
        <f aca="false">D394/C394*1000</f>
        <v>8865.32602071907</v>
      </c>
      <c r="K394" s="31" t="n">
        <f aca="false">E394/C394*1000</f>
        <v>7948.81170018282</v>
      </c>
      <c r="L394" s="31" t="n">
        <f aca="false">F394/C394*1000</f>
        <v>8890.61547836685</v>
      </c>
      <c r="M394" s="31" t="n">
        <f aca="false">G394/C394*1000</f>
        <v>9083.66849482023</v>
      </c>
      <c r="N394" s="31" t="n">
        <f aca="false">H394/C394*1000</f>
        <v>9083.66849482023</v>
      </c>
      <c r="O394" s="31" t="n">
        <f aca="false">I394/C394*1000</f>
        <v>9137.38574040219</v>
      </c>
      <c r="P394" s="31" t="n">
        <f aca="false">SUM(P395:P399)</f>
        <v>21</v>
      </c>
      <c r="Q394" s="31" t="n">
        <f aca="false">SUM(Q395:Q399)</f>
        <v>133.3</v>
      </c>
      <c r="R394" s="31" t="n">
        <f aca="false">Q394*1000/P394</f>
        <v>6347.61904761905</v>
      </c>
    </row>
    <row r="395" customFormat="false" ht="37.5" hidden="false" customHeight="false" outlineLevel="0" collapsed="false">
      <c r="A395" s="40" t="s">
        <v>304</v>
      </c>
      <c r="B395" s="31" t="n">
        <v>334</v>
      </c>
      <c r="C395" s="31" t="n">
        <v>3057</v>
      </c>
      <c r="D395" s="31" t="n">
        <v>28633.8</v>
      </c>
      <c r="E395" s="31" t="n">
        <v>25756.3</v>
      </c>
      <c r="F395" s="31" t="n">
        <v>28646.1</v>
      </c>
      <c r="G395" s="31" t="n">
        <v>29249.7</v>
      </c>
      <c r="H395" s="31" t="n">
        <v>29249.7</v>
      </c>
      <c r="I395" s="31" t="n">
        <v>29395.8</v>
      </c>
      <c r="J395" s="31" t="n">
        <f aca="false">D395/C395*1000</f>
        <v>9366.6339548577</v>
      </c>
      <c r="K395" s="31" t="n">
        <f aca="false">E395/C395*1000</f>
        <v>8425.35165194635</v>
      </c>
      <c r="L395" s="31" t="n">
        <f aca="false">F395/C395*1000</f>
        <v>9370.65750736016</v>
      </c>
      <c r="M395" s="31" t="n">
        <f aca="false">G395/C395*1000</f>
        <v>9568.10598626104</v>
      </c>
      <c r="N395" s="31" t="n">
        <f aca="false">H395/C395*1000</f>
        <v>9568.10598626104</v>
      </c>
      <c r="O395" s="31" t="n">
        <f aca="false">I395/C395*1000</f>
        <v>9615.89793915604</v>
      </c>
      <c r="P395" s="31" t="n">
        <v>13</v>
      </c>
      <c r="Q395" s="31" t="n">
        <v>113.5</v>
      </c>
      <c r="R395" s="31" t="n">
        <f aca="false">Q395*1000/P395</f>
        <v>8730.76923076923</v>
      </c>
    </row>
    <row r="396" customFormat="false" ht="18.75" hidden="false" customHeight="false" outlineLevel="0" collapsed="false">
      <c r="A396" s="39" t="s">
        <v>305</v>
      </c>
      <c r="B396" s="31" t="n">
        <v>335</v>
      </c>
      <c r="C396" s="31" t="n">
        <v>88</v>
      </c>
      <c r="D396" s="31" t="n">
        <v>224.4</v>
      </c>
      <c r="E396" s="31" t="n">
        <v>168.9</v>
      </c>
      <c r="F396" s="31" t="n">
        <v>245.5</v>
      </c>
      <c r="G396" s="31" t="n">
        <v>265.1</v>
      </c>
      <c r="H396" s="31" t="n">
        <v>265.1</v>
      </c>
      <c r="I396" s="31" t="n">
        <v>274.7</v>
      </c>
      <c r="J396" s="31" t="n">
        <f aca="false">D396/C396*1000</f>
        <v>2550</v>
      </c>
      <c r="K396" s="31" t="n">
        <f aca="false">E396/C396*1000</f>
        <v>1919.31818181818</v>
      </c>
      <c r="L396" s="31" t="n">
        <f aca="false">F396/C396*1000</f>
        <v>2789.77272727273</v>
      </c>
      <c r="M396" s="31" t="n">
        <f aca="false">G396/C396*1000</f>
        <v>3012.5</v>
      </c>
      <c r="N396" s="31" t="n">
        <f aca="false">H396/C396*1000</f>
        <v>3012.5</v>
      </c>
      <c r="O396" s="31" t="n">
        <f aca="false">I396/C396*1000</f>
        <v>3121.59090909091</v>
      </c>
      <c r="P396" s="31" t="n">
        <v>1</v>
      </c>
      <c r="Q396" s="31" t="n">
        <v>2.1</v>
      </c>
      <c r="R396" s="31" t="n">
        <v>2100</v>
      </c>
    </row>
    <row r="397" customFormat="false" ht="18.75" hidden="false" customHeight="false" outlineLevel="0" collapsed="false">
      <c r="A397" s="39" t="s">
        <v>306</v>
      </c>
      <c r="B397" s="31" t="n">
        <v>336</v>
      </c>
      <c r="C397" s="31" t="n">
        <v>129</v>
      </c>
      <c r="D397" s="31" t="n">
        <v>221</v>
      </c>
      <c r="E397" s="31" t="n">
        <v>150.5</v>
      </c>
      <c r="F397" s="31" t="n">
        <v>269.2</v>
      </c>
      <c r="G397" s="31" t="n">
        <v>279.6</v>
      </c>
      <c r="H397" s="31" t="n">
        <v>279.6</v>
      </c>
      <c r="I397" s="31" t="n">
        <v>298.6</v>
      </c>
      <c r="J397" s="31" t="n">
        <f aca="false">D397/C397*1000</f>
        <v>1713.17829457364</v>
      </c>
      <c r="K397" s="31" t="n">
        <f aca="false">E397/C397*1000</f>
        <v>1166.66666666667</v>
      </c>
      <c r="L397" s="31" t="n">
        <f aca="false">F397/C397*1000</f>
        <v>2086.82170542636</v>
      </c>
      <c r="M397" s="31" t="n">
        <f aca="false">G397/C397*1000</f>
        <v>2167.44186046512</v>
      </c>
      <c r="N397" s="31" t="n">
        <f aca="false">H397/C397*1000</f>
        <v>2167.44186046512</v>
      </c>
      <c r="O397" s="31" t="n">
        <f aca="false">I397/C397*1000</f>
        <v>2314.72868217054</v>
      </c>
      <c r="P397" s="31" t="n">
        <v>7</v>
      </c>
      <c r="Q397" s="31" t="n">
        <v>17.7</v>
      </c>
      <c r="R397" s="31" t="n">
        <f aca="false">Q397*1000/P397</f>
        <v>2528.57142857143</v>
      </c>
    </row>
    <row r="398" customFormat="false" ht="18.75" hidden="false" customHeight="false" outlineLevel="0" collapsed="false">
      <c r="A398" s="39" t="s">
        <v>307</v>
      </c>
      <c r="B398" s="31" t="n">
        <v>337</v>
      </c>
      <c r="C398" s="31" t="n">
        <v>8</v>
      </c>
      <c r="D398" s="31" t="n">
        <v>16.8</v>
      </c>
      <c r="E398" s="31" t="n">
        <v>12.3</v>
      </c>
      <c r="F398" s="31" t="n">
        <v>18.2</v>
      </c>
      <c r="G398" s="31" t="n">
        <v>18.2</v>
      </c>
      <c r="H398" s="31" t="n">
        <v>18.2</v>
      </c>
      <c r="I398" s="31" t="n">
        <v>19.8</v>
      </c>
      <c r="J398" s="31" t="n">
        <f aca="false">D398/C398*1000</f>
        <v>2100</v>
      </c>
      <c r="K398" s="31" t="n">
        <f aca="false">E398/C398*1000</f>
        <v>1537.5</v>
      </c>
      <c r="L398" s="31" t="n">
        <f aca="false">F398/C398*1000</f>
        <v>2275</v>
      </c>
      <c r="M398" s="31" t="n">
        <f aca="false">G398/C398*1000</f>
        <v>2275</v>
      </c>
      <c r="N398" s="31" t="n">
        <f aca="false">H398/C398*1000</f>
        <v>2275</v>
      </c>
      <c r="O398" s="31" t="n">
        <f aca="false">I398/C398*1000</f>
        <v>2475</v>
      </c>
      <c r="P398" s="31" t="n">
        <v>0</v>
      </c>
      <c r="Q398" s="31" t="n">
        <v>0</v>
      </c>
      <c r="R398" s="31" t="n">
        <v>0</v>
      </c>
    </row>
    <row r="399" customFormat="false" ht="18.75" hidden="false" customHeight="false" outlineLevel="0" collapsed="false">
      <c r="A399" s="39" t="s">
        <v>206</v>
      </c>
      <c r="B399" s="31" t="n">
        <v>338</v>
      </c>
      <c r="C399" s="31" t="n">
        <v>0</v>
      </c>
      <c r="D399" s="31" t="n">
        <v>0</v>
      </c>
      <c r="E399" s="31" t="n">
        <v>0</v>
      </c>
      <c r="F399" s="31" t="n">
        <v>0</v>
      </c>
      <c r="G399" s="31" t="n">
        <v>0</v>
      </c>
      <c r="H399" s="31" t="n">
        <v>0</v>
      </c>
      <c r="I399" s="31" t="n">
        <v>0</v>
      </c>
      <c r="J399" s="31" t="n">
        <v>0</v>
      </c>
      <c r="K399" s="31" t="n">
        <v>0</v>
      </c>
      <c r="L399" s="31" t="n">
        <v>0</v>
      </c>
      <c r="M399" s="31" t="n">
        <v>0</v>
      </c>
      <c r="N399" s="31" t="n">
        <v>0</v>
      </c>
      <c r="O399" s="31" t="n">
        <v>0</v>
      </c>
      <c r="P399" s="31" t="n">
        <v>0</v>
      </c>
      <c r="Q399" s="31" t="n">
        <v>0</v>
      </c>
      <c r="R399" s="31" t="n">
        <v>0</v>
      </c>
    </row>
    <row r="400" customFormat="false" ht="75" hidden="false" customHeight="false" outlineLevel="0" collapsed="false">
      <c r="A400" s="43" t="s">
        <v>313</v>
      </c>
      <c r="B400" s="31" t="n">
        <v>339</v>
      </c>
      <c r="C400" s="31" t="n">
        <v>135</v>
      </c>
      <c r="D400" s="31" t="n">
        <v>1333</v>
      </c>
      <c r="E400" s="31" t="n">
        <v>1158.1</v>
      </c>
      <c r="F400" s="31" t="n">
        <v>1333.1</v>
      </c>
      <c r="G400" s="31" t="n">
        <v>1362.7</v>
      </c>
      <c r="H400" s="31" t="n">
        <v>1362.7</v>
      </c>
      <c r="I400" s="31" t="n">
        <v>1371.6</v>
      </c>
      <c r="J400" s="31" t="n">
        <f aca="false">D400/C400*1000</f>
        <v>9874.07407407407</v>
      </c>
      <c r="K400" s="31" t="n">
        <f aca="false">E400/C400*1000</f>
        <v>8578.51851851852</v>
      </c>
      <c r="L400" s="31" t="n">
        <f aca="false">F400/C400*1000</f>
        <v>9874.81481481481</v>
      </c>
      <c r="M400" s="31" t="n">
        <f aca="false">G400/C400*1000</f>
        <v>10094.0740740741</v>
      </c>
      <c r="N400" s="31" t="n">
        <f aca="false">H400/C400*1000</f>
        <v>10094.0740740741</v>
      </c>
      <c r="O400" s="31" t="n">
        <f aca="false">I400/C400*1000</f>
        <v>10160</v>
      </c>
      <c r="P400" s="31" t="n">
        <v>1</v>
      </c>
      <c r="Q400" s="31" t="n">
        <v>12.5</v>
      </c>
      <c r="R400" s="31" t="n">
        <v>12507.47</v>
      </c>
    </row>
    <row r="401" customFormat="false" ht="18.75" hidden="false" customHeight="false" outlineLevel="0" collapsed="false">
      <c r="A401" s="39" t="s">
        <v>314</v>
      </c>
      <c r="B401" s="31" t="n">
        <v>340</v>
      </c>
      <c r="C401" s="31" t="n">
        <v>2589</v>
      </c>
      <c r="D401" s="31" t="n">
        <v>24878.2</v>
      </c>
      <c r="E401" s="31" t="n">
        <v>22390.4</v>
      </c>
      <c r="F401" s="31" t="n">
        <v>24894.6</v>
      </c>
      <c r="G401" s="31" t="n">
        <v>25391.1</v>
      </c>
      <c r="H401" s="31" t="n">
        <v>25391.1</v>
      </c>
      <c r="I401" s="31" t="n">
        <v>25512.8</v>
      </c>
      <c r="J401" s="31" t="n">
        <f aca="false">D401/C401*1000</f>
        <v>9609.19273850908</v>
      </c>
      <c r="K401" s="31" t="n">
        <f aca="false">E401/C401*1000</f>
        <v>8648.28118964851</v>
      </c>
      <c r="L401" s="31" t="n">
        <f aca="false">F401/C401*1000</f>
        <v>9615.52723059096</v>
      </c>
      <c r="M401" s="31" t="n">
        <f aca="false">G401/C401*1000</f>
        <v>9807.30011587485</v>
      </c>
      <c r="N401" s="31" t="n">
        <f aca="false">H401/C401*1000</f>
        <v>9807.30011587485</v>
      </c>
      <c r="O401" s="31" t="n">
        <f aca="false">I401/C401*1000</f>
        <v>9854.30668211665</v>
      </c>
      <c r="P401" s="31" t="n">
        <v>15</v>
      </c>
      <c r="Q401" s="31" t="n">
        <v>109.1</v>
      </c>
      <c r="R401" s="31" t="n">
        <f aca="false">Q401*1000/P401</f>
        <v>7273.33333333333</v>
      </c>
    </row>
    <row r="402" customFormat="false" ht="18.75" hidden="false" customHeight="false" outlineLevel="0" collapsed="false">
      <c r="A402" s="39" t="s">
        <v>315</v>
      </c>
      <c r="B402" s="31" t="n">
        <v>341</v>
      </c>
      <c r="C402" s="31" t="n">
        <v>558</v>
      </c>
      <c r="D402" s="31" t="n">
        <v>2884.8</v>
      </c>
      <c r="E402" s="31" t="n">
        <v>2539.5</v>
      </c>
      <c r="F402" s="31" t="n">
        <v>2951.3</v>
      </c>
      <c r="G402" s="31" t="n">
        <v>3058.8</v>
      </c>
      <c r="H402" s="31" t="n">
        <v>3058.8</v>
      </c>
      <c r="I402" s="31" t="n">
        <v>3104.5</v>
      </c>
      <c r="J402" s="31" t="n">
        <f aca="false">D402/C402*1000</f>
        <v>5169.89247311828</v>
      </c>
      <c r="K402" s="31" t="n">
        <f aca="false">E402/C402*1000</f>
        <v>4551.0752688172</v>
      </c>
      <c r="L402" s="31" t="n">
        <f aca="false">F402/C402*1000</f>
        <v>5289.06810035842</v>
      </c>
      <c r="M402" s="31" t="n">
        <f aca="false">G402/C402*1000</f>
        <v>5481.72043010753</v>
      </c>
      <c r="N402" s="31" t="n">
        <f aca="false">H402/C402*1000</f>
        <v>5481.72043010753</v>
      </c>
      <c r="O402" s="31" t="n">
        <f aca="false">I402/C402*1000</f>
        <v>5563.62007168459</v>
      </c>
      <c r="P402" s="31" t="n">
        <v>5</v>
      </c>
      <c r="Q402" s="31" t="n">
        <v>11.7</v>
      </c>
      <c r="R402" s="31" t="n">
        <f aca="false">Q402*1000/P402</f>
        <v>2340</v>
      </c>
    </row>
    <row r="403" customFormat="false" ht="18.75" hidden="false" customHeight="false" outlineLevel="0" collapsed="false">
      <c r="A403" s="39" t="s">
        <v>206</v>
      </c>
      <c r="B403" s="31" t="n">
        <v>342</v>
      </c>
      <c r="C403" s="31" t="n">
        <v>0</v>
      </c>
      <c r="D403" s="31" t="n">
        <v>0</v>
      </c>
      <c r="E403" s="31" t="n">
        <v>0</v>
      </c>
      <c r="F403" s="31" t="n">
        <v>0</v>
      </c>
      <c r="G403" s="31" t="n">
        <v>0</v>
      </c>
      <c r="H403" s="31" t="n">
        <v>0</v>
      </c>
      <c r="I403" s="31" t="n">
        <v>0</v>
      </c>
      <c r="J403" s="31" t="n">
        <v>0</v>
      </c>
      <c r="K403" s="31" t="n">
        <v>0</v>
      </c>
      <c r="L403" s="31" t="n">
        <v>0</v>
      </c>
      <c r="M403" s="31" t="n">
        <v>0</v>
      </c>
      <c r="N403" s="31" t="n">
        <v>0</v>
      </c>
      <c r="O403" s="31" t="n">
        <v>0</v>
      </c>
      <c r="P403" s="31" t="n">
        <v>0</v>
      </c>
      <c r="Q403" s="31" t="n">
        <v>0</v>
      </c>
      <c r="R403" s="31" t="n">
        <v>0</v>
      </c>
    </row>
    <row r="404" customFormat="false" ht="56.25" hidden="false" customHeight="false" outlineLevel="0" collapsed="false">
      <c r="A404" s="31" t="s">
        <v>316</v>
      </c>
      <c r="B404" s="31" t="n">
        <v>343</v>
      </c>
      <c r="C404" s="31" t="n">
        <f aca="false">SUM(C405:C408)</f>
        <v>547</v>
      </c>
      <c r="D404" s="31" t="n">
        <f aca="false">SUM(D405:D408)</f>
        <v>2659.7</v>
      </c>
      <c r="E404" s="31" t="n">
        <f aca="false">SUM(E405:E408)</f>
        <v>2428.7</v>
      </c>
      <c r="F404" s="31" t="n">
        <f aca="false">SUM(F405:F408)</f>
        <v>2685.5</v>
      </c>
      <c r="G404" s="31" t="n">
        <f aca="false">SUM(G405:G408)</f>
        <v>2685.5</v>
      </c>
      <c r="H404" s="31" t="n">
        <f aca="false">SUM(H405:H408)</f>
        <v>2685.5</v>
      </c>
      <c r="I404" s="31" t="n">
        <f aca="false">SUM(I405:I408)</f>
        <v>2700.9</v>
      </c>
      <c r="J404" s="31" t="n">
        <f aca="false">D404/C404*1000</f>
        <v>4862.34003656307</v>
      </c>
      <c r="K404" s="31" t="n">
        <f aca="false">E404/C404*1000</f>
        <v>4440.0365630713</v>
      </c>
      <c r="L404" s="31" t="n">
        <f aca="false">F404/C404*1000</f>
        <v>4909.50639853748</v>
      </c>
      <c r="M404" s="31" t="n">
        <f aca="false">G404/C404*1000</f>
        <v>4909.50639853748</v>
      </c>
      <c r="N404" s="31" t="n">
        <f aca="false">H404/C404*1000</f>
        <v>4909.50639853748</v>
      </c>
      <c r="O404" s="31" t="n">
        <f aca="false">I404/C404*1000</f>
        <v>4937.65996343693</v>
      </c>
      <c r="P404" s="31" t="n">
        <f aca="false">SUM(P405:P408)</f>
        <v>6</v>
      </c>
      <c r="Q404" s="31" t="n">
        <f aca="false">SUM(Q405:Q408)</f>
        <v>23.1</v>
      </c>
      <c r="R404" s="31" t="n">
        <f aca="false">Q404*1000/P404</f>
        <v>3850</v>
      </c>
    </row>
    <row r="405" customFormat="false" ht="22.5" hidden="false" customHeight="false" outlineLevel="0" collapsed="false">
      <c r="A405" s="40" t="s">
        <v>304</v>
      </c>
      <c r="B405" s="31" t="n">
        <v>344</v>
      </c>
      <c r="C405" s="31" t="n">
        <v>515</v>
      </c>
      <c r="D405" s="31" t="n">
        <v>2575.1</v>
      </c>
      <c r="E405" s="31" t="n">
        <v>2364.2</v>
      </c>
      <c r="F405" s="31" t="n">
        <v>2588.7</v>
      </c>
      <c r="G405" s="31" t="n">
        <v>2588.7</v>
      </c>
      <c r="H405" s="31" t="n">
        <v>2587.5</v>
      </c>
      <c r="I405" s="31" t="n">
        <v>2598.4</v>
      </c>
      <c r="J405" s="31" t="n">
        <f aca="false">D405/C405*1000</f>
        <v>5000.19417475728</v>
      </c>
      <c r="K405" s="31" t="n">
        <f aca="false">E405/C405*1000</f>
        <v>4590.67961165048</v>
      </c>
      <c r="L405" s="31" t="n">
        <f aca="false">F405/C405*1000</f>
        <v>5026.60194174757</v>
      </c>
      <c r="M405" s="31" t="n">
        <f aca="false">G405/C405*1000</f>
        <v>5026.60194174757</v>
      </c>
      <c r="N405" s="31" t="n">
        <f aca="false">H405/C405*1000</f>
        <v>5024.27184466019</v>
      </c>
      <c r="O405" s="31" t="n">
        <f aca="false">I405/C405*1000</f>
        <v>5045.43689320388</v>
      </c>
      <c r="P405" s="31" t="n">
        <v>0</v>
      </c>
      <c r="Q405" s="31" t="n">
        <v>0</v>
      </c>
      <c r="R405" s="31" t="n">
        <v>0</v>
      </c>
    </row>
    <row r="406" customFormat="false" ht="18.75" hidden="false" customHeight="false" outlineLevel="0" collapsed="false">
      <c r="A406" s="39" t="s">
        <v>305</v>
      </c>
      <c r="B406" s="31" t="n">
        <v>345</v>
      </c>
      <c r="C406" s="31" t="n">
        <v>16</v>
      </c>
      <c r="D406" s="31" t="n">
        <v>43.5</v>
      </c>
      <c r="E406" s="31" t="n">
        <v>35.4</v>
      </c>
      <c r="F406" s="31" t="n">
        <v>49.1</v>
      </c>
      <c r="G406" s="31" t="n">
        <v>49.1</v>
      </c>
      <c r="H406" s="31" t="n">
        <v>49.1</v>
      </c>
      <c r="I406" s="31" t="n">
        <v>50.5</v>
      </c>
      <c r="J406" s="31" t="n">
        <f aca="false">D406/C406*1000</f>
        <v>2718.75</v>
      </c>
      <c r="K406" s="31" t="n">
        <f aca="false">E406/C406*1000</f>
        <v>2212.5</v>
      </c>
      <c r="L406" s="31" t="n">
        <f aca="false">F406/C406*1000</f>
        <v>3068.75</v>
      </c>
      <c r="M406" s="31" t="n">
        <f aca="false">G406/C406*1000</f>
        <v>3068.75</v>
      </c>
      <c r="N406" s="31" t="n">
        <f aca="false">H406/C406*1000</f>
        <v>3068.75</v>
      </c>
      <c r="O406" s="31" t="n">
        <f aca="false">I406/C406*1000</f>
        <v>3156.25</v>
      </c>
      <c r="P406" s="31" t="n">
        <v>0</v>
      </c>
      <c r="Q406" s="31" t="n">
        <v>0</v>
      </c>
      <c r="R406" s="31" t="n">
        <v>0</v>
      </c>
    </row>
    <row r="407" customFormat="false" ht="18.75" hidden="false" customHeight="false" outlineLevel="0" collapsed="false">
      <c r="A407" s="39" t="s">
        <v>306</v>
      </c>
      <c r="B407" s="31" t="n">
        <v>346</v>
      </c>
      <c r="C407" s="31" t="n">
        <v>16</v>
      </c>
      <c r="D407" s="31" t="n">
        <v>41.1</v>
      </c>
      <c r="E407" s="31" t="n">
        <v>29.1</v>
      </c>
      <c r="F407" s="31" t="n">
        <v>47.7</v>
      </c>
      <c r="G407" s="31" t="n">
        <v>47.7</v>
      </c>
      <c r="H407" s="31" t="n">
        <v>48.9</v>
      </c>
      <c r="I407" s="31" t="n">
        <v>52</v>
      </c>
      <c r="J407" s="31" t="n">
        <f aca="false">D407/C407*1000</f>
        <v>2568.75</v>
      </c>
      <c r="K407" s="31" t="n">
        <f aca="false">E407/C407*1000</f>
        <v>1818.75</v>
      </c>
      <c r="L407" s="31" t="n">
        <f aca="false">F407/C407*1000</f>
        <v>2981.25</v>
      </c>
      <c r="M407" s="31" t="n">
        <f aca="false">G407/C407*1000</f>
        <v>2981.25</v>
      </c>
      <c r="N407" s="31" t="n">
        <f aca="false">H407/C407*1000</f>
        <v>3056.25</v>
      </c>
      <c r="O407" s="31" t="n">
        <f aca="false">I407/C407*1000</f>
        <v>3250</v>
      </c>
      <c r="P407" s="31" t="n">
        <v>6</v>
      </c>
      <c r="Q407" s="31" t="n">
        <v>23.1</v>
      </c>
      <c r="R407" s="31" t="n">
        <f aca="false">Q407*1000/P407</f>
        <v>3850</v>
      </c>
    </row>
    <row r="408" customFormat="false" ht="18.75" hidden="false" customHeight="false" outlineLevel="0" collapsed="false">
      <c r="A408" s="39" t="s">
        <v>307</v>
      </c>
      <c r="B408" s="31" t="n">
        <v>347</v>
      </c>
      <c r="C408" s="31" t="n">
        <v>0</v>
      </c>
      <c r="D408" s="31" t="n">
        <v>0</v>
      </c>
      <c r="E408" s="31" t="n">
        <v>0</v>
      </c>
      <c r="F408" s="31" t="n">
        <v>0</v>
      </c>
      <c r="G408" s="31" t="n">
        <v>0</v>
      </c>
      <c r="H408" s="31" t="n">
        <v>0</v>
      </c>
      <c r="I408" s="31" t="n">
        <v>0</v>
      </c>
      <c r="J408" s="31" t="n">
        <v>0</v>
      </c>
      <c r="K408" s="31" t="n">
        <v>0</v>
      </c>
      <c r="L408" s="31" t="n">
        <v>0</v>
      </c>
      <c r="M408" s="31" t="n">
        <v>0</v>
      </c>
      <c r="N408" s="31" t="n">
        <v>0</v>
      </c>
      <c r="O408" s="31" t="n">
        <v>0</v>
      </c>
      <c r="P408" s="31" t="n">
        <v>0</v>
      </c>
      <c r="Q408" s="31" t="n">
        <v>0</v>
      </c>
      <c r="R408" s="31" t="n">
        <v>0</v>
      </c>
    </row>
    <row r="409" customFormat="false" ht="37.5" hidden="false" customHeight="false" outlineLevel="0" collapsed="false">
      <c r="A409" s="31" t="s">
        <v>317</v>
      </c>
      <c r="B409" s="31" t="n">
        <v>348</v>
      </c>
      <c r="C409" s="31" t="n">
        <f aca="false">SUM(C410:C414)</f>
        <v>35</v>
      </c>
      <c r="D409" s="31" t="n">
        <f aca="false">SUM(D410:D414)</f>
        <v>263.6</v>
      </c>
      <c r="E409" s="31" t="n">
        <f aca="false">SUM(E410:E414)</f>
        <v>245.2</v>
      </c>
      <c r="F409" s="31" t="n">
        <f aca="false">SUM(F410:F414)</f>
        <v>264.3</v>
      </c>
      <c r="G409" s="31" t="n">
        <f aca="false">SUM(G410:G414)</f>
        <v>264.3</v>
      </c>
      <c r="H409" s="31" t="n">
        <f aca="false">SUM(H410:H414)</f>
        <v>264.3</v>
      </c>
      <c r="I409" s="31" t="n">
        <f aca="false">SUM(I410:I414)</f>
        <v>264.7</v>
      </c>
      <c r="J409" s="31" t="n">
        <f aca="false">D409/C409*1000</f>
        <v>7531.42857142857</v>
      </c>
      <c r="K409" s="31" t="n">
        <f aca="false">E409/C409*1000</f>
        <v>7005.71428571429</v>
      </c>
      <c r="L409" s="31" t="n">
        <f aca="false">F409/C409*1000</f>
        <v>7551.42857142857</v>
      </c>
      <c r="M409" s="31" t="n">
        <f aca="false">G409/C409*1000</f>
        <v>7551.42857142857</v>
      </c>
      <c r="N409" s="31" t="n">
        <f aca="false">H409/C409*1000</f>
        <v>7551.42857142857</v>
      </c>
      <c r="O409" s="31" t="n">
        <f aca="false">I409/C409*1000</f>
        <v>7562.85714285714</v>
      </c>
      <c r="P409" s="31" t="n">
        <v>0</v>
      </c>
      <c r="Q409" s="31" t="n">
        <v>0</v>
      </c>
      <c r="R409" s="31" t="n">
        <v>0</v>
      </c>
    </row>
    <row r="410" customFormat="false" ht="22.5" hidden="false" customHeight="false" outlineLevel="0" collapsed="false">
      <c r="A410" s="40" t="s">
        <v>304</v>
      </c>
      <c r="B410" s="31" t="n">
        <v>349</v>
      </c>
      <c r="C410" s="31" t="n">
        <v>1</v>
      </c>
      <c r="D410" s="31" t="n">
        <v>27.3</v>
      </c>
      <c r="E410" s="31" t="n">
        <v>25.1</v>
      </c>
      <c r="F410" s="31" t="n">
        <v>27.3</v>
      </c>
      <c r="G410" s="31" t="n">
        <v>27.3</v>
      </c>
      <c r="H410" s="31" t="n">
        <v>27.3</v>
      </c>
      <c r="I410" s="31" t="n">
        <v>27.3</v>
      </c>
      <c r="J410" s="31" t="n">
        <v>27286.48</v>
      </c>
      <c r="K410" s="31" t="n">
        <v>25125.28</v>
      </c>
      <c r="L410" s="31" t="n">
        <v>27286.48</v>
      </c>
      <c r="M410" s="31" t="n">
        <v>27286.48</v>
      </c>
      <c r="N410" s="31" t="n">
        <v>27286.48</v>
      </c>
      <c r="O410" s="31" t="n">
        <v>27336.48</v>
      </c>
      <c r="P410" s="31" t="n">
        <v>0</v>
      </c>
      <c r="Q410" s="31" t="n">
        <v>0</v>
      </c>
      <c r="R410" s="31" t="n">
        <v>0</v>
      </c>
    </row>
    <row r="411" customFormat="false" ht="18.75" hidden="false" customHeight="false" outlineLevel="0" collapsed="false">
      <c r="A411" s="39" t="s">
        <v>305</v>
      </c>
      <c r="B411" s="31" t="n">
        <v>350</v>
      </c>
      <c r="C411" s="31" t="n">
        <v>18</v>
      </c>
      <c r="D411" s="31" t="n">
        <v>198.3</v>
      </c>
      <c r="E411" s="31" t="n">
        <v>190.9</v>
      </c>
      <c r="F411" s="31" t="n">
        <v>198.3</v>
      </c>
      <c r="G411" s="31" t="n">
        <v>198.3</v>
      </c>
      <c r="H411" s="31" t="n">
        <v>198.3</v>
      </c>
      <c r="I411" s="31" t="n">
        <v>198.3</v>
      </c>
      <c r="J411" s="31" t="n">
        <f aca="false">D411/C411*1000</f>
        <v>11016.6666666667</v>
      </c>
      <c r="K411" s="31" t="n">
        <f aca="false">E411/C411*1000</f>
        <v>10605.5555555556</v>
      </c>
      <c r="L411" s="31" t="n">
        <f aca="false">F411/C411*1000</f>
        <v>11016.6666666667</v>
      </c>
      <c r="M411" s="31" t="n">
        <f aca="false">G411/C411*1000</f>
        <v>11016.6666666667</v>
      </c>
      <c r="N411" s="31" t="n">
        <f aca="false">H411/C411*1000</f>
        <v>11016.6666666667</v>
      </c>
      <c r="O411" s="31" t="n">
        <f aca="false">I411/C411*1000</f>
        <v>11016.6666666667</v>
      </c>
      <c r="P411" s="31" t="n">
        <v>0</v>
      </c>
      <c r="Q411" s="31" t="n">
        <v>0</v>
      </c>
      <c r="R411" s="31" t="n">
        <v>0</v>
      </c>
    </row>
    <row r="412" customFormat="false" ht="18.75" hidden="false" customHeight="false" outlineLevel="0" collapsed="false">
      <c r="A412" s="39" t="s">
        <v>306</v>
      </c>
      <c r="B412" s="31" t="n">
        <v>351</v>
      </c>
      <c r="C412" s="31" t="n">
        <v>16</v>
      </c>
      <c r="D412" s="31" t="n">
        <v>38</v>
      </c>
      <c r="E412" s="31" t="n">
        <v>29.2</v>
      </c>
      <c r="F412" s="31" t="n">
        <v>38.7</v>
      </c>
      <c r="G412" s="31" t="n">
        <v>38.7</v>
      </c>
      <c r="H412" s="31" t="n">
        <v>38.7</v>
      </c>
      <c r="I412" s="31" t="n">
        <v>39.1</v>
      </c>
      <c r="J412" s="31" t="n">
        <f aca="false">D412/C412*1000</f>
        <v>2375</v>
      </c>
      <c r="K412" s="31" t="n">
        <f aca="false">E412/C412*1000</f>
        <v>1825</v>
      </c>
      <c r="L412" s="31" t="n">
        <f aca="false">F412/C412*1000</f>
        <v>2418.75</v>
      </c>
      <c r="M412" s="31" t="n">
        <f aca="false">G412/C412*1000</f>
        <v>2418.75</v>
      </c>
      <c r="N412" s="31" t="n">
        <f aca="false">H412/C412*1000</f>
        <v>2418.75</v>
      </c>
      <c r="O412" s="31" t="n">
        <f aca="false">I412/C412*1000</f>
        <v>2443.75</v>
      </c>
      <c r="P412" s="31" t="n">
        <v>0</v>
      </c>
      <c r="Q412" s="31" t="n">
        <v>0</v>
      </c>
      <c r="R412" s="31" t="n">
        <v>0</v>
      </c>
    </row>
    <row r="413" customFormat="false" ht="18.75" hidden="false" customHeight="false" outlineLevel="0" collapsed="false">
      <c r="A413" s="39" t="s">
        <v>307</v>
      </c>
      <c r="B413" s="31" t="n">
        <v>352</v>
      </c>
      <c r="C413" s="31" t="n">
        <v>0</v>
      </c>
      <c r="D413" s="31" t="n">
        <v>0</v>
      </c>
      <c r="E413" s="31" t="n">
        <v>0</v>
      </c>
      <c r="F413" s="31" t="n">
        <v>0</v>
      </c>
      <c r="G413" s="31" t="n">
        <v>0</v>
      </c>
      <c r="H413" s="31" t="n">
        <v>0</v>
      </c>
      <c r="I413" s="31" t="n">
        <v>0</v>
      </c>
      <c r="J413" s="31" t="n">
        <v>0</v>
      </c>
      <c r="K413" s="31" t="n">
        <v>0</v>
      </c>
      <c r="L413" s="31" t="n">
        <v>0</v>
      </c>
      <c r="M413" s="31" t="n">
        <v>0</v>
      </c>
      <c r="N413" s="31" t="n">
        <v>0</v>
      </c>
      <c r="O413" s="31" t="n">
        <v>0</v>
      </c>
      <c r="P413" s="31" t="n">
        <v>0</v>
      </c>
      <c r="Q413" s="31" t="n">
        <v>0</v>
      </c>
      <c r="R413" s="31" t="n">
        <v>0</v>
      </c>
    </row>
    <row r="414" customFormat="false" ht="18.75" hidden="false" customHeight="false" outlineLevel="0" collapsed="false">
      <c r="A414" s="39" t="s">
        <v>310</v>
      </c>
      <c r="B414" s="31" t="n">
        <v>353</v>
      </c>
      <c r="C414" s="31" t="n">
        <v>0</v>
      </c>
      <c r="D414" s="31" t="n">
        <v>0</v>
      </c>
      <c r="E414" s="31" t="n">
        <v>0</v>
      </c>
      <c r="F414" s="31" t="n">
        <v>0</v>
      </c>
      <c r="G414" s="31" t="n">
        <v>0</v>
      </c>
      <c r="H414" s="31" t="n">
        <v>0</v>
      </c>
      <c r="I414" s="31" t="n">
        <v>0</v>
      </c>
      <c r="J414" s="31" t="n">
        <v>0</v>
      </c>
      <c r="K414" s="31" t="n">
        <v>0</v>
      </c>
      <c r="L414" s="31" t="n">
        <v>0</v>
      </c>
      <c r="M414" s="31" t="n">
        <v>0</v>
      </c>
      <c r="N414" s="31" t="n">
        <v>0</v>
      </c>
      <c r="O414" s="31" t="n">
        <v>0</v>
      </c>
      <c r="P414" s="31" t="n">
        <v>0</v>
      </c>
      <c r="Q414" s="31" t="n">
        <v>0</v>
      </c>
      <c r="R414" s="31" t="n">
        <v>0</v>
      </c>
    </row>
    <row r="415" customFormat="false" ht="56.25" hidden="false" customHeight="false" outlineLevel="0" collapsed="false">
      <c r="A415" s="31" t="s">
        <v>318</v>
      </c>
      <c r="B415" s="31" t="n">
        <v>354</v>
      </c>
      <c r="C415" s="31" t="n">
        <v>0</v>
      </c>
      <c r="D415" s="31" t="n">
        <v>0</v>
      </c>
      <c r="E415" s="31" t="n">
        <v>0</v>
      </c>
      <c r="F415" s="31" t="n">
        <v>0</v>
      </c>
      <c r="G415" s="31" t="n">
        <v>0</v>
      </c>
      <c r="H415" s="31" t="n">
        <v>0</v>
      </c>
      <c r="I415" s="31" t="n">
        <v>0</v>
      </c>
      <c r="J415" s="31" t="n">
        <v>0</v>
      </c>
      <c r="K415" s="31" t="n">
        <v>0</v>
      </c>
      <c r="L415" s="31" t="n">
        <v>0</v>
      </c>
      <c r="M415" s="31" t="n">
        <v>0</v>
      </c>
      <c r="N415" s="31" t="n">
        <v>0</v>
      </c>
      <c r="O415" s="31" t="n">
        <v>0</v>
      </c>
      <c r="P415" s="31" t="n">
        <v>0</v>
      </c>
      <c r="Q415" s="31" t="n">
        <v>0</v>
      </c>
      <c r="R415" s="31" t="n">
        <v>0</v>
      </c>
    </row>
    <row r="416" customFormat="false" ht="22.5" hidden="false" customHeight="false" outlineLevel="0" collapsed="false">
      <c r="A416" s="40" t="s">
        <v>304</v>
      </c>
      <c r="B416" s="31" t="n">
        <v>355</v>
      </c>
      <c r="C416" s="31" t="n">
        <v>0</v>
      </c>
      <c r="D416" s="31" t="n">
        <v>0</v>
      </c>
      <c r="E416" s="31" t="n">
        <v>0</v>
      </c>
      <c r="F416" s="31" t="n">
        <v>0</v>
      </c>
      <c r="G416" s="31" t="n">
        <v>0</v>
      </c>
      <c r="H416" s="31" t="n">
        <v>0</v>
      </c>
      <c r="I416" s="31" t="n">
        <v>0</v>
      </c>
      <c r="J416" s="31" t="n">
        <v>0</v>
      </c>
      <c r="K416" s="31" t="n">
        <v>0</v>
      </c>
      <c r="L416" s="31" t="n">
        <v>0</v>
      </c>
      <c r="M416" s="31" t="n">
        <v>0</v>
      </c>
      <c r="N416" s="31" t="n">
        <v>0</v>
      </c>
      <c r="O416" s="31" t="n">
        <v>0</v>
      </c>
      <c r="P416" s="31" t="n">
        <v>0</v>
      </c>
      <c r="Q416" s="31" t="n">
        <v>0</v>
      </c>
      <c r="R416" s="31" t="n">
        <v>0</v>
      </c>
    </row>
    <row r="417" customFormat="false" ht="18.75" hidden="false" customHeight="false" outlineLevel="0" collapsed="false">
      <c r="A417" s="39" t="s">
        <v>305</v>
      </c>
      <c r="B417" s="31" t="n">
        <v>356</v>
      </c>
      <c r="C417" s="31" t="n">
        <v>0</v>
      </c>
      <c r="D417" s="31" t="n">
        <v>0</v>
      </c>
      <c r="E417" s="31" t="n">
        <v>0</v>
      </c>
      <c r="F417" s="31" t="n">
        <v>0</v>
      </c>
      <c r="G417" s="31" t="n">
        <v>0</v>
      </c>
      <c r="H417" s="31" t="n">
        <v>0</v>
      </c>
      <c r="I417" s="31" t="n">
        <v>0</v>
      </c>
      <c r="J417" s="31" t="n">
        <v>0</v>
      </c>
      <c r="K417" s="31" t="n">
        <v>0</v>
      </c>
      <c r="L417" s="31" t="n">
        <v>0</v>
      </c>
      <c r="M417" s="31" t="n">
        <v>0</v>
      </c>
      <c r="N417" s="31" t="n">
        <v>0</v>
      </c>
      <c r="O417" s="31" t="n">
        <v>0</v>
      </c>
      <c r="P417" s="31" t="n">
        <v>0</v>
      </c>
      <c r="Q417" s="31" t="n">
        <v>0</v>
      </c>
      <c r="R417" s="31" t="n">
        <v>0</v>
      </c>
    </row>
    <row r="418" customFormat="false" ht="18.75" hidden="false" customHeight="false" outlineLevel="0" collapsed="false">
      <c r="A418" s="39" t="s">
        <v>306</v>
      </c>
      <c r="B418" s="31" t="n">
        <v>357</v>
      </c>
      <c r="C418" s="31" t="n">
        <v>0</v>
      </c>
      <c r="D418" s="31" t="n">
        <v>0</v>
      </c>
      <c r="E418" s="31" t="n">
        <v>0</v>
      </c>
      <c r="F418" s="31" t="n">
        <v>0</v>
      </c>
      <c r="G418" s="31" t="n">
        <v>0</v>
      </c>
      <c r="H418" s="31" t="n">
        <v>0</v>
      </c>
      <c r="I418" s="31" t="n">
        <v>0</v>
      </c>
      <c r="J418" s="31" t="n">
        <v>0</v>
      </c>
      <c r="K418" s="31" t="n">
        <v>0</v>
      </c>
      <c r="L418" s="31" t="n">
        <v>0</v>
      </c>
      <c r="M418" s="31" t="n">
        <v>0</v>
      </c>
      <c r="N418" s="31" t="n">
        <v>0</v>
      </c>
      <c r="O418" s="31" t="n">
        <v>0</v>
      </c>
      <c r="P418" s="31" t="n">
        <v>0</v>
      </c>
      <c r="Q418" s="31" t="n">
        <v>0</v>
      </c>
      <c r="R418" s="31" t="n">
        <v>0</v>
      </c>
    </row>
    <row r="419" customFormat="false" ht="18.75" hidden="false" customHeight="false" outlineLevel="0" collapsed="false">
      <c r="A419" s="39" t="s">
        <v>307</v>
      </c>
      <c r="B419" s="31" t="n">
        <v>358</v>
      </c>
      <c r="C419" s="31" t="n">
        <v>0</v>
      </c>
      <c r="D419" s="31" t="n">
        <v>0</v>
      </c>
      <c r="E419" s="31" t="n">
        <v>0</v>
      </c>
      <c r="F419" s="31" t="n">
        <v>0</v>
      </c>
      <c r="G419" s="31" t="n">
        <v>0</v>
      </c>
      <c r="H419" s="31" t="n">
        <v>0</v>
      </c>
      <c r="I419" s="31" t="n">
        <v>0</v>
      </c>
      <c r="J419" s="31" t="n">
        <v>0</v>
      </c>
      <c r="K419" s="31" t="n">
        <v>0</v>
      </c>
      <c r="L419" s="31" t="n">
        <v>0</v>
      </c>
      <c r="M419" s="31" t="n">
        <v>0</v>
      </c>
      <c r="N419" s="31" t="n">
        <v>0</v>
      </c>
      <c r="O419" s="31" t="n">
        <v>0</v>
      </c>
      <c r="P419" s="31" t="n">
        <v>0</v>
      </c>
      <c r="Q419" s="31" t="n">
        <v>0</v>
      </c>
      <c r="R419" s="31" t="n">
        <v>0</v>
      </c>
    </row>
    <row r="420" customFormat="false" ht="170.25" hidden="false" customHeight="false" outlineLevel="0" collapsed="false">
      <c r="A420" s="31" t="s">
        <v>319</v>
      </c>
      <c r="B420" s="31" t="n">
        <v>359</v>
      </c>
      <c r="C420" s="31" t="n">
        <f aca="false">SUM(C421:C424)</f>
        <v>44</v>
      </c>
      <c r="D420" s="31" t="n">
        <f aca="false">SUM(D421:D424)</f>
        <v>241.9</v>
      </c>
      <c r="E420" s="31" t="n">
        <f aca="false">SUM(E421:E424)</f>
        <v>206.8</v>
      </c>
      <c r="F420" s="31" t="n">
        <f aca="false">SUM(F421:F424)</f>
        <v>241.9</v>
      </c>
      <c r="G420" s="31" t="n">
        <f aca="false">SUM(G421:G424)</f>
        <v>244.9</v>
      </c>
      <c r="H420" s="31" t="n">
        <f aca="false">SUM(H421:H424)</f>
        <v>244.9</v>
      </c>
      <c r="I420" s="31" t="n">
        <f aca="false">SUM(I421:I424)</f>
        <v>250.8</v>
      </c>
      <c r="J420" s="31" t="n">
        <f aca="false">D420/C420*1000</f>
        <v>5497.72727272727</v>
      </c>
      <c r="K420" s="31" t="n">
        <f aca="false">E420/C420*1000</f>
        <v>4700</v>
      </c>
      <c r="L420" s="31" t="n">
        <f aca="false">F420/C420*1000</f>
        <v>5497.72727272727</v>
      </c>
      <c r="M420" s="31" t="n">
        <f aca="false">G420/C420*1000</f>
        <v>5565.90909090909</v>
      </c>
      <c r="N420" s="31" t="n">
        <f aca="false">H420/C420*1000</f>
        <v>5565.90909090909</v>
      </c>
      <c r="O420" s="31" t="n">
        <f aca="false">I420/C420*1000</f>
        <v>5700</v>
      </c>
      <c r="P420" s="31" t="n">
        <v>0</v>
      </c>
      <c r="Q420" s="31" t="n">
        <v>0</v>
      </c>
      <c r="R420" s="31" t="n">
        <v>0</v>
      </c>
    </row>
    <row r="421" customFormat="false" ht="37.5" hidden="false" customHeight="false" outlineLevel="0" collapsed="false">
      <c r="A421" s="40" t="s">
        <v>304</v>
      </c>
      <c r="B421" s="31" t="n">
        <v>360</v>
      </c>
      <c r="C421" s="31" t="n">
        <v>9</v>
      </c>
      <c r="D421" s="31" t="n">
        <v>94.1</v>
      </c>
      <c r="E421" s="31" t="n">
        <v>82.5</v>
      </c>
      <c r="F421" s="31" t="n">
        <v>94.1</v>
      </c>
      <c r="G421" s="31" t="n">
        <v>97.1</v>
      </c>
      <c r="H421" s="31" t="n">
        <v>97.1</v>
      </c>
      <c r="I421" s="31" t="n">
        <v>97.5</v>
      </c>
      <c r="J421" s="31" t="n">
        <f aca="false">D421/C421*1000</f>
        <v>10455.5555555556</v>
      </c>
      <c r="K421" s="31" t="n">
        <f aca="false">E421/C421*1000</f>
        <v>9166.66666666667</v>
      </c>
      <c r="L421" s="31" t="n">
        <f aca="false">F421/C421*1000</f>
        <v>10455.5555555556</v>
      </c>
      <c r="M421" s="31" t="n">
        <f aca="false">G421/C421*1000</f>
        <v>10788.8888888889</v>
      </c>
      <c r="N421" s="31" t="n">
        <f aca="false">H421/C421*1000</f>
        <v>10788.8888888889</v>
      </c>
      <c r="O421" s="31" t="n">
        <f aca="false">I421/C421*1000</f>
        <v>10833.3333333333</v>
      </c>
      <c r="P421" s="31" t="n">
        <v>0</v>
      </c>
      <c r="Q421" s="31" t="n">
        <v>0</v>
      </c>
      <c r="R421" s="31" t="n">
        <v>0</v>
      </c>
    </row>
    <row r="422" customFormat="false" ht="18.75" hidden="false" customHeight="false" outlineLevel="0" collapsed="false">
      <c r="A422" s="39" t="s">
        <v>305</v>
      </c>
      <c r="B422" s="31" t="n">
        <v>361</v>
      </c>
      <c r="C422" s="31" t="n">
        <v>25</v>
      </c>
      <c r="D422" s="31" t="n">
        <v>112.1</v>
      </c>
      <c r="E422" s="31" t="n">
        <v>93.5</v>
      </c>
      <c r="F422" s="31" t="n">
        <v>112.1</v>
      </c>
      <c r="G422" s="31" t="n">
        <v>112.1</v>
      </c>
      <c r="H422" s="31" t="n">
        <v>112.1</v>
      </c>
      <c r="I422" s="31" t="n">
        <v>117.6</v>
      </c>
      <c r="J422" s="31" t="n">
        <f aca="false">D422/C422*1000</f>
        <v>4484</v>
      </c>
      <c r="K422" s="31" t="n">
        <f aca="false">E422/C422*1000</f>
        <v>3740</v>
      </c>
      <c r="L422" s="31" t="n">
        <f aca="false">F422/C422*1000</f>
        <v>4484</v>
      </c>
      <c r="M422" s="31" t="n">
        <f aca="false">G422/C422*1000</f>
        <v>4484</v>
      </c>
      <c r="N422" s="31" t="n">
        <f aca="false">H422/C422*1000</f>
        <v>4484</v>
      </c>
      <c r="O422" s="31" t="n">
        <f aca="false">I422/C422*1000</f>
        <v>4704</v>
      </c>
      <c r="P422" s="31" t="n">
        <v>0</v>
      </c>
      <c r="Q422" s="31" t="n">
        <v>0</v>
      </c>
      <c r="R422" s="31" t="n">
        <v>0</v>
      </c>
    </row>
    <row r="423" customFormat="false" ht="18.75" hidden="false" customHeight="false" outlineLevel="0" collapsed="false">
      <c r="A423" s="39" t="s">
        <v>306</v>
      </c>
      <c r="B423" s="31" t="n">
        <v>362</v>
      </c>
      <c r="C423" s="31" t="n">
        <v>10</v>
      </c>
      <c r="D423" s="31" t="n">
        <v>35.7</v>
      </c>
      <c r="E423" s="31" t="n">
        <v>30.8</v>
      </c>
      <c r="F423" s="31" t="n">
        <v>35.7</v>
      </c>
      <c r="G423" s="31" t="n">
        <v>35.7</v>
      </c>
      <c r="H423" s="31" t="n">
        <v>35.7</v>
      </c>
      <c r="I423" s="31" t="n">
        <v>35.7</v>
      </c>
      <c r="J423" s="31" t="n">
        <f aca="false">D423/C423*1000</f>
        <v>3570</v>
      </c>
      <c r="K423" s="31" t="n">
        <f aca="false">E423/C423*1000</f>
        <v>3080</v>
      </c>
      <c r="L423" s="31" t="n">
        <f aca="false">F423/C423*1000</f>
        <v>3570</v>
      </c>
      <c r="M423" s="31" t="n">
        <f aca="false">G423/C423*1000</f>
        <v>3570</v>
      </c>
      <c r="N423" s="31" t="n">
        <f aca="false">H423/C423*1000</f>
        <v>3570</v>
      </c>
      <c r="O423" s="31" t="n">
        <f aca="false">I423/C423*1000</f>
        <v>3570</v>
      </c>
      <c r="P423" s="31" t="n">
        <v>0</v>
      </c>
      <c r="Q423" s="31" t="n">
        <v>0</v>
      </c>
      <c r="R423" s="31" t="n">
        <v>0</v>
      </c>
    </row>
    <row r="424" customFormat="false" ht="18.75" hidden="false" customHeight="false" outlineLevel="0" collapsed="false">
      <c r="A424" s="39" t="s">
        <v>307</v>
      </c>
      <c r="B424" s="31" t="n">
        <v>363</v>
      </c>
      <c r="C424" s="31" t="n">
        <v>0</v>
      </c>
      <c r="D424" s="31" t="n">
        <v>0</v>
      </c>
      <c r="E424" s="31" t="n">
        <v>0</v>
      </c>
      <c r="F424" s="31" t="n">
        <v>0</v>
      </c>
      <c r="G424" s="31" t="n">
        <v>0</v>
      </c>
      <c r="H424" s="31" t="n">
        <v>0</v>
      </c>
      <c r="I424" s="31" t="n">
        <v>0</v>
      </c>
      <c r="J424" s="31" t="n">
        <v>0</v>
      </c>
      <c r="K424" s="31" t="n">
        <v>0</v>
      </c>
      <c r="L424" s="31" t="n">
        <v>0</v>
      </c>
      <c r="M424" s="31" t="n">
        <v>0</v>
      </c>
      <c r="N424" s="31" t="n">
        <v>0</v>
      </c>
      <c r="O424" s="31" t="n">
        <v>0</v>
      </c>
      <c r="P424" s="31" t="n">
        <v>0</v>
      </c>
      <c r="Q424" s="31" t="n">
        <v>0</v>
      </c>
      <c r="R424" s="31" t="n">
        <v>0</v>
      </c>
    </row>
    <row r="425" customFormat="false" ht="39.75" hidden="false" customHeight="false" outlineLevel="0" collapsed="false">
      <c r="A425" s="32" t="s">
        <v>320</v>
      </c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3"/>
      <c r="Q425" s="33"/>
      <c r="R425" s="33"/>
    </row>
    <row r="426" customFormat="false" ht="112.5" hidden="false" customHeight="false" outlineLevel="0" collapsed="false">
      <c r="A426" s="31" t="s">
        <v>321</v>
      </c>
      <c r="B426" s="31" t="n">
        <v>364</v>
      </c>
      <c r="C426" s="31" t="n">
        <v>13321</v>
      </c>
      <c r="D426" s="31" t="n">
        <v>50504.7</v>
      </c>
      <c r="E426" s="31" t="n">
        <v>36083.9</v>
      </c>
      <c r="F426" s="31" t="n">
        <v>50535.5</v>
      </c>
      <c r="G426" s="31" t="n">
        <v>52860</v>
      </c>
      <c r="H426" s="31" t="n">
        <v>53091.3</v>
      </c>
      <c r="I426" s="31" t="n">
        <v>57701.7</v>
      </c>
      <c r="J426" s="31" t="n">
        <f aca="false">D426/C426*1000</f>
        <v>3791.35950754448</v>
      </c>
      <c r="K426" s="31" t="n">
        <f aca="false">E426/C426*1000</f>
        <v>2708.79813827791</v>
      </c>
      <c r="L426" s="31" t="n">
        <f aca="false">F426/C426*1000</f>
        <v>3793.6716462728</v>
      </c>
      <c r="M426" s="31" t="n">
        <f aca="false">G426/C426*1000</f>
        <v>3968.17055776593</v>
      </c>
      <c r="N426" s="31" t="n">
        <f aca="false">H426/C426*1000</f>
        <v>3985.53411906013</v>
      </c>
      <c r="O426" s="31" t="n">
        <f aca="false">I426/C426*1000</f>
        <v>4331.63426169206</v>
      </c>
      <c r="P426" s="31" t="n">
        <v>190</v>
      </c>
      <c r="Q426" s="31" t="n">
        <v>778.9</v>
      </c>
      <c r="R426" s="31" t="n">
        <f aca="false">Q426*1000/P426</f>
        <v>4099.47368421053</v>
      </c>
    </row>
    <row r="427" customFormat="false" ht="37.5" hidden="false" customHeight="false" outlineLevel="0" collapsed="false">
      <c r="A427" s="31" t="s">
        <v>322</v>
      </c>
      <c r="B427" s="31" t="n">
        <v>365</v>
      </c>
      <c r="C427" s="31" t="n">
        <f aca="false">C428+C438+C450</f>
        <v>15392</v>
      </c>
      <c r="D427" s="31" t="n">
        <f aca="false">D428+D438+D450</f>
        <v>79144.5</v>
      </c>
      <c r="E427" s="31" t="n">
        <f aca="false">E428+E438+E450</f>
        <v>60701.5</v>
      </c>
      <c r="F427" s="31" t="n">
        <f aca="false">F428+F438+F450</f>
        <v>79165.2</v>
      </c>
      <c r="G427" s="31" t="n">
        <f aca="false">G428+G438+G450</f>
        <v>88220.6</v>
      </c>
      <c r="H427" s="31" t="n">
        <f aca="false">H428+H438+H450</f>
        <v>88459.1</v>
      </c>
      <c r="I427" s="31" t="n">
        <f aca="false">I428+I438+I450</f>
        <v>92734.1</v>
      </c>
      <c r="J427" s="31" t="n">
        <f aca="false">D427/C427*1000</f>
        <v>5141.92437629938</v>
      </c>
      <c r="K427" s="31" t="n">
        <f aca="false">E427/C427*1000</f>
        <v>3943.70452182952</v>
      </c>
      <c r="L427" s="31" t="n">
        <f aca="false">F427/C427*1000</f>
        <v>5143.26923076923</v>
      </c>
      <c r="M427" s="31" t="n">
        <f aca="false">G427/C427*1000</f>
        <v>5731.58783783784</v>
      </c>
      <c r="N427" s="31" t="n">
        <f aca="false">H427/C427*1000</f>
        <v>5747.0829002079</v>
      </c>
      <c r="O427" s="31" t="n">
        <f aca="false">I427/C427*1000</f>
        <v>6024.82458419958</v>
      </c>
      <c r="P427" s="31" t="n">
        <f aca="false">P428+P438+P450</f>
        <v>267</v>
      </c>
      <c r="Q427" s="31" t="n">
        <f aca="false">Q428+Q438+Q450</f>
        <v>1319</v>
      </c>
      <c r="R427" s="31" t="n">
        <f aca="false">Q427*1000/P427</f>
        <v>4940.07490636704</v>
      </c>
    </row>
    <row r="428" customFormat="false" ht="110.25" hidden="false" customHeight="false" outlineLevel="0" collapsed="false">
      <c r="A428" s="31" t="s">
        <v>323</v>
      </c>
      <c r="B428" s="31" t="n">
        <v>366</v>
      </c>
      <c r="C428" s="31" t="n">
        <f aca="false">SUM(C429:C431)</f>
        <v>4338</v>
      </c>
      <c r="D428" s="31" t="n">
        <f aca="false">SUM(D429:D431)</f>
        <v>38145</v>
      </c>
      <c r="E428" s="31" t="n">
        <f aca="false">SUM(E429:E431)</f>
        <v>31842.2</v>
      </c>
      <c r="F428" s="31" t="n">
        <f aca="false">SUM(F429:F431)</f>
        <v>38145.1</v>
      </c>
      <c r="G428" s="31" t="n">
        <f aca="false">SUM(G429:G431)</f>
        <v>44776.9</v>
      </c>
      <c r="H428" s="31" t="n">
        <f aca="false">SUM(H429:H431)</f>
        <v>44797.3</v>
      </c>
      <c r="I428" s="31" t="n">
        <f aca="false">SUM(I429:I431)</f>
        <v>45027.1</v>
      </c>
      <c r="J428" s="31" t="n">
        <f aca="false">D428/C428*1000</f>
        <v>8793.22268326418</v>
      </c>
      <c r="K428" s="31" t="n">
        <f aca="false">E428/C428*1000</f>
        <v>7340.29506685108</v>
      </c>
      <c r="L428" s="31" t="n">
        <f aca="false">F428/C428*1000</f>
        <v>8793.24573536192</v>
      </c>
      <c r="M428" s="31" t="n">
        <f aca="false">G428/C428*1000</f>
        <v>10322.0147533426</v>
      </c>
      <c r="N428" s="31" t="n">
        <f aca="false">H428/C428*1000</f>
        <v>10326.7173812817</v>
      </c>
      <c r="O428" s="31" t="n">
        <f aca="false">I428/C428*1000</f>
        <v>10379.6911018903</v>
      </c>
      <c r="P428" s="31" t="n">
        <f aca="false">SUM(P429:P431)</f>
        <v>36</v>
      </c>
      <c r="Q428" s="31" t="n">
        <f aca="false">SUM(Q429:Q431)</f>
        <v>356.6</v>
      </c>
      <c r="R428" s="31" t="n">
        <f aca="false">Q428*1000/P428</f>
        <v>9905.55555555556</v>
      </c>
    </row>
    <row r="429" customFormat="false" ht="22.5" hidden="false" customHeight="false" outlineLevel="0" collapsed="false">
      <c r="A429" s="40" t="s">
        <v>152</v>
      </c>
      <c r="B429" s="31" t="n">
        <v>367</v>
      </c>
      <c r="C429" s="31" t="n">
        <v>219</v>
      </c>
      <c r="D429" s="31" t="n">
        <v>2118</v>
      </c>
      <c r="E429" s="31" t="n">
        <v>1539.2</v>
      </c>
      <c r="F429" s="31" t="n">
        <v>2118</v>
      </c>
      <c r="G429" s="31" t="n">
        <v>2766.4</v>
      </c>
      <c r="H429" s="31" t="n">
        <v>2766.4</v>
      </c>
      <c r="I429" s="31" t="n">
        <v>2781.7</v>
      </c>
      <c r="J429" s="31" t="n">
        <f aca="false">D429/C429*1000</f>
        <v>9671.23287671233</v>
      </c>
      <c r="K429" s="31" t="n">
        <f aca="false">E429/C429*1000</f>
        <v>7028.31050228311</v>
      </c>
      <c r="L429" s="31" t="n">
        <f aca="false">F429/C429*1000</f>
        <v>9671.23287671233</v>
      </c>
      <c r="M429" s="31" t="n">
        <f aca="false">G429/C429*1000</f>
        <v>12631.9634703196</v>
      </c>
      <c r="N429" s="31" t="n">
        <f aca="false">H429/C429*1000</f>
        <v>12631.9634703196</v>
      </c>
      <c r="O429" s="31" t="n">
        <f aca="false">I429/C429*1000</f>
        <v>12701.8264840183</v>
      </c>
      <c r="P429" s="31" t="n">
        <v>2</v>
      </c>
      <c r="Q429" s="31" t="n">
        <v>24</v>
      </c>
      <c r="R429" s="31" t="n">
        <f aca="false">Q429*1000/P429</f>
        <v>12000</v>
      </c>
    </row>
    <row r="430" customFormat="false" ht="18.75" hidden="false" customHeight="false" outlineLevel="0" collapsed="false">
      <c r="A430" s="39" t="s">
        <v>93</v>
      </c>
      <c r="B430" s="31" t="n">
        <v>368</v>
      </c>
      <c r="C430" s="31" t="n">
        <v>3528</v>
      </c>
      <c r="D430" s="31" t="n">
        <v>32353</v>
      </c>
      <c r="E430" s="31" t="n">
        <v>27321.4</v>
      </c>
      <c r="F430" s="31" t="n">
        <v>32353.1</v>
      </c>
      <c r="G430" s="31" t="n">
        <v>37537.4</v>
      </c>
      <c r="H430" s="31" t="n">
        <v>37537.5</v>
      </c>
      <c r="I430" s="31" t="n">
        <v>37713.1</v>
      </c>
      <c r="J430" s="31" t="n">
        <f aca="false">D430/C430*1000</f>
        <v>9170.3514739229</v>
      </c>
      <c r="K430" s="31" t="n">
        <f aca="false">E430/C430*1000</f>
        <v>7744.16099773243</v>
      </c>
      <c r="L430" s="31" t="n">
        <f aca="false">F430/C430*1000</f>
        <v>9170.3798185941</v>
      </c>
      <c r="M430" s="31" t="n">
        <f aca="false">G430/C430*1000</f>
        <v>10639.8526077098</v>
      </c>
      <c r="N430" s="31" t="n">
        <f aca="false">H430/C430*1000</f>
        <v>10639.880952381</v>
      </c>
      <c r="O430" s="31" t="n">
        <f aca="false">I430/C430*1000</f>
        <v>10689.6541950113</v>
      </c>
      <c r="P430" s="31" t="n">
        <v>29</v>
      </c>
      <c r="Q430" s="31" t="n">
        <v>300.8</v>
      </c>
      <c r="R430" s="31" t="n">
        <f aca="false">Q430*1000/P430</f>
        <v>10372.4137931034</v>
      </c>
    </row>
    <row r="431" customFormat="false" ht="18.75" hidden="false" customHeight="false" outlineLevel="0" collapsed="false">
      <c r="A431" s="39" t="s">
        <v>271</v>
      </c>
      <c r="B431" s="31" t="n">
        <v>369</v>
      </c>
      <c r="C431" s="31" t="n">
        <v>591</v>
      </c>
      <c r="D431" s="31" t="n">
        <v>3674</v>
      </c>
      <c r="E431" s="31" t="n">
        <v>2981.6</v>
      </c>
      <c r="F431" s="31" t="n">
        <v>3674</v>
      </c>
      <c r="G431" s="31" t="n">
        <v>4473.1</v>
      </c>
      <c r="H431" s="31" t="n">
        <v>4493.4</v>
      </c>
      <c r="I431" s="31" t="n">
        <v>4532.3</v>
      </c>
      <c r="J431" s="31" t="n">
        <f aca="false">D431/C431*1000</f>
        <v>6216.5820642978</v>
      </c>
      <c r="K431" s="31" t="n">
        <f aca="false">E431/C431*1000</f>
        <v>5045.00846023689</v>
      </c>
      <c r="L431" s="31" t="n">
        <f aca="false">F431/C431*1000</f>
        <v>6216.5820642978</v>
      </c>
      <c r="M431" s="31" t="n">
        <f aca="false">G431/C431*1000</f>
        <v>7568.69712351946</v>
      </c>
      <c r="N431" s="31" t="n">
        <f aca="false">H431/C431*1000</f>
        <v>7603.04568527919</v>
      </c>
      <c r="O431" s="31" t="n">
        <f aca="false">I431/C431*1000</f>
        <v>7668.86632825719</v>
      </c>
      <c r="P431" s="31" t="n">
        <v>5</v>
      </c>
      <c r="Q431" s="31" t="n">
        <v>31.8</v>
      </c>
      <c r="R431" s="31" t="n">
        <f aca="false">Q431*1000/P431</f>
        <v>6360</v>
      </c>
    </row>
    <row r="432" customFormat="false" ht="37.5" hidden="false" customHeight="false" outlineLevel="0" collapsed="false">
      <c r="A432" s="31" t="s">
        <v>324</v>
      </c>
      <c r="B432" s="31" t="n">
        <v>370</v>
      </c>
      <c r="C432" s="31" t="n">
        <f aca="false">SUM(C433:C435)</f>
        <v>2819</v>
      </c>
      <c r="D432" s="31" t="n">
        <f aca="false">SUM(D433:D435)</f>
        <v>27525.7</v>
      </c>
      <c r="E432" s="31" t="n">
        <f aca="false">SUM(E433:E435)</f>
        <v>23864.5</v>
      </c>
      <c r="F432" s="31" t="n">
        <f aca="false">SUM(F433:F435)</f>
        <v>27525.7</v>
      </c>
      <c r="G432" s="31" t="n">
        <f aca="false">SUM(G433:G435)</f>
        <v>29670.2</v>
      </c>
      <c r="H432" s="31" t="n">
        <f aca="false">SUM(H433:H435)</f>
        <v>29698.2</v>
      </c>
      <c r="I432" s="31" t="n">
        <f aca="false">SUM(I433:I435)</f>
        <v>29858.6</v>
      </c>
      <c r="J432" s="31" t="n">
        <f aca="false">D432/C432*1000</f>
        <v>9764.34905995034</v>
      </c>
      <c r="K432" s="31" t="n">
        <f aca="false">E432/C432*1000</f>
        <v>8465.59063497694</v>
      </c>
      <c r="L432" s="31" t="n">
        <f aca="false">F432/C432*1000</f>
        <v>9764.34905995034</v>
      </c>
      <c r="M432" s="31" t="n">
        <f aca="false">G432/C432*1000</f>
        <v>10525.0798155374</v>
      </c>
      <c r="N432" s="31" t="n">
        <f aca="false">H432/C432*1000</f>
        <v>10535.0124157503</v>
      </c>
      <c r="O432" s="31" t="n">
        <f aca="false">I432/C432*1000</f>
        <v>10591.912025541</v>
      </c>
      <c r="P432" s="31" t="n">
        <f aca="false">SUM(P433:P435)</f>
        <v>6</v>
      </c>
      <c r="Q432" s="31" t="n">
        <f aca="false">SUM(Q433:Q435)</f>
        <v>61.1</v>
      </c>
      <c r="R432" s="31" t="n">
        <f aca="false">Q432*1000/P432</f>
        <v>10183.3333333333</v>
      </c>
    </row>
    <row r="433" customFormat="false" ht="37.5" hidden="false" customHeight="false" outlineLevel="0" collapsed="false">
      <c r="A433" s="40" t="s">
        <v>152</v>
      </c>
      <c r="B433" s="31" t="n">
        <v>371</v>
      </c>
      <c r="C433" s="31" t="n">
        <v>167</v>
      </c>
      <c r="D433" s="31" t="n">
        <v>1637.9</v>
      </c>
      <c r="E433" s="31" t="n">
        <v>1246.3</v>
      </c>
      <c r="F433" s="31" t="n">
        <v>1637.9</v>
      </c>
      <c r="G433" s="31" t="n">
        <v>2127</v>
      </c>
      <c r="H433" s="31" t="n">
        <v>2127</v>
      </c>
      <c r="I433" s="31" t="n">
        <v>2138.5</v>
      </c>
      <c r="J433" s="31" t="n">
        <f aca="false">D433/C433*1000</f>
        <v>9807.78443113772</v>
      </c>
      <c r="K433" s="31" t="n">
        <f aca="false">E433/C433*1000</f>
        <v>7462.87425149701</v>
      </c>
      <c r="L433" s="31" t="n">
        <f aca="false">F433/C433*1000</f>
        <v>9807.78443113772</v>
      </c>
      <c r="M433" s="31" t="n">
        <f aca="false">G433/C433*1000</f>
        <v>12736.5269461078</v>
      </c>
      <c r="N433" s="31" t="n">
        <f aca="false">H433/C433*1000</f>
        <v>12736.5269461078</v>
      </c>
      <c r="O433" s="31" t="n">
        <f aca="false">I433/C433*1000</f>
        <v>12805.3892215569</v>
      </c>
      <c r="P433" s="31" t="n">
        <v>1</v>
      </c>
      <c r="Q433" s="31" t="n">
        <v>12.5</v>
      </c>
      <c r="R433" s="31" t="n">
        <v>12507.47</v>
      </c>
    </row>
    <row r="434" customFormat="false" ht="18.75" hidden="false" customHeight="false" outlineLevel="0" collapsed="false">
      <c r="A434" s="39" t="s">
        <v>93</v>
      </c>
      <c r="B434" s="31" t="n">
        <v>372</v>
      </c>
      <c r="C434" s="31" t="n">
        <v>2241</v>
      </c>
      <c r="D434" s="31" t="n">
        <v>22977.1</v>
      </c>
      <c r="E434" s="31" t="n">
        <v>20220.6</v>
      </c>
      <c r="F434" s="31" t="n">
        <v>22977.1</v>
      </c>
      <c r="G434" s="31" t="n">
        <v>24275.4</v>
      </c>
      <c r="H434" s="31" t="n">
        <v>24284.5</v>
      </c>
      <c r="I434" s="31" t="n">
        <v>24396.1</v>
      </c>
      <c r="J434" s="31" t="n">
        <f aca="false">D434/C434*1000</f>
        <v>10253.056671129</v>
      </c>
      <c r="K434" s="31" t="n">
        <f aca="false">E434/C434*1000</f>
        <v>9023.02543507363</v>
      </c>
      <c r="L434" s="31" t="n">
        <f aca="false">F434/C434*1000</f>
        <v>10253.056671129</v>
      </c>
      <c r="M434" s="31" t="n">
        <f aca="false">G434/C434*1000</f>
        <v>10832.3962516734</v>
      </c>
      <c r="N434" s="31" t="n">
        <f aca="false">H434/C434*1000</f>
        <v>10836.4569388666</v>
      </c>
      <c r="O434" s="31" t="n">
        <f aca="false">I434/C434*1000</f>
        <v>10886.2561356537</v>
      </c>
      <c r="P434" s="31" t="n">
        <v>4</v>
      </c>
      <c r="Q434" s="31" t="n">
        <v>42.2</v>
      </c>
      <c r="R434" s="31" t="n">
        <f aca="false">Q434*1000/P434</f>
        <v>10550</v>
      </c>
    </row>
    <row r="435" customFormat="false" ht="18.75" hidden="false" customHeight="false" outlineLevel="0" collapsed="false">
      <c r="A435" s="39" t="s">
        <v>271</v>
      </c>
      <c r="B435" s="31" t="n">
        <v>373</v>
      </c>
      <c r="C435" s="31" t="n">
        <v>411</v>
      </c>
      <c r="D435" s="31" t="n">
        <v>2910.7</v>
      </c>
      <c r="E435" s="31" t="n">
        <v>2397.6</v>
      </c>
      <c r="F435" s="31" t="n">
        <v>2910.7</v>
      </c>
      <c r="G435" s="31" t="n">
        <v>3267.8</v>
      </c>
      <c r="H435" s="31" t="n">
        <v>3286.7</v>
      </c>
      <c r="I435" s="31" t="n">
        <v>3324</v>
      </c>
      <c r="J435" s="31" t="n">
        <f aca="false">D435/C435*1000</f>
        <v>7081.99513381995</v>
      </c>
      <c r="K435" s="31" t="n">
        <f aca="false">E435/C435*1000</f>
        <v>5833.57664233577</v>
      </c>
      <c r="L435" s="31" t="n">
        <f aca="false">F435/C435*1000</f>
        <v>7081.99513381995</v>
      </c>
      <c r="M435" s="31" t="n">
        <f aca="false">G435/C435*1000</f>
        <v>7950.85158150852</v>
      </c>
      <c r="N435" s="31" t="n">
        <f aca="false">H435/C435*1000</f>
        <v>7996.83698296837</v>
      </c>
      <c r="O435" s="31" t="n">
        <f aca="false">I435/C435*1000</f>
        <v>8087.59124087591</v>
      </c>
      <c r="P435" s="31" t="n">
        <v>1</v>
      </c>
      <c r="Q435" s="31" t="n">
        <v>6.4</v>
      </c>
      <c r="R435" s="31" t="n">
        <v>6368.4</v>
      </c>
    </row>
    <row r="436" customFormat="false" ht="56.25" hidden="false" customHeight="false" outlineLevel="0" collapsed="false">
      <c r="A436" s="31" t="s">
        <v>325</v>
      </c>
      <c r="B436" s="31" t="n">
        <v>374</v>
      </c>
      <c r="C436" s="31" t="n">
        <v>68</v>
      </c>
      <c r="D436" s="31" t="n">
        <v>365.5</v>
      </c>
      <c r="E436" s="31" t="n">
        <v>178.5</v>
      </c>
      <c r="F436" s="31" t="n">
        <v>365.5</v>
      </c>
      <c r="G436" s="31" t="n">
        <v>772.4</v>
      </c>
      <c r="H436" s="31" t="n">
        <v>772.4</v>
      </c>
      <c r="I436" s="31" t="n">
        <v>776.7</v>
      </c>
      <c r="J436" s="31" t="n">
        <f aca="false">D436/C436*1000</f>
        <v>5375</v>
      </c>
      <c r="K436" s="31" t="n">
        <f aca="false">E436/C436*1000</f>
        <v>2625</v>
      </c>
      <c r="L436" s="31" t="n">
        <f aca="false">F436/C436*1000</f>
        <v>5375</v>
      </c>
      <c r="M436" s="31" t="n">
        <f aca="false">G436/C436*1000</f>
        <v>11358.8235294118</v>
      </c>
      <c r="N436" s="31" t="n">
        <f aca="false">H436/C436*1000</f>
        <v>11358.8235294118</v>
      </c>
      <c r="O436" s="31" t="n">
        <f aca="false">I436/C436*1000</f>
        <v>11422.0588235294</v>
      </c>
      <c r="P436" s="31" t="n">
        <v>0</v>
      </c>
      <c r="Q436" s="31" t="n">
        <v>0</v>
      </c>
      <c r="R436" s="31" t="n">
        <v>0</v>
      </c>
    </row>
    <row r="437" customFormat="false" ht="78.75" hidden="false" customHeight="false" outlineLevel="0" collapsed="false">
      <c r="A437" s="31" t="s">
        <v>326</v>
      </c>
      <c r="B437" s="31" t="n">
        <v>375</v>
      </c>
      <c r="C437" s="31" t="n">
        <v>142</v>
      </c>
      <c r="D437" s="31" t="n">
        <v>659.6</v>
      </c>
      <c r="E437" s="31" t="n">
        <v>363.5</v>
      </c>
      <c r="F437" s="31" t="n">
        <v>659.6</v>
      </c>
      <c r="G437" s="31" t="n">
        <v>1280.9</v>
      </c>
      <c r="H437" s="31" t="n">
        <v>1280.9</v>
      </c>
      <c r="I437" s="31" t="n">
        <v>1300.1</v>
      </c>
      <c r="J437" s="31" t="n">
        <f aca="false">D437/C437*1000</f>
        <v>4645.07042253521</v>
      </c>
      <c r="K437" s="31" t="n">
        <f aca="false">E437/C437*1000</f>
        <v>2559.85915492958</v>
      </c>
      <c r="L437" s="31" t="n">
        <f aca="false">F437/C437*1000</f>
        <v>4645.07042253521</v>
      </c>
      <c r="M437" s="31" t="n">
        <f aca="false">G437/C437*1000</f>
        <v>9020.42253521127</v>
      </c>
      <c r="N437" s="31" t="n">
        <f aca="false">H437/C437*1000</f>
        <v>9020.42253521127</v>
      </c>
      <c r="O437" s="31" t="n">
        <f aca="false">I437/C437*1000</f>
        <v>9155.6338028169</v>
      </c>
      <c r="P437" s="31" t="n">
        <v>0</v>
      </c>
      <c r="Q437" s="31" t="n">
        <v>0</v>
      </c>
      <c r="R437" s="31" t="n">
        <v>0</v>
      </c>
    </row>
    <row r="438" customFormat="false" ht="56.25" hidden="false" customHeight="false" outlineLevel="0" collapsed="false">
      <c r="A438" s="31" t="s">
        <v>327</v>
      </c>
      <c r="B438" s="31" t="n">
        <v>376</v>
      </c>
      <c r="C438" s="31" t="n">
        <v>3300</v>
      </c>
      <c r="D438" s="31" t="n">
        <v>13548.2</v>
      </c>
      <c r="E438" s="31" t="n">
        <v>10636.9</v>
      </c>
      <c r="F438" s="31" t="n">
        <v>13548.5</v>
      </c>
      <c r="G438" s="31" t="n">
        <v>15972.1</v>
      </c>
      <c r="H438" s="31" t="n">
        <v>16090.6</v>
      </c>
      <c r="I438" s="31" t="n">
        <v>16335.2</v>
      </c>
      <c r="J438" s="31" t="n">
        <f aca="false">D438/C438*1000</f>
        <v>4105.51515151515</v>
      </c>
      <c r="K438" s="31" t="n">
        <f aca="false">E438/C438*1000</f>
        <v>3223.30303030303</v>
      </c>
      <c r="L438" s="31" t="n">
        <f aca="false">F438/C438*1000</f>
        <v>4105.60606060606</v>
      </c>
      <c r="M438" s="31" t="n">
        <f aca="false">G438/C438*1000</f>
        <v>4840.0303030303</v>
      </c>
      <c r="N438" s="31" t="n">
        <f aca="false">H438/C438*1000</f>
        <v>4875.93939393939</v>
      </c>
      <c r="O438" s="31" t="n">
        <f aca="false">I438/C438*1000</f>
        <v>4950.06060606061</v>
      </c>
      <c r="P438" s="31" t="n">
        <v>231</v>
      </c>
      <c r="Q438" s="31" t="n">
        <v>962.4</v>
      </c>
      <c r="R438" s="31" t="n">
        <f aca="false">Q438*1000/P438</f>
        <v>4166.23376623377</v>
      </c>
    </row>
    <row r="439" customFormat="false" ht="56.25" hidden="false" customHeight="false" outlineLevel="0" collapsed="false">
      <c r="A439" s="40" t="s">
        <v>328</v>
      </c>
      <c r="B439" s="31" t="n">
        <v>377</v>
      </c>
      <c r="C439" s="31" t="n">
        <v>1709</v>
      </c>
      <c r="D439" s="31" t="n">
        <v>7424.1</v>
      </c>
      <c r="E439" s="31" t="n">
        <v>6028</v>
      </c>
      <c r="F439" s="31" t="n">
        <v>7424.2</v>
      </c>
      <c r="G439" s="31" t="n">
        <v>7829.2</v>
      </c>
      <c r="H439" s="31" t="n">
        <v>7940.1</v>
      </c>
      <c r="I439" s="31" t="n">
        <v>8084.8</v>
      </c>
      <c r="J439" s="31" t="n">
        <f aca="false">D439/C439*1000</f>
        <v>4344.11936805149</v>
      </c>
      <c r="K439" s="31" t="n">
        <f aca="false">E439/C439*1000</f>
        <v>3527.20889409011</v>
      </c>
      <c r="L439" s="31" t="n">
        <f aca="false">F439/C439*1000</f>
        <v>4344.17788180222</v>
      </c>
      <c r="M439" s="31" t="n">
        <f aca="false">G439/C439*1000</f>
        <v>4581.15857226448</v>
      </c>
      <c r="N439" s="31" t="n">
        <f aca="false">H439/C439*1000</f>
        <v>4646.05032182563</v>
      </c>
      <c r="O439" s="31" t="n">
        <f aca="false">I439/C439*1000</f>
        <v>4730.719719134</v>
      </c>
      <c r="P439" s="31" t="n">
        <v>38</v>
      </c>
      <c r="Q439" s="31" t="n">
        <v>161</v>
      </c>
      <c r="R439" s="31" t="n">
        <f aca="false">Q439*1000/P439</f>
        <v>4236.84210526316</v>
      </c>
    </row>
    <row r="440" customFormat="false" ht="152.25" hidden="false" customHeight="false" outlineLevel="0" collapsed="false">
      <c r="A440" s="31" t="s">
        <v>329</v>
      </c>
      <c r="B440" s="31" t="n">
        <v>3771</v>
      </c>
      <c r="C440" s="31" t="n">
        <f aca="false">SUM(C441:C444)</f>
        <v>7635</v>
      </c>
      <c r="D440" s="31" t="n">
        <f aca="false">SUM(D441:D444)</f>
        <v>51533.6</v>
      </c>
      <c r="E440" s="31" t="n">
        <f aca="false">SUM(E441:E444)</f>
        <v>42255.2</v>
      </c>
      <c r="F440" s="31" t="n">
        <f aca="false">SUM(F441:F444)</f>
        <v>51534</v>
      </c>
      <c r="G440" s="31" t="n">
        <f aca="false">SUM(G441:G444)</f>
        <v>60588.4</v>
      </c>
      <c r="H440" s="31" t="n">
        <f aca="false">SUM(H441:H444)</f>
        <v>60728.3</v>
      </c>
      <c r="I440" s="31" t="n">
        <f aca="false">SUM(I441:I444)</f>
        <v>61167.4</v>
      </c>
      <c r="J440" s="31" t="n">
        <f aca="false">D440/C440*1000</f>
        <v>6749.65291421087</v>
      </c>
      <c r="K440" s="31" t="n">
        <f aca="false">E440/C440*1000</f>
        <v>5534.40733464309</v>
      </c>
      <c r="L440" s="31" t="n">
        <f aca="false">F440/C440*1000</f>
        <v>6749.70530451866</v>
      </c>
      <c r="M440" s="31" t="n">
        <f aca="false">G440/C440*1000</f>
        <v>7935.61231172233</v>
      </c>
      <c r="N440" s="31" t="n">
        <f aca="false">H440/C440*1000</f>
        <v>7953.93582187295</v>
      </c>
      <c r="O440" s="31" t="n">
        <f aca="false">I440/C440*1000</f>
        <v>8011.44728225278</v>
      </c>
      <c r="P440" s="31" t="n">
        <f aca="false">SUM(P441:P444)</f>
        <v>267</v>
      </c>
      <c r="Q440" s="31" t="n">
        <f aca="false">SUM(Q441:Q444)</f>
        <v>1319</v>
      </c>
      <c r="R440" s="31" t="n">
        <f aca="false">Q440*1000/P440</f>
        <v>4940.07490636704</v>
      </c>
    </row>
    <row r="441" customFormat="false" ht="22.5" hidden="false" customHeight="false" outlineLevel="0" collapsed="false">
      <c r="A441" s="40" t="s">
        <v>152</v>
      </c>
      <c r="B441" s="31" t="n">
        <v>3772</v>
      </c>
      <c r="C441" s="31" t="n">
        <f aca="false">C429</f>
        <v>219</v>
      </c>
      <c r="D441" s="31" t="n">
        <f aca="false">D429</f>
        <v>2118</v>
      </c>
      <c r="E441" s="31" t="n">
        <f aca="false">E429</f>
        <v>1539.2</v>
      </c>
      <c r="F441" s="31" t="n">
        <f aca="false">F429</f>
        <v>2118</v>
      </c>
      <c r="G441" s="31" t="n">
        <f aca="false">G429</f>
        <v>2766.4</v>
      </c>
      <c r="H441" s="31" t="n">
        <f aca="false">H429</f>
        <v>2766.4</v>
      </c>
      <c r="I441" s="31" t="n">
        <f aca="false">I429</f>
        <v>2781.7</v>
      </c>
      <c r="J441" s="31" t="n">
        <f aca="false">D441/C441*1000</f>
        <v>9671.23287671233</v>
      </c>
      <c r="K441" s="31" t="n">
        <f aca="false">E441/C441*1000</f>
        <v>7028.31050228311</v>
      </c>
      <c r="L441" s="31" t="n">
        <f aca="false">F441/C441*1000</f>
        <v>9671.23287671233</v>
      </c>
      <c r="M441" s="31" t="n">
        <f aca="false">G441/C441*1000</f>
        <v>12631.9634703196</v>
      </c>
      <c r="N441" s="31" t="n">
        <f aca="false">H441/C441*1000</f>
        <v>12631.9634703196</v>
      </c>
      <c r="O441" s="31" t="n">
        <f aca="false">I441/C441*1000</f>
        <v>12701.8264840183</v>
      </c>
      <c r="P441" s="31" t="n">
        <f aca="false">P429</f>
        <v>2</v>
      </c>
      <c r="Q441" s="31" t="n">
        <f aca="false">Q429</f>
        <v>24</v>
      </c>
      <c r="R441" s="31" t="n">
        <f aca="false">Q441*1000/P441</f>
        <v>12000</v>
      </c>
    </row>
    <row r="442" customFormat="false" ht="18.75" hidden="false" customHeight="false" outlineLevel="0" collapsed="false">
      <c r="A442" s="39" t="s">
        <v>93</v>
      </c>
      <c r="B442" s="31" t="n">
        <v>3773</v>
      </c>
      <c r="C442" s="31" t="n">
        <f aca="false">C430</f>
        <v>3528</v>
      </c>
      <c r="D442" s="31" t="n">
        <f aca="false">D430</f>
        <v>32353</v>
      </c>
      <c r="E442" s="31" t="n">
        <f aca="false">E430</f>
        <v>27321.4</v>
      </c>
      <c r="F442" s="31" t="n">
        <f aca="false">F430</f>
        <v>32353.1</v>
      </c>
      <c r="G442" s="31" t="n">
        <f aca="false">G430</f>
        <v>37537.4</v>
      </c>
      <c r="H442" s="31" t="n">
        <f aca="false">H430</f>
        <v>37537.5</v>
      </c>
      <c r="I442" s="31" t="n">
        <f aca="false">I430</f>
        <v>37713.1</v>
      </c>
      <c r="J442" s="31" t="n">
        <f aca="false">D442/C442*1000</f>
        <v>9170.3514739229</v>
      </c>
      <c r="K442" s="31" t="n">
        <f aca="false">E442/C442*1000</f>
        <v>7744.16099773243</v>
      </c>
      <c r="L442" s="31" t="n">
        <f aca="false">F442/C442*1000</f>
        <v>9170.3798185941</v>
      </c>
      <c r="M442" s="31" t="n">
        <f aca="false">G442/C442*1000</f>
        <v>10639.8526077098</v>
      </c>
      <c r="N442" s="31" t="n">
        <f aca="false">H442/C442*1000</f>
        <v>10639.880952381</v>
      </c>
      <c r="O442" s="31" t="n">
        <f aca="false">I442/C442*1000</f>
        <v>10689.6541950113</v>
      </c>
      <c r="P442" s="31" t="n">
        <f aca="false">P430</f>
        <v>29</v>
      </c>
      <c r="Q442" s="31" t="n">
        <f aca="false">Q430</f>
        <v>300.8</v>
      </c>
      <c r="R442" s="31" t="n">
        <f aca="false">Q442*1000/P442</f>
        <v>10372.4137931034</v>
      </c>
    </row>
    <row r="443" customFormat="false" ht="18.75" hidden="false" customHeight="false" outlineLevel="0" collapsed="false">
      <c r="A443" s="39" t="s">
        <v>271</v>
      </c>
      <c r="B443" s="31" t="n">
        <v>3774</v>
      </c>
      <c r="C443" s="31" t="n">
        <f aca="false">C431</f>
        <v>591</v>
      </c>
      <c r="D443" s="31" t="n">
        <f aca="false">D431</f>
        <v>3674</v>
      </c>
      <c r="E443" s="31" t="n">
        <f aca="false">E431</f>
        <v>2981.6</v>
      </c>
      <c r="F443" s="31" t="n">
        <f aca="false">F431</f>
        <v>3674</v>
      </c>
      <c r="G443" s="31" t="n">
        <f aca="false">G431</f>
        <v>4473.1</v>
      </c>
      <c r="H443" s="31" t="n">
        <f aca="false">H431</f>
        <v>4493.4</v>
      </c>
      <c r="I443" s="31" t="n">
        <f aca="false">I431</f>
        <v>4532.3</v>
      </c>
      <c r="J443" s="31" t="n">
        <f aca="false">D443/C443*1000</f>
        <v>6216.5820642978</v>
      </c>
      <c r="K443" s="31" t="n">
        <f aca="false">E443/C443*1000</f>
        <v>5045.00846023689</v>
      </c>
      <c r="L443" s="31" t="n">
        <f aca="false">F443/C443*1000</f>
        <v>6216.5820642978</v>
      </c>
      <c r="M443" s="31" t="n">
        <f aca="false">G443/C443*1000</f>
        <v>7568.69712351946</v>
      </c>
      <c r="N443" s="31" t="n">
        <f aca="false">H443/C443*1000</f>
        <v>7603.04568527919</v>
      </c>
      <c r="O443" s="31" t="n">
        <f aca="false">I443/C443*1000</f>
        <v>7668.86632825719</v>
      </c>
      <c r="P443" s="31" t="n">
        <f aca="false">P431</f>
        <v>5</v>
      </c>
      <c r="Q443" s="31" t="n">
        <f aca="false">Q431</f>
        <v>31.8</v>
      </c>
      <c r="R443" s="31" t="n">
        <f aca="false">Q443*1000/P443</f>
        <v>6360</v>
      </c>
    </row>
    <row r="444" customFormat="false" ht="18.75" hidden="false" customHeight="false" outlineLevel="0" collapsed="false">
      <c r="A444" s="39" t="s">
        <v>330</v>
      </c>
      <c r="B444" s="31" t="n">
        <v>3775</v>
      </c>
      <c r="C444" s="31" t="n">
        <f aca="false">C438-3</f>
        <v>3297</v>
      </c>
      <c r="D444" s="31" t="n">
        <v>13388.6</v>
      </c>
      <c r="E444" s="31" t="n">
        <v>10413</v>
      </c>
      <c r="F444" s="31" t="n">
        <v>13388.9</v>
      </c>
      <c r="G444" s="31" t="n">
        <v>15811.5</v>
      </c>
      <c r="H444" s="31" t="n">
        <v>15931</v>
      </c>
      <c r="I444" s="31" t="n">
        <v>16140.3</v>
      </c>
      <c r="J444" s="31" t="n">
        <f aca="false">D444/C444*1000</f>
        <v>4060.8431907795</v>
      </c>
      <c r="K444" s="31" t="n">
        <f aca="false">E444/C444*1000</f>
        <v>3158.32575068244</v>
      </c>
      <c r="L444" s="31" t="n">
        <f aca="false">F444/C444*1000</f>
        <v>4060.93418259023</v>
      </c>
      <c r="M444" s="31" t="n">
        <f aca="false">G444/C444*1000</f>
        <v>4795.72338489536</v>
      </c>
      <c r="N444" s="31" t="n">
        <f aca="false">H444/C444*1000</f>
        <v>4831.96845617228</v>
      </c>
      <c r="O444" s="31" t="n">
        <f aca="false">I444/C444*1000</f>
        <v>4895.45040946315</v>
      </c>
      <c r="P444" s="31" t="n">
        <f aca="false">P438</f>
        <v>231</v>
      </c>
      <c r="Q444" s="31" t="n">
        <f aca="false">Q438</f>
        <v>962.4</v>
      </c>
      <c r="R444" s="31" t="n">
        <f aca="false">Q444*1000/P444</f>
        <v>4166.23376623377</v>
      </c>
    </row>
    <row r="445" customFormat="false" ht="227.25" hidden="false" customHeight="false" outlineLevel="0" collapsed="false">
      <c r="A445" s="44" t="s">
        <v>331</v>
      </c>
      <c r="B445" s="36" t="n">
        <v>3776</v>
      </c>
      <c r="C445" s="31" t="n">
        <f aca="false">SUM(C446:C449)</f>
        <v>2861</v>
      </c>
      <c r="D445" s="31" t="n">
        <f aca="false">SUM(D446:D449)</f>
        <v>11232.1</v>
      </c>
      <c r="E445" s="31" t="n">
        <f aca="false">SUM(E446:E449)</f>
        <v>7277.1</v>
      </c>
      <c r="F445" s="31" t="n">
        <f aca="false">SUM(F446:F449)</f>
        <v>11232.6</v>
      </c>
      <c r="G445" s="31" t="n">
        <f aca="false">SUM(G446:G449)</f>
        <v>20484</v>
      </c>
      <c r="H445" s="31" t="n">
        <f aca="false">SUM(H446:H449)</f>
        <v>20484.6</v>
      </c>
      <c r="I445" s="31" t="n">
        <f aca="false">SUM(I446:I449)</f>
        <v>20632.1</v>
      </c>
      <c r="J445" s="31" t="n">
        <f aca="false">D445/C445*1000</f>
        <v>3925.93498776652</v>
      </c>
      <c r="K445" s="31" t="n">
        <f aca="false">E445/C445*1000</f>
        <v>2543.55120587207</v>
      </c>
      <c r="L445" s="31" t="n">
        <f aca="false">F445/C445*1000</f>
        <v>3926.10975183502</v>
      </c>
      <c r="M445" s="31" t="n">
        <f aca="false">G445/C445*1000</f>
        <v>7159.73435861587</v>
      </c>
      <c r="N445" s="31" t="n">
        <f aca="false">H445/C445*1000</f>
        <v>7159.94407549808</v>
      </c>
      <c r="O445" s="31" t="n">
        <f aca="false">I445/C445*1000</f>
        <v>7211.4994757078</v>
      </c>
      <c r="P445" s="31" t="n">
        <f aca="false">SUM(P446:P449)</f>
        <v>125</v>
      </c>
      <c r="Q445" s="31" t="n">
        <f aca="false">SUM(Q446:Q449)</f>
        <v>500.4</v>
      </c>
      <c r="R445" s="31" t="n">
        <f aca="false">Q445*1000/P445</f>
        <v>4003.2</v>
      </c>
    </row>
    <row r="446" customFormat="false" ht="37.5" hidden="false" customHeight="false" outlineLevel="0" collapsed="false">
      <c r="A446" s="40" t="s">
        <v>332</v>
      </c>
      <c r="B446" s="31" t="n">
        <v>3777</v>
      </c>
      <c r="C446" s="31" t="n">
        <v>130</v>
      </c>
      <c r="D446" s="31" t="n">
        <v>843.7</v>
      </c>
      <c r="E446" s="31" t="n">
        <v>437.5</v>
      </c>
      <c r="F446" s="31" t="n">
        <v>843.7</v>
      </c>
      <c r="G446" s="31" t="n">
        <v>1529.8</v>
      </c>
      <c r="H446" s="31" t="n">
        <v>1529.8</v>
      </c>
      <c r="I446" s="31" t="n">
        <v>1538.7</v>
      </c>
      <c r="J446" s="31" t="n">
        <f aca="false">D446/C446*1000</f>
        <v>6490</v>
      </c>
      <c r="K446" s="31" t="n">
        <f aca="false">E446/C446*1000</f>
        <v>3365.38461538462</v>
      </c>
      <c r="L446" s="31" t="n">
        <f aca="false">F446/C446*1000</f>
        <v>6490</v>
      </c>
      <c r="M446" s="31" t="n">
        <f aca="false">G446/C446*1000</f>
        <v>11767.6923076923</v>
      </c>
      <c r="N446" s="31" t="n">
        <f aca="false">H446/C446*1000</f>
        <v>11767.6923076923</v>
      </c>
      <c r="O446" s="31" t="n">
        <f aca="false">I446/C446*1000</f>
        <v>11836.1538461538</v>
      </c>
      <c r="P446" s="31" t="n">
        <v>1</v>
      </c>
      <c r="Q446" s="31" t="n">
        <v>11.5</v>
      </c>
      <c r="R446" s="31" t="n">
        <f aca="false">Q446*1000/P446</f>
        <v>11500</v>
      </c>
    </row>
    <row r="447" customFormat="false" ht="18.75" hidden="false" customHeight="false" outlineLevel="0" collapsed="false">
      <c r="A447" s="39" t="s">
        <v>144</v>
      </c>
      <c r="B447" s="31" t="n">
        <v>3778</v>
      </c>
      <c r="C447" s="31" t="n">
        <v>1179</v>
      </c>
      <c r="D447" s="31" t="n">
        <v>5987.6</v>
      </c>
      <c r="E447" s="31" t="n">
        <v>4008.8</v>
      </c>
      <c r="F447" s="31" t="n">
        <v>5987.7</v>
      </c>
      <c r="G447" s="31" t="n">
        <v>11090.9</v>
      </c>
      <c r="H447" s="31" t="n">
        <v>11090.9</v>
      </c>
      <c r="I447" s="31" t="n">
        <v>11149.5</v>
      </c>
      <c r="J447" s="31" t="n">
        <f aca="false">D447/C447*1000</f>
        <v>5078.5411365564</v>
      </c>
      <c r="K447" s="31" t="n">
        <f aca="false">E447/C447*1000</f>
        <v>3400.16963528414</v>
      </c>
      <c r="L447" s="31" t="n">
        <f aca="false">F447/C447*1000</f>
        <v>5078.62595419847</v>
      </c>
      <c r="M447" s="31" t="n">
        <f aca="false">G447/C447*1000</f>
        <v>9407.03986429177</v>
      </c>
      <c r="N447" s="31" t="n">
        <f aca="false">H447/C447*1000</f>
        <v>9407.03986429177</v>
      </c>
      <c r="O447" s="31" t="n">
        <f aca="false">I447/C447*1000</f>
        <v>9456.74300254453</v>
      </c>
      <c r="P447" s="31" t="n">
        <v>15</v>
      </c>
      <c r="Q447" s="31" t="n">
        <v>139.3</v>
      </c>
      <c r="R447" s="31" t="n">
        <f aca="false">Q447*1000/P447</f>
        <v>9286.66666666667</v>
      </c>
    </row>
    <row r="448" customFormat="false" ht="18.75" hidden="false" customHeight="false" outlineLevel="0" collapsed="false">
      <c r="A448" s="39" t="s">
        <v>94</v>
      </c>
      <c r="B448" s="31" t="n">
        <v>3779</v>
      </c>
      <c r="C448" s="31" t="n">
        <v>304</v>
      </c>
      <c r="D448" s="31" t="n">
        <v>1142.4</v>
      </c>
      <c r="E448" s="31" t="n">
        <v>797.6</v>
      </c>
      <c r="F448" s="31" t="n">
        <v>1142.4</v>
      </c>
      <c r="G448" s="31" t="n">
        <v>1931.7</v>
      </c>
      <c r="H448" s="31" t="n">
        <v>1931.7</v>
      </c>
      <c r="I448" s="31" t="n">
        <v>1955.3</v>
      </c>
      <c r="J448" s="31" t="n">
        <f aca="false">D448/C448*1000</f>
        <v>3757.89473684211</v>
      </c>
      <c r="K448" s="31" t="n">
        <f aca="false">E448/C448*1000</f>
        <v>2623.68421052632</v>
      </c>
      <c r="L448" s="31" t="n">
        <f aca="false">F448/C448*1000</f>
        <v>3757.89473684211</v>
      </c>
      <c r="M448" s="31" t="n">
        <f aca="false">G448/C448*1000</f>
        <v>6354.27631578947</v>
      </c>
      <c r="N448" s="31" t="n">
        <f aca="false">H448/C448*1000</f>
        <v>6354.27631578947</v>
      </c>
      <c r="O448" s="31" t="n">
        <f aca="false">I448/C448*1000</f>
        <v>6431.90789473684</v>
      </c>
      <c r="P448" s="31" t="n">
        <v>5</v>
      </c>
      <c r="Q448" s="31" t="n">
        <v>31.8</v>
      </c>
      <c r="R448" s="31" t="n">
        <f aca="false">Q448*1000/P448</f>
        <v>6360</v>
      </c>
    </row>
    <row r="449" customFormat="false" ht="18.75" hidden="false" customHeight="false" outlineLevel="0" collapsed="false">
      <c r="A449" s="39" t="s">
        <v>333</v>
      </c>
      <c r="B449" s="31" t="n">
        <v>37710</v>
      </c>
      <c r="C449" s="31" t="n">
        <v>1248</v>
      </c>
      <c r="D449" s="31" t="n">
        <v>3258.4</v>
      </c>
      <c r="E449" s="31" t="n">
        <v>2033.2</v>
      </c>
      <c r="F449" s="31" t="n">
        <v>3258.8</v>
      </c>
      <c r="G449" s="31" t="n">
        <v>5931.6</v>
      </c>
      <c r="H449" s="31" t="n">
        <v>5932.2</v>
      </c>
      <c r="I449" s="31" t="n">
        <v>5988.6</v>
      </c>
      <c r="J449" s="31" t="n">
        <f aca="false">D449/C449*1000</f>
        <v>2610.89743589744</v>
      </c>
      <c r="K449" s="31" t="n">
        <f aca="false">E449/C449*1000</f>
        <v>1629.16666666667</v>
      </c>
      <c r="L449" s="31" t="n">
        <f aca="false">F449/C449*1000</f>
        <v>2611.21794871795</v>
      </c>
      <c r="M449" s="31" t="n">
        <f aca="false">G449/C449*1000</f>
        <v>4752.88461538462</v>
      </c>
      <c r="N449" s="31" t="n">
        <f aca="false">H449/C449*1000</f>
        <v>4753.36538461538</v>
      </c>
      <c r="O449" s="31" t="n">
        <f aca="false">I449/C449*1000</f>
        <v>4798.55769230769</v>
      </c>
      <c r="P449" s="31" t="n">
        <v>104</v>
      </c>
      <c r="Q449" s="31" t="n">
        <v>317.8</v>
      </c>
      <c r="R449" s="31" t="n">
        <f aca="false">Q449*1000/P449</f>
        <v>3055.76923076923</v>
      </c>
    </row>
    <row r="450" customFormat="false" ht="18.75" hidden="false" customHeight="false" outlineLevel="0" collapsed="false">
      <c r="A450" s="31" t="s">
        <v>334</v>
      </c>
      <c r="B450" s="31" t="n">
        <v>378</v>
      </c>
      <c r="C450" s="31" t="n">
        <v>7754</v>
      </c>
      <c r="D450" s="31" t="n">
        <v>27451.3</v>
      </c>
      <c r="E450" s="31" t="n">
        <v>18222.4</v>
      </c>
      <c r="F450" s="31" t="n">
        <v>27471.6</v>
      </c>
      <c r="G450" s="31" t="n">
        <v>27471.6</v>
      </c>
      <c r="H450" s="31" t="n">
        <v>27571.2</v>
      </c>
      <c r="I450" s="31" t="n">
        <v>31371.8</v>
      </c>
      <c r="J450" s="31" t="n">
        <f aca="false">D450/C450*1000</f>
        <v>3540.27598658757</v>
      </c>
      <c r="K450" s="31" t="n">
        <f aca="false">E450/C450*1000</f>
        <v>2350.06448284756</v>
      </c>
      <c r="L450" s="31" t="n">
        <f aca="false">F450/C450*1000</f>
        <v>3542.89399019861</v>
      </c>
      <c r="M450" s="31" t="n">
        <f aca="false">G450/C450*1000</f>
        <v>3542.89399019861</v>
      </c>
      <c r="N450" s="31" t="n">
        <f aca="false">H450/C450*1000</f>
        <v>3555.73897343307</v>
      </c>
      <c r="O450" s="31" t="n">
        <f aca="false">I450/C450*1000</f>
        <v>4045.88599432551</v>
      </c>
      <c r="P450" s="31" t="n">
        <v>0</v>
      </c>
      <c r="Q450" s="31" t="n">
        <v>0</v>
      </c>
      <c r="R450" s="31" t="n">
        <v>0</v>
      </c>
    </row>
    <row r="451" customFormat="false" ht="37.5" hidden="false" customHeight="false" outlineLevel="0" collapsed="false">
      <c r="A451" s="31" t="s">
        <v>335</v>
      </c>
      <c r="B451" s="31" t="n">
        <v>379</v>
      </c>
      <c r="C451" s="31" t="n">
        <v>828</v>
      </c>
      <c r="D451" s="31" t="n">
        <v>3124.9</v>
      </c>
      <c r="E451" s="31" t="n">
        <v>2297.7</v>
      </c>
      <c r="F451" s="31" t="n">
        <v>3130.6</v>
      </c>
      <c r="G451" s="31" t="n">
        <v>3176.2</v>
      </c>
      <c r="H451" s="31" t="n">
        <v>3177.7</v>
      </c>
      <c r="I451" s="31" t="n">
        <v>3418.3</v>
      </c>
      <c r="J451" s="31" t="n">
        <f aca="false">D451/C451*1000</f>
        <v>3774.03381642512</v>
      </c>
      <c r="K451" s="31" t="n">
        <f aca="false">E451/C451*1000</f>
        <v>2775</v>
      </c>
      <c r="L451" s="31" t="n">
        <f aca="false">F451/C451*1000</f>
        <v>3780.91787439614</v>
      </c>
      <c r="M451" s="31" t="n">
        <f aca="false">G451/C451*1000</f>
        <v>3835.99033816425</v>
      </c>
      <c r="N451" s="31" t="n">
        <f aca="false">H451/C451*1000</f>
        <v>3837.80193236715</v>
      </c>
      <c r="O451" s="31" t="n">
        <f aca="false">I451/C451*1000</f>
        <v>4128.38164251208</v>
      </c>
      <c r="P451" s="31" t="n">
        <v>8</v>
      </c>
      <c r="Q451" s="31" t="n">
        <v>25.9</v>
      </c>
      <c r="R451" s="31" t="n">
        <f aca="false">Q451*1000/P451</f>
        <v>3237.5</v>
      </c>
    </row>
    <row r="452" customFormat="false" ht="37.5" hidden="false" customHeight="false" outlineLevel="0" collapsed="false">
      <c r="A452" s="31" t="s">
        <v>336</v>
      </c>
      <c r="B452" s="31" t="n">
        <v>380</v>
      </c>
      <c r="C452" s="31" t="n">
        <v>3300</v>
      </c>
      <c r="D452" s="31" t="n">
        <v>13380.2</v>
      </c>
      <c r="E452" s="31" t="n">
        <v>9804</v>
      </c>
      <c r="F452" s="31" t="n">
        <v>13396.4</v>
      </c>
      <c r="G452" s="31" t="n">
        <v>13550.7</v>
      </c>
      <c r="H452" s="31" t="n">
        <v>13586.2</v>
      </c>
      <c r="I452" s="31" t="n">
        <v>14678.5</v>
      </c>
      <c r="J452" s="31" t="n">
        <f aca="false">D452/C452*1000</f>
        <v>4054.60606060606</v>
      </c>
      <c r="K452" s="31" t="n">
        <f aca="false">E452/C452*1000</f>
        <v>2970.90909090909</v>
      </c>
      <c r="L452" s="31" t="n">
        <f aca="false">F452/C452*1000</f>
        <v>4059.51515151515</v>
      </c>
      <c r="M452" s="31" t="n">
        <f aca="false">G452/C452*1000</f>
        <v>4106.27272727273</v>
      </c>
      <c r="N452" s="31" t="n">
        <f aca="false">H452/C452*1000</f>
        <v>4117.0303030303</v>
      </c>
      <c r="O452" s="31" t="n">
        <f aca="false">I452/C452*1000</f>
        <v>4448.0303030303</v>
      </c>
      <c r="P452" s="31" t="n">
        <v>5</v>
      </c>
      <c r="Q452" s="31" t="n">
        <v>23.6</v>
      </c>
      <c r="R452" s="31" t="n">
        <f aca="false">Q452*1000/P452</f>
        <v>4720</v>
      </c>
    </row>
    <row r="453" customFormat="false" ht="56.25" hidden="false" customHeight="false" outlineLevel="0" collapsed="false">
      <c r="A453" s="31" t="s">
        <v>337</v>
      </c>
      <c r="B453" s="31" t="n">
        <v>381</v>
      </c>
      <c r="C453" s="31" t="n">
        <v>0</v>
      </c>
      <c r="D453" s="31" t="n">
        <v>0</v>
      </c>
      <c r="E453" s="31" t="n">
        <v>0</v>
      </c>
      <c r="F453" s="31" t="n">
        <v>0</v>
      </c>
      <c r="G453" s="31" t="n">
        <v>0</v>
      </c>
      <c r="H453" s="31" t="n">
        <v>0</v>
      </c>
      <c r="I453" s="31" t="n">
        <v>0</v>
      </c>
      <c r="J453" s="31" t="n">
        <v>0</v>
      </c>
      <c r="K453" s="31" t="n">
        <v>0</v>
      </c>
      <c r="L453" s="31" t="n">
        <v>0</v>
      </c>
      <c r="M453" s="31" t="n">
        <v>0</v>
      </c>
      <c r="N453" s="31" t="n">
        <v>0</v>
      </c>
      <c r="O453" s="31" t="n">
        <v>0</v>
      </c>
      <c r="P453" s="31" t="n">
        <v>0</v>
      </c>
      <c r="Q453" s="31" t="n">
        <v>0</v>
      </c>
      <c r="R453" s="31" t="n">
        <v>0</v>
      </c>
    </row>
    <row r="454" customFormat="false" ht="132.75" hidden="false" customHeight="false" outlineLevel="0" collapsed="false">
      <c r="A454" s="31" t="s">
        <v>338</v>
      </c>
      <c r="B454" s="31" t="n">
        <v>3811</v>
      </c>
      <c r="C454" s="31" t="n">
        <v>0</v>
      </c>
      <c r="D454" s="31" t="n">
        <v>0</v>
      </c>
      <c r="E454" s="31" t="n">
        <v>0</v>
      </c>
      <c r="F454" s="31" t="n">
        <v>0</v>
      </c>
      <c r="G454" s="31" t="n">
        <v>0</v>
      </c>
      <c r="H454" s="31" t="n">
        <v>0</v>
      </c>
      <c r="I454" s="31" t="n">
        <v>0</v>
      </c>
      <c r="J454" s="31" t="n">
        <v>0</v>
      </c>
      <c r="K454" s="31" t="n">
        <v>0</v>
      </c>
      <c r="L454" s="31" t="n">
        <v>0</v>
      </c>
      <c r="M454" s="31" t="n">
        <v>0</v>
      </c>
      <c r="N454" s="31" t="n">
        <v>0</v>
      </c>
      <c r="O454" s="31" t="n">
        <v>0</v>
      </c>
      <c r="P454" s="31" t="n">
        <v>0</v>
      </c>
      <c r="Q454" s="31" t="n">
        <v>0</v>
      </c>
      <c r="R454" s="31" t="n">
        <v>0</v>
      </c>
    </row>
    <row r="455" customFormat="false" ht="37.5" hidden="false" customHeight="false" outlineLevel="0" collapsed="false">
      <c r="A455" s="31" t="s">
        <v>339</v>
      </c>
      <c r="B455" s="31" t="n">
        <v>382</v>
      </c>
      <c r="C455" s="31" t="n">
        <v>99</v>
      </c>
      <c r="D455" s="31" t="n">
        <v>518.5</v>
      </c>
      <c r="E455" s="31" t="n">
        <v>297.2</v>
      </c>
      <c r="F455" s="31" t="n">
        <v>518.5</v>
      </c>
      <c r="G455" s="31" t="n">
        <v>981.8</v>
      </c>
      <c r="H455" s="31" t="n">
        <v>981.8</v>
      </c>
      <c r="I455" s="31" t="n">
        <v>989.9</v>
      </c>
      <c r="J455" s="31" t="n">
        <f aca="false">D455/C455*1000</f>
        <v>5237.37373737374</v>
      </c>
      <c r="K455" s="31" t="n">
        <f aca="false">E455/C455*1000</f>
        <v>3002.0202020202</v>
      </c>
      <c r="L455" s="31" t="n">
        <f aca="false">F455/C455*1000</f>
        <v>5237.37373737374</v>
      </c>
      <c r="M455" s="31" t="n">
        <f aca="false">G455/C455*1000</f>
        <v>9917.17171717172</v>
      </c>
      <c r="N455" s="31" t="n">
        <f aca="false">H455/C455*1000</f>
        <v>9917.17171717172</v>
      </c>
      <c r="O455" s="31" t="n">
        <f aca="false">I455/C455*1000</f>
        <v>9998.9898989899</v>
      </c>
      <c r="P455" s="31" t="n">
        <v>0</v>
      </c>
      <c r="Q455" s="31" t="n">
        <v>0</v>
      </c>
      <c r="R455" s="31" t="n">
        <v>0</v>
      </c>
    </row>
    <row r="456" customFormat="false" ht="37.5" hidden="false" customHeight="false" outlineLevel="0" collapsed="false">
      <c r="A456" s="31" t="s">
        <v>340</v>
      </c>
      <c r="B456" s="31" t="n">
        <v>383</v>
      </c>
      <c r="C456" s="31" t="n">
        <v>476</v>
      </c>
      <c r="D456" s="31" t="n">
        <v>1723</v>
      </c>
      <c r="E456" s="31" t="n">
        <v>1075.3</v>
      </c>
      <c r="F456" s="31" t="n">
        <v>1723</v>
      </c>
      <c r="G456" s="31" t="n">
        <v>2480.7</v>
      </c>
      <c r="H456" s="31" t="n">
        <v>2482.4</v>
      </c>
      <c r="I456" s="31" t="n">
        <v>2531</v>
      </c>
      <c r="J456" s="31" t="n">
        <f aca="false">D456/C456*1000</f>
        <v>3619.74789915966</v>
      </c>
      <c r="K456" s="31" t="n">
        <f aca="false">E456/C456*1000</f>
        <v>2259.03361344538</v>
      </c>
      <c r="L456" s="31" t="n">
        <f aca="false">F456/C456*1000</f>
        <v>3619.74789915966</v>
      </c>
      <c r="M456" s="31" t="n">
        <f aca="false">G456/C456*1000</f>
        <v>5211.55462184874</v>
      </c>
      <c r="N456" s="31" t="n">
        <f aca="false">H456/C456*1000</f>
        <v>5215.12605042017</v>
      </c>
      <c r="O456" s="31" t="n">
        <f aca="false">I456/C456*1000</f>
        <v>5317.2268907563</v>
      </c>
      <c r="P456" s="31" t="n">
        <v>5</v>
      </c>
      <c r="Q456" s="31" t="n">
        <v>25.3</v>
      </c>
      <c r="R456" s="31" t="n">
        <f aca="false">Q456*1000/P456</f>
        <v>5060</v>
      </c>
    </row>
    <row r="457" customFormat="false" ht="56.25" hidden="false" customHeight="false" outlineLevel="0" collapsed="false">
      <c r="A457" s="31" t="s">
        <v>341</v>
      </c>
      <c r="B457" s="31" t="n">
        <v>384</v>
      </c>
      <c r="C457" s="31" t="n">
        <v>6274</v>
      </c>
      <c r="D457" s="31" t="n">
        <v>20647.2</v>
      </c>
      <c r="E457" s="31" t="n">
        <v>12703.5</v>
      </c>
      <c r="F457" s="31" t="n">
        <v>20667.1</v>
      </c>
      <c r="G457" s="31" t="n">
        <v>20667.1</v>
      </c>
      <c r="H457" s="31" t="n">
        <v>20720.4</v>
      </c>
      <c r="I457" s="31" t="n">
        <v>23845.1</v>
      </c>
      <c r="J457" s="31" t="n">
        <f aca="false">D457/C457*1000</f>
        <v>3290.91488683456</v>
      </c>
      <c r="K457" s="31" t="n">
        <f aca="false">E457/C457*1000</f>
        <v>2024.78482626713</v>
      </c>
      <c r="L457" s="31" t="n">
        <f aca="false">F457/C457*1000</f>
        <v>3294.08670704495</v>
      </c>
      <c r="M457" s="31" t="n">
        <f aca="false">G457/C457*1000</f>
        <v>3294.08670704495</v>
      </c>
      <c r="N457" s="31" t="n">
        <f aca="false">H457/C457*1000</f>
        <v>3302.58208479439</v>
      </c>
      <c r="O457" s="31" t="n">
        <f aca="false">I457/C457*1000</f>
        <v>3800.62161300606</v>
      </c>
      <c r="P457" s="31" t="n">
        <v>0</v>
      </c>
      <c r="Q457" s="31" t="n">
        <v>0</v>
      </c>
      <c r="R457" s="31" t="n">
        <v>0</v>
      </c>
    </row>
    <row r="458" customFormat="false" ht="75" hidden="false" customHeight="false" outlineLevel="0" collapsed="false">
      <c r="A458" s="31" t="s">
        <v>342</v>
      </c>
      <c r="B458" s="31" t="n">
        <v>385</v>
      </c>
      <c r="C458" s="31" t="n">
        <v>1279</v>
      </c>
      <c r="D458" s="31" t="n">
        <v>4724.6</v>
      </c>
      <c r="E458" s="31" t="n">
        <v>3149.4</v>
      </c>
      <c r="F458" s="31" t="n">
        <v>4726.7</v>
      </c>
      <c r="G458" s="31" t="n">
        <v>4726.7</v>
      </c>
      <c r="H458" s="31" t="n">
        <v>4731</v>
      </c>
      <c r="I458" s="31" t="n">
        <v>5365.5</v>
      </c>
      <c r="J458" s="31" t="n">
        <f aca="false">D458/C458*1000</f>
        <v>3693.97967161845</v>
      </c>
      <c r="K458" s="31" t="n">
        <f aca="false">E458/C458*1000</f>
        <v>2462.39249413604</v>
      </c>
      <c r="L458" s="31" t="n">
        <f aca="false">F458/C458*1000</f>
        <v>3695.62157935887</v>
      </c>
      <c r="M458" s="31" t="n">
        <f aca="false">G458/C458*1000</f>
        <v>3695.62157935887</v>
      </c>
      <c r="N458" s="31" t="n">
        <f aca="false">H458/C458*1000</f>
        <v>3698.9835809226</v>
      </c>
      <c r="O458" s="31" t="n">
        <f aca="false">I458/C458*1000</f>
        <v>4195.07427677873</v>
      </c>
      <c r="P458" s="31" t="n">
        <v>0</v>
      </c>
      <c r="Q458" s="31" t="n">
        <v>0</v>
      </c>
      <c r="R458" s="31" t="n">
        <v>0</v>
      </c>
    </row>
    <row r="459" customFormat="false" ht="76.5" hidden="false" customHeight="false" outlineLevel="0" collapsed="false">
      <c r="A459" s="31" t="s">
        <v>343</v>
      </c>
      <c r="B459" s="31" t="n">
        <v>386</v>
      </c>
      <c r="C459" s="31" t="n">
        <v>3083</v>
      </c>
      <c r="D459" s="31" t="n">
        <v>12956.2</v>
      </c>
      <c r="E459" s="31" t="n">
        <v>9670.1</v>
      </c>
      <c r="F459" s="31" t="n">
        <v>12967.3</v>
      </c>
      <c r="G459" s="31" t="n">
        <v>13102.5</v>
      </c>
      <c r="H459" s="31" t="n">
        <v>13116.6</v>
      </c>
      <c r="I459" s="31" t="n">
        <v>14002.5</v>
      </c>
      <c r="J459" s="31" t="n">
        <f aca="false">D459/C459*1000</f>
        <v>4202.46513136555</v>
      </c>
      <c r="K459" s="31" t="n">
        <f aca="false">E459/C459*1000</f>
        <v>3136.58773921505</v>
      </c>
      <c r="L459" s="31" t="n">
        <f aca="false">F459/C459*1000</f>
        <v>4206.06552059682</v>
      </c>
      <c r="M459" s="31" t="n">
        <f aca="false">G459/C459*1000</f>
        <v>4249.91891015245</v>
      </c>
      <c r="N459" s="31" t="n">
        <f aca="false">H459/C459*1000</f>
        <v>4254.49237755433</v>
      </c>
      <c r="O459" s="31" t="n">
        <f aca="false">I459/C459*1000</f>
        <v>4541.84236133636</v>
      </c>
      <c r="P459" s="31" t="n">
        <v>13</v>
      </c>
      <c r="Q459" s="31" t="n">
        <v>49.5</v>
      </c>
      <c r="R459" s="31" t="n">
        <f aca="false">Q459*1000/P459</f>
        <v>3807.69230769231</v>
      </c>
    </row>
    <row r="460" customFormat="false" ht="75" hidden="false" customHeight="false" outlineLevel="0" collapsed="false">
      <c r="A460" s="31" t="s">
        <v>344</v>
      </c>
      <c r="B460" s="31" t="n">
        <v>387</v>
      </c>
      <c r="C460" s="31" t="n">
        <v>1045</v>
      </c>
      <c r="D460" s="31" t="n">
        <v>3548.9</v>
      </c>
      <c r="E460" s="31" t="n">
        <v>2431.6</v>
      </c>
      <c r="F460" s="31" t="n">
        <v>3559.7</v>
      </c>
      <c r="G460" s="31" t="n">
        <v>3624.4</v>
      </c>
      <c r="H460" s="31" t="n">
        <v>3647.3</v>
      </c>
      <c r="I460" s="31" t="n">
        <v>4094.3</v>
      </c>
      <c r="J460" s="31" t="n">
        <f aca="false">D460/C460*1000</f>
        <v>3396.07655502392</v>
      </c>
      <c r="K460" s="31" t="n">
        <f aca="false">E460/C460*1000</f>
        <v>2326.88995215311</v>
      </c>
      <c r="L460" s="31" t="n">
        <f aca="false">F460/C460*1000</f>
        <v>3406.41148325359</v>
      </c>
      <c r="M460" s="31" t="n">
        <f aca="false">G460/C460*1000</f>
        <v>3468.32535885167</v>
      </c>
      <c r="N460" s="31" t="n">
        <f aca="false">H460/C460*1000</f>
        <v>3490.23923444976</v>
      </c>
      <c r="O460" s="31" t="n">
        <f aca="false">I460/C460*1000</f>
        <v>3917.99043062201</v>
      </c>
      <c r="P460" s="31" t="n">
        <v>0</v>
      </c>
      <c r="Q460" s="31" t="n">
        <v>0</v>
      </c>
      <c r="R460" s="31" t="n">
        <v>0</v>
      </c>
    </row>
    <row r="461" customFormat="false" ht="57.75" hidden="false" customHeight="true" outlineLevel="0" collapsed="false">
      <c r="A461" s="48" t="s">
        <v>345</v>
      </c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33"/>
      <c r="Q461" s="33"/>
      <c r="R461" s="33"/>
    </row>
    <row r="462" customFormat="false" ht="18.75" hidden="false" customHeight="false" outlineLevel="0" collapsed="false">
      <c r="A462" s="31" t="s">
        <v>346</v>
      </c>
      <c r="B462" s="31" t="n">
        <v>388</v>
      </c>
      <c r="C462" s="31" t="n">
        <v>0</v>
      </c>
      <c r="D462" s="31" t="n">
        <v>0</v>
      </c>
      <c r="E462" s="31" t="n">
        <v>0</v>
      </c>
      <c r="F462" s="31" t="n">
        <v>0</v>
      </c>
      <c r="G462" s="31" t="n">
        <v>0</v>
      </c>
      <c r="H462" s="31" t="n">
        <v>0</v>
      </c>
      <c r="I462" s="31" t="n">
        <v>0</v>
      </c>
      <c r="J462" s="31" t="n">
        <v>0</v>
      </c>
      <c r="K462" s="31" t="n">
        <v>0</v>
      </c>
      <c r="L462" s="31" t="n">
        <v>0</v>
      </c>
      <c r="M462" s="31" t="n">
        <v>0</v>
      </c>
      <c r="N462" s="31" t="n">
        <v>0</v>
      </c>
      <c r="O462" s="31" t="n">
        <v>0</v>
      </c>
      <c r="P462" s="31" t="n">
        <v>0</v>
      </c>
      <c r="Q462" s="31" t="n">
        <v>0</v>
      </c>
      <c r="R462" s="31" t="n">
        <v>0</v>
      </c>
    </row>
    <row r="463" customFormat="false" ht="39.75" hidden="false" customHeight="false" outlineLevel="0" collapsed="false">
      <c r="A463" s="32" t="s">
        <v>347</v>
      </c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3"/>
      <c r="Q463" s="33"/>
      <c r="R463" s="33"/>
    </row>
    <row r="464" customFormat="false" ht="18.75" hidden="false" customHeight="false" outlineLevel="0" collapsed="false">
      <c r="A464" s="31" t="s">
        <v>346</v>
      </c>
      <c r="B464" s="31" t="n">
        <v>389</v>
      </c>
      <c r="C464" s="31" t="n">
        <v>1529</v>
      </c>
      <c r="D464" s="31" t="n">
        <v>5907.5</v>
      </c>
      <c r="E464" s="31" t="n">
        <v>4733.3</v>
      </c>
      <c r="F464" s="31" t="n">
        <v>5946.8</v>
      </c>
      <c r="G464" s="31" t="n">
        <v>5960.3</v>
      </c>
      <c r="H464" s="31" t="n">
        <v>5997.8</v>
      </c>
      <c r="I464" s="31" t="n">
        <v>6094</v>
      </c>
      <c r="J464" s="31" t="n">
        <f aca="false">D464/C464*1000</f>
        <v>3863.63636363636</v>
      </c>
      <c r="K464" s="31" t="n">
        <f aca="false">E464/C464*1000</f>
        <v>3095.68345323741</v>
      </c>
      <c r="L464" s="31" t="n">
        <f aca="false">F464/C464*1000</f>
        <v>3889.33943754088</v>
      </c>
      <c r="M464" s="31" t="n">
        <f aca="false">G464/C464*1000</f>
        <v>3898.16873773708</v>
      </c>
      <c r="N464" s="31" t="n">
        <f aca="false">H464/C464*1000</f>
        <v>3922.69457161543</v>
      </c>
      <c r="O464" s="31" t="n">
        <f aca="false">I464/C464*1000</f>
        <v>3985.61151079137</v>
      </c>
      <c r="P464" s="31" t="n">
        <v>17</v>
      </c>
      <c r="Q464" s="31" t="n">
        <v>97.2</v>
      </c>
      <c r="R464" s="31" t="n">
        <f aca="false">Q464*1000/P464</f>
        <v>5717.64705882353</v>
      </c>
    </row>
    <row r="465" customFormat="false" ht="75.75" hidden="false" customHeight="false" outlineLevel="0" collapsed="false">
      <c r="A465" s="32" t="s">
        <v>348</v>
      </c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3"/>
      <c r="Q465" s="33"/>
      <c r="R465" s="33"/>
    </row>
    <row r="466" customFormat="false" ht="18.75" hidden="false" customHeight="false" outlineLevel="0" collapsed="false">
      <c r="A466" s="31" t="s">
        <v>346</v>
      </c>
      <c r="B466" s="31" t="n">
        <v>390</v>
      </c>
      <c r="C466" s="31" t="n">
        <v>12033</v>
      </c>
      <c r="D466" s="31" t="n">
        <v>36743.6</v>
      </c>
      <c r="E466" s="31" t="n">
        <v>27610.8</v>
      </c>
      <c r="F466" s="31" t="n">
        <v>36756.5</v>
      </c>
      <c r="G466" s="31" t="n">
        <v>36772.1</v>
      </c>
      <c r="H466" s="31" t="n">
        <v>36811.7</v>
      </c>
      <c r="I466" s="31" t="n">
        <v>37833.4</v>
      </c>
      <c r="J466" s="31" t="n">
        <f aca="false">D466/C466*1000</f>
        <v>3053.56935095155</v>
      </c>
      <c r="K466" s="31" t="n">
        <f aca="false">E466/C466*1000</f>
        <v>2294.58987783595</v>
      </c>
      <c r="L466" s="31" t="n">
        <f aca="false">F466/C466*1000</f>
        <v>3054.64140280894</v>
      </c>
      <c r="M466" s="31" t="n">
        <f aca="false">G466/C466*1000</f>
        <v>3055.93783761323</v>
      </c>
      <c r="N466" s="31" t="n">
        <f aca="false">H466/C466*1000</f>
        <v>3059.22878750104</v>
      </c>
      <c r="O466" s="31" t="n">
        <f aca="false">I466/C466*1000</f>
        <v>3144.1369567024</v>
      </c>
      <c r="P466" s="31" t="n">
        <v>0</v>
      </c>
      <c r="Q466" s="31" t="n">
        <v>0</v>
      </c>
      <c r="R466" s="31" t="n">
        <v>0</v>
      </c>
    </row>
    <row r="467" customFormat="false" ht="56.25" hidden="false" customHeight="false" outlineLevel="0" collapsed="false">
      <c r="A467" s="31" t="s">
        <v>349</v>
      </c>
      <c r="B467" s="31" t="n">
        <v>3901</v>
      </c>
      <c r="C467" s="31" t="n">
        <v>0</v>
      </c>
      <c r="D467" s="31" t="n">
        <v>0</v>
      </c>
      <c r="E467" s="31" t="n">
        <v>0</v>
      </c>
      <c r="F467" s="31" t="n">
        <v>0</v>
      </c>
      <c r="G467" s="31" t="n">
        <v>0</v>
      </c>
      <c r="H467" s="31" t="n">
        <v>0</v>
      </c>
      <c r="I467" s="31" t="n">
        <v>0</v>
      </c>
      <c r="J467" s="31" t="n">
        <v>0</v>
      </c>
      <c r="K467" s="31" t="n">
        <v>0</v>
      </c>
      <c r="L467" s="31" t="n">
        <v>0</v>
      </c>
      <c r="M467" s="31" t="n">
        <v>0</v>
      </c>
      <c r="N467" s="31" t="n">
        <v>0</v>
      </c>
      <c r="O467" s="31" t="n">
        <v>0</v>
      </c>
      <c r="P467" s="31" t="n">
        <v>0</v>
      </c>
      <c r="Q467" s="31" t="n">
        <v>0</v>
      </c>
      <c r="R467" s="31" t="n">
        <v>0</v>
      </c>
    </row>
    <row r="468" customFormat="false" ht="37.5" hidden="false" customHeight="false" outlineLevel="0" collapsed="false">
      <c r="A468" s="31" t="s">
        <v>350</v>
      </c>
      <c r="B468" s="31" t="n">
        <v>391</v>
      </c>
      <c r="C468" s="31" t="n">
        <v>0</v>
      </c>
      <c r="D468" s="31" t="n">
        <v>0</v>
      </c>
      <c r="E468" s="31" t="n">
        <v>0</v>
      </c>
      <c r="F468" s="31" t="n">
        <v>0</v>
      </c>
      <c r="G468" s="31" t="n">
        <v>0</v>
      </c>
      <c r="H468" s="31" t="n">
        <v>0</v>
      </c>
      <c r="I468" s="31" t="n">
        <v>0</v>
      </c>
      <c r="J468" s="31" t="n">
        <v>0</v>
      </c>
      <c r="K468" s="31" t="n">
        <v>0</v>
      </c>
      <c r="L468" s="31" t="n">
        <v>0</v>
      </c>
      <c r="M468" s="31" t="n">
        <v>0</v>
      </c>
      <c r="N468" s="31" t="n">
        <v>0</v>
      </c>
      <c r="O468" s="31" t="n">
        <v>0</v>
      </c>
      <c r="P468" s="31" t="n">
        <v>0</v>
      </c>
      <c r="Q468" s="31" t="n">
        <v>0</v>
      </c>
      <c r="R468" s="31" t="n">
        <v>0</v>
      </c>
    </row>
    <row r="469" customFormat="false" ht="57.75" hidden="false" customHeight="false" outlineLevel="0" collapsed="false">
      <c r="A469" s="32" t="s">
        <v>351</v>
      </c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3"/>
      <c r="Q469" s="33"/>
      <c r="R469" s="33"/>
    </row>
    <row r="470" customFormat="false" ht="18.75" hidden="false" customHeight="false" outlineLevel="0" collapsed="false">
      <c r="A470" s="31" t="s">
        <v>346</v>
      </c>
      <c r="B470" s="31" t="n">
        <v>396</v>
      </c>
      <c r="C470" s="31" t="n">
        <v>7</v>
      </c>
      <c r="D470" s="31" t="n">
        <v>97.2</v>
      </c>
      <c r="E470" s="31" t="n">
        <v>86.7</v>
      </c>
      <c r="F470" s="31" t="n">
        <v>97.2</v>
      </c>
      <c r="G470" s="31" t="n">
        <v>97.2</v>
      </c>
      <c r="H470" s="31" t="n">
        <v>97.2</v>
      </c>
      <c r="I470" s="31" t="n">
        <v>97.2</v>
      </c>
      <c r="J470" s="31" t="n">
        <f aca="false">D470/C470*1000</f>
        <v>13885.7142857143</v>
      </c>
      <c r="K470" s="31" t="n">
        <f aca="false">E470/C470*1000</f>
        <v>12385.7142857143</v>
      </c>
      <c r="L470" s="31" t="n">
        <f aca="false">F470/C470*1000</f>
        <v>13885.7142857143</v>
      </c>
      <c r="M470" s="31" t="n">
        <f aca="false">G470/C470*1000</f>
        <v>13885.7142857143</v>
      </c>
      <c r="N470" s="31" t="n">
        <f aca="false">H470/C470*1000</f>
        <v>13885.7142857143</v>
      </c>
      <c r="O470" s="31" t="n">
        <f aca="false">I470/C470*1000</f>
        <v>13885.7142857143</v>
      </c>
      <c r="P470" s="31" t="n">
        <v>0</v>
      </c>
      <c r="Q470" s="31" t="n">
        <v>0</v>
      </c>
      <c r="R470" s="31" t="n">
        <v>0</v>
      </c>
    </row>
    <row r="471" customFormat="false" ht="41.25" hidden="false" customHeight="false" outlineLevel="0" collapsed="false">
      <c r="A471" s="32" t="s">
        <v>352</v>
      </c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3"/>
      <c r="Q471" s="33"/>
      <c r="R471" s="33"/>
    </row>
    <row r="472" customFormat="false" ht="18.75" hidden="false" customHeight="false" outlineLevel="0" collapsed="false">
      <c r="A472" s="31" t="s">
        <v>346</v>
      </c>
      <c r="B472" s="31" t="n">
        <v>397</v>
      </c>
      <c r="C472" s="31" t="n">
        <v>675</v>
      </c>
      <c r="D472" s="31" t="n">
        <v>2077.6</v>
      </c>
      <c r="E472" s="31" t="n">
        <v>1541.2</v>
      </c>
      <c r="F472" s="31" t="n">
        <v>2078.3</v>
      </c>
      <c r="G472" s="31" t="n">
        <v>2083.4</v>
      </c>
      <c r="H472" s="31" t="n">
        <v>2085.8</v>
      </c>
      <c r="I472" s="31" t="n">
        <v>2224.2</v>
      </c>
      <c r="J472" s="31" t="n">
        <f aca="false">D472/C472*1000</f>
        <v>3077.92592592593</v>
      </c>
      <c r="K472" s="31" t="n">
        <f aca="false">E472/C472*1000</f>
        <v>2283.25925925926</v>
      </c>
      <c r="L472" s="31" t="n">
        <f aca="false">F472/C472*1000</f>
        <v>3078.96296296296</v>
      </c>
      <c r="M472" s="31" t="n">
        <f aca="false">G472/C472*1000</f>
        <v>3086.51851851852</v>
      </c>
      <c r="N472" s="31" t="n">
        <f aca="false">H472/C472*1000</f>
        <v>3090.07407407407</v>
      </c>
      <c r="O472" s="31" t="n">
        <f aca="false">I472/C472*1000</f>
        <v>3295.11111111111</v>
      </c>
      <c r="P472" s="31" t="n">
        <v>0</v>
      </c>
      <c r="Q472" s="31" t="n">
        <v>0</v>
      </c>
      <c r="R472" s="31" t="n">
        <v>0</v>
      </c>
    </row>
    <row r="473" customFormat="false" ht="56.25" hidden="false" customHeight="false" outlineLevel="0" collapsed="false">
      <c r="A473" s="40" t="s">
        <v>353</v>
      </c>
      <c r="B473" s="31" t="n">
        <v>398</v>
      </c>
      <c r="C473" s="31" t="n">
        <v>12</v>
      </c>
      <c r="D473" s="31" t="n">
        <v>59.6</v>
      </c>
      <c r="E473" s="31" t="n">
        <v>40.2</v>
      </c>
      <c r="F473" s="31" t="n">
        <v>59.6</v>
      </c>
      <c r="G473" s="31" t="n">
        <v>59.6</v>
      </c>
      <c r="H473" s="31" t="n">
        <v>59.6</v>
      </c>
      <c r="I473" s="31" t="n">
        <v>177.7</v>
      </c>
      <c r="J473" s="31" t="n">
        <f aca="false">D473/C473*1000</f>
        <v>4966.66666666667</v>
      </c>
      <c r="K473" s="31" t="n">
        <f aca="false">E473/C473*1000</f>
        <v>3350</v>
      </c>
      <c r="L473" s="31" t="n">
        <f aca="false">F473/C473*1000</f>
        <v>4966.66666666667</v>
      </c>
      <c r="M473" s="31" t="n">
        <f aca="false">G473/C473*1000</f>
        <v>4966.66666666667</v>
      </c>
      <c r="N473" s="31" t="n">
        <f aca="false">H473/C473*1000</f>
        <v>4966.66666666667</v>
      </c>
      <c r="O473" s="31" t="n">
        <f aca="false">I473/C473*1000</f>
        <v>14808.3333333333</v>
      </c>
      <c r="P473" s="31" t="n">
        <v>0</v>
      </c>
      <c r="Q473" s="31" t="n">
        <v>0</v>
      </c>
      <c r="R473" s="31" t="n">
        <v>0</v>
      </c>
    </row>
    <row r="474" customFormat="false" ht="134.25" hidden="false" customHeight="false" outlineLevel="0" collapsed="false">
      <c r="A474" s="31" t="s">
        <v>354</v>
      </c>
      <c r="B474" s="31" t="n">
        <v>3981</v>
      </c>
      <c r="C474" s="31" t="n">
        <v>12</v>
      </c>
      <c r="D474" s="31" t="n">
        <v>59.6</v>
      </c>
      <c r="E474" s="31" t="n">
        <v>40.2</v>
      </c>
      <c r="F474" s="31" t="n">
        <v>59.6</v>
      </c>
      <c r="G474" s="31" t="n">
        <v>59.6</v>
      </c>
      <c r="H474" s="31" t="n">
        <v>59.6</v>
      </c>
      <c r="I474" s="31" t="n">
        <v>177.7</v>
      </c>
      <c r="J474" s="31" t="n">
        <f aca="false">D474/C474*1000</f>
        <v>4966.66666666667</v>
      </c>
      <c r="K474" s="31" t="n">
        <f aca="false">E474/C474*1000</f>
        <v>3350</v>
      </c>
      <c r="L474" s="31" t="n">
        <f aca="false">F474/C474*1000</f>
        <v>4966.66666666667</v>
      </c>
      <c r="M474" s="31" t="n">
        <f aca="false">G474/C474*1000</f>
        <v>4966.66666666667</v>
      </c>
      <c r="N474" s="31" t="n">
        <f aca="false">H474/C474*1000</f>
        <v>4966.66666666667</v>
      </c>
      <c r="O474" s="31" t="n">
        <f aca="false">I474/C474*1000</f>
        <v>14808.3333333333</v>
      </c>
      <c r="P474" s="31" t="n">
        <v>0</v>
      </c>
      <c r="Q474" s="31" t="n">
        <v>0</v>
      </c>
      <c r="R474" s="31" t="n">
        <v>0</v>
      </c>
    </row>
    <row r="475" customFormat="false" ht="39" hidden="false" customHeight="false" outlineLevel="0" collapsed="false">
      <c r="A475" s="32" t="s">
        <v>355</v>
      </c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3"/>
      <c r="Q475" s="33"/>
      <c r="R475" s="33"/>
    </row>
    <row r="476" customFormat="false" ht="18.75" hidden="false" customHeight="false" outlineLevel="0" collapsed="false">
      <c r="A476" s="31" t="s">
        <v>346</v>
      </c>
      <c r="B476" s="31" t="n">
        <v>402</v>
      </c>
      <c r="C476" s="31" t="n">
        <f aca="false">SUM(C477:C478)</f>
        <v>118</v>
      </c>
      <c r="D476" s="31" t="n">
        <f aca="false">SUM(D477:D478)</f>
        <v>488.4</v>
      </c>
      <c r="E476" s="31" t="n">
        <f aca="false">SUM(E477:E478)</f>
        <v>391.4</v>
      </c>
      <c r="F476" s="31" t="n">
        <f aca="false">SUM(F477:F478)</f>
        <v>490.4</v>
      </c>
      <c r="G476" s="31" t="n">
        <f aca="false">SUM(G477:G478)</f>
        <v>503.8</v>
      </c>
      <c r="H476" s="31" t="n">
        <f aca="false">SUM(H477:H478)</f>
        <v>503.8</v>
      </c>
      <c r="I476" s="31" t="n">
        <f aca="false">SUM(I477:I478)</f>
        <v>536.2</v>
      </c>
      <c r="J476" s="31" t="n">
        <f aca="false">D476/C476*1000</f>
        <v>4138.98305084746</v>
      </c>
      <c r="K476" s="31" t="n">
        <f aca="false">E476/C476*1000</f>
        <v>3316.94915254237</v>
      </c>
      <c r="L476" s="31" t="n">
        <f aca="false">F476/C476*1000</f>
        <v>4155.93220338983</v>
      </c>
      <c r="M476" s="31" t="n">
        <f aca="false">G476/C476*1000</f>
        <v>4269.49152542373</v>
      </c>
      <c r="N476" s="31" t="n">
        <f aca="false">H476/C476*1000</f>
        <v>4269.49152542373</v>
      </c>
      <c r="O476" s="31" t="n">
        <f aca="false">I476/C476*1000</f>
        <v>4544.06779661017</v>
      </c>
      <c r="P476" s="31" t="n">
        <v>0</v>
      </c>
      <c r="Q476" s="31" t="n">
        <v>0</v>
      </c>
      <c r="R476" s="31" t="n">
        <v>0</v>
      </c>
    </row>
    <row r="477" customFormat="false" ht="37.5" hidden="false" customHeight="false" outlineLevel="0" collapsed="false">
      <c r="A477" s="40" t="s">
        <v>356</v>
      </c>
      <c r="B477" s="31" t="n">
        <v>403</v>
      </c>
      <c r="C477" s="31" t="n">
        <v>29</v>
      </c>
      <c r="D477" s="31" t="n">
        <v>130.9</v>
      </c>
      <c r="E477" s="31" t="n">
        <v>102.6</v>
      </c>
      <c r="F477" s="31" t="n">
        <v>131.4</v>
      </c>
      <c r="G477" s="31" t="n">
        <v>142.5</v>
      </c>
      <c r="H477" s="31" t="n">
        <v>142.5</v>
      </c>
      <c r="I477" s="31" t="n">
        <v>150.5</v>
      </c>
      <c r="J477" s="31" t="n">
        <f aca="false">D477/C477*1000</f>
        <v>4513.79310344828</v>
      </c>
      <c r="K477" s="31" t="n">
        <f aca="false">E477/C477*1000</f>
        <v>3537.93103448276</v>
      </c>
      <c r="L477" s="31" t="n">
        <f aca="false">F477/C477*1000</f>
        <v>4531.03448275862</v>
      </c>
      <c r="M477" s="31" t="n">
        <f aca="false">G477/C477*1000</f>
        <v>4913.79310344828</v>
      </c>
      <c r="N477" s="31" t="n">
        <f aca="false">H477/C477*1000</f>
        <v>4913.79310344828</v>
      </c>
      <c r="O477" s="31" t="n">
        <f aca="false">I477/C477*1000</f>
        <v>5189.65517241379</v>
      </c>
      <c r="P477" s="31" t="n">
        <v>0</v>
      </c>
      <c r="Q477" s="31" t="n">
        <v>0</v>
      </c>
      <c r="R477" s="31" t="n">
        <v>0</v>
      </c>
    </row>
    <row r="478" customFormat="false" ht="18.75" hidden="false" customHeight="false" outlineLevel="0" collapsed="false">
      <c r="A478" s="31" t="s">
        <v>357</v>
      </c>
      <c r="B478" s="31" t="n">
        <v>404</v>
      </c>
      <c r="C478" s="31" t="n">
        <v>89</v>
      </c>
      <c r="D478" s="31" t="n">
        <v>357.5</v>
      </c>
      <c r="E478" s="31" t="n">
        <v>288.8</v>
      </c>
      <c r="F478" s="31" t="n">
        <v>359</v>
      </c>
      <c r="G478" s="31" t="n">
        <v>361.3</v>
      </c>
      <c r="H478" s="31" t="n">
        <v>361.3</v>
      </c>
      <c r="I478" s="31" t="n">
        <v>385.7</v>
      </c>
      <c r="J478" s="31" t="n">
        <f aca="false">D478/C478*1000</f>
        <v>4016.85393258427</v>
      </c>
      <c r="K478" s="31" t="n">
        <f aca="false">E478/C478*1000</f>
        <v>3244.94382022472</v>
      </c>
      <c r="L478" s="31" t="n">
        <f aca="false">F478/C478*1000</f>
        <v>4033.70786516854</v>
      </c>
      <c r="M478" s="31" t="n">
        <f aca="false">G478/C478*1000</f>
        <v>4059.55056179775</v>
      </c>
      <c r="N478" s="31" t="n">
        <f aca="false">H478/C478*1000</f>
        <v>4059.55056179775</v>
      </c>
      <c r="O478" s="31" t="n">
        <f aca="false">I478/C478*1000</f>
        <v>4333.70786516854</v>
      </c>
      <c r="P478" s="31" t="n">
        <v>0</v>
      </c>
      <c r="Q478" s="31" t="n">
        <v>0</v>
      </c>
      <c r="R478" s="31" t="n">
        <v>0</v>
      </c>
    </row>
    <row r="479" customFormat="false" ht="59.25" hidden="false" customHeight="false" outlineLevel="0" collapsed="false">
      <c r="A479" s="32" t="s">
        <v>358</v>
      </c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3"/>
      <c r="Q479" s="33"/>
      <c r="R479" s="33"/>
    </row>
    <row r="480" customFormat="false" ht="93.75" hidden="false" customHeight="false" outlineLevel="0" collapsed="false">
      <c r="A480" s="31" t="s">
        <v>359</v>
      </c>
      <c r="B480" s="31" t="n">
        <v>4041</v>
      </c>
      <c r="C480" s="31" t="n">
        <f aca="false">C481+C482+C486+C489+C490</f>
        <v>27</v>
      </c>
      <c r="D480" s="31" t="n">
        <f aca="false">D481+D482+D486+D489+D490</f>
        <v>118.3</v>
      </c>
      <c r="E480" s="31" t="n">
        <f aca="false">E481+E482+E486+E489+E490</f>
        <v>90.8</v>
      </c>
      <c r="F480" s="31" t="n">
        <f aca="false">F481+F482+F486+F489+F490</f>
        <v>118.3</v>
      </c>
      <c r="G480" s="31" t="n">
        <f aca="false">G481+G482+G486+G489+G490</f>
        <v>118.7</v>
      </c>
      <c r="H480" s="31" t="n">
        <f aca="false">H481+H482+H486+H489+H490</f>
        <v>121.6</v>
      </c>
      <c r="I480" s="31" t="n">
        <f aca="false">I481+I482+I486+I489+I490</f>
        <v>128.1</v>
      </c>
      <c r="J480" s="31" t="n">
        <f aca="false">D480/C480*1000</f>
        <v>4381.48148148148</v>
      </c>
      <c r="K480" s="31" t="n">
        <f aca="false">E480/C480*1000</f>
        <v>3362.96296296296</v>
      </c>
      <c r="L480" s="31" t="n">
        <f aca="false">F480/C480*1000</f>
        <v>4381.48148148148</v>
      </c>
      <c r="M480" s="31" t="n">
        <f aca="false">G480/C480*1000</f>
        <v>4396.2962962963</v>
      </c>
      <c r="N480" s="31" t="n">
        <f aca="false">H480/C480*1000</f>
        <v>4503.7037037037</v>
      </c>
      <c r="O480" s="31" t="n">
        <f aca="false">I480/C480*1000</f>
        <v>4744.44444444444</v>
      </c>
      <c r="P480" s="31" t="n">
        <v>0</v>
      </c>
      <c r="Q480" s="31" t="n">
        <v>0</v>
      </c>
      <c r="R480" s="31" t="n">
        <v>0</v>
      </c>
    </row>
    <row r="481" customFormat="false" ht="56.25" hidden="false" customHeight="false" outlineLevel="0" collapsed="false">
      <c r="A481" s="31" t="s">
        <v>360</v>
      </c>
      <c r="B481" s="31" t="n">
        <v>4042</v>
      </c>
      <c r="C481" s="31" t="n">
        <v>11</v>
      </c>
      <c r="D481" s="31" t="n">
        <v>45.2</v>
      </c>
      <c r="E481" s="31" t="n">
        <v>34.4</v>
      </c>
      <c r="F481" s="31" t="n">
        <v>45.2</v>
      </c>
      <c r="G481" s="31" t="n">
        <v>45.6</v>
      </c>
      <c r="H481" s="31" t="n">
        <v>46.3</v>
      </c>
      <c r="I481" s="31" t="n">
        <v>47.8</v>
      </c>
      <c r="J481" s="31" t="n">
        <f aca="false">D481/C481*1000</f>
        <v>4109.09090909091</v>
      </c>
      <c r="K481" s="31" t="n">
        <f aca="false">E481/C481*1000</f>
        <v>3127.27272727273</v>
      </c>
      <c r="L481" s="31" t="n">
        <f aca="false">F481/C481*1000</f>
        <v>4109.09090909091</v>
      </c>
      <c r="M481" s="31" t="n">
        <f aca="false">G481/C481*1000</f>
        <v>4145.45454545455</v>
      </c>
      <c r="N481" s="31" t="n">
        <f aca="false">H481/C481*1000</f>
        <v>4209.09090909091</v>
      </c>
      <c r="O481" s="31" t="n">
        <f aca="false">I481/C481*1000</f>
        <v>4345.45454545455</v>
      </c>
      <c r="P481" s="31" t="n">
        <v>0</v>
      </c>
      <c r="Q481" s="31" t="n">
        <v>0</v>
      </c>
      <c r="R481" s="31" t="n">
        <v>0</v>
      </c>
    </row>
    <row r="482" customFormat="false" ht="132.75" hidden="false" customHeight="false" outlineLevel="0" collapsed="false">
      <c r="A482" s="31" t="s">
        <v>361</v>
      </c>
      <c r="B482" s="31" t="n">
        <v>4043</v>
      </c>
      <c r="C482" s="31" t="n">
        <v>0</v>
      </c>
      <c r="D482" s="31" t="n">
        <v>0</v>
      </c>
      <c r="E482" s="31" t="n">
        <v>0</v>
      </c>
      <c r="F482" s="31" t="n">
        <v>0</v>
      </c>
      <c r="G482" s="31" t="n">
        <v>0</v>
      </c>
      <c r="H482" s="31" t="n">
        <v>0</v>
      </c>
      <c r="I482" s="31" t="n">
        <v>0</v>
      </c>
      <c r="J482" s="31" t="n">
        <v>0</v>
      </c>
      <c r="K482" s="31" t="n">
        <v>0</v>
      </c>
      <c r="L482" s="31" t="n">
        <v>0</v>
      </c>
      <c r="M482" s="31" t="n">
        <v>0</v>
      </c>
      <c r="N482" s="31" t="n">
        <v>0</v>
      </c>
      <c r="O482" s="31" t="n">
        <v>0</v>
      </c>
      <c r="P482" s="31" t="n">
        <v>0</v>
      </c>
      <c r="Q482" s="31" t="n">
        <v>0</v>
      </c>
      <c r="R482" s="31" t="n">
        <v>0</v>
      </c>
    </row>
    <row r="483" customFormat="false" ht="37.5" hidden="false" customHeight="false" outlineLevel="0" collapsed="false">
      <c r="A483" s="40" t="s">
        <v>362</v>
      </c>
      <c r="B483" s="31" t="n">
        <v>4044</v>
      </c>
      <c r="C483" s="31" t="n">
        <v>0</v>
      </c>
      <c r="D483" s="31" t="n">
        <v>0</v>
      </c>
      <c r="E483" s="31" t="n">
        <v>0</v>
      </c>
      <c r="F483" s="31" t="n">
        <v>0</v>
      </c>
      <c r="G483" s="31" t="n">
        <v>0</v>
      </c>
      <c r="H483" s="31" t="n">
        <v>0</v>
      </c>
      <c r="I483" s="31" t="n">
        <v>0</v>
      </c>
      <c r="J483" s="31" t="n">
        <v>0</v>
      </c>
      <c r="K483" s="31" t="n">
        <v>0</v>
      </c>
      <c r="L483" s="31" t="n">
        <v>0</v>
      </c>
      <c r="M483" s="31" t="n">
        <v>0</v>
      </c>
      <c r="N483" s="31" t="n">
        <v>0</v>
      </c>
      <c r="O483" s="31" t="n">
        <v>0</v>
      </c>
      <c r="P483" s="31" t="n">
        <v>0</v>
      </c>
      <c r="Q483" s="31" t="n">
        <v>0</v>
      </c>
      <c r="R483" s="31" t="n">
        <v>0</v>
      </c>
    </row>
    <row r="484" customFormat="false" ht="18.75" hidden="false" customHeight="false" outlineLevel="0" collapsed="false">
      <c r="A484" s="31" t="s">
        <v>363</v>
      </c>
      <c r="B484" s="31" t="n">
        <v>4045</v>
      </c>
      <c r="C484" s="31" t="n">
        <v>0</v>
      </c>
      <c r="D484" s="31" t="n">
        <v>0</v>
      </c>
      <c r="E484" s="31" t="n">
        <v>0</v>
      </c>
      <c r="F484" s="31" t="n">
        <v>0</v>
      </c>
      <c r="G484" s="31" t="n">
        <v>0</v>
      </c>
      <c r="H484" s="31" t="n">
        <v>0</v>
      </c>
      <c r="I484" s="31" t="n">
        <v>0</v>
      </c>
      <c r="J484" s="31" t="n">
        <v>0</v>
      </c>
      <c r="K484" s="31" t="n">
        <v>0</v>
      </c>
      <c r="L484" s="31" t="n">
        <v>0</v>
      </c>
      <c r="M484" s="31" t="n">
        <v>0</v>
      </c>
      <c r="N484" s="31" t="n">
        <v>0</v>
      </c>
      <c r="O484" s="31" t="n">
        <v>0</v>
      </c>
      <c r="P484" s="31" t="n">
        <v>0</v>
      </c>
      <c r="Q484" s="31" t="n">
        <v>0</v>
      </c>
      <c r="R484" s="31" t="n">
        <v>0</v>
      </c>
    </row>
    <row r="485" customFormat="false" ht="18.75" hidden="false" customHeight="false" outlineLevel="0" collapsed="false">
      <c r="A485" s="31" t="s">
        <v>364</v>
      </c>
      <c r="B485" s="31" t="n">
        <v>4046</v>
      </c>
      <c r="C485" s="31" t="n">
        <v>0</v>
      </c>
      <c r="D485" s="31" t="n">
        <v>0</v>
      </c>
      <c r="E485" s="31" t="n">
        <v>0</v>
      </c>
      <c r="F485" s="31" t="n">
        <v>0</v>
      </c>
      <c r="G485" s="31" t="n">
        <v>0</v>
      </c>
      <c r="H485" s="31" t="n">
        <v>0</v>
      </c>
      <c r="I485" s="31" t="n">
        <v>0</v>
      </c>
      <c r="J485" s="31" t="n">
        <v>0</v>
      </c>
      <c r="K485" s="31" t="n">
        <v>0</v>
      </c>
      <c r="L485" s="31" t="n">
        <v>0</v>
      </c>
      <c r="M485" s="31" t="n">
        <v>0</v>
      </c>
      <c r="N485" s="31" t="n">
        <v>0</v>
      </c>
      <c r="O485" s="31" t="n">
        <v>0</v>
      </c>
      <c r="P485" s="31" t="n">
        <v>0</v>
      </c>
      <c r="Q485" s="31" t="n">
        <v>0</v>
      </c>
      <c r="R485" s="31" t="n">
        <v>0</v>
      </c>
    </row>
    <row r="486" customFormat="false" ht="75" hidden="false" customHeight="false" outlineLevel="0" collapsed="false">
      <c r="A486" s="31" t="s">
        <v>365</v>
      </c>
      <c r="B486" s="31" t="n">
        <v>4047</v>
      </c>
      <c r="C486" s="31" t="n">
        <f aca="false">SUM(C487:C488)</f>
        <v>13</v>
      </c>
      <c r="D486" s="31" t="n">
        <f aca="false">SUM(D487:D488)</f>
        <v>63.7</v>
      </c>
      <c r="E486" s="31" t="n">
        <f aca="false">SUM(E487:E488)</f>
        <v>50.8</v>
      </c>
      <c r="F486" s="31" t="n">
        <f aca="false">SUM(F487:F488)</f>
        <v>63.7</v>
      </c>
      <c r="G486" s="31" t="n">
        <f aca="false">SUM(G487:G488)</f>
        <v>63.7</v>
      </c>
      <c r="H486" s="31" t="n">
        <f aca="false">SUM(H487:H488)</f>
        <v>65.9</v>
      </c>
      <c r="I486" s="31" t="n">
        <f aca="false">SUM(I487:I488)</f>
        <v>70.4</v>
      </c>
      <c r="J486" s="31" t="n">
        <f aca="false">D486/C486*1000</f>
        <v>4900</v>
      </c>
      <c r="K486" s="31" t="n">
        <f aca="false">E486/C486*1000</f>
        <v>3907.69230769231</v>
      </c>
      <c r="L486" s="31" t="n">
        <f aca="false">F486/C486*1000</f>
        <v>4900</v>
      </c>
      <c r="M486" s="31" t="n">
        <f aca="false">G486/C486*1000</f>
        <v>4900</v>
      </c>
      <c r="N486" s="31" t="n">
        <f aca="false">H486/C486*1000</f>
        <v>5069.23076923077</v>
      </c>
      <c r="O486" s="31" t="n">
        <f aca="false">I486/C486*1000</f>
        <v>5415.38461538462</v>
      </c>
      <c r="P486" s="31" t="n">
        <v>0</v>
      </c>
      <c r="Q486" s="31" t="n">
        <v>0</v>
      </c>
      <c r="R486" s="31" t="n">
        <v>0</v>
      </c>
    </row>
    <row r="487" customFormat="false" ht="37.5" hidden="false" customHeight="false" outlineLevel="0" collapsed="false">
      <c r="A487" s="38" t="s">
        <v>366</v>
      </c>
      <c r="B487" s="31" t="n">
        <v>4048</v>
      </c>
      <c r="C487" s="31" t="n">
        <v>0</v>
      </c>
      <c r="D487" s="31" t="n">
        <v>0</v>
      </c>
      <c r="E487" s="31" t="n">
        <v>0</v>
      </c>
      <c r="F487" s="31" t="n">
        <v>0</v>
      </c>
      <c r="G487" s="31" t="n">
        <v>0</v>
      </c>
      <c r="H487" s="31" t="n">
        <v>0</v>
      </c>
      <c r="I487" s="31" t="n">
        <v>0</v>
      </c>
      <c r="J487" s="31" t="n">
        <v>0</v>
      </c>
      <c r="K487" s="31" t="n">
        <v>0</v>
      </c>
      <c r="L487" s="31" t="n">
        <v>0</v>
      </c>
      <c r="M487" s="31" t="n">
        <v>0</v>
      </c>
      <c r="N487" s="31" t="n">
        <v>0</v>
      </c>
      <c r="O487" s="31" t="n">
        <v>0</v>
      </c>
      <c r="P487" s="31" t="n">
        <v>0</v>
      </c>
      <c r="Q487" s="31" t="n">
        <v>0</v>
      </c>
      <c r="R487" s="31" t="n">
        <v>0</v>
      </c>
    </row>
    <row r="488" customFormat="false" ht="18.75" hidden="false" customHeight="false" outlineLevel="0" collapsed="false">
      <c r="A488" s="38" t="s">
        <v>367</v>
      </c>
      <c r="B488" s="31" t="n">
        <v>4049</v>
      </c>
      <c r="C488" s="31" t="n">
        <v>13</v>
      </c>
      <c r="D488" s="31" t="n">
        <v>63.7</v>
      </c>
      <c r="E488" s="31" t="n">
        <v>50.8</v>
      </c>
      <c r="F488" s="31" t="n">
        <v>63.7</v>
      </c>
      <c r="G488" s="31" t="n">
        <v>63.7</v>
      </c>
      <c r="H488" s="31" t="n">
        <v>65.9</v>
      </c>
      <c r="I488" s="31" t="n">
        <v>70.4</v>
      </c>
      <c r="J488" s="31" t="n">
        <f aca="false">D488/C488*1000</f>
        <v>4900</v>
      </c>
      <c r="K488" s="31" t="n">
        <f aca="false">E488/C488*1000</f>
        <v>3907.69230769231</v>
      </c>
      <c r="L488" s="31" t="n">
        <f aca="false">F488/C488*1000</f>
        <v>4900</v>
      </c>
      <c r="M488" s="31" t="n">
        <f aca="false">G488/C488*1000</f>
        <v>4900</v>
      </c>
      <c r="N488" s="31" t="n">
        <f aca="false">H488/C488*1000</f>
        <v>5069.23076923077</v>
      </c>
      <c r="O488" s="31" t="n">
        <f aca="false">I488/C488*1000</f>
        <v>5415.38461538462</v>
      </c>
      <c r="P488" s="31" t="n">
        <v>0</v>
      </c>
      <c r="Q488" s="31" t="n">
        <v>0</v>
      </c>
      <c r="R488" s="31" t="n">
        <v>0</v>
      </c>
    </row>
    <row r="489" customFormat="false" ht="56.25" hidden="false" customHeight="false" outlineLevel="0" collapsed="false">
      <c r="A489" s="31" t="s">
        <v>368</v>
      </c>
      <c r="B489" s="31" t="n">
        <v>40410</v>
      </c>
      <c r="C489" s="31" t="n">
        <v>2</v>
      </c>
      <c r="D489" s="31" t="n">
        <v>6.2</v>
      </c>
      <c r="E489" s="31" t="n">
        <v>4.1</v>
      </c>
      <c r="F489" s="31" t="n">
        <v>6.2</v>
      </c>
      <c r="G489" s="31" t="n">
        <v>6.2</v>
      </c>
      <c r="H489" s="31" t="n">
        <v>6.2</v>
      </c>
      <c r="I489" s="31" t="n">
        <v>6.2</v>
      </c>
      <c r="J489" s="31" t="n">
        <f aca="false">D489/C489*1000</f>
        <v>3100</v>
      </c>
      <c r="K489" s="31" t="n">
        <f aca="false">E489/C489*1000</f>
        <v>2050</v>
      </c>
      <c r="L489" s="31" t="n">
        <f aca="false">F489/C489*1000</f>
        <v>3100</v>
      </c>
      <c r="M489" s="31" t="n">
        <f aca="false">G489/C489*1000</f>
        <v>3100</v>
      </c>
      <c r="N489" s="31" t="n">
        <f aca="false">H489/C489*1000</f>
        <v>3100</v>
      </c>
      <c r="O489" s="31" t="n">
        <f aca="false">I489/C489*1000</f>
        <v>3100</v>
      </c>
      <c r="P489" s="31" t="n">
        <v>0</v>
      </c>
      <c r="Q489" s="31" t="n">
        <v>0</v>
      </c>
      <c r="R489" s="31" t="n">
        <v>0</v>
      </c>
    </row>
    <row r="490" customFormat="false" ht="36.75" hidden="false" customHeight="false" outlineLevel="0" collapsed="false">
      <c r="A490" s="31" t="s">
        <v>369</v>
      </c>
      <c r="B490" s="31" t="n">
        <v>40411</v>
      </c>
      <c r="C490" s="31" t="n">
        <v>1</v>
      </c>
      <c r="D490" s="31" t="n">
        <v>3.2</v>
      </c>
      <c r="E490" s="31" t="n">
        <v>1.5</v>
      </c>
      <c r="F490" s="31" t="n">
        <v>3.2</v>
      </c>
      <c r="G490" s="31" t="n">
        <v>3.2</v>
      </c>
      <c r="H490" s="31" t="n">
        <v>3.2</v>
      </c>
      <c r="I490" s="31" t="n">
        <v>3.7</v>
      </c>
      <c r="J490" s="31" t="n">
        <v>3184.9</v>
      </c>
      <c r="K490" s="31" t="n">
        <v>1489.8</v>
      </c>
      <c r="L490" s="31" t="n">
        <v>3184.9</v>
      </c>
      <c r="M490" s="31" t="n">
        <v>3184.9</v>
      </c>
      <c r="N490" s="31" t="n">
        <v>3184.9</v>
      </c>
      <c r="O490" s="31" t="n">
        <v>3684.9</v>
      </c>
      <c r="P490" s="31" t="n">
        <v>0</v>
      </c>
      <c r="Q490" s="31" t="n">
        <v>0</v>
      </c>
      <c r="R490" s="31" t="n">
        <v>0</v>
      </c>
    </row>
    <row r="491" customFormat="false" ht="40.5" hidden="false" customHeight="false" outlineLevel="0" collapsed="false">
      <c r="A491" s="32" t="s">
        <v>370</v>
      </c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3"/>
      <c r="Q491" s="33"/>
      <c r="R491" s="33"/>
    </row>
    <row r="492" customFormat="false" ht="24.75" hidden="false" customHeight="false" outlineLevel="0" collapsed="false">
      <c r="A492" s="31" t="s">
        <v>371</v>
      </c>
      <c r="B492" s="31" t="n">
        <v>40412</v>
      </c>
      <c r="C492" s="31" t="n">
        <f aca="false">C493+C497</f>
        <v>2520</v>
      </c>
      <c r="D492" s="31" t="n">
        <f aca="false">D493+D497</f>
        <v>19175.6</v>
      </c>
      <c r="E492" s="31" t="n">
        <f aca="false">E493+E497</f>
        <v>17860.9</v>
      </c>
      <c r="F492" s="31" t="n">
        <f aca="false">F493+F497</f>
        <v>19181.1</v>
      </c>
      <c r="G492" s="31" t="n">
        <f aca="false">G493+G497</f>
        <v>19187.4</v>
      </c>
      <c r="H492" s="31" t="n">
        <f aca="false">H493+H497</f>
        <v>25599.7</v>
      </c>
      <c r="I492" s="31" t="n">
        <f aca="false">I493+I497</f>
        <v>25744.6</v>
      </c>
      <c r="J492" s="31" t="n">
        <f aca="false">D492/C492*1000</f>
        <v>7609.36507936508</v>
      </c>
      <c r="K492" s="31" t="n">
        <f aca="false">E492/C492*1000</f>
        <v>7087.65873015873</v>
      </c>
      <c r="L492" s="31" t="n">
        <f aca="false">F492/C492*1000</f>
        <v>7611.54761904762</v>
      </c>
      <c r="M492" s="31" t="n">
        <f aca="false">G492/C492*1000</f>
        <v>7614.04761904762</v>
      </c>
      <c r="N492" s="31" t="n">
        <f aca="false">H492/C492*1000</f>
        <v>10158.6111111111</v>
      </c>
      <c r="O492" s="31" t="n">
        <f aca="false">I492/C492*1000</f>
        <v>10216.1111111111</v>
      </c>
      <c r="P492" s="31" t="n">
        <f aca="false">P493+P497</f>
        <v>2</v>
      </c>
      <c r="Q492" s="31" t="n">
        <f aca="false">Q493+Q497</f>
        <v>24.4</v>
      </c>
      <c r="R492" s="31" t="n">
        <f aca="false">Q492*1000/P492</f>
        <v>12200</v>
      </c>
    </row>
    <row r="493" customFormat="false" ht="93.75" hidden="false" customHeight="false" outlineLevel="0" collapsed="false">
      <c r="A493" s="40" t="s">
        <v>372</v>
      </c>
      <c r="B493" s="31" t="n">
        <v>40413</v>
      </c>
      <c r="C493" s="31" t="n">
        <f aca="false">SUM(C494:C496)</f>
        <v>2516</v>
      </c>
      <c r="D493" s="31" t="n">
        <f aca="false">SUM(D494:D496)</f>
        <v>19169.4</v>
      </c>
      <c r="E493" s="31" t="n">
        <f aca="false">SUM(E494:E496)</f>
        <v>17860.3</v>
      </c>
      <c r="F493" s="31" t="n">
        <f aca="false">SUM(F494:F496)</f>
        <v>19170.3</v>
      </c>
      <c r="G493" s="31" t="n">
        <f aca="false">SUM(G494:G496)</f>
        <v>19176.6</v>
      </c>
      <c r="H493" s="31" t="n">
        <f aca="false">SUM(H494:H496)</f>
        <v>25584.7</v>
      </c>
      <c r="I493" s="31" t="n">
        <f aca="false">SUM(I494:I496)</f>
        <v>25728.1</v>
      </c>
      <c r="J493" s="31" t="n">
        <f aca="false">D493/C493*1000</f>
        <v>7618.99841017488</v>
      </c>
      <c r="K493" s="31" t="n">
        <f aca="false">E493/C493*1000</f>
        <v>7098.68839427663</v>
      </c>
      <c r="L493" s="31" t="n">
        <f aca="false">F493/C493*1000</f>
        <v>7619.35612082671</v>
      </c>
      <c r="M493" s="31" t="n">
        <f aca="false">G493/C493*1000</f>
        <v>7621.86009538951</v>
      </c>
      <c r="N493" s="31" t="n">
        <f aca="false">H493/C493*1000</f>
        <v>10168.799682035</v>
      </c>
      <c r="O493" s="31" t="n">
        <f aca="false">I493/C493*1000</f>
        <v>10225.7949125596</v>
      </c>
      <c r="P493" s="31" t="n">
        <f aca="false">SUM(P494:P496)</f>
        <v>2</v>
      </c>
      <c r="Q493" s="31" t="n">
        <f aca="false">SUM(Q494:Q496)</f>
        <v>24.4</v>
      </c>
      <c r="R493" s="31" t="n">
        <f aca="false">Q493*1000/P493</f>
        <v>12200</v>
      </c>
    </row>
    <row r="494" customFormat="false" ht="37.5" hidden="false" customHeight="false" outlineLevel="0" collapsed="false">
      <c r="A494" s="40" t="s">
        <v>373</v>
      </c>
      <c r="B494" s="31" t="n">
        <v>40414</v>
      </c>
      <c r="C494" s="31" t="n">
        <v>1901</v>
      </c>
      <c r="D494" s="31" t="n">
        <v>16168.3</v>
      </c>
      <c r="E494" s="31" t="n">
        <v>15111.2</v>
      </c>
      <c r="F494" s="31" t="n">
        <v>16168.3</v>
      </c>
      <c r="G494" s="31" t="n">
        <v>16168.3</v>
      </c>
      <c r="H494" s="31" t="n">
        <v>21772.3</v>
      </c>
      <c r="I494" s="31" t="n">
        <v>21816.6</v>
      </c>
      <c r="J494" s="31" t="n">
        <f aca="false">D494/C494*1000</f>
        <v>8505.15518148343</v>
      </c>
      <c r="K494" s="31" t="n">
        <f aca="false">E494/C494*1000</f>
        <v>7949.07943187796</v>
      </c>
      <c r="L494" s="31" t="n">
        <f aca="false">F494/C494*1000</f>
        <v>8505.15518148343</v>
      </c>
      <c r="M494" s="31" t="n">
        <f aca="false">G494/C494*1000</f>
        <v>8505.15518148343</v>
      </c>
      <c r="N494" s="31" t="n">
        <f aca="false">H494/C494*1000</f>
        <v>11453.0773277223</v>
      </c>
      <c r="O494" s="31" t="n">
        <f aca="false">I494/C494*1000</f>
        <v>11476.3808521831</v>
      </c>
      <c r="P494" s="31" t="n">
        <v>1</v>
      </c>
      <c r="Q494" s="31" t="n">
        <v>17.7</v>
      </c>
      <c r="R494" s="31" t="n">
        <v>17690</v>
      </c>
    </row>
    <row r="495" customFormat="false" ht="18.75" hidden="false" customHeight="false" outlineLevel="0" collapsed="false">
      <c r="A495" s="31" t="s">
        <v>374</v>
      </c>
      <c r="B495" s="31" t="n">
        <v>40415</v>
      </c>
      <c r="C495" s="31" t="n">
        <v>16</v>
      </c>
      <c r="D495" s="31" t="n">
        <v>124.1</v>
      </c>
      <c r="E495" s="31" t="n">
        <v>116.8</v>
      </c>
      <c r="F495" s="31" t="n">
        <v>124.1</v>
      </c>
      <c r="G495" s="31" t="n">
        <v>124.1</v>
      </c>
      <c r="H495" s="31" t="n">
        <v>173.9</v>
      </c>
      <c r="I495" s="31" t="n">
        <v>174.2</v>
      </c>
      <c r="J495" s="31" t="n">
        <f aca="false">D495/C495*1000</f>
        <v>7756.25</v>
      </c>
      <c r="K495" s="31" t="n">
        <f aca="false">E495/C495*1000</f>
        <v>7300</v>
      </c>
      <c r="L495" s="31" t="n">
        <f aca="false">F495/C495*1000</f>
        <v>7756.25</v>
      </c>
      <c r="M495" s="31" t="n">
        <f aca="false">G495/C495*1000</f>
        <v>7756.25</v>
      </c>
      <c r="N495" s="31" t="n">
        <f aca="false">H495/C495*1000</f>
        <v>10868.75</v>
      </c>
      <c r="O495" s="31" t="n">
        <f aca="false">I495/C495*1000</f>
        <v>10887.5</v>
      </c>
      <c r="P495" s="31" t="n">
        <v>0</v>
      </c>
      <c r="Q495" s="31" t="n">
        <v>0</v>
      </c>
      <c r="R495" s="31" t="n">
        <v>0</v>
      </c>
    </row>
    <row r="496" customFormat="false" ht="18.75" hidden="false" customHeight="false" outlineLevel="0" collapsed="false">
      <c r="A496" s="31" t="s">
        <v>375</v>
      </c>
      <c r="B496" s="31" t="n">
        <v>40416</v>
      </c>
      <c r="C496" s="31" t="n">
        <v>599</v>
      </c>
      <c r="D496" s="31" t="n">
        <v>2877</v>
      </c>
      <c r="E496" s="31" t="n">
        <v>2632.3</v>
      </c>
      <c r="F496" s="31" t="n">
        <v>2877.9</v>
      </c>
      <c r="G496" s="31" t="n">
        <v>2884.2</v>
      </c>
      <c r="H496" s="31" t="n">
        <v>3638.5</v>
      </c>
      <c r="I496" s="31" t="n">
        <v>3737.3</v>
      </c>
      <c r="J496" s="31" t="n">
        <f aca="false">D496/C496*1000</f>
        <v>4803.00500834725</v>
      </c>
      <c r="K496" s="31" t="n">
        <f aca="false">E496/C496*1000</f>
        <v>4394.49081803005</v>
      </c>
      <c r="L496" s="31" t="n">
        <f aca="false">F496/C496*1000</f>
        <v>4804.50751252087</v>
      </c>
      <c r="M496" s="31" t="n">
        <f aca="false">G496/C496*1000</f>
        <v>4815.02504173623</v>
      </c>
      <c r="N496" s="31" t="n">
        <f aca="false">H496/C496*1000</f>
        <v>6074.29048414023</v>
      </c>
      <c r="O496" s="31" t="n">
        <f aca="false">I496/C496*1000</f>
        <v>6239.23205342237</v>
      </c>
      <c r="P496" s="31" t="n">
        <v>1</v>
      </c>
      <c r="Q496" s="31" t="n">
        <v>6.7</v>
      </c>
      <c r="R496" s="31" t="n">
        <v>6709.54</v>
      </c>
    </row>
    <row r="497" customFormat="false" ht="56.25" hidden="false" customHeight="false" outlineLevel="0" collapsed="false">
      <c r="A497" s="31" t="s">
        <v>376</v>
      </c>
      <c r="B497" s="31" t="n">
        <v>40417</v>
      </c>
      <c r="C497" s="31" t="n">
        <f aca="false">C498+C499</f>
        <v>4</v>
      </c>
      <c r="D497" s="31" t="n">
        <f aca="false">D498+D499</f>
        <v>6.2</v>
      </c>
      <c r="E497" s="31" t="n">
        <f aca="false">E498+E499</f>
        <v>0.6</v>
      </c>
      <c r="F497" s="31" t="n">
        <f aca="false">F498+F499</f>
        <v>10.8</v>
      </c>
      <c r="G497" s="31" t="n">
        <f aca="false">G498+G499</f>
        <v>10.8</v>
      </c>
      <c r="H497" s="31" t="n">
        <f aca="false">H498+H499</f>
        <v>15</v>
      </c>
      <c r="I497" s="31" t="n">
        <f aca="false">I498+I499</f>
        <v>16.5</v>
      </c>
      <c r="J497" s="31" t="n">
        <f aca="false">D497/C497*1000</f>
        <v>1550</v>
      </c>
      <c r="K497" s="31" t="n">
        <f aca="false">E497/C497*1000</f>
        <v>150</v>
      </c>
      <c r="L497" s="31" t="n">
        <f aca="false">F497/C497*1000</f>
        <v>2700</v>
      </c>
      <c r="M497" s="31" t="n">
        <f aca="false">G497/C497*1000</f>
        <v>2700</v>
      </c>
      <c r="N497" s="31" t="n">
        <f aca="false">H497/C497*1000</f>
        <v>3750</v>
      </c>
      <c r="O497" s="31" t="n">
        <f aca="false">I497/C497*1000</f>
        <v>4125</v>
      </c>
      <c r="P497" s="31" t="n">
        <v>0</v>
      </c>
      <c r="Q497" s="31" t="n">
        <v>0</v>
      </c>
      <c r="R497" s="31" t="n">
        <v>0</v>
      </c>
    </row>
    <row r="498" customFormat="false" ht="18.75" hidden="false" customHeight="false" outlineLevel="0" collapsed="false">
      <c r="A498" s="31" t="s">
        <v>374</v>
      </c>
      <c r="B498" s="31" t="n">
        <v>40418</v>
      </c>
      <c r="C498" s="31" t="n">
        <v>1</v>
      </c>
      <c r="D498" s="31" t="n">
        <v>0.2</v>
      </c>
      <c r="E498" s="31" t="n">
        <v>0.2</v>
      </c>
      <c r="F498" s="31" t="n">
        <v>0.2</v>
      </c>
      <c r="G498" s="31" t="n">
        <v>0.2</v>
      </c>
      <c r="H498" s="31" t="n">
        <v>4.4</v>
      </c>
      <c r="I498" s="31" t="n">
        <v>4.4</v>
      </c>
      <c r="J498" s="31" t="n">
        <v>242.8</v>
      </c>
      <c r="K498" s="31" t="n">
        <v>242.8</v>
      </c>
      <c r="L498" s="31" t="n">
        <v>242.8</v>
      </c>
      <c r="M498" s="31" t="n">
        <v>242.8</v>
      </c>
      <c r="N498" s="31" t="n">
        <v>4356</v>
      </c>
      <c r="O498" s="31" t="n">
        <v>4356</v>
      </c>
      <c r="P498" s="31" t="n">
        <v>0</v>
      </c>
      <c r="Q498" s="31" t="n">
        <v>0</v>
      </c>
      <c r="R498" s="31" t="n">
        <v>0</v>
      </c>
    </row>
    <row r="499" customFormat="false" ht="18.75" hidden="false" customHeight="false" outlineLevel="0" collapsed="false">
      <c r="A499" s="31" t="s">
        <v>375</v>
      </c>
      <c r="B499" s="31" t="n">
        <v>40419</v>
      </c>
      <c r="C499" s="31" t="n">
        <v>3</v>
      </c>
      <c r="D499" s="31" t="n">
        <v>6</v>
      </c>
      <c r="E499" s="31" t="n">
        <v>0.4</v>
      </c>
      <c r="F499" s="31" t="n">
        <v>10.6</v>
      </c>
      <c r="G499" s="31" t="n">
        <v>10.6</v>
      </c>
      <c r="H499" s="31" t="n">
        <v>10.6</v>
      </c>
      <c r="I499" s="31" t="n">
        <v>12.1</v>
      </c>
      <c r="J499" s="31" t="n">
        <f aca="false">D499/C499*1000</f>
        <v>2000</v>
      </c>
      <c r="K499" s="31" t="n">
        <f aca="false">E499/C499*1000</f>
        <v>133.333333333333</v>
      </c>
      <c r="L499" s="31" t="n">
        <f aca="false">F499/C499*1000</f>
        <v>3533.33333333333</v>
      </c>
      <c r="M499" s="31" t="n">
        <f aca="false">G499/C499*1000</f>
        <v>3533.33333333333</v>
      </c>
      <c r="N499" s="31" t="n">
        <f aca="false">H499/C499*1000</f>
        <v>3533.33333333333</v>
      </c>
      <c r="O499" s="31" t="n">
        <f aca="false">I499/C499*1000</f>
        <v>4033.33333333333</v>
      </c>
      <c r="P499" s="31" t="n">
        <v>0</v>
      </c>
      <c r="Q499" s="31" t="n">
        <v>0</v>
      </c>
      <c r="R499" s="31" t="n">
        <v>0</v>
      </c>
    </row>
    <row r="500" customFormat="false" ht="39.75" hidden="false" customHeight="false" outlineLevel="0" collapsed="false">
      <c r="A500" s="32" t="s">
        <v>377</v>
      </c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3"/>
      <c r="Q500" s="33"/>
      <c r="R500" s="33"/>
    </row>
    <row r="501" customFormat="false" ht="75" hidden="false" customHeight="false" outlineLevel="0" collapsed="false">
      <c r="A501" s="31" t="s">
        <v>378</v>
      </c>
      <c r="B501" s="31" t="n">
        <v>405</v>
      </c>
      <c r="C501" s="31" t="n">
        <f aca="false">SUM(C502:C506)</f>
        <v>13376</v>
      </c>
      <c r="D501" s="31" t="n">
        <f aca="false">SUM(D502:D506)</f>
        <v>59145.1</v>
      </c>
      <c r="E501" s="31" t="n">
        <f aca="false">SUM(E502:E506)</f>
        <v>43351.4</v>
      </c>
      <c r="F501" s="31" t="n">
        <f aca="false">SUM(F502:F506)</f>
        <v>59641.5</v>
      </c>
      <c r="G501" s="31" t="n">
        <f aca="false">SUM(G502:G506)</f>
        <v>61770.2</v>
      </c>
      <c r="H501" s="31" t="n">
        <f aca="false">SUM(H502:H506)</f>
        <v>61964.2</v>
      </c>
      <c r="I501" s="31" t="n">
        <f aca="false">SUM(I502:I506)</f>
        <v>64764.1</v>
      </c>
      <c r="J501" s="31" t="n">
        <f aca="false">D501/C501*1000</f>
        <v>4421.73295454546</v>
      </c>
      <c r="K501" s="31" t="n">
        <f aca="false">E501/C501*1000</f>
        <v>3240.98385167464</v>
      </c>
      <c r="L501" s="31" t="n">
        <f aca="false">F501/C501*1000</f>
        <v>4458.84419856459</v>
      </c>
      <c r="M501" s="31" t="n">
        <f aca="false">G501/C501*1000</f>
        <v>4617.98744019139</v>
      </c>
      <c r="N501" s="31" t="n">
        <f aca="false">H501/C501*1000</f>
        <v>4632.49102870813</v>
      </c>
      <c r="O501" s="31" t="n">
        <f aca="false">I501/C501*1000</f>
        <v>4841.81369617225</v>
      </c>
      <c r="P501" s="31" t="n">
        <f aca="false">SUM(P502:P506)</f>
        <v>88</v>
      </c>
      <c r="Q501" s="31" t="n">
        <f aca="false">SUM(Q502:Q506)</f>
        <v>417.7</v>
      </c>
      <c r="R501" s="31" t="n">
        <f aca="false">Q501*1000/P501</f>
        <v>4746.59090909091</v>
      </c>
    </row>
    <row r="502" customFormat="false" ht="37.5" hidden="false" customHeight="false" outlineLevel="0" collapsed="false">
      <c r="A502" s="31" t="s">
        <v>379</v>
      </c>
      <c r="B502" s="31" t="n">
        <v>406</v>
      </c>
      <c r="C502" s="31" t="n">
        <v>11294</v>
      </c>
      <c r="D502" s="31" t="n">
        <v>48513</v>
      </c>
      <c r="E502" s="31" t="n">
        <v>34942.3</v>
      </c>
      <c r="F502" s="31" t="n">
        <v>48905.6</v>
      </c>
      <c r="G502" s="31" t="n">
        <v>50175.4</v>
      </c>
      <c r="H502" s="31" t="n">
        <v>50307.5</v>
      </c>
      <c r="I502" s="31" t="n">
        <v>52606.5</v>
      </c>
      <c r="J502" s="31" t="n">
        <f aca="false">D502/C502*1000</f>
        <v>4295.46661944395</v>
      </c>
      <c r="K502" s="31" t="n">
        <f aca="false">E502/C502*1000</f>
        <v>3093.88170710112</v>
      </c>
      <c r="L502" s="31" t="n">
        <f aca="false">F502/C502*1000</f>
        <v>4330.22843987958</v>
      </c>
      <c r="M502" s="31" t="n">
        <f aca="false">G502/C502*1000</f>
        <v>4442.65981937312</v>
      </c>
      <c r="N502" s="31" t="n">
        <f aca="false">H502/C502*1000</f>
        <v>4454.35629537808</v>
      </c>
      <c r="O502" s="31" t="n">
        <f aca="false">I502/C502*1000</f>
        <v>4657.91570745529</v>
      </c>
      <c r="P502" s="31" t="n">
        <v>71</v>
      </c>
      <c r="Q502" s="31" t="n">
        <v>356.6</v>
      </c>
      <c r="R502" s="31" t="n">
        <f aca="false">Q502*1000/P502</f>
        <v>5022.53521126761</v>
      </c>
    </row>
    <row r="503" customFormat="false" ht="18.75" hidden="false" customHeight="false" outlineLevel="0" collapsed="false">
      <c r="A503" s="31" t="s">
        <v>380</v>
      </c>
      <c r="B503" s="31" t="n">
        <v>407</v>
      </c>
      <c r="C503" s="31" t="n">
        <v>539</v>
      </c>
      <c r="D503" s="31" t="n">
        <v>2961.5</v>
      </c>
      <c r="E503" s="31" t="n">
        <v>2059.8</v>
      </c>
      <c r="F503" s="31" t="n">
        <v>2987.9</v>
      </c>
      <c r="G503" s="31" t="n">
        <v>3806.2</v>
      </c>
      <c r="H503" s="31" t="n">
        <v>3806.2</v>
      </c>
      <c r="I503" s="31" t="n">
        <v>3872.7</v>
      </c>
      <c r="J503" s="31" t="n">
        <f aca="false">D503/C503*1000</f>
        <v>5494.43413729128</v>
      </c>
      <c r="K503" s="31" t="n">
        <f aca="false">E503/C503*1000</f>
        <v>3821.52133580705</v>
      </c>
      <c r="L503" s="31" t="n">
        <f aca="false">F503/C503*1000</f>
        <v>5543.41372912802</v>
      </c>
      <c r="M503" s="31" t="n">
        <f aca="false">G503/C503*1000</f>
        <v>7061.59554730983</v>
      </c>
      <c r="N503" s="31" t="n">
        <f aca="false">H503/C503*1000</f>
        <v>7061.59554730983</v>
      </c>
      <c r="O503" s="31" t="n">
        <f aca="false">I503/C503*1000</f>
        <v>7184.97217068646</v>
      </c>
      <c r="P503" s="31" t="n">
        <v>6</v>
      </c>
      <c r="Q503" s="31" t="n">
        <v>39.5</v>
      </c>
      <c r="R503" s="31" t="n">
        <f aca="false">Q503*1000/P503</f>
        <v>6583.33333333333</v>
      </c>
    </row>
    <row r="504" customFormat="false" ht="18.75" hidden="false" customHeight="false" outlineLevel="0" collapsed="false">
      <c r="A504" s="31" t="s">
        <v>381</v>
      </c>
      <c r="B504" s="31" t="n">
        <v>408</v>
      </c>
      <c r="C504" s="31" t="n">
        <v>1465</v>
      </c>
      <c r="D504" s="31" t="n">
        <v>6211.4</v>
      </c>
      <c r="E504" s="31" t="n">
        <v>4957.5</v>
      </c>
      <c r="F504" s="31" t="n">
        <v>6288.3</v>
      </c>
      <c r="G504" s="31" t="n">
        <v>6328.9</v>
      </c>
      <c r="H504" s="31" t="n">
        <v>6390.8</v>
      </c>
      <c r="I504" s="31" t="n">
        <v>6823.6</v>
      </c>
      <c r="J504" s="31" t="n">
        <f aca="false">D504/C504*1000</f>
        <v>4239.86348122867</v>
      </c>
      <c r="K504" s="31" t="n">
        <f aca="false">E504/C504*1000</f>
        <v>3383.9590443686</v>
      </c>
      <c r="L504" s="31" t="n">
        <f aca="false">F504/C504*1000</f>
        <v>4292.35494880546</v>
      </c>
      <c r="M504" s="31" t="n">
        <f aca="false">G504/C504*1000</f>
        <v>4320.06825938567</v>
      </c>
      <c r="N504" s="31" t="n">
        <f aca="false">H504/C504*1000</f>
        <v>4362.32081911263</v>
      </c>
      <c r="O504" s="31" t="n">
        <f aca="false">I504/C504*1000</f>
        <v>4657.74744027304</v>
      </c>
      <c r="P504" s="31" t="n">
        <v>10</v>
      </c>
      <c r="Q504" s="31" t="n">
        <v>16.7</v>
      </c>
      <c r="R504" s="31" t="n">
        <f aca="false">Q504*1000/P504</f>
        <v>1670</v>
      </c>
    </row>
    <row r="505" customFormat="false" ht="18.75" hidden="false" customHeight="false" outlineLevel="0" collapsed="false">
      <c r="A505" s="31" t="s">
        <v>382</v>
      </c>
      <c r="B505" s="31" t="n">
        <v>409</v>
      </c>
      <c r="C505" s="31" t="n">
        <v>64</v>
      </c>
      <c r="D505" s="31" t="n">
        <v>561.1</v>
      </c>
      <c r="E505" s="31" t="n">
        <v>500.8</v>
      </c>
      <c r="F505" s="31" t="n">
        <v>561.6</v>
      </c>
      <c r="G505" s="31" t="n">
        <v>561.6</v>
      </c>
      <c r="H505" s="31" t="n">
        <v>561.6</v>
      </c>
      <c r="I505" s="31" t="n">
        <v>562.7</v>
      </c>
      <c r="J505" s="31" t="n">
        <f aca="false">D505/C505*1000</f>
        <v>8767.1875</v>
      </c>
      <c r="K505" s="31" t="n">
        <f aca="false">E505/C505*1000</f>
        <v>7825</v>
      </c>
      <c r="L505" s="31" t="n">
        <f aca="false">F505/C505*1000</f>
        <v>8775</v>
      </c>
      <c r="M505" s="31" t="n">
        <f aca="false">G505/C505*1000</f>
        <v>8775</v>
      </c>
      <c r="N505" s="31" t="n">
        <f aca="false">H505/C505*1000</f>
        <v>8775</v>
      </c>
      <c r="O505" s="31" t="n">
        <f aca="false">I505/C505*1000</f>
        <v>8792.1875</v>
      </c>
      <c r="P505" s="31" t="n">
        <v>1</v>
      </c>
      <c r="Q505" s="31" t="n">
        <v>4.9</v>
      </c>
      <c r="R505" s="31" t="n">
        <v>4875.51</v>
      </c>
    </row>
    <row r="506" customFormat="false" ht="37.5" hidden="false" customHeight="false" outlineLevel="0" collapsed="false">
      <c r="A506" s="31" t="s">
        <v>383</v>
      </c>
      <c r="B506" s="31" t="n">
        <v>4091</v>
      </c>
      <c r="C506" s="31" t="n">
        <v>14</v>
      </c>
      <c r="D506" s="31" t="n">
        <v>898.1</v>
      </c>
      <c r="E506" s="31" t="n">
        <v>891</v>
      </c>
      <c r="F506" s="31" t="n">
        <v>898.1</v>
      </c>
      <c r="G506" s="31" t="n">
        <v>898.1</v>
      </c>
      <c r="H506" s="31" t="n">
        <v>898.1</v>
      </c>
      <c r="I506" s="31" t="n">
        <v>898.6</v>
      </c>
      <c r="J506" s="31" t="n">
        <f aca="false">D506/C506*1000</f>
        <v>64150</v>
      </c>
      <c r="K506" s="31" t="n">
        <f aca="false">E506/C506*1000</f>
        <v>63642.8571428572</v>
      </c>
      <c r="L506" s="31" t="n">
        <f aca="false">F506/C506*1000</f>
        <v>64150</v>
      </c>
      <c r="M506" s="31" t="n">
        <f aca="false">G506/C506*1000</f>
        <v>64150</v>
      </c>
      <c r="N506" s="31" t="n">
        <f aca="false">H506/C506*1000</f>
        <v>64150</v>
      </c>
      <c r="O506" s="31" t="n">
        <f aca="false">I506/C506*1000</f>
        <v>64185.7142857143</v>
      </c>
      <c r="P506" s="31" t="n">
        <v>0</v>
      </c>
      <c r="Q506" s="31" t="n">
        <v>0</v>
      </c>
      <c r="R506" s="31" t="n">
        <v>0</v>
      </c>
    </row>
    <row r="507" customFormat="false" ht="133.5" hidden="false" customHeight="false" outlineLevel="0" collapsed="false">
      <c r="A507" s="31" t="s">
        <v>384</v>
      </c>
      <c r="B507" s="31" t="n">
        <v>410</v>
      </c>
      <c r="C507" s="31" t="n">
        <v>1992</v>
      </c>
      <c r="D507" s="31" t="n">
        <v>6165.4</v>
      </c>
      <c r="E507" s="31" t="n">
        <v>3106.1</v>
      </c>
      <c r="F507" s="31" t="n">
        <v>6295.6</v>
      </c>
      <c r="G507" s="31" t="n">
        <v>6332.5</v>
      </c>
      <c r="H507" s="31" t="n">
        <v>6343.1</v>
      </c>
      <c r="I507" s="31" t="n">
        <v>6742.9</v>
      </c>
      <c r="J507" s="31" t="n">
        <f aca="false">D507/C507*1000</f>
        <v>3095.08032128514</v>
      </c>
      <c r="K507" s="31" t="n">
        <f aca="false">E507/C507*1000</f>
        <v>1559.28714859438</v>
      </c>
      <c r="L507" s="31" t="n">
        <f aca="false">F507/C507*1000</f>
        <v>3160.44176706827</v>
      </c>
      <c r="M507" s="31" t="n">
        <f aca="false">G507/C507*1000</f>
        <v>3178.96586345382</v>
      </c>
      <c r="N507" s="31" t="n">
        <f aca="false">H507/C507*1000</f>
        <v>3184.28714859438</v>
      </c>
      <c r="O507" s="31" t="n">
        <f aca="false">I507/C507*1000</f>
        <v>3384.98995983936</v>
      </c>
      <c r="P507" s="31" t="n">
        <v>7</v>
      </c>
      <c r="Q507" s="31" t="n">
        <v>10.7</v>
      </c>
      <c r="R507" s="31" t="n">
        <f aca="false">Q507*1000/P507</f>
        <v>1528.57142857143</v>
      </c>
    </row>
    <row r="508" customFormat="false" ht="55.5" hidden="false" customHeight="false" outlineLevel="0" collapsed="false">
      <c r="A508" s="31" t="s">
        <v>385</v>
      </c>
      <c r="B508" s="31" t="n">
        <v>411</v>
      </c>
      <c r="C508" s="31" t="n">
        <v>1923</v>
      </c>
      <c r="D508" s="31" t="n">
        <v>8470.7</v>
      </c>
      <c r="E508" s="31" t="n">
        <v>5514.1</v>
      </c>
      <c r="F508" s="31" t="n">
        <v>8500.9</v>
      </c>
      <c r="G508" s="31" t="n">
        <v>10123.3</v>
      </c>
      <c r="H508" s="31" t="n">
        <v>10156</v>
      </c>
      <c r="I508" s="31" t="n">
        <v>10832.5</v>
      </c>
      <c r="J508" s="31" t="n">
        <f aca="false">D508/C508*1000</f>
        <v>4404.94019760791</v>
      </c>
      <c r="K508" s="31" t="n">
        <f aca="false">E508/C508*1000</f>
        <v>2867.44669786791</v>
      </c>
      <c r="L508" s="31" t="n">
        <f aca="false">F508/C508*1000</f>
        <v>4420.64482579303</v>
      </c>
      <c r="M508" s="31" t="n">
        <f aca="false">G508/C508*1000</f>
        <v>5264.32657306292</v>
      </c>
      <c r="N508" s="31" t="n">
        <f aca="false">H508/C508*1000</f>
        <v>5281.33125325013</v>
      </c>
      <c r="O508" s="31" t="n">
        <f aca="false">I508/C508*1000</f>
        <v>5633.125325013</v>
      </c>
      <c r="P508" s="31" t="n">
        <v>6</v>
      </c>
      <c r="Q508" s="31" t="n">
        <v>27.4</v>
      </c>
      <c r="R508" s="31" t="n">
        <f aca="false">Q508*1000/P508</f>
        <v>4566.66666666667</v>
      </c>
    </row>
    <row r="509" customFormat="false" ht="58.5" hidden="false" customHeight="false" outlineLevel="0" collapsed="false">
      <c r="A509" s="31" t="s">
        <v>386</v>
      </c>
      <c r="B509" s="31" t="n">
        <v>412</v>
      </c>
      <c r="C509" s="31" t="n">
        <v>37</v>
      </c>
      <c r="D509" s="31" t="n">
        <v>118.2</v>
      </c>
      <c r="E509" s="31" t="n">
        <v>88.5</v>
      </c>
      <c r="F509" s="31" t="n">
        <v>131.2</v>
      </c>
      <c r="G509" s="31" t="n">
        <v>131.2</v>
      </c>
      <c r="H509" s="31" t="n">
        <v>131.2</v>
      </c>
      <c r="I509" s="31" t="n">
        <v>136.6</v>
      </c>
      <c r="J509" s="31" t="n">
        <f aca="false">D509/C509*1000</f>
        <v>3194.59459459459</v>
      </c>
      <c r="K509" s="31" t="n">
        <f aca="false">E509/C509*1000</f>
        <v>2391.89189189189</v>
      </c>
      <c r="L509" s="31" t="n">
        <f aca="false">F509/C509*1000</f>
        <v>3545.94594594595</v>
      </c>
      <c r="M509" s="31" t="n">
        <f aca="false">G509/C509*1000</f>
        <v>3545.94594594595</v>
      </c>
      <c r="N509" s="31" t="n">
        <f aca="false">H509/C509*1000</f>
        <v>3545.94594594595</v>
      </c>
      <c r="O509" s="31" t="n">
        <f aca="false">I509/C509*1000</f>
        <v>3691.89189189189</v>
      </c>
      <c r="P509" s="31" t="n">
        <v>0</v>
      </c>
      <c r="Q509" s="31" t="n">
        <v>0</v>
      </c>
      <c r="R509" s="31" t="n">
        <v>0</v>
      </c>
    </row>
    <row r="510" customFormat="false" ht="56.25" hidden="false" customHeight="false" outlineLevel="0" collapsed="false">
      <c r="A510" s="31" t="s">
        <v>387</v>
      </c>
      <c r="B510" s="31" t="n">
        <v>413</v>
      </c>
      <c r="C510" s="31" t="n">
        <v>0</v>
      </c>
      <c r="D510" s="31" t="n">
        <v>0</v>
      </c>
      <c r="E510" s="31" t="n">
        <v>0</v>
      </c>
      <c r="F510" s="31" t="n">
        <v>0</v>
      </c>
      <c r="G510" s="31" t="n">
        <v>0</v>
      </c>
      <c r="H510" s="31" t="n">
        <v>0</v>
      </c>
      <c r="I510" s="31" t="n">
        <v>0</v>
      </c>
      <c r="J510" s="31" t="n">
        <v>0</v>
      </c>
      <c r="K510" s="31" t="n">
        <v>0</v>
      </c>
      <c r="L510" s="31" t="n">
        <v>0</v>
      </c>
      <c r="M510" s="31" t="n">
        <v>0</v>
      </c>
      <c r="N510" s="31" t="n">
        <v>0</v>
      </c>
      <c r="O510" s="31" t="n">
        <v>0</v>
      </c>
      <c r="P510" s="31" t="n">
        <v>0</v>
      </c>
      <c r="Q510" s="31" t="n">
        <v>0</v>
      </c>
      <c r="R510" s="31" t="n">
        <v>0</v>
      </c>
    </row>
    <row r="511" customFormat="false" ht="56.25" hidden="false" customHeight="false" outlineLevel="0" collapsed="false">
      <c r="A511" s="31" t="s">
        <v>388</v>
      </c>
      <c r="B511" s="31" t="n">
        <v>414</v>
      </c>
      <c r="C511" s="31" t="n">
        <v>34</v>
      </c>
      <c r="D511" s="31" t="n">
        <v>277</v>
      </c>
      <c r="E511" s="31" t="n">
        <v>246.3</v>
      </c>
      <c r="F511" s="31" t="n">
        <v>277</v>
      </c>
      <c r="G511" s="31" t="n">
        <v>277</v>
      </c>
      <c r="H511" s="31" t="n">
        <v>277</v>
      </c>
      <c r="I511" s="31" t="n">
        <v>291.8</v>
      </c>
      <c r="J511" s="31" t="n">
        <f aca="false">D511/C511*1000</f>
        <v>8147.05882352941</v>
      </c>
      <c r="K511" s="31" t="n">
        <f aca="false">E511/C511*1000</f>
        <v>7244.11764705882</v>
      </c>
      <c r="L511" s="31" t="n">
        <f aca="false">F511/C511*1000</f>
        <v>8147.05882352941</v>
      </c>
      <c r="M511" s="31" t="n">
        <f aca="false">G511/C511*1000</f>
        <v>8147.05882352941</v>
      </c>
      <c r="N511" s="31" t="n">
        <f aca="false">H511/C511*1000</f>
        <v>8147.05882352941</v>
      </c>
      <c r="O511" s="31" t="n">
        <f aca="false">I511/C511*1000</f>
        <v>8582.35294117647</v>
      </c>
      <c r="P511" s="31" t="n">
        <v>0</v>
      </c>
      <c r="Q511" s="31" t="n">
        <v>0</v>
      </c>
      <c r="R511" s="31" t="n">
        <v>0</v>
      </c>
    </row>
    <row r="512" customFormat="false" ht="93.75" hidden="false" customHeight="false" outlineLevel="0" collapsed="false">
      <c r="A512" s="31" t="s">
        <v>389</v>
      </c>
      <c r="B512" s="31" t="n">
        <v>415</v>
      </c>
      <c r="C512" s="31" t="n">
        <v>7325</v>
      </c>
      <c r="D512" s="31" t="n">
        <v>36636.1</v>
      </c>
      <c r="E512" s="31" t="n">
        <v>29453.7</v>
      </c>
      <c r="F512" s="31" t="n">
        <v>36696.1</v>
      </c>
      <c r="G512" s="31" t="n">
        <v>37117.5</v>
      </c>
      <c r="H512" s="31" t="n">
        <v>37258.2</v>
      </c>
      <c r="I512" s="31" t="n">
        <v>38738</v>
      </c>
      <c r="J512" s="31" t="n">
        <f aca="false">D512/C512*1000</f>
        <v>5001.51535836177</v>
      </c>
      <c r="K512" s="31" t="n">
        <f aca="false">E512/C512*1000</f>
        <v>4020.98293515358</v>
      </c>
      <c r="L512" s="31" t="n">
        <f aca="false">F512/C512*1000</f>
        <v>5009.70648464164</v>
      </c>
      <c r="M512" s="31" t="n">
        <f aca="false">G512/C512*1000</f>
        <v>5067.23549488055</v>
      </c>
      <c r="N512" s="31" t="n">
        <f aca="false">H512/C512*1000</f>
        <v>5086.44368600683</v>
      </c>
      <c r="O512" s="31" t="n">
        <f aca="false">I512/C512*1000</f>
        <v>5288.46416382253</v>
      </c>
      <c r="P512" s="31" t="n">
        <v>29</v>
      </c>
      <c r="Q512" s="31" t="n">
        <v>236.5</v>
      </c>
      <c r="R512" s="31" t="n">
        <f aca="false">Q512*1000/P512</f>
        <v>8155.1724137931</v>
      </c>
    </row>
    <row r="513" customFormat="false" ht="75" hidden="false" customHeight="false" outlineLevel="0" collapsed="false">
      <c r="A513" s="31" t="s">
        <v>390</v>
      </c>
      <c r="B513" s="31" t="n">
        <v>416</v>
      </c>
      <c r="C513" s="31" t="n">
        <v>761</v>
      </c>
      <c r="D513" s="31" t="n">
        <v>4087.2</v>
      </c>
      <c r="E513" s="31" t="n">
        <v>3469.3</v>
      </c>
      <c r="F513" s="31" t="n">
        <v>4089.4</v>
      </c>
      <c r="G513" s="31" t="n">
        <v>4120.4</v>
      </c>
      <c r="H513" s="31" t="n">
        <v>4128.3</v>
      </c>
      <c r="I513" s="31" t="n">
        <v>4228.7</v>
      </c>
      <c r="J513" s="31" t="n">
        <f aca="false">D513/C513*1000</f>
        <v>5370.82785808147</v>
      </c>
      <c r="K513" s="31" t="n">
        <f aca="false">E513/C513*1000</f>
        <v>4558.86990801577</v>
      </c>
      <c r="L513" s="31" t="n">
        <f aca="false">F513/C513*1000</f>
        <v>5373.71879106439</v>
      </c>
      <c r="M513" s="31" t="n">
        <f aca="false">G513/C513*1000</f>
        <v>5414.45466491459</v>
      </c>
      <c r="N513" s="31" t="n">
        <f aca="false">H513/C513*1000</f>
        <v>5424.83574244415</v>
      </c>
      <c r="O513" s="31" t="n">
        <f aca="false">I513/C513*1000</f>
        <v>5556.76741130092</v>
      </c>
      <c r="P513" s="31" t="n">
        <v>8</v>
      </c>
      <c r="Q513" s="31" t="n">
        <v>52.7</v>
      </c>
      <c r="R513" s="31" t="n">
        <f aca="false">Q513*1000/P513</f>
        <v>6587.5</v>
      </c>
    </row>
    <row r="514" customFormat="false" ht="39" hidden="false" customHeight="false" outlineLevel="0" collapsed="false">
      <c r="A514" s="31" t="s">
        <v>391</v>
      </c>
      <c r="B514" s="31" t="n">
        <v>417</v>
      </c>
      <c r="C514" s="31" t="n">
        <v>1301</v>
      </c>
      <c r="D514" s="31" t="n">
        <v>3378.3</v>
      </c>
      <c r="E514" s="31" t="n">
        <v>1465.7</v>
      </c>
      <c r="F514" s="31" t="n">
        <v>3639</v>
      </c>
      <c r="G514" s="31" t="n">
        <v>3653.5</v>
      </c>
      <c r="H514" s="31" t="n">
        <v>3655.6</v>
      </c>
      <c r="I514" s="31" t="n">
        <v>3777.7</v>
      </c>
      <c r="J514" s="31" t="n">
        <f aca="false">D514/C514*1000</f>
        <v>2596.6948501153</v>
      </c>
      <c r="K514" s="31" t="n">
        <f aca="false">E514/C514*1000</f>
        <v>1126.59492697925</v>
      </c>
      <c r="L514" s="31" t="n">
        <f aca="false">F514/C514*1000</f>
        <v>2797.07916986933</v>
      </c>
      <c r="M514" s="31" t="n">
        <f aca="false">G514/C514*1000</f>
        <v>2808.22444273636</v>
      </c>
      <c r="N514" s="31" t="n">
        <f aca="false">H514/C514*1000</f>
        <v>2809.8385857033</v>
      </c>
      <c r="O514" s="31" t="n">
        <f aca="false">I514/C514*1000</f>
        <v>2903.68946963874</v>
      </c>
      <c r="P514" s="31" t="n">
        <v>38</v>
      </c>
      <c r="Q514" s="31" t="n">
        <v>90.4</v>
      </c>
      <c r="R514" s="31" t="n">
        <f aca="false">Q514*1000/P514</f>
        <v>2378.94736842105</v>
      </c>
    </row>
    <row r="515" customFormat="false" ht="56.25" hidden="false" customHeight="false" outlineLevel="0" collapsed="false">
      <c r="A515" s="31" t="s">
        <v>392</v>
      </c>
      <c r="B515" s="31" t="n">
        <v>418</v>
      </c>
      <c r="C515" s="31" t="n">
        <v>3</v>
      </c>
      <c r="D515" s="31" t="n">
        <v>12.2</v>
      </c>
      <c r="E515" s="31" t="n">
        <v>7.7</v>
      </c>
      <c r="F515" s="31" t="n">
        <v>12.3</v>
      </c>
      <c r="G515" s="31" t="n">
        <v>14.8</v>
      </c>
      <c r="H515" s="31" t="n">
        <v>14.8</v>
      </c>
      <c r="I515" s="31" t="n">
        <v>15.9</v>
      </c>
      <c r="J515" s="31" t="n">
        <f aca="false">D515/C515*1000</f>
        <v>4066.66666666667</v>
      </c>
      <c r="K515" s="31" t="n">
        <f aca="false">E515/C515*1000</f>
        <v>2566.66666666667</v>
      </c>
      <c r="L515" s="31" t="n">
        <f aca="false">F515/C515*1000</f>
        <v>4100</v>
      </c>
      <c r="M515" s="31" t="n">
        <f aca="false">G515/C515*1000</f>
        <v>4933.33333333333</v>
      </c>
      <c r="N515" s="31" t="n">
        <f aca="false">H515/C515*1000</f>
        <v>4933.33333333333</v>
      </c>
      <c r="O515" s="31" t="n">
        <f aca="false">I515/C515*1000</f>
        <v>5300</v>
      </c>
      <c r="P515" s="31" t="n">
        <v>0</v>
      </c>
      <c r="Q515" s="31" t="n">
        <v>0</v>
      </c>
      <c r="R515" s="31" t="n">
        <v>0</v>
      </c>
    </row>
    <row r="516" customFormat="false" ht="56.25" hidden="false" customHeight="false" outlineLevel="0" collapsed="false">
      <c r="A516" s="31" t="s">
        <v>393</v>
      </c>
      <c r="B516" s="31" t="n">
        <v>419</v>
      </c>
      <c r="C516" s="31" t="n">
        <v>1418</v>
      </c>
      <c r="D516" s="31" t="n">
        <v>8487.2</v>
      </c>
      <c r="E516" s="31" t="n">
        <v>7239.3</v>
      </c>
      <c r="F516" s="31" t="n">
        <v>8669.1</v>
      </c>
      <c r="G516" s="31" t="n">
        <v>8899.9</v>
      </c>
      <c r="H516" s="31" t="n">
        <v>8909.8</v>
      </c>
      <c r="I516" s="31" t="n">
        <v>9039.5</v>
      </c>
      <c r="J516" s="31" t="n">
        <f aca="false">D516/C516*1000</f>
        <v>5985.33145275035</v>
      </c>
      <c r="K516" s="31" t="n">
        <f aca="false">E516/C516*1000</f>
        <v>5105.28913963329</v>
      </c>
      <c r="L516" s="31" t="n">
        <f aca="false">F516/C516*1000</f>
        <v>6113.61071932299</v>
      </c>
      <c r="M516" s="31" t="n">
        <f aca="false">G516/C516*1000</f>
        <v>6276.37517630465</v>
      </c>
      <c r="N516" s="31" t="n">
        <f aca="false">H516/C516*1000</f>
        <v>6283.35684062059</v>
      </c>
      <c r="O516" s="31" t="n">
        <f aca="false">I516/C516*1000</f>
        <v>6374.82369534556</v>
      </c>
      <c r="P516" s="31" t="n">
        <v>42</v>
      </c>
      <c r="Q516" s="31" t="n">
        <v>289</v>
      </c>
      <c r="R516" s="31" t="n">
        <f aca="false">Q516*1000/P516</f>
        <v>6880.95238095238</v>
      </c>
    </row>
    <row r="517" customFormat="false" ht="38.25" hidden="false" customHeight="false" outlineLevel="0" collapsed="false">
      <c r="A517" s="32" t="s">
        <v>394</v>
      </c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3"/>
      <c r="Q517" s="33"/>
      <c r="R517" s="33"/>
    </row>
    <row r="518" customFormat="false" ht="37.5" hidden="false" customHeight="false" outlineLevel="0" collapsed="false">
      <c r="A518" s="31" t="s">
        <v>395</v>
      </c>
      <c r="B518" s="31" t="n">
        <v>420</v>
      </c>
      <c r="C518" s="31" t="n">
        <v>219</v>
      </c>
      <c r="D518" s="31" t="n">
        <v>2058.8</v>
      </c>
      <c r="E518" s="31" t="n">
        <v>1461.8</v>
      </c>
      <c r="F518" s="31" t="n">
        <v>2058.8</v>
      </c>
      <c r="G518" s="31" t="n">
        <v>2750.8</v>
      </c>
      <c r="H518" s="31" t="n">
        <v>2750.8</v>
      </c>
      <c r="I518" s="31" t="n">
        <v>2765.9</v>
      </c>
      <c r="J518" s="31" t="n">
        <f aca="false">D518/C518*1000</f>
        <v>9400.91324200913</v>
      </c>
      <c r="K518" s="31" t="n">
        <f aca="false">E518/C518*1000</f>
        <v>6674.88584474886</v>
      </c>
      <c r="L518" s="31" t="n">
        <f aca="false">F518/C518*1000</f>
        <v>9400.91324200913</v>
      </c>
      <c r="M518" s="31" t="n">
        <f aca="false">G518/C518*1000</f>
        <v>12560.7305936073</v>
      </c>
      <c r="N518" s="31" t="n">
        <f aca="false">H518/C518*1000</f>
        <v>12560.7305936073</v>
      </c>
      <c r="O518" s="31" t="n">
        <f aca="false">I518/C518*1000</f>
        <v>12629.6803652968</v>
      </c>
      <c r="P518" s="31" t="n">
        <v>2</v>
      </c>
      <c r="Q518" s="31" t="n">
        <v>24</v>
      </c>
      <c r="R518" s="31" t="n">
        <f aca="false">Q518*1000/P518</f>
        <v>12000</v>
      </c>
    </row>
    <row r="519" customFormat="false" ht="36" hidden="false" customHeight="false" outlineLevel="0" collapsed="false">
      <c r="A519" s="32" t="s">
        <v>396</v>
      </c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3"/>
      <c r="Q519" s="33"/>
      <c r="R519" s="33"/>
    </row>
    <row r="520" customFormat="false" ht="18.75" hidden="false" customHeight="false" outlineLevel="0" collapsed="false">
      <c r="A520" s="31" t="s">
        <v>346</v>
      </c>
      <c r="B520" s="31" t="n">
        <v>421</v>
      </c>
      <c r="C520" s="31" t="n">
        <v>80621</v>
      </c>
      <c r="D520" s="31" t="n">
        <v>286566.4</v>
      </c>
      <c r="E520" s="31" t="n">
        <v>225625.2</v>
      </c>
      <c r="F520" s="31" t="n">
        <v>287021.7</v>
      </c>
      <c r="G520" s="31" t="n">
        <v>287075.9</v>
      </c>
      <c r="H520" s="31" t="n">
        <v>287986.5</v>
      </c>
      <c r="I520" s="31" t="n">
        <v>312080</v>
      </c>
      <c r="J520" s="31" t="n">
        <f aca="false">D520/C520*1000</f>
        <v>3554.48828469009</v>
      </c>
      <c r="K520" s="31" t="n">
        <f aca="false">E520/C520*1000</f>
        <v>2798.59093784498</v>
      </c>
      <c r="L520" s="31" t="n">
        <f aca="false">F520/C520*1000</f>
        <v>3560.13569665472</v>
      </c>
      <c r="M520" s="31" t="n">
        <f aca="false">G520/C520*1000</f>
        <v>3560.80797807023</v>
      </c>
      <c r="N520" s="31" t="n">
        <f aca="false">H520/C520*1000</f>
        <v>3572.10280199948</v>
      </c>
      <c r="O520" s="31" t="n">
        <f aca="false">I520/C520*1000</f>
        <v>3870.95173714045</v>
      </c>
      <c r="P520" s="31" t="n">
        <v>0</v>
      </c>
      <c r="Q520" s="31" t="n">
        <v>0</v>
      </c>
      <c r="R520" s="31" t="n">
        <v>0</v>
      </c>
    </row>
    <row r="521" customFormat="false" ht="18.75" hidden="false" customHeight="false" outlineLevel="0" collapsed="false">
      <c r="A521" s="32" t="s">
        <v>397</v>
      </c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3"/>
      <c r="Q521" s="33"/>
      <c r="R521" s="33"/>
    </row>
    <row r="522" customFormat="false" ht="18.75" hidden="false" customHeight="false" outlineLevel="0" collapsed="false">
      <c r="A522" s="31" t="s">
        <v>346</v>
      </c>
      <c r="B522" s="31" t="n">
        <v>425</v>
      </c>
      <c r="C522" s="31" t="n">
        <v>0</v>
      </c>
      <c r="D522" s="31" t="n">
        <v>0</v>
      </c>
      <c r="E522" s="31" t="n">
        <v>0</v>
      </c>
      <c r="F522" s="31" t="n">
        <v>0</v>
      </c>
      <c r="G522" s="31" t="n">
        <v>0</v>
      </c>
      <c r="H522" s="31" t="n">
        <v>0</v>
      </c>
      <c r="I522" s="31" t="n">
        <v>0</v>
      </c>
      <c r="J522" s="31" t="n">
        <v>0</v>
      </c>
      <c r="K522" s="31" t="n">
        <v>0</v>
      </c>
      <c r="L522" s="31" t="n">
        <v>0</v>
      </c>
      <c r="M522" s="31" t="n">
        <v>0</v>
      </c>
      <c r="N522" s="31" t="n">
        <v>0</v>
      </c>
      <c r="O522" s="31" t="n">
        <v>0</v>
      </c>
      <c r="P522" s="31" t="n">
        <v>0</v>
      </c>
      <c r="Q522" s="31" t="n">
        <v>0</v>
      </c>
      <c r="R522" s="31" t="n">
        <v>0</v>
      </c>
    </row>
    <row r="523" customFormat="false" ht="54.75" hidden="false" customHeight="false" outlineLevel="0" collapsed="false">
      <c r="A523" s="32" t="s">
        <v>398</v>
      </c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3"/>
      <c r="Q523" s="33"/>
      <c r="R523" s="33"/>
    </row>
    <row r="524" customFormat="false" ht="18" hidden="false" customHeight="false" outlineLevel="0" collapsed="false">
      <c r="A524" s="31" t="s">
        <v>399</v>
      </c>
      <c r="B524" s="31" t="n">
        <v>426</v>
      </c>
      <c r="C524" s="31" t="n">
        <f aca="false">SUM(C525:C527)</f>
        <v>1</v>
      </c>
      <c r="D524" s="31" t="n">
        <f aca="false">SUM(D525:D527)</f>
        <v>1.3</v>
      </c>
      <c r="E524" s="31" t="n">
        <f aca="false">SUM(E525:E527)</f>
        <v>0.3</v>
      </c>
      <c r="F524" s="31" t="n">
        <f aca="false">SUM(F525:F527)</f>
        <v>2</v>
      </c>
      <c r="G524" s="31" t="n">
        <f aca="false">SUM(G525:G527)</f>
        <v>2</v>
      </c>
      <c r="H524" s="31" t="n">
        <f aca="false">SUM(H525:H527)</f>
        <v>2</v>
      </c>
      <c r="I524" s="31" t="n">
        <f aca="false">SUM(I525:I527)</f>
        <v>7</v>
      </c>
      <c r="J524" s="31" t="n">
        <v>1303.17</v>
      </c>
      <c r="K524" s="31" t="n">
        <v>304.37</v>
      </c>
      <c r="L524" s="31" t="n">
        <v>1981.28</v>
      </c>
      <c r="M524" s="31" t="n">
        <v>1981.28</v>
      </c>
      <c r="N524" s="31" t="n">
        <v>1981.28</v>
      </c>
      <c r="O524" s="31" t="n">
        <v>6981.28</v>
      </c>
      <c r="P524" s="31" t="n">
        <v>0</v>
      </c>
      <c r="Q524" s="31" t="n">
        <v>0</v>
      </c>
      <c r="R524" s="31" t="n">
        <v>0</v>
      </c>
    </row>
    <row r="525" customFormat="false" ht="37.5" hidden="false" customHeight="false" outlineLevel="0" collapsed="false">
      <c r="A525" s="31" t="s">
        <v>400</v>
      </c>
      <c r="B525" s="31" t="n">
        <v>4261</v>
      </c>
      <c r="C525" s="31" t="n">
        <v>1</v>
      </c>
      <c r="D525" s="31" t="n">
        <v>1.3</v>
      </c>
      <c r="E525" s="31" t="n">
        <v>0.3</v>
      </c>
      <c r="F525" s="31" t="n">
        <v>2</v>
      </c>
      <c r="G525" s="31" t="n">
        <v>2</v>
      </c>
      <c r="H525" s="31" t="n">
        <v>2</v>
      </c>
      <c r="I525" s="31" t="n">
        <v>7</v>
      </c>
      <c r="J525" s="31" t="n">
        <v>1303.17</v>
      </c>
      <c r="K525" s="31" t="n">
        <v>304.37</v>
      </c>
      <c r="L525" s="31" t="n">
        <v>1981.28</v>
      </c>
      <c r="M525" s="31" t="n">
        <v>1981.28</v>
      </c>
      <c r="N525" s="31" t="n">
        <v>1981.28</v>
      </c>
      <c r="O525" s="31" t="n">
        <v>6981.28</v>
      </c>
      <c r="P525" s="31" t="n">
        <v>0</v>
      </c>
      <c r="Q525" s="31" t="n">
        <v>0</v>
      </c>
      <c r="R525" s="31" t="n">
        <v>0</v>
      </c>
    </row>
    <row r="526" customFormat="false" ht="37.5" hidden="false" customHeight="false" outlineLevel="0" collapsed="false">
      <c r="A526" s="31" t="s">
        <v>401</v>
      </c>
      <c r="B526" s="31" t="n">
        <v>4262</v>
      </c>
      <c r="C526" s="31" t="n">
        <v>0</v>
      </c>
      <c r="D526" s="31" t="n">
        <v>0</v>
      </c>
      <c r="E526" s="31" t="n">
        <v>0</v>
      </c>
      <c r="F526" s="31" t="n">
        <v>0</v>
      </c>
      <c r="G526" s="31" t="n">
        <v>0</v>
      </c>
      <c r="H526" s="31" t="n">
        <v>0</v>
      </c>
      <c r="I526" s="31" t="n">
        <v>0</v>
      </c>
      <c r="J526" s="31" t="n">
        <v>0</v>
      </c>
      <c r="K526" s="31" t="n">
        <v>0</v>
      </c>
      <c r="L526" s="31" t="n">
        <v>0</v>
      </c>
      <c r="M526" s="31" t="n">
        <v>0</v>
      </c>
      <c r="N526" s="31" t="n">
        <v>0</v>
      </c>
      <c r="O526" s="31" t="n">
        <v>0</v>
      </c>
      <c r="P526" s="31" t="n">
        <v>0</v>
      </c>
      <c r="Q526" s="31" t="n">
        <v>0</v>
      </c>
      <c r="R526" s="31" t="n">
        <v>0</v>
      </c>
    </row>
    <row r="527" customFormat="false" ht="37.5" hidden="false" customHeight="false" outlineLevel="0" collapsed="false">
      <c r="A527" s="31" t="s">
        <v>402</v>
      </c>
      <c r="B527" s="31" t="n">
        <v>4263</v>
      </c>
      <c r="C527" s="31" t="n">
        <v>0</v>
      </c>
      <c r="D527" s="31" t="n">
        <v>0</v>
      </c>
      <c r="E527" s="31" t="n">
        <v>0</v>
      </c>
      <c r="F527" s="31" t="n">
        <v>0</v>
      </c>
      <c r="G527" s="31" t="n">
        <v>0</v>
      </c>
      <c r="H527" s="31" t="n">
        <v>0</v>
      </c>
      <c r="I527" s="31" t="n">
        <v>0</v>
      </c>
      <c r="J527" s="31" t="n">
        <v>0</v>
      </c>
      <c r="K527" s="31" t="n">
        <v>0</v>
      </c>
      <c r="L527" s="31" t="n">
        <v>0</v>
      </c>
      <c r="M527" s="31" t="n">
        <v>0</v>
      </c>
      <c r="N527" s="31" t="n">
        <v>0</v>
      </c>
      <c r="O527" s="31" t="n">
        <v>0</v>
      </c>
      <c r="P527" s="31" t="n">
        <v>0</v>
      </c>
      <c r="Q527" s="31" t="n">
        <v>0</v>
      </c>
      <c r="R527" s="31" t="n">
        <v>0</v>
      </c>
    </row>
    <row r="528" customFormat="false" ht="18.75" hidden="false" customHeight="false" outlineLevel="0" collapsed="false">
      <c r="A528" s="31" t="s">
        <v>403</v>
      </c>
      <c r="B528" s="31"/>
      <c r="C528" s="31" t="n">
        <v>0</v>
      </c>
      <c r="D528" s="31" t="n">
        <v>0</v>
      </c>
      <c r="E528" s="31" t="n">
        <v>0</v>
      </c>
      <c r="F528" s="31" t="n">
        <v>0</v>
      </c>
      <c r="G528" s="31" t="n">
        <v>0</v>
      </c>
      <c r="H528" s="31" t="n">
        <v>0</v>
      </c>
      <c r="I528" s="31" t="n">
        <v>0</v>
      </c>
      <c r="J528" s="31" t="n">
        <v>0</v>
      </c>
      <c r="K528" s="31" t="n">
        <v>0</v>
      </c>
      <c r="L528" s="31" t="n">
        <v>0</v>
      </c>
      <c r="M528" s="31" t="n">
        <v>0</v>
      </c>
      <c r="N528" s="31" t="n">
        <v>0</v>
      </c>
      <c r="O528" s="31" t="n">
        <v>0</v>
      </c>
      <c r="P528" s="33"/>
      <c r="Q528" s="33"/>
      <c r="R528" s="33"/>
    </row>
    <row r="529" customFormat="false" ht="93.75" hidden="false" customHeight="false" outlineLevel="0" collapsed="false">
      <c r="A529" s="31" t="s">
        <v>404</v>
      </c>
      <c r="B529" s="31" t="n">
        <v>427</v>
      </c>
      <c r="C529" s="45" t="n">
        <f aca="false">C114+C133+C139+C157+C182+C191+C203+C207+C208+C232+C268+C277+C290+C299+C308+C328+C315+C337+C359+C370+C428+C354+C482-C371-C195</f>
        <v>81762</v>
      </c>
      <c r="D529" s="45" t="n">
        <f aca="false">D114+D133+D139+D157+D182+D191+D203+D207+D208+D232+D268+D277+D290+D299+D308+D328+D315+D337+D359+D370+D428+D354+D482-D371-D195</f>
        <v>200269.8</v>
      </c>
      <c r="E529" s="45" t="n">
        <f aca="false">E114+E133+E139+E157+E182+E191+E203+E207+E208+E232+E268+E277+E290+E299+E308+E328+E315+E337+E359+E370+E428+E354+E482-E371-E195</f>
        <v>164301.8</v>
      </c>
      <c r="F529" s="45" t="n">
        <f aca="false">F114+F133+F139+F157+F182+F191+F203+F207+F208+F232+F268+F277+F290+F299+F308+F328+F315+F337+F359+F370+F428+F354+F482-F371-F195</f>
        <v>232485.9</v>
      </c>
      <c r="G529" s="45" t="n">
        <f aca="false">G114+G133+G139+G157+G182+G191+G203+G207+G208+G232+G268+G277+G290+G299+G308+G328+G315+G337+G359+G370+G428+G354+G482-G371-G195</f>
        <v>240214.3</v>
      </c>
      <c r="H529" s="45" t="n">
        <f aca="false">H114+H133+H139+H157+H182+H191+H203+H207+H208+H232+H268+H277+H290+H299+H308+H328+H315+H337+H359+H370+H428+H354+H482-H371-H195</f>
        <v>241403.4</v>
      </c>
      <c r="I529" s="45" t="n">
        <f aca="false">I114+I133+I139+I157+I182+I191+I203+I207+I208+I232+I268+I277+I290+I299+I308+I328+I315+I337+I359+I370+I428+I354+I482-I371-I195</f>
        <v>253936.7</v>
      </c>
      <c r="J529" s="31" t="n">
        <f aca="false">D529/C529*1000</f>
        <v>2449.4239377706</v>
      </c>
      <c r="K529" s="31" t="n">
        <f aca="false">E529/C529*1000</f>
        <v>2009.51297668844</v>
      </c>
      <c r="L529" s="31" t="n">
        <f aca="false">F529/C529*1000</f>
        <v>2843.44683349233</v>
      </c>
      <c r="M529" s="31" t="n">
        <f aca="false">G529/C529*1000</f>
        <v>2937.96996159585</v>
      </c>
      <c r="N529" s="31" t="n">
        <f aca="false">H529/C529*1000</f>
        <v>2952.51339252954</v>
      </c>
      <c r="O529" s="31" t="n">
        <f aca="false">I529/C529*1000</f>
        <v>3105.80342946601</v>
      </c>
      <c r="P529" s="45" t="n">
        <f aca="false">P114+P133+P139+P157+P182+P191+P203+P207+P208+P232+P268+P277+P290+P299+P308+P328+P315+P337+P359+P370+P428+P354+P482-P371-P195</f>
        <v>3353</v>
      </c>
      <c r="Q529" s="45" t="n">
        <f aca="false">Q114+Q133+Q139+Q157+Q182+Q191+Q203+Q207+Q208+Q232+Q268+Q277+Q290+Q299+Q308+Q328+Q315+Q337+Q359+Q370+Q428+Q354+Q482-Q371-Q195</f>
        <v>9027</v>
      </c>
      <c r="R529" s="31" t="n">
        <f aca="false">Q529*1000/P529</f>
        <v>2692.21592603639</v>
      </c>
    </row>
    <row r="530" customFormat="false" ht="37.5" hidden="false" customHeight="false" outlineLevel="0" collapsed="false">
      <c r="A530" s="31" t="s">
        <v>405</v>
      </c>
      <c r="B530" s="31" t="n">
        <v>428</v>
      </c>
      <c r="C530" s="31" t="n">
        <v>40</v>
      </c>
      <c r="D530" s="31" t="n">
        <v>158.2</v>
      </c>
      <c r="E530" s="31" t="n">
        <v>72</v>
      </c>
      <c r="F530" s="31" t="n">
        <v>160.3</v>
      </c>
      <c r="G530" s="31" t="n">
        <v>185.8</v>
      </c>
      <c r="H530" s="31" t="n">
        <v>185.8</v>
      </c>
      <c r="I530" s="31" t="n">
        <v>204</v>
      </c>
      <c r="J530" s="31" t="n">
        <f aca="false">D530/C530*1000</f>
        <v>3955</v>
      </c>
      <c r="K530" s="31" t="n">
        <f aca="false">E530/C530*1000</f>
        <v>1800</v>
      </c>
      <c r="L530" s="31" t="n">
        <f aca="false">F530/C530*1000</f>
        <v>4007.5</v>
      </c>
      <c r="M530" s="31" t="n">
        <f aca="false">G530/C530*1000</f>
        <v>4645</v>
      </c>
      <c r="N530" s="31" t="n">
        <f aca="false">H530/C530*1000</f>
        <v>4645</v>
      </c>
      <c r="O530" s="31" t="n">
        <f aca="false">I530/C530*1000</f>
        <v>5100</v>
      </c>
      <c r="P530" s="31" t="n">
        <v>0</v>
      </c>
      <c r="Q530" s="31" t="n">
        <v>0</v>
      </c>
      <c r="R530" s="31" t="n">
        <v>0</v>
      </c>
    </row>
    <row r="531" customFormat="false" ht="93.75" hidden="false" customHeight="false" outlineLevel="0" collapsed="false">
      <c r="A531" s="31" t="s">
        <v>406</v>
      </c>
      <c r="B531" s="31" t="n">
        <v>4281</v>
      </c>
      <c r="C531" s="31" t="n">
        <v>18</v>
      </c>
      <c r="D531" s="31" t="n">
        <v>83.7</v>
      </c>
      <c r="E531" s="31" t="n">
        <v>34.1</v>
      </c>
      <c r="F531" s="31" t="n">
        <v>83.7</v>
      </c>
      <c r="G531" s="31" t="n">
        <v>91.8</v>
      </c>
      <c r="H531" s="31" t="n">
        <v>91.8</v>
      </c>
      <c r="I531" s="31" t="n">
        <v>99.9</v>
      </c>
      <c r="J531" s="31" t="n">
        <f aca="false">D531/C531*1000</f>
        <v>4650</v>
      </c>
      <c r="K531" s="31" t="n">
        <f aca="false">E531/C531*1000</f>
        <v>1894.44444444444</v>
      </c>
      <c r="L531" s="31" t="n">
        <f aca="false">F531/C531*1000</f>
        <v>4650</v>
      </c>
      <c r="M531" s="31" t="n">
        <f aca="false">G531/C531*1000</f>
        <v>5100</v>
      </c>
      <c r="N531" s="31" t="n">
        <f aca="false">H531/C531*1000</f>
        <v>5100</v>
      </c>
      <c r="O531" s="31" t="n">
        <f aca="false">I531/C531*1000</f>
        <v>5550</v>
      </c>
      <c r="P531" s="31" t="n">
        <v>0</v>
      </c>
      <c r="Q531" s="31" t="n">
        <v>0</v>
      </c>
      <c r="R531" s="31" t="n">
        <v>0</v>
      </c>
    </row>
    <row r="532" customFormat="false" ht="93.75" hidden="false" customHeight="false" outlineLevel="0" collapsed="false">
      <c r="A532" s="31" t="s">
        <v>407</v>
      </c>
      <c r="B532" s="31" t="n">
        <v>4282</v>
      </c>
      <c r="C532" s="31" t="n">
        <v>3</v>
      </c>
      <c r="D532" s="31" t="n">
        <v>8.6</v>
      </c>
      <c r="E532" s="31" t="n">
        <v>3.5</v>
      </c>
      <c r="F532" s="31" t="n">
        <v>9.7</v>
      </c>
      <c r="G532" s="31" t="n">
        <v>15.8</v>
      </c>
      <c r="H532" s="31" t="n">
        <v>15.8</v>
      </c>
      <c r="I532" s="31" t="n">
        <v>17</v>
      </c>
      <c r="J532" s="31" t="n">
        <f aca="false">D532/C532*1000</f>
        <v>2866.66666666667</v>
      </c>
      <c r="K532" s="31" t="n">
        <f aca="false">E532/C532*1000</f>
        <v>1166.66666666667</v>
      </c>
      <c r="L532" s="31" t="n">
        <f aca="false">F532/C532*1000</f>
        <v>3233.33333333333</v>
      </c>
      <c r="M532" s="31" t="n">
        <f aca="false">G532/C532*1000</f>
        <v>5266.66666666667</v>
      </c>
      <c r="N532" s="31" t="n">
        <f aca="false">H532/C532*1000</f>
        <v>5266.66666666667</v>
      </c>
      <c r="O532" s="31" t="n">
        <f aca="false">I532/C532*1000</f>
        <v>5666.66666666667</v>
      </c>
      <c r="P532" s="31" t="n">
        <v>0</v>
      </c>
      <c r="Q532" s="31" t="n">
        <v>0</v>
      </c>
      <c r="R532" s="31" t="n">
        <v>0</v>
      </c>
    </row>
    <row r="533" customFormat="false" ht="54.75" hidden="false" customHeight="false" outlineLevel="0" collapsed="false">
      <c r="A533" s="31" t="s">
        <v>408</v>
      </c>
      <c r="B533" s="31" t="n">
        <v>429</v>
      </c>
      <c r="C533" s="31" t="n">
        <f aca="false">C534+C541</f>
        <v>2599</v>
      </c>
      <c r="D533" s="31" t="n">
        <f aca="false">D534+D541</f>
        <v>26390.2</v>
      </c>
      <c r="E533" s="31" t="n">
        <f aca="false">E534+E541</f>
        <v>23557.2</v>
      </c>
      <c r="F533" s="31" t="n">
        <f aca="false">F534+F541</f>
        <v>26390.2</v>
      </c>
      <c r="G533" s="31" t="n">
        <f aca="false">G534+G541</f>
        <v>26905.5</v>
      </c>
      <c r="H533" s="31" t="n">
        <f aca="false">H534+H541</f>
        <v>26910.3</v>
      </c>
      <c r="I533" s="31" t="n">
        <f aca="false">I534+I541</f>
        <v>27038.4</v>
      </c>
      <c r="J533" s="31" t="n">
        <f aca="false">D533/C533*1000</f>
        <v>10153.982300885</v>
      </c>
      <c r="K533" s="31" t="n">
        <f aca="false">E533/C533*1000</f>
        <v>9063.94767218161</v>
      </c>
      <c r="L533" s="31" t="n">
        <f aca="false">F533/C533*1000</f>
        <v>10153.982300885</v>
      </c>
      <c r="M533" s="31" t="n">
        <f aca="false">G533/C533*1000</f>
        <v>10352.2508657176</v>
      </c>
      <c r="N533" s="31" t="n">
        <f aca="false">H533/C533*1000</f>
        <v>10354.0977298961</v>
      </c>
      <c r="O533" s="31" t="n">
        <f aca="false">I533/C533*1000</f>
        <v>10403.3859176606</v>
      </c>
      <c r="P533" s="31" t="n">
        <f aca="false">P534+P541</f>
        <v>8</v>
      </c>
      <c r="Q533" s="31" t="n">
        <f aca="false">Q534+Q541</f>
        <v>86.2</v>
      </c>
      <c r="R533" s="31" t="n">
        <f aca="false">Q533*1000/P533</f>
        <v>10775</v>
      </c>
    </row>
    <row r="534" customFormat="false" ht="150" hidden="false" customHeight="false" outlineLevel="0" collapsed="false">
      <c r="A534" s="40" t="s">
        <v>409</v>
      </c>
      <c r="B534" s="31" t="n">
        <v>430</v>
      </c>
      <c r="C534" s="31" t="n">
        <f aca="false">C535+C537+C539</f>
        <v>2407</v>
      </c>
      <c r="D534" s="31" t="n">
        <f aca="false">D535+D537+D539</f>
        <v>24078.9</v>
      </c>
      <c r="E534" s="31" t="n">
        <f aca="false">E535+E537+E539</f>
        <v>21780.3</v>
      </c>
      <c r="F534" s="31" t="n">
        <f aca="false">F535+F537+F539</f>
        <v>24078.9</v>
      </c>
      <c r="G534" s="31" t="n">
        <f aca="false">G535+G537+G539</f>
        <v>24548.4</v>
      </c>
      <c r="H534" s="31" t="n">
        <f aca="false">H535+H537+H539</f>
        <v>24548.4</v>
      </c>
      <c r="I534" s="31" t="n">
        <f aca="false">I535+I537+I539</f>
        <v>24666.5</v>
      </c>
      <c r="J534" s="31" t="n">
        <f aca="false">D534/C534*1000</f>
        <v>10003.697548816</v>
      </c>
      <c r="K534" s="31" t="n">
        <f aca="false">E534/C534*1000</f>
        <v>9048.73286248442</v>
      </c>
      <c r="L534" s="31" t="n">
        <f aca="false">F534/C534*1000</f>
        <v>10003.697548816</v>
      </c>
      <c r="M534" s="31" t="n">
        <f aca="false">G534/C534*1000</f>
        <v>10198.7536352306</v>
      </c>
      <c r="N534" s="31" t="n">
        <f aca="false">H534/C534*1000</f>
        <v>10198.7536352306</v>
      </c>
      <c r="O534" s="31" t="n">
        <f aca="false">I534/C534*1000</f>
        <v>10247.8188616535</v>
      </c>
      <c r="P534" s="31" t="n">
        <f aca="false">P535+P537+P539</f>
        <v>8</v>
      </c>
      <c r="Q534" s="31" t="n">
        <f aca="false">Q535+Q537+Q539</f>
        <v>86.2</v>
      </c>
      <c r="R534" s="31" t="n">
        <f aca="false">Q534*1000/P534</f>
        <v>10775</v>
      </c>
    </row>
    <row r="535" customFormat="false" ht="37.5" hidden="false" customHeight="false" outlineLevel="0" collapsed="false">
      <c r="A535" s="49" t="s">
        <v>410</v>
      </c>
      <c r="B535" s="34" t="n">
        <v>4301</v>
      </c>
      <c r="C535" s="31" t="n">
        <v>86</v>
      </c>
      <c r="D535" s="31" t="n">
        <v>1060.4</v>
      </c>
      <c r="E535" s="31" t="n">
        <v>937.5</v>
      </c>
      <c r="F535" s="31" t="n">
        <v>1060.4</v>
      </c>
      <c r="G535" s="31" t="n">
        <v>1082.9</v>
      </c>
      <c r="H535" s="31" t="n">
        <v>1082.9</v>
      </c>
      <c r="I535" s="31" t="n">
        <v>1088.5</v>
      </c>
      <c r="J535" s="31" t="n">
        <f aca="false">D535/C535*1000</f>
        <v>12330.2325581395</v>
      </c>
      <c r="K535" s="31" t="n">
        <f aca="false">E535/C535*1000</f>
        <v>10901.1627906977</v>
      </c>
      <c r="L535" s="31" t="n">
        <f aca="false">F535/C535*1000</f>
        <v>12330.2325581395</v>
      </c>
      <c r="M535" s="31" t="n">
        <f aca="false">G535/C535*1000</f>
        <v>12591.8604651163</v>
      </c>
      <c r="N535" s="31" t="n">
        <f aca="false">H535/C535*1000</f>
        <v>12591.8604651163</v>
      </c>
      <c r="O535" s="31" t="n">
        <f aca="false">I535/C535*1000</f>
        <v>12656.976744186</v>
      </c>
      <c r="P535" s="31" t="n">
        <v>1</v>
      </c>
      <c r="Q535" s="31" t="n">
        <v>12.5</v>
      </c>
      <c r="R535" s="31" t="n">
        <v>12507.47</v>
      </c>
    </row>
    <row r="536" customFormat="false" ht="75" hidden="false" customHeight="false" outlineLevel="0" collapsed="false">
      <c r="A536" s="45" t="s">
        <v>411</v>
      </c>
      <c r="B536" s="45" t="n">
        <v>43011</v>
      </c>
      <c r="C536" s="31" t="n">
        <v>33</v>
      </c>
      <c r="D536" s="31" t="n">
        <v>449.6</v>
      </c>
      <c r="E536" s="31" t="n">
        <v>397.3</v>
      </c>
      <c r="F536" s="31" t="n">
        <v>449.6</v>
      </c>
      <c r="G536" s="31" t="n">
        <v>449.6</v>
      </c>
      <c r="H536" s="31" t="n">
        <v>449.6</v>
      </c>
      <c r="I536" s="31" t="n">
        <v>452</v>
      </c>
      <c r="J536" s="31" t="n">
        <f aca="false">D536/C536*1000</f>
        <v>13624.2424242424</v>
      </c>
      <c r="K536" s="31" t="n">
        <f aca="false">E536/C536*1000</f>
        <v>12039.3939393939</v>
      </c>
      <c r="L536" s="31" t="n">
        <f aca="false">F536/C536*1000</f>
        <v>13624.2424242424</v>
      </c>
      <c r="M536" s="31" t="n">
        <f aca="false">G536/C536*1000</f>
        <v>13624.2424242424</v>
      </c>
      <c r="N536" s="31" t="n">
        <f aca="false">H536/C536*1000</f>
        <v>13624.2424242424</v>
      </c>
      <c r="O536" s="31" t="n">
        <f aca="false">I536/C536*1000</f>
        <v>13696.9696969697</v>
      </c>
      <c r="P536" s="31" t="n">
        <v>1</v>
      </c>
      <c r="Q536" s="31" t="n">
        <v>12.5</v>
      </c>
      <c r="R536" s="31" t="n">
        <v>12507.47</v>
      </c>
    </row>
    <row r="537" customFormat="false" ht="18.75" hidden="false" customHeight="false" outlineLevel="0" collapsed="false">
      <c r="A537" s="40" t="s">
        <v>363</v>
      </c>
      <c r="B537" s="50" t="n">
        <v>4302</v>
      </c>
      <c r="C537" s="31" t="n">
        <v>2038</v>
      </c>
      <c r="D537" s="31" t="n">
        <v>21020.1</v>
      </c>
      <c r="E537" s="31" t="n">
        <v>19043.5</v>
      </c>
      <c r="F537" s="31" t="n">
        <v>21020.1</v>
      </c>
      <c r="G537" s="31" t="n">
        <v>21378.1</v>
      </c>
      <c r="H537" s="31" t="n">
        <v>21378.1</v>
      </c>
      <c r="I537" s="31" t="n">
        <v>21476.9</v>
      </c>
      <c r="J537" s="31" t="n">
        <f aca="false">D537/C537*1000</f>
        <v>10314.0824337586</v>
      </c>
      <c r="K537" s="31" t="n">
        <f aca="false">E537/C537*1000</f>
        <v>9344.21000981354</v>
      </c>
      <c r="L537" s="31" t="n">
        <f aca="false">F537/C537*1000</f>
        <v>10314.0824337586</v>
      </c>
      <c r="M537" s="31" t="n">
        <f aca="false">G537/C537*1000</f>
        <v>10489.7448478901</v>
      </c>
      <c r="N537" s="31" t="n">
        <f aca="false">H537/C537*1000</f>
        <v>10489.7448478901</v>
      </c>
      <c r="O537" s="31" t="n">
        <f aca="false">I537/C537*1000</f>
        <v>10538.2237487733</v>
      </c>
      <c r="P537" s="31" t="n">
        <v>7</v>
      </c>
      <c r="Q537" s="31" t="n">
        <v>73.7</v>
      </c>
      <c r="R537" s="31" t="n">
        <f aca="false">Q537*1000/P537</f>
        <v>10528.5714285714</v>
      </c>
    </row>
    <row r="538" customFormat="false" ht="75" hidden="false" customHeight="false" outlineLevel="0" collapsed="false">
      <c r="A538" s="51" t="s">
        <v>412</v>
      </c>
      <c r="B538" s="45" t="n">
        <v>43021</v>
      </c>
      <c r="C538" s="31" t="n">
        <v>810</v>
      </c>
      <c r="D538" s="31" t="n">
        <v>8834</v>
      </c>
      <c r="E538" s="31" t="n">
        <v>7978.4</v>
      </c>
      <c r="F538" s="31" t="n">
        <v>8834</v>
      </c>
      <c r="G538" s="31" t="n">
        <v>8834.2</v>
      </c>
      <c r="H538" s="31" t="n">
        <v>8834.2</v>
      </c>
      <c r="I538" s="31" t="n">
        <v>8874.5</v>
      </c>
      <c r="J538" s="31" t="n">
        <f aca="false">D538/C538*1000</f>
        <v>10906.1728395062</v>
      </c>
      <c r="K538" s="31" t="n">
        <f aca="false">E538/C538*1000</f>
        <v>9849.87654320988</v>
      </c>
      <c r="L538" s="31" t="n">
        <f aca="false">F538/C538*1000</f>
        <v>10906.1728395062</v>
      </c>
      <c r="M538" s="31" t="n">
        <f aca="false">G538/C538*1000</f>
        <v>10906.4197530864</v>
      </c>
      <c r="N538" s="31" t="n">
        <f aca="false">H538/C538*1000</f>
        <v>10906.4197530864</v>
      </c>
      <c r="O538" s="31" t="n">
        <f aca="false">I538/C538*1000</f>
        <v>10956.1728395062</v>
      </c>
      <c r="P538" s="31" t="n">
        <v>4</v>
      </c>
      <c r="Q538" s="31" t="n">
        <v>43.5</v>
      </c>
      <c r="R538" s="31" t="n">
        <f aca="false">Q538*1000/P538</f>
        <v>10875</v>
      </c>
    </row>
    <row r="539" customFormat="false" ht="18.75" hidden="false" customHeight="false" outlineLevel="0" collapsed="false">
      <c r="A539" s="52" t="s">
        <v>364</v>
      </c>
      <c r="B539" s="50" t="n">
        <v>4303</v>
      </c>
      <c r="C539" s="31" t="n">
        <v>283</v>
      </c>
      <c r="D539" s="31" t="n">
        <v>1998.4</v>
      </c>
      <c r="E539" s="31" t="n">
        <v>1799.3</v>
      </c>
      <c r="F539" s="31" t="n">
        <v>1998.4</v>
      </c>
      <c r="G539" s="31" t="n">
        <v>2087.4</v>
      </c>
      <c r="H539" s="31" t="n">
        <v>2087.4</v>
      </c>
      <c r="I539" s="31" t="n">
        <v>2101.1</v>
      </c>
      <c r="J539" s="31" t="n">
        <f aca="false">D539/C539*1000</f>
        <v>7061.48409893993</v>
      </c>
      <c r="K539" s="31" t="n">
        <f aca="false">E539/C539*1000</f>
        <v>6357.95053003534</v>
      </c>
      <c r="L539" s="31" t="n">
        <f aca="false">F539/C539*1000</f>
        <v>7061.48409893993</v>
      </c>
      <c r="M539" s="31" t="n">
        <f aca="false">G539/C539*1000</f>
        <v>7375.97173144876</v>
      </c>
      <c r="N539" s="31" t="n">
        <f aca="false">H539/C539*1000</f>
        <v>7375.97173144876</v>
      </c>
      <c r="O539" s="31" t="n">
        <f aca="false">I539/C539*1000</f>
        <v>7424.3816254417</v>
      </c>
      <c r="P539" s="31" t="n">
        <v>0</v>
      </c>
      <c r="Q539" s="31" t="n">
        <v>0</v>
      </c>
      <c r="R539" s="31" t="n">
        <v>0</v>
      </c>
    </row>
    <row r="540" customFormat="false" ht="75" hidden="false" customHeight="false" outlineLevel="0" collapsed="false">
      <c r="A540" s="45" t="s">
        <v>413</v>
      </c>
      <c r="B540" s="45" t="n">
        <v>43031</v>
      </c>
      <c r="C540" s="31" t="n">
        <v>87</v>
      </c>
      <c r="D540" s="31" t="n">
        <v>702.1</v>
      </c>
      <c r="E540" s="31" t="n">
        <v>631.1</v>
      </c>
      <c r="F540" s="31" t="n">
        <v>702.1</v>
      </c>
      <c r="G540" s="31" t="n">
        <v>709.4</v>
      </c>
      <c r="H540" s="31" t="n">
        <v>709.4</v>
      </c>
      <c r="I540" s="31" t="n">
        <v>713.7</v>
      </c>
      <c r="J540" s="31" t="n">
        <f aca="false">D540/C540*1000</f>
        <v>8070.11494252874</v>
      </c>
      <c r="K540" s="31" t="n">
        <f aca="false">E540/C540*1000</f>
        <v>7254.02298850575</v>
      </c>
      <c r="L540" s="31" t="n">
        <f aca="false">F540/C540*1000</f>
        <v>8070.11494252874</v>
      </c>
      <c r="M540" s="31" t="n">
        <f aca="false">G540/C540*1000</f>
        <v>8154.02298850575</v>
      </c>
      <c r="N540" s="31" t="n">
        <f aca="false">H540/C540*1000</f>
        <v>8154.02298850575</v>
      </c>
      <c r="O540" s="31" t="n">
        <f aca="false">I540/C540*1000</f>
        <v>8203.44827586207</v>
      </c>
      <c r="P540" s="31" t="n">
        <v>0</v>
      </c>
      <c r="Q540" s="31" t="n">
        <v>0</v>
      </c>
      <c r="R540" s="31" t="n">
        <v>0</v>
      </c>
    </row>
    <row r="541" customFormat="false" ht="37.5" hidden="false" customHeight="false" outlineLevel="0" collapsed="false">
      <c r="A541" s="31" t="s">
        <v>414</v>
      </c>
      <c r="B541" s="37" t="n">
        <v>431</v>
      </c>
      <c r="C541" s="31" t="n">
        <f aca="false">SUM(C542:C544)</f>
        <v>192</v>
      </c>
      <c r="D541" s="31" t="n">
        <f aca="false">SUM(D542:D544)</f>
        <v>2311.3</v>
      </c>
      <c r="E541" s="31" t="n">
        <f aca="false">SUM(E542:E544)</f>
        <v>1776.9</v>
      </c>
      <c r="F541" s="31" t="n">
        <f aca="false">SUM(F542:F544)</f>
        <v>2311.3</v>
      </c>
      <c r="G541" s="31" t="n">
        <f aca="false">SUM(G542:G544)</f>
        <v>2357.1</v>
      </c>
      <c r="H541" s="31" t="n">
        <f aca="false">SUM(H542:H544)</f>
        <v>2361.9</v>
      </c>
      <c r="I541" s="31" t="n">
        <f aca="false">SUM(I542:I544)</f>
        <v>2371.9</v>
      </c>
      <c r="J541" s="31" t="n">
        <f aca="false">D541/C541*1000</f>
        <v>12038.0208333333</v>
      </c>
      <c r="K541" s="31" t="n">
        <f aca="false">E541/C541*1000</f>
        <v>9254.6875</v>
      </c>
      <c r="L541" s="31" t="n">
        <f aca="false">F541/C541*1000</f>
        <v>12038.0208333333</v>
      </c>
      <c r="M541" s="31" t="n">
        <f aca="false">G541/C541*1000</f>
        <v>12276.5625</v>
      </c>
      <c r="N541" s="31" t="n">
        <f aca="false">H541/C541*1000</f>
        <v>12301.5625</v>
      </c>
      <c r="O541" s="31" t="n">
        <f aca="false">I541/C541*1000</f>
        <v>12353.6458333333</v>
      </c>
      <c r="P541" s="31" t="n">
        <v>0</v>
      </c>
      <c r="Q541" s="31" t="n">
        <v>0</v>
      </c>
      <c r="R541" s="31" t="n">
        <v>0</v>
      </c>
    </row>
    <row r="542" customFormat="false" ht="37.5" hidden="false" customHeight="false" outlineLevel="0" collapsed="false">
      <c r="A542" s="38" t="s">
        <v>410</v>
      </c>
      <c r="B542" s="31" t="n">
        <v>4311</v>
      </c>
      <c r="C542" s="31" t="n">
        <v>6</v>
      </c>
      <c r="D542" s="31" t="n">
        <v>80.3</v>
      </c>
      <c r="E542" s="31" t="n">
        <v>54.8</v>
      </c>
      <c r="F542" s="31" t="n">
        <v>80.3</v>
      </c>
      <c r="G542" s="31" t="n">
        <v>83.4</v>
      </c>
      <c r="H542" s="31" t="n">
        <v>83.4</v>
      </c>
      <c r="I542" s="31" t="n">
        <v>83.9</v>
      </c>
      <c r="J542" s="31" t="n">
        <f aca="false">D542/C542*1000</f>
        <v>13383.3333333333</v>
      </c>
      <c r="K542" s="31" t="n">
        <f aca="false">E542/C542*1000</f>
        <v>9133.33333333333</v>
      </c>
      <c r="L542" s="31" t="n">
        <f aca="false">F542/C542*1000</f>
        <v>13383.3333333333</v>
      </c>
      <c r="M542" s="31" t="n">
        <f aca="false">G542/C542*1000</f>
        <v>13900</v>
      </c>
      <c r="N542" s="31" t="n">
        <f aca="false">H542/C542*1000</f>
        <v>13900</v>
      </c>
      <c r="O542" s="31" t="n">
        <f aca="false">I542/C542*1000</f>
        <v>13983.3333333333</v>
      </c>
      <c r="P542" s="31" t="n">
        <v>0</v>
      </c>
      <c r="Q542" s="31" t="n">
        <v>0</v>
      </c>
      <c r="R542" s="31" t="n">
        <v>0</v>
      </c>
    </row>
    <row r="543" customFormat="false" ht="18.75" hidden="false" customHeight="false" outlineLevel="0" collapsed="false">
      <c r="A543" s="40" t="s">
        <v>363</v>
      </c>
      <c r="B543" s="31" t="n">
        <v>4312</v>
      </c>
      <c r="C543" s="31" t="n">
        <v>136</v>
      </c>
      <c r="D543" s="31" t="n">
        <v>1734.6</v>
      </c>
      <c r="E543" s="31" t="n">
        <v>1349.4</v>
      </c>
      <c r="F543" s="31" t="n">
        <v>1734.6</v>
      </c>
      <c r="G543" s="31" t="n">
        <v>1773.1</v>
      </c>
      <c r="H543" s="31" t="n">
        <v>1773.1</v>
      </c>
      <c r="I543" s="31" t="n">
        <v>1780.1</v>
      </c>
      <c r="J543" s="31" t="n">
        <f aca="false">D543/C543*1000</f>
        <v>12754.4117647059</v>
      </c>
      <c r="K543" s="31" t="n">
        <f aca="false">E543/C543*1000</f>
        <v>9922.05882352941</v>
      </c>
      <c r="L543" s="31" t="n">
        <f aca="false">F543/C543*1000</f>
        <v>12754.4117647059</v>
      </c>
      <c r="M543" s="31" t="n">
        <f aca="false">G543/C543*1000</f>
        <v>13037.5</v>
      </c>
      <c r="N543" s="31" t="n">
        <f aca="false">H543/C543*1000</f>
        <v>13037.5</v>
      </c>
      <c r="O543" s="31" t="n">
        <f aca="false">I543/C543*1000</f>
        <v>13088.9705882353</v>
      </c>
      <c r="P543" s="31" t="n">
        <v>0</v>
      </c>
      <c r="Q543" s="31" t="n">
        <v>0</v>
      </c>
      <c r="R543" s="31" t="n">
        <v>0</v>
      </c>
    </row>
    <row r="544" customFormat="false" ht="18.75" hidden="false" customHeight="false" outlineLevel="0" collapsed="false">
      <c r="A544" s="40" t="s">
        <v>364</v>
      </c>
      <c r="B544" s="31" t="n">
        <v>4313</v>
      </c>
      <c r="C544" s="31" t="n">
        <v>50</v>
      </c>
      <c r="D544" s="31" t="n">
        <v>496.4</v>
      </c>
      <c r="E544" s="31" t="n">
        <v>372.7</v>
      </c>
      <c r="F544" s="31" t="n">
        <v>496.4</v>
      </c>
      <c r="G544" s="31" t="n">
        <v>500.6</v>
      </c>
      <c r="H544" s="31" t="n">
        <v>505.4</v>
      </c>
      <c r="I544" s="31" t="n">
        <v>507.9</v>
      </c>
      <c r="J544" s="31" t="n">
        <f aca="false">D544/C544*1000</f>
        <v>9928</v>
      </c>
      <c r="K544" s="31" t="n">
        <f aca="false">E544/C544*1000</f>
        <v>7454</v>
      </c>
      <c r="L544" s="31" t="n">
        <f aca="false">F544/C544*1000</f>
        <v>9928</v>
      </c>
      <c r="M544" s="31" t="n">
        <f aca="false">G544/C544*1000</f>
        <v>10012</v>
      </c>
      <c r="N544" s="31" t="n">
        <f aca="false">H544/C544*1000</f>
        <v>10108</v>
      </c>
      <c r="O544" s="31" t="n">
        <f aca="false">I544/C544*1000</f>
        <v>10158</v>
      </c>
      <c r="P544" s="31" t="n">
        <v>0</v>
      </c>
      <c r="Q544" s="31" t="n">
        <v>0</v>
      </c>
      <c r="R544" s="31" t="n">
        <v>0</v>
      </c>
    </row>
    <row r="545" customFormat="false" ht="60" hidden="false" customHeight="false" outlineLevel="0" collapsed="false">
      <c r="A545" s="31" t="s">
        <v>415</v>
      </c>
      <c r="B545" s="31" t="n">
        <v>432</v>
      </c>
      <c r="C545" s="31" t="n">
        <f aca="false">C546+C550</f>
        <v>323</v>
      </c>
      <c r="D545" s="31" t="n">
        <f aca="false">D546+D550</f>
        <v>3124.6</v>
      </c>
      <c r="E545" s="31" t="n">
        <f aca="false">E546+E550</f>
        <v>2801.4</v>
      </c>
      <c r="F545" s="31" t="n">
        <f aca="false">F546+F550</f>
        <v>3124.6</v>
      </c>
      <c r="G545" s="31" t="n">
        <f aca="false">G546+G550</f>
        <v>3226.8</v>
      </c>
      <c r="H545" s="31" t="n">
        <f aca="false">H546+H550</f>
        <v>3239</v>
      </c>
      <c r="I545" s="31" t="n">
        <f aca="false">I546+I550</f>
        <v>3253.7</v>
      </c>
      <c r="J545" s="31" t="n">
        <f aca="false">D545/C545*1000</f>
        <v>9673.68421052632</v>
      </c>
      <c r="K545" s="31" t="n">
        <f aca="false">E545/C545*1000</f>
        <v>8673.06501547987</v>
      </c>
      <c r="L545" s="31" t="n">
        <f aca="false">F545/C545*1000</f>
        <v>9673.68421052632</v>
      </c>
      <c r="M545" s="31" t="n">
        <f aca="false">G545/C545*1000</f>
        <v>9990.09287925697</v>
      </c>
      <c r="N545" s="31" t="n">
        <f aca="false">H545/C545*1000</f>
        <v>10027.8637770898</v>
      </c>
      <c r="O545" s="31" t="n">
        <f aca="false">I545/C545*1000</f>
        <v>10073.3746130031</v>
      </c>
      <c r="P545" s="31" t="n">
        <f aca="false">P546+P550</f>
        <v>2</v>
      </c>
      <c r="Q545" s="31" t="n">
        <f aca="false">Q546+Q550</f>
        <v>20.3</v>
      </c>
      <c r="R545" s="31" t="n">
        <f aca="false">Q545*1000/P545</f>
        <v>10150</v>
      </c>
    </row>
    <row r="546" customFormat="false" ht="150" hidden="false" customHeight="false" outlineLevel="0" collapsed="false">
      <c r="A546" s="40" t="s">
        <v>416</v>
      </c>
      <c r="B546" s="31" t="n">
        <v>433</v>
      </c>
      <c r="C546" s="31" t="n">
        <f aca="false">SUM(C547:C549)</f>
        <v>301</v>
      </c>
      <c r="D546" s="31" t="n">
        <f aca="false">SUM(D547:D549)</f>
        <v>2921.5</v>
      </c>
      <c r="E546" s="31" t="n">
        <f aca="false">SUM(E547:E549)</f>
        <v>2644.7</v>
      </c>
      <c r="F546" s="31" t="n">
        <f aca="false">SUM(F547:F549)</f>
        <v>2921.5</v>
      </c>
      <c r="G546" s="31" t="n">
        <f aca="false">SUM(G547:G549)</f>
        <v>3012.6</v>
      </c>
      <c r="H546" s="31" t="n">
        <f aca="false">SUM(H547:H549)</f>
        <v>3012.6</v>
      </c>
      <c r="I546" s="31" t="n">
        <f aca="false">SUM(I547:I549)</f>
        <v>3026.2</v>
      </c>
      <c r="J546" s="31" t="n">
        <f aca="false">D546/C546*1000</f>
        <v>9705.98006644518</v>
      </c>
      <c r="K546" s="31" t="n">
        <f aca="false">E546/C546*1000</f>
        <v>8786.37873754153</v>
      </c>
      <c r="L546" s="31" t="n">
        <f aca="false">F546/C546*1000</f>
        <v>9705.98006644518</v>
      </c>
      <c r="M546" s="31" t="n">
        <f aca="false">G546/C546*1000</f>
        <v>10008.6378737542</v>
      </c>
      <c r="N546" s="31" t="n">
        <f aca="false">H546/C546*1000</f>
        <v>10008.6378737542</v>
      </c>
      <c r="O546" s="31" t="n">
        <f aca="false">I546/C546*1000</f>
        <v>10053.8205980066</v>
      </c>
      <c r="P546" s="31" t="n">
        <f aca="false">SUM(P547:P549)</f>
        <v>2</v>
      </c>
      <c r="Q546" s="31" t="n">
        <f aca="false">SUM(Q547:Q549)</f>
        <v>20.3</v>
      </c>
      <c r="R546" s="31" t="n">
        <f aca="false">Q546*1000/P546</f>
        <v>10150</v>
      </c>
    </row>
    <row r="547" customFormat="false" ht="37.5" hidden="false" customHeight="false" outlineLevel="0" collapsed="false">
      <c r="A547" s="38" t="s">
        <v>410</v>
      </c>
      <c r="B547" s="31" t="n">
        <v>4331</v>
      </c>
      <c r="C547" s="31" t="n">
        <v>11</v>
      </c>
      <c r="D547" s="31" t="n">
        <v>146.9</v>
      </c>
      <c r="E547" s="31" t="n">
        <v>130.1</v>
      </c>
      <c r="F547" s="31" t="n">
        <v>146.9</v>
      </c>
      <c r="G547" s="31" t="n">
        <v>146.9</v>
      </c>
      <c r="H547" s="31" t="n">
        <v>146.9</v>
      </c>
      <c r="I547" s="31" t="n">
        <v>147.6</v>
      </c>
      <c r="J547" s="31" t="n">
        <f aca="false">D547/C547*1000</f>
        <v>13354.5454545455</v>
      </c>
      <c r="K547" s="31" t="n">
        <f aca="false">E547/C547*1000</f>
        <v>11827.2727272727</v>
      </c>
      <c r="L547" s="31" t="n">
        <f aca="false">F547/C547*1000</f>
        <v>13354.5454545455</v>
      </c>
      <c r="M547" s="31" t="n">
        <f aca="false">G547/C547*1000</f>
        <v>13354.5454545455</v>
      </c>
      <c r="N547" s="31" t="n">
        <f aca="false">H547/C547*1000</f>
        <v>13354.5454545455</v>
      </c>
      <c r="O547" s="31" t="n">
        <f aca="false">I547/C547*1000</f>
        <v>13418.1818181818</v>
      </c>
      <c r="P547" s="31" t="n">
        <v>0</v>
      </c>
      <c r="Q547" s="31" t="n">
        <v>0</v>
      </c>
      <c r="R547" s="31" t="n">
        <v>0</v>
      </c>
    </row>
    <row r="548" customFormat="false" ht="18.75" hidden="false" customHeight="false" outlineLevel="0" collapsed="false">
      <c r="A548" s="40" t="s">
        <v>363</v>
      </c>
      <c r="B548" s="31" t="n">
        <v>4332</v>
      </c>
      <c r="C548" s="31" t="n">
        <v>245</v>
      </c>
      <c r="D548" s="31" t="n">
        <v>2441</v>
      </c>
      <c r="E548" s="31" t="n">
        <v>2214.4</v>
      </c>
      <c r="F548" s="31" t="n">
        <v>2441</v>
      </c>
      <c r="G548" s="31" t="n">
        <v>2518.7</v>
      </c>
      <c r="H548" s="31" t="n">
        <v>2518.7</v>
      </c>
      <c r="I548" s="31" t="n">
        <v>2529.6</v>
      </c>
      <c r="J548" s="31" t="n">
        <f aca="false">D548/C548*1000</f>
        <v>9963.26530612245</v>
      </c>
      <c r="K548" s="31" t="n">
        <f aca="false">E548/C548*1000</f>
        <v>9038.36734693878</v>
      </c>
      <c r="L548" s="31" t="n">
        <f aca="false">F548/C548*1000</f>
        <v>9963.26530612245</v>
      </c>
      <c r="M548" s="31" t="n">
        <f aca="false">G548/C548*1000</f>
        <v>10280.4081632653</v>
      </c>
      <c r="N548" s="31" t="n">
        <f aca="false">H548/C548*1000</f>
        <v>10280.4081632653</v>
      </c>
      <c r="O548" s="31" t="n">
        <f aca="false">I548/C548*1000</f>
        <v>10324.8979591837</v>
      </c>
      <c r="P548" s="31" t="n">
        <v>2</v>
      </c>
      <c r="Q548" s="31" t="n">
        <v>20.3</v>
      </c>
      <c r="R548" s="31" t="n">
        <f aca="false">Q548*1000/P548</f>
        <v>10150</v>
      </c>
    </row>
    <row r="549" customFormat="false" ht="18.75" hidden="false" customHeight="false" outlineLevel="0" collapsed="false">
      <c r="A549" s="40" t="s">
        <v>364</v>
      </c>
      <c r="B549" s="31" t="n">
        <v>4333</v>
      </c>
      <c r="C549" s="31" t="n">
        <v>45</v>
      </c>
      <c r="D549" s="31" t="n">
        <v>333.6</v>
      </c>
      <c r="E549" s="31" t="n">
        <v>300.2</v>
      </c>
      <c r="F549" s="31" t="n">
        <v>333.6</v>
      </c>
      <c r="G549" s="31" t="n">
        <v>347</v>
      </c>
      <c r="H549" s="31" t="n">
        <v>347</v>
      </c>
      <c r="I549" s="31" t="n">
        <v>349</v>
      </c>
      <c r="J549" s="31" t="n">
        <f aca="false">D549/C549*1000</f>
        <v>7413.33333333333</v>
      </c>
      <c r="K549" s="31" t="n">
        <f aca="false">E549/C549*1000</f>
        <v>6671.11111111111</v>
      </c>
      <c r="L549" s="31" t="n">
        <f aca="false">F549/C549*1000</f>
        <v>7413.33333333333</v>
      </c>
      <c r="M549" s="31" t="n">
        <f aca="false">G549/C549*1000</f>
        <v>7711.11111111111</v>
      </c>
      <c r="N549" s="31" t="n">
        <f aca="false">H549/C549*1000</f>
        <v>7711.11111111111</v>
      </c>
      <c r="O549" s="31" t="n">
        <f aca="false">I549/C549*1000</f>
        <v>7755.55555555556</v>
      </c>
      <c r="P549" s="31" t="n">
        <v>0</v>
      </c>
      <c r="Q549" s="31" t="n">
        <v>0</v>
      </c>
      <c r="R549" s="31" t="n">
        <v>0</v>
      </c>
    </row>
    <row r="550" customFormat="false" ht="37.5" hidden="false" customHeight="false" outlineLevel="0" collapsed="false">
      <c r="A550" s="39" t="s">
        <v>417</v>
      </c>
      <c r="B550" s="31" t="n">
        <v>434</v>
      </c>
      <c r="C550" s="31" t="n">
        <f aca="false">SUM(C551:C553)</f>
        <v>22</v>
      </c>
      <c r="D550" s="31" t="n">
        <f aca="false">SUM(D551:D553)</f>
        <v>203.1</v>
      </c>
      <c r="E550" s="31" t="n">
        <f aca="false">SUM(E551:E553)</f>
        <v>156.7</v>
      </c>
      <c r="F550" s="31" t="n">
        <f aca="false">SUM(F551:F553)</f>
        <v>203.1</v>
      </c>
      <c r="G550" s="31" t="n">
        <f aca="false">SUM(G551:G553)</f>
        <v>214.2</v>
      </c>
      <c r="H550" s="31" t="n">
        <f aca="false">SUM(H551:H553)</f>
        <v>226.4</v>
      </c>
      <c r="I550" s="31" t="n">
        <f aca="false">SUM(I551:I553)</f>
        <v>227.5</v>
      </c>
      <c r="J550" s="31" t="n">
        <f aca="false">D550/C550*1000</f>
        <v>9231.81818181818</v>
      </c>
      <c r="K550" s="31" t="n">
        <f aca="false">E550/C550*1000</f>
        <v>7122.72727272727</v>
      </c>
      <c r="L550" s="31" t="n">
        <f aca="false">F550/C550*1000</f>
        <v>9231.81818181818</v>
      </c>
      <c r="M550" s="31" t="n">
        <f aca="false">G550/C550*1000</f>
        <v>9736.36363636364</v>
      </c>
      <c r="N550" s="31" t="n">
        <f aca="false">H550/C550*1000</f>
        <v>10290.9090909091</v>
      </c>
      <c r="O550" s="31" t="n">
        <f aca="false">I550/C550*1000</f>
        <v>10340.9090909091</v>
      </c>
      <c r="P550" s="31" t="n">
        <v>0</v>
      </c>
      <c r="Q550" s="31" t="n">
        <v>0</v>
      </c>
      <c r="R550" s="31" t="n">
        <v>0</v>
      </c>
    </row>
    <row r="551" customFormat="false" ht="37.5" hidden="false" customHeight="false" outlineLevel="0" collapsed="false">
      <c r="A551" s="38" t="s">
        <v>410</v>
      </c>
      <c r="B551" s="31" t="n">
        <v>4341</v>
      </c>
      <c r="C551" s="31" t="n">
        <v>0</v>
      </c>
      <c r="D551" s="31" t="n">
        <v>0</v>
      </c>
      <c r="E551" s="31" t="n">
        <v>0</v>
      </c>
      <c r="F551" s="31" t="n">
        <v>0</v>
      </c>
      <c r="G551" s="31" t="n">
        <v>0</v>
      </c>
      <c r="H551" s="31" t="n">
        <v>0</v>
      </c>
      <c r="I551" s="31" t="n">
        <v>0</v>
      </c>
      <c r="J551" s="31" t="n">
        <v>0</v>
      </c>
      <c r="K551" s="31" t="n">
        <v>0</v>
      </c>
      <c r="L551" s="31" t="n">
        <v>0</v>
      </c>
      <c r="M551" s="31" t="n">
        <v>0</v>
      </c>
      <c r="N551" s="31" t="n">
        <v>0</v>
      </c>
      <c r="O551" s="31" t="n">
        <v>0</v>
      </c>
      <c r="P551" s="31" t="n">
        <v>0</v>
      </c>
      <c r="Q551" s="31" t="n">
        <v>0</v>
      </c>
      <c r="R551" s="31" t="n">
        <v>0</v>
      </c>
    </row>
    <row r="552" customFormat="false" ht="18.75" hidden="false" customHeight="false" outlineLevel="0" collapsed="false">
      <c r="A552" s="40" t="s">
        <v>363</v>
      </c>
      <c r="B552" s="31" t="n">
        <v>4342</v>
      </c>
      <c r="C552" s="31" t="n">
        <v>16</v>
      </c>
      <c r="D552" s="31" t="n">
        <v>146.2</v>
      </c>
      <c r="E552" s="31" t="n">
        <v>110.9</v>
      </c>
      <c r="F552" s="31" t="n">
        <v>146.2</v>
      </c>
      <c r="G552" s="31" t="n">
        <v>157.3</v>
      </c>
      <c r="H552" s="31" t="n">
        <v>165.8</v>
      </c>
      <c r="I552" s="31" t="n">
        <v>166.7</v>
      </c>
      <c r="J552" s="31" t="n">
        <f aca="false">D552/C552*1000</f>
        <v>9137.5</v>
      </c>
      <c r="K552" s="31" t="n">
        <f aca="false">E552/C552*1000</f>
        <v>6931.25</v>
      </c>
      <c r="L552" s="31" t="n">
        <f aca="false">F552/C552*1000</f>
        <v>9137.5</v>
      </c>
      <c r="M552" s="31" t="n">
        <f aca="false">G552/C552*1000</f>
        <v>9831.25</v>
      </c>
      <c r="N552" s="31" t="n">
        <f aca="false">H552/C552*1000</f>
        <v>10362.5</v>
      </c>
      <c r="O552" s="31" t="n">
        <f aca="false">I552/C552*1000</f>
        <v>10418.75</v>
      </c>
      <c r="P552" s="31" t="n">
        <v>0</v>
      </c>
      <c r="Q552" s="31" t="n">
        <v>0</v>
      </c>
      <c r="R552" s="31" t="n">
        <v>0</v>
      </c>
    </row>
    <row r="553" customFormat="false" ht="18.75" hidden="false" customHeight="false" outlineLevel="0" collapsed="false">
      <c r="A553" s="40" t="s">
        <v>364</v>
      </c>
      <c r="B553" s="31" t="n">
        <v>4343</v>
      </c>
      <c r="C553" s="31" t="n">
        <v>6</v>
      </c>
      <c r="D553" s="31" t="n">
        <v>56.9</v>
      </c>
      <c r="E553" s="31" t="n">
        <v>45.8</v>
      </c>
      <c r="F553" s="31" t="n">
        <v>56.9</v>
      </c>
      <c r="G553" s="31" t="n">
        <v>56.9</v>
      </c>
      <c r="H553" s="31" t="n">
        <v>60.6</v>
      </c>
      <c r="I553" s="31" t="n">
        <v>60.8</v>
      </c>
      <c r="J553" s="31" t="n">
        <f aca="false">D553/C553*1000</f>
        <v>9483.33333333333</v>
      </c>
      <c r="K553" s="31" t="n">
        <f aca="false">E553/C553*1000</f>
        <v>7633.33333333333</v>
      </c>
      <c r="L553" s="31" t="n">
        <f aca="false">F553/C553*1000</f>
        <v>9483.33333333333</v>
      </c>
      <c r="M553" s="31" t="n">
        <f aca="false">G553/C553*1000</f>
        <v>9483.33333333333</v>
      </c>
      <c r="N553" s="31" t="n">
        <f aca="false">H553/C553*1000</f>
        <v>10100</v>
      </c>
      <c r="O553" s="31" t="n">
        <f aca="false">I553/C553*1000</f>
        <v>10133.3333333333</v>
      </c>
      <c r="P553" s="31" t="n">
        <v>0</v>
      </c>
      <c r="Q553" s="31" t="n">
        <v>0</v>
      </c>
      <c r="R553" s="31" t="n">
        <v>0</v>
      </c>
    </row>
    <row r="554" customFormat="false" ht="93.75" hidden="false" customHeight="false" outlineLevel="0" collapsed="false">
      <c r="A554" s="31" t="s">
        <v>418</v>
      </c>
      <c r="B554" s="31" t="n">
        <v>4344</v>
      </c>
      <c r="C554" s="31" t="n">
        <f aca="false">C555+C560</f>
        <v>300</v>
      </c>
      <c r="D554" s="31" t="n">
        <f aca="false">D555+D560</f>
        <v>793.5</v>
      </c>
      <c r="E554" s="31" t="n">
        <f aca="false">E555+E560</f>
        <v>684.8</v>
      </c>
      <c r="F554" s="31" t="n">
        <f aca="false">F555+F560</f>
        <v>805.9</v>
      </c>
      <c r="G554" s="31" t="n">
        <f aca="false">G555+G560</f>
        <v>813.8</v>
      </c>
      <c r="H554" s="31" t="n">
        <f aca="false">H555+H560</f>
        <v>813.8</v>
      </c>
      <c r="I554" s="31" t="n">
        <f aca="false">I555+I560</f>
        <v>827.6</v>
      </c>
      <c r="J554" s="31" t="n">
        <f aca="false">D554/C554*1000</f>
        <v>2645</v>
      </c>
      <c r="K554" s="31" t="n">
        <f aca="false">E554/C554*1000</f>
        <v>2282.66666666667</v>
      </c>
      <c r="L554" s="31" t="n">
        <f aca="false">F554/C554*1000</f>
        <v>2686.33333333333</v>
      </c>
      <c r="M554" s="31" t="n">
        <f aca="false">G554/C554*1000</f>
        <v>2712.66666666667</v>
      </c>
      <c r="N554" s="31" t="n">
        <f aca="false">H554/C554*1000</f>
        <v>2712.66666666667</v>
      </c>
      <c r="O554" s="31" t="n">
        <f aca="false">I554/C554*1000</f>
        <v>2758.66666666667</v>
      </c>
      <c r="P554" s="31" t="n">
        <f aca="false">P555+P560</f>
        <v>3</v>
      </c>
      <c r="Q554" s="31" t="n">
        <f aca="false">Q555+Q560</f>
        <v>7</v>
      </c>
      <c r="R554" s="31" t="n">
        <f aca="false">Q554*1000/P554</f>
        <v>2333.33333333333</v>
      </c>
    </row>
    <row r="555" customFormat="false" ht="150" hidden="false" customHeight="false" outlineLevel="0" collapsed="false">
      <c r="A555" s="40" t="s">
        <v>419</v>
      </c>
      <c r="B555" s="31" t="n">
        <v>4345</v>
      </c>
      <c r="C555" s="31" t="n">
        <f aca="false">SUM(C556:C559)</f>
        <v>206</v>
      </c>
      <c r="D555" s="31" t="n">
        <f aca="false">SUM(D556:D559)</f>
        <v>488</v>
      </c>
      <c r="E555" s="31" t="n">
        <f aca="false">SUM(E556:E559)</f>
        <v>440.6</v>
      </c>
      <c r="F555" s="31" t="n">
        <f aca="false">SUM(F556:F559)</f>
        <v>488</v>
      </c>
      <c r="G555" s="31" t="n">
        <f aca="false">SUM(G556:G559)</f>
        <v>488</v>
      </c>
      <c r="H555" s="31" t="n">
        <f aca="false">SUM(H556:H559)</f>
        <v>488</v>
      </c>
      <c r="I555" s="31" t="n">
        <f aca="false">SUM(I556:I559)</f>
        <v>491.1</v>
      </c>
      <c r="J555" s="31" t="n">
        <f aca="false">D555/C555*1000</f>
        <v>2368.93203883495</v>
      </c>
      <c r="K555" s="31" t="n">
        <f aca="false">E555/C555*1000</f>
        <v>2138.83495145631</v>
      </c>
      <c r="L555" s="31" t="n">
        <f aca="false">F555/C555*1000</f>
        <v>2368.93203883495</v>
      </c>
      <c r="M555" s="31" t="n">
        <f aca="false">G555/C555*1000</f>
        <v>2368.93203883495</v>
      </c>
      <c r="N555" s="31" t="n">
        <f aca="false">H555/C555*1000</f>
        <v>2368.93203883495</v>
      </c>
      <c r="O555" s="31" t="n">
        <f aca="false">I555/C555*1000</f>
        <v>2383.98058252427</v>
      </c>
      <c r="P555" s="31" t="n">
        <f aca="false">SUM(P556:P559)</f>
        <v>2</v>
      </c>
      <c r="Q555" s="31" t="n">
        <f aca="false">SUM(Q556:Q559)</f>
        <v>4.9</v>
      </c>
      <c r="R555" s="31" t="n">
        <f aca="false">Q555*1000/P555</f>
        <v>2450</v>
      </c>
    </row>
    <row r="556" customFormat="false" ht="37.5" hidden="false" customHeight="false" outlineLevel="0" collapsed="false">
      <c r="A556" s="38" t="s">
        <v>410</v>
      </c>
      <c r="B556" s="31" t="n">
        <v>4346</v>
      </c>
      <c r="C556" s="31" t="n">
        <v>12</v>
      </c>
      <c r="D556" s="31" t="n">
        <v>36.3</v>
      </c>
      <c r="E556" s="31" t="n">
        <v>31.8</v>
      </c>
      <c r="F556" s="31" t="n">
        <v>36.3</v>
      </c>
      <c r="G556" s="31" t="n">
        <v>36.3</v>
      </c>
      <c r="H556" s="31" t="n">
        <v>36.3</v>
      </c>
      <c r="I556" s="31" t="n">
        <v>37.3</v>
      </c>
      <c r="J556" s="31" t="n">
        <f aca="false">D556/C556*1000</f>
        <v>3025</v>
      </c>
      <c r="K556" s="31" t="n">
        <f aca="false">E556/C556*1000</f>
        <v>2650</v>
      </c>
      <c r="L556" s="31" t="n">
        <f aca="false">F556/C556*1000</f>
        <v>3025</v>
      </c>
      <c r="M556" s="31" t="n">
        <f aca="false">G556/C556*1000</f>
        <v>3025</v>
      </c>
      <c r="N556" s="31" t="n">
        <f aca="false">H556/C556*1000</f>
        <v>3025</v>
      </c>
      <c r="O556" s="31" t="n">
        <f aca="false">I556/C556*1000</f>
        <v>3108.33333333333</v>
      </c>
      <c r="P556" s="31" t="n">
        <v>0</v>
      </c>
      <c r="Q556" s="31" t="n">
        <v>0</v>
      </c>
      <c r="R556" s="31" t="n">
        <v>0</v>
      </c>
    </row>
    <row r="557" customFormat="false" ht="18.75" hidden="false" customHeight="false" outlineLevel="0" collapsed="false">
      <c r="A557" s="40" t="s">
        <v>363</v>
      </c>
      <c r="B557" s="31" t="n">
        <v>4347</v>
      </c>
      <c r="C557" s="31" t="n">
        <v>118</v>
      </c>
      <c r="D557" s="31" t="n">
        <v>290.1</v>
      </c>
      <c r="E557" s="31" t="n">
        <v>260.9</v>
      </c>
      <c r="F557" s="31" t="n">
        <v>290.1</v>
      </c>
      <c r="G557" s="31" t="n">
        <v>290.1</v>
      </c>
      <c r="H557" s="31" t="n">
        <v>290.1</v>
      </c>
      <c r="I557" s="31" t="n">
        <v>292</v>
      </c>
      <c r="J557" s="31" t="n">
        <f aca="false">D557/C557*1000</f>
        <v>2458.47457627119</v>
      </c>
      <c r="K557" s="31" t="n">
        <f aca="false">E557/C557*1000</f>
        <v>2211.01694915254</v>
      </c>
      <c r="L557" s="31" t="n">
        <f aca="false">F557/C557*1000</f>
        <v>2458.47457627119</v>
      </c>
      <c r="M557" s="31" t="n">
        <f aca="false">G557/C557*1000</f>
        <v>2458.47457627119</v>
      </c>
      <c r="N557" s="31" t="n">
        <f aca="false">H557/C557*1000</f>
        <v>2458.47457627119</v>
      </c>
      <c r="O557" s="31" t="n">
        <f aca="false">I557/C557*1000</f>
        <v>2474.57627118644</v>
      </c>
      <c r="P557" s="31" t="n">
        <v>2</v>
      </c>
      <c r="Q557" s="31" t="n">
        <v>4.9</v>
      </c>
      <c r="R557" s="31" t="n">
        <f aca="false">Q557*1000/P557</f>
        <v>2450</v>
      </c>
    </row>
    <row r="558" customFormat="false" ht="18.75" hidden="false" customHeight="false" outlineLevel="0" collapsed="false">
      <c r="A558" s="40" t="s">
        <v>364</v>
      </c>
      <c r="B558" s="31" t="n">
        <v>4348</v>
      </c>
      <c r="C558" s="31" t="n">
        <v>76</v>
      </c>
      <c r="D558" s="31" t="n">
        <v>161.6</v>
      </c>
      <c r="E558" s="31" t="n">
        <v>147.9</v>
      </c>
      <c r="F558" s="31" t="n">
        <v>161.6</v>
      </c>
      <c r="G558" s="31" t="n">
        <v>161.6</v>
      </c>
      <c r="H558" s="31" t="n">
        <v>161.6</v>
      </c>
      <c r="I558" s="31" t="n">
        <v>161.8</v>
      </c>
      <c r="J558" s="31" t="n">
        <f aca="false">D558/C558*1000</f>
        <v>2126.31578947368</v>
      </c>
      <c r="K558" s="31" t="n">
        <f aca="false">E558/C558*1000</f>
        <v>1946.05263157895</v>
      </c>
      <c r="L558" s="31" t="n">
        <f aca="false">F558/C558*1000</f>
        <v>2126.31578947368</v>
      </c>
      <c r="M558" s="31" t="n">
        <f aca="false">G558/C558*1000</f>
        <v>2126.31578947368</v>
      </c>
      <c r="N558" s="31" t="n">
        <f aca="false">H558/C558*1000</f>
        <v>2126.31578947368</v>
      </c>
      <c r="O558" s="31" t="n">
        <f aca="false">I558/C558*1000</f>
        <v>2128.94736842105</v>
      </c>
      <c r="P558" s="31" t="n">
        <v>0</v>
      </c>
      <c r="Q558" s="31" t="n">
        <v>0</v>
      </c>
      <c r="R558" s="31" t="n">
        <v>0</v>
      </c>
    </row>
    <row r="559" customFormat="false" ht="18.75" hidden="false" customHeight="false" outlineLevel="0" collapsed="false">
      <c r="A559" s="40" t="s">
        <v>420</v>
      </c>
      <c r="B559" s="31" t="n">
        <v>4349</v>
      </c>
      <c r="C559" s="31" t="n">
        <v>0</v>
      </c>
      <c r="D559" s="31" t="n">
        <v>0</v>
      </c>
      <c r="E559" s="31" t="n">
        <v>0</v>
      </c>
      <c r="F559" s="31" t="n">
        <v>0</v>
      </c>
      <c r="G559" s="31" t="n">
        <v>0</v>
      </c>
      <c r="H559" s="31" t="n">
        <v>0</v>
      </c>
      <c r="I559" s="31" t="n">
        <v>0</v>
      </c>
      <c r="J559" s="31" t="n">
        <v>0</v>
      </c>
      <c r="K559" s="31" t="n">
        <v>0</v>
      </c>
      <c r="L559" s="31" t="n">
        <v>0</v>
      </c>
      <c r="M559" s="31" t="n">
        <v>0</v>
      </c>
      <c r="N559" s="31" t="n">
        <v>0</v>
      </c>
      <c r="O559" s="31" t="n">
        <v>0</v>
      </c>
      <c r="P559" s="31" t="n">
        <v>0</v>
      </c>
      <c r="Q559" s="31" t="n">
        <v>0</v>
      </c>
      <c r="R559" s="31" t="n">
        <v>0</v>
      </c>
    </row>
    <row r="560" customFormat="false" ht="37.5" hidden="false" customHeight="false" outlineLevel="0" collapsed="false">
      <c r="A560" s="39" t="s">
        <v>421</v>
      </c>
      <c r="B560" s="31" t="n">
        <v>43410</v>
      </c>
      <c r="C560" s="31" t="n">
        <f aca="false">SUM(C561:C563)</f>
        <v>94</v>
      </c>
      <c r="D560" s="31" t="n">
        <f aca="false">SUM(D561:D563)</f>
        <v>305.5</v>
      </c>
      <c r="E560" s="31" t="n">
        <f aca="false">SUM(E561:E563)</f>
        <v>244.2</v>
      </c>
      <c r="F560" s="31" t="n">
        <f aca="false">SUM(F561:F563)</f>
        <v>317.9</v>
      </c>
      <c r="G560" s="31" t="n">
        <f aca="false">SUM(G561:G563)</f>
        <v>325.8</v>
      </c>
      <c r="H560" s="31" t="n">
        <f aca="false">SUM(H561:H563)</f>
        <v>325.8</v>
      </c>
      <c r="I560" s="31" t="n">
        <f aca="false">SUM(I561:I563)</f>
        <v>336.5</v>
      </c>
      <c r="J560" s="31" t="n">
        <f aca="false">D560/C560*1000</f>
        <v>3250</v>
      </c>
      <c r="K560" s="31" t="n">
        <f aca="false">E560/C560*1000</f>
        <v>2597.87234042553</v>
      </c>
      <c r="L560" s="31" t="n">
        <f aca="false">F560/C560*1000</f>
        <v>3381.91489361702</v>
      </c>
      <c r="M560" s="31" t="n">
        <f aca="false">G560/C560*1000</f>
        <v>3465.95744680851</v>
      </c>
      <c r="N560" s="31" t="n">
        <f aca="false">H560/C560*1000</f>
        <v>3465.95744680851</v>
      </c>
      <c r="O560" s="31" t="n">
        <f aca="false">I560/C560*1000</f>
        <v>3579.78723404255</v>
      </c>
      <c r="P560" s="31" t="n">
        <f aca="false">SUM(P561:P563)</f>
        <v>1</v>
      </c>
      <c r="Q560" s="31" t="n">
        <f aca="false">SUM(Q561:Q563)</f>
        <v>2.1</v>
      </c>
      <c r="R560" s="31" t="n">
        <v>2100</v>
      </c>
    </row>
    <row r="561" customFormat="false" ht="37.5" hidden="false" customHeight="false" outlineLevel="0" collapsed="false">
      <c r="A561" s="38" t="s">
        <v>410</v>
      </c>
      <c r="B561" s="31" t="n">
        <v>43411</v>
      </c>
      <c r="C561" s="31" t="n">
        <v>2</v>
      </c>
      <c r="D561" s="31" t="n">
        <v>5.9</v>
      </c>
      <c r="E561" s="31" t="n">
        <v>3.3</v>
      </c>
      <c r="F561" s="31" t="n">
        <v>6</v>
      </c>
      <c r="G561" s="31" t="n">
        <v>13.2</v>
      </c>
      <c r="H561" s="31" t="n">
        <v>13.2</v>
      </c>
      <c r="I561" s="31" t="n">
        <v>13.6</v>
      </c>
      <c r="J561" s="31" t="n">
        <f aca="false">D561/C561*1000</f>
        <v>2950</v>
      </c>
      <c r="K561" s="31" t="n">
        <f aca="false">E561/C561*1000</f>
        <v>1650</v>
      </c>
      <c r="L561" s="31" t="n">
        <f aca="false">F561/C561*1000</f>
        <v>3000</v>
      </c>
      <c r="M561" s="31" t="n">
        <f aca="false">G561/C561*1000</f>
        <v>6600</v>
      </c>
      <c r="N561" s="31" t="n">
        <f aca="false">H561/C561*1000</f>
        <v>6600</v>
      </c>
      <c r="O561" s="31" t="n">
        <f aca="false">I561/C561*1000</f>
        <v>6800</v>
      </c>
      <c r="P561" s="31" t="n">
        <v>0</v>
      </c>
      <c r="Q561" s="31" t="n">
        <v>0</v>
      </c>
      <c r="R561" s="31" t="n">
        <v>0</v>
      </c>
    </row>
    <row r="562" customFormat="false" ht="18.75" hidden="false" customHeight="false" outlineLevel="0" collapsed="false">
      <c r="A562" s="40" t="s">
        <v>363</v>
      </c>
      <c r="B562" s="31" t="n">
        <v>43412</v>
      </c>
      <c r="C562" s="31" t="n">
        <v>38</v>
      </c>
      <c r="D562" s="31" t="n">
        <v>149</v>
      </c>
      <c r="E562" s="31" t="n">
        <v>123.7</v>
      </c>
      <c r="F562" s="31" t="n">
        <v>150</v>
      </c>
      <c r="G562" s="31" t="n">
        <v>150</v>
      </c>
      <c r="H562" s="31" t="n">
        <v>150</v>
      </c>
      <c r="I562" s="31" t="n">
        <v>151.3</v>
      </c>
      <c r="J562" s="31" t="n">
        <f aca="false">D562/C562*1000</f>
        <v>3921.05263157895</v>
      </c>
      <c r="K562" s="31" t="n">
        <f aca="false">E562/C562*1000</f>
        <v>3255.26315789474</v>
      </c>
      <c r="L562" s="31" t="n">
        <f aca="false">F562/C562*1000</f>
        <v>3947.36842105263</v>
      </c>
      <c r="M562" s="31" t="n">
        <f aca="false">G562/C562*1000</f>
        <v>3947.36842105263</v>
      </c>
      <c r="N562" s="31" t="n">
        <f aca="false">H562/C562*1000</f>
        <v>3947.36842105263</v>
      </c>
      <c r="O562" s="31" t="n">
        <f aca="false">I562/C562*1000</f>
        <v>3981.57894736842</v>
      </c>
      <c r="P562" s="31" t="n">
        <v>0</v>
      </c>
      <c r="Q562" s="31" t="n">
        <v>0</v>
      </c>
      <c r="R562" s="31" t="n">
        <v>0</v>
      </c>
    </row>
    <row r="563" customFormat="false" ht="18.75" hidden="false" customHeight="false" outlineLevel="0" collapsed="false">
      <c r="A563" s="40" t="s">
        <v>364</v>
      </c>
      <c r="B563" s="31" t="n">
        <v>43413</v>
      </c>
      <c r="C563" s="31" t="n">
        <v>54</v>
      </c>
      <c r="D563" s="31" t="n">
        <v>150.6</v>
      </c>
      <c r="E563" s="31" t="n">
        <v>117.2</v>
      </c>
      <c r="F563" s="31" t="n">
        <v>161.9</v>
      </c>
      <c r="G563" s="31" t="n">
        <v>162.6</v>
      </c>
      <c r="H563" s="31" t="n">
        <v>162.6</v>
      </c>
      <c r="I563" s="31" t="n">
        <v>171.6</v>
      </c>
      <c r="J563" s="31" t="n">
        <f aca="false">D563/C563*1000</f>
        <v>2788.88888888889</v>
      </c>
      <c r="K563" s="31" t="n">
        <f aca="false">E563/C563*1000</f>
        <v>2170.37037037037</v>
      </c>
      <c r="L563" s="31" t="n">
        <f aca="false">F563/C563*1000</f>
        <v>2998.14814814815</v>
      </c>
      <c r="M563" s="31" t="n">
        <f aca="false">G563/C563*1000</f>
        <v>3011.11111111111</v>
      </c>
      <c r="N563" s="31" t="n">
        <f aca="false">H563/C563*1000</f>
        <v>3011.11111111111</v>
      </c>
      <c r="O563" s="31" t="n">
        <f aca="false">I563/C563*1000</f>
        <v>3177.77777777778</v>
      </c>
      <c r="P563" s="31" t="n">
        <v>1</v>
      </c>
      <c r="Q563" s="31" t="n">
        <v>2.1</v>
      </c>
      <c r="R563" s="31" t="n">
        <v>2100</v>
      </c>
    </row>
    <row r="564" customFormat="false" ht="93.75" hidden="false" customHeight="false" outlineLevel="0" collapsed="false">
      <c r="A564" s="31" t="s">
        <v>422</v>
      </c>
      <c r="B564" s="31" t="n">
        <v>435</v>
      </c>
      <c r="C564" s="31" t="n">
        <f aca="false">C565+C568</f>
        <v>490</v>
      </c>
      <c r="D564" s="31" t="n">
        <f aca="false">D565+D568</f>
        <v>2386.6</v>
      </c>
      <c r="E564" s="31" t="n">
        <f aca="false">E565+E568</f>
        <v>2179.6</v>
      </c>
      <c r="F564" s="31" t="n">
        <f aca="false">F565+F568</f>
        <v>2409</v>
      </c>
      <c r="G564" s="31" t="n">
        <f aca="false">G565+G568</f>
        <v>2409</v>
      </c>
      <c r="H564" s="31" t="n">
        <f aca="false">H565+H568</f>
        <v>2409</v>
      </c>
      <c r="I564" s="31" t="n">
        <f aca="false">I565+I568</f>
        <v>2421.6</v>
      </c>
      <c r="J564" s="31" t="n">
        <f aca="false">D564/C564*1000</f>
        <v>4870.61224489796</v>
      </c>
      <c r="K564" s="31" t="n">
        <f aca="false">E564/C564*1000</f>
        <v>4448.16326530612</v>
      </c>
      <c r="L564" s="31" t="n">
        <f aca="false">F564/C564*1000</f>
        <v>4916.32653061224</v>
      </c>
      <c r="M564" s="31" t="n">
        <f aca="false">G564/C564*1000</f>
        <v>4916.32653061224</v>
      </c>
      <c r="N564" s="31" t="n">
        <f aca="false">H564/C564*1000</f>
        <v>4916.32653061224</v>
      </c>
      <c r="O564" s="31" t="n">
        <f aca="false">I564/C564*1000</f>
        <v>4942.04081632653</v>
      </c>
      <c r="P564" s="31" t="n">
        <f aca="false">P565+P568</f>
        <v>5</v>
      </c>
      <c r="Q564" s="31" t="n">
        <f aca="false">Q565+Q568</f>
        <v>19.2</v>
      </c>
      <c r="R564" s="31" t="n">
        <f aca="false">Q564*1000/P564</f>
        <v>3840</v>
      </c>
    </row>
    <row r="565" customFormat="false" ht="132" hidden="false" customHeight="false" outlineLevel="0" collapsed="false">
      <c r="A565" s="40" t="s">
        <v>423</v>
      </c>
      <c r="B565" s="31" t="n">
        <v>436</v>
      </c>
      <c r="C565" s="31" t="n">
        <f aca="false">SUM(C566:C567)</f>
        <v>371</v>
      </c>
      <c r="D565" s="31" t="n">
        <f aca="false">SUM(D566:D567)</f>
        <v>2006.6</v>
      </c>
      <c r="E565" s="31" t="n">
        <f aca="false">SUM(E566:E567)</f>
        <v>1832.4</v>
      </c>
      <c r="F565" s="31" t="n">
        <f aca="false">SUM(F566:F567)</f>
        <v>2006.8</v>
      </c>
      <c r="G565" s="31" t="n">
        <f aca="false">SUM(G566:G567)</f>
        <v>2006.8</v>
      </c>
      <c r="H565" s="31" t="n">
        <f aca="false">SUM(H566:H567)</f>
        <v>2006.8</v>
      </c>
      <c r="I565" s="31" t="n">
        <f aca="false">SUM(I566:I567)</f>
        <v>2010.3</v>
      </c>
      <c r="J565" s="31" t="n">
        <f aca="false">D565/C565*1000</f>
        <v>5408.62533692722</v>
      </c>
      <c r="K565" s="31" t="n">
        <f aca="false">E565/C565*1000</f>
        <v>4939.08355795148</v>
      </c>
      <c r="L565" s="31" t="n">
        <f aca="false">F565/C565*1000</f>
        <v>5409.16442048518</v>
      </c>
      <c r="M565" s="31" t="n">
        <f aca="false">G565/C565*1000</f>
        <v>5409.16442048518</v>
      </c>
      <c r="N565" s="31" t="n">
        <f aca="false">H565/C565*1000</f>
        <v>5409.16442048518</v>
      </c>
      <c r="O565" s="31" t="n">
        <f aca="false">I565/C565*1000</f>
        <v>5418.59838274933</v>
      </c>
      <c r="P565" s="31" t="n">
        <f aca="false">SUM(P566:P567)</f>
        <v>2</v>
      </c>
      <c r="Q565" s="31" t="n">
        <f aca="false">SUM(Q566:Q567)</f>
        <v>11.6</v>
      </c>
      <c r="R565" s="31" t="n">
        <f aca="false">Q565*1000/P565</f>
        <v>5800</v>
      </c>
    </row>
    <row r="566" customFormat="false" ht="56.25" hidden="false" customHeight="false" outlineLevel="0" collapsed="false">
      <c r="A566" s="38" t="s">
        <v>424</v>
      </c>
      <c r="B566" s="31" t="n">
        <v>4361</v>
      </c>
      <c r="C566" s="31" t="n">
        <v>350</v>
      </c>
      <c r="D566" s="31" t="n">
        <v>1913.8</v>
      </c>
      <c r="E566" s="31" t="n">
        <v>1744.6</v>
      </c>
      <c r="F566" s="31" t="n">
        <v>1914</v>
      </c>
      <c r="G566" s="31" t="n">
        <v>1914</v>
      </c>
      <c r="H566" s="31" t="n">
        <v>1914</v>
      </c>
      <c r="I566" s="31" t="n">
        <v>1917.5</v>
      </c>
      <c r="J566" s="31" t="n">
        <f aca="false">D566/C566*1000</f>
        <v>5468</v>
      </c>
      <c r="K566" s="31" t="n">
        <f aca="false">E566/C566*1000</f>
        <v>4984.57142857143</v>
      </c>
      <c r="L566" s="31" t="n">
        <f aca="false">F566/C566*1000</f>
        <v>5468.57142857143</v>
      </c>
      <c r="M566" s="31" t="n">
        <f aca="false">G566/C566*1000</f>
        <v>5468.57142857143</v>
      </c>
      <c r="N566" s="31" t="n">
        <f aca="false">H566/C566*1000</f>
        <v>5468.57142857143</v>
      </c>
      <c r="O566" s="31" t="n">
        <f aca="false">I566/C566*1000</f>
        <v>5478.57142857143</v>
      </c>
      <c r="P566" s="31" t="n">
        <v>2</v>
      </c>
      <c r="Q566" s="31" t="n">
        <v>11.6</v>
      </c>
      <c r="R566" s="31" t="n">
        <f aca="false">Q566*1000/P566</f>
        <v>5800</v>
      </c>
    </row>
    <row r="567" customFormat="false" ht="37.5" hidden="false" customHeight="false" outlineLevel="0" collapsed="false">
      <c r="A567" s="38" t="s">
        <v>425</v>
      </c>
      <c r="B567" s="31" t="n">
        <v>4362</v>
      </c>
      <c r="C567" s="31" t="n">
        <f aca="false">C374+C375</f>
        <v>21</v>
      </c>
      <c r="D567" s="31" t="n">
        <f aca="false">D374+D375</f>
        <v>92.8</v>
      </c>
      <c r="E567" s="31" t="n">
        <f aca="false">E374+E375</f>
        <v>87.8</v>
      </c>
      <c r="F567" s="31" t="n">
        <f aca="false">F374+F375</f>
        <v>92.8</v>
      </c>
      <c r="G567" s="31" t="n">
        <f aca="false">G374+G375</f>
        <v>92.8</v>
      </c>
      <c r="H567" s="31" t="n">
        <f aca="false">H374+H375</f>
        <v>92.8</v>
      </c>
      <c r="I567" s="31" t="n">
        <f aca="false">I374+I375</f>
        <v>92.8</v>
      </c>
      <c r="J567" s="31" t="n">
        <f aca="false">D567/C567*1000</f>
        <v>4419.04761904762</v>
      </c>
      <c r="K567" s="31" t="n">
        <f aca="false">E567/C567*1000</f>
        <v>4180.95238095238</v>
      </c>
      <c r="L567" s="31" t="n">
        <f aca="false">F567/C567*1000</f>
        <v>4419.04761904762</v>
      </c>
      <c r="M567" s="31" t="n">
        <f aca="false">G567/C567*1000</f>
        <v>4419.04761904762</v>
      </c>
      <c r="N567" s="31" t="n">
        <f aca="false">H567/C567*1000</f>
        <v>4419.04761904762</v>
      </c>
      <c r="O567" s="31" t="n">
        <f aca="false">I567/C567*1000</f>
        <v>4419.04761904762</v>
      </c>
      <c r="P567" s="31" t="n">
        <v>0</v>
      </c>
      <c r="Q567" s="31" t="n">
        <v>0</v>
      </c>
      <c r="R567" s="31" t="n">
        <v>0</v>
      </c>
    </row>
    <row r="568" customFormat="false" ht="37.5" hidden="false" customHeight="false" outlineLevel="0" collapsed="false">
      <c r="A568" s="31" t="s">
        <v>426</v>
      </c>
      <c r="B568" s="31" t="n">
        <v>437</v>
      </c>
      <c r="C568" s="31" t="n">
        <f aca="false">SUM(C569:C570)</f>
        <v>119</v>
      </c>
      <c r="D568" s="31" t="n">
        <f aca="false">SUM(D569:D570)</f>
        <v>380</v>
      </c>
      <c r="E568" s="31" t="n">
        <f aca="false">SUM(E569:E570)</f>
        <v>347.2</v>
      </c>
      <c r="F568" s="31" t="n">
        <f aca="false">SUM(F569:F570)</f>
        <v>402.2</v>
      </c>
      <c r="G568" s="31" t="n">
        <f aca="false">SUM(G569:G570)</f>
        <v>402.2</v>
      </c>
      <c r="H568" s="31" t="n">
        <f aca="false">SUM(H569:H570)</f>
        <v>402.2</v>
      </c>
      <c r="I568" s="31" t="n">
        <f aca="false">SUM(I569:I570)</f>
        <v>411.3</v>
      </c>
      <c r="J568" s="31" t="n">
        <f aca="false">D568/C568*1000</f>
        <v>3193.27731092437</v>
      </c>
      <c r="K568" s="31" t="n">
        <f aca="false">E568/C568*1000</f>
        <v>2917.64705882353</v>
      </c>
      <c r="L568" s="31" t="n">
        <f aca="false">F568/C568*1000</f>
        <v>3379.83193277311</v>
      </c>
      <c r="M568" s="31" t="n">
        <f aca="false">G568/C568*1000</f>
        <v>3379.83193277311</v>
      </c>
      <c r="N568" s="31" t="n">
        <f aca="false">H568/C568*1000</f>
        <v>3379.83193277311</v>
      </c>
      <c r="O568" s="31" t="n">
        <f aca="false">I568/C568*1000</f>
        <v>3456.3025210084</v>
      </c>
      <c r="P568" s="31" t="n">
        <f aca="false">SUM(P569:P570)</f>
        <v>3</v>
      </c>
      <c r="Q568" s="31" t="n">
        <f aca="false">SUM(Q569:Q570)</f>
        <v>7.6</v>
      </c>
      <c r="R568" s="31" t="n">
        <v>0</v>
      </c>
    </row>
    <row r="569" customFormat="false" ht="56.25" hidden="false" customHeight="false" outlineLevel="0" collapsed="false">
      <c r="A569" s="38" t="s">
        <v>424</v>
      </c>
      <c r="B569" s="31" t="n">
        <v>4371</v>
      </c>
      <c r="C569" s="31" t="n">
        <v>115</v>
      </c>
      <c r="D569" s="31" t="n">
        <v>363.3</v>
      </c>
      <c r="E569" s="31" t="n">
        <v>332.1</v>
      </c>
      <c r="F569" s="31" t="n">
        <v>385.5</v>
      </c>
      <c r="G569" s="31" t="n">
        <v>385.5</v>
      </c>
      <c r="H569" s="31" t="n">
        <v>385.5</v>
      </c>
      <c r="I569" s="31" t="n">
        <v>394.6</v>
      </c>
      <c r="J569" s="31" t="n">
        <f aca="false">D569/C569*1000</f>
        <v>3159.13043478261</v>
      </c>
      <c r="K569" s="31" t="n">
        <f aca="false">E569/C569*1000</f>
        <v>2887.82608695652</v>
      </c>
      <c r="L569" s="31" t="n">
        <f aca="false">F569/C569*1000</f>
        <v>3352.17391304348</v>
      </c>
      <c r="M569" s="31" t="n">
        <f aca="false">G569/C569*1000</f>
        <v>3352.17391304348</v>
      </c>
      <c r="N569" s="31" t="n">
        <f aca="false">H569/C569*1000</f>
        <v>3352.17391304348</v>
      </c>
      <c r="O569" s="31" t="n">
        <f aca="false">I569/C569*1000</f>
        <v>3431.30434782609</v>
      </c>
      <c r="P569" s="31" t="n">
        <v>3</v>
      </c>
      <c r="Q569" s="31" t="n">
        <v>7.6</v>
      </c>
      <c r="R569" s="31" t="n">
        <v>0</v>
      </c>
    </row>
    <row r="570" customFormat="false" ht="37.5" hidden="false" customHeight="false" outlineLevel="0" collapsed="false">
      <c r="A570" s="38" t="s">
        <v>425</v>
      </c>
      <c r="B570" s="31" t="n">
        <v>4372</v>
      </c>
      <c r="C570" s="31" t="n">
        <v>4</v>
      </c>
      <c r="D570" s="31" t="n">
        <v>16.7</v>
      </c>
      <c r="E570" s="31" t="n">
        <v>15.1</v>
      </c>
      <c r="F570" s="31" t="n">
        <v>16.7</v>
      </c>
      <c r="G570" s="31" t="n">
        <v>16.7</v>
      </c>
      <c r="H570" s="31" t="n">
        <v>16.7</v>
      </c>
      <c r="I570" s="31" t="n">
        <v>16.7</v>
      </c>
      <c r="J570" s="31" t="n">
        <f aca="false">D570/C570*1000</f>
        <v>4175</v>
      </c>
      <c r="K570" s="31" t="n">
        <f aca="false">E570/C570*1000</f>
        <v>3775</v>
      </c>
      <c r="L570" s="31" t="n">
        <f aca="false">F570/C570*1000</f>
        <v>4175</v>
      </c>
      <c r="M570" s="31" t="n">
        <f aca="false">G570/C570*1000</f>
        <v>4175</v>
      </c>
      <c r="N570" s="31" t="n">
        <f aca="false">H570/C570*1000</f>
        <v>4175</v>
      </c>
      <c r="O570" s="31" t="n">
        <f aca="false">I570/C570*1000</f>
        <v>4175</v>
      </c>
      <c r="P570" s="31" t="n">
        <v>0</v>
      </c>
      <c r="Q570" s="31" t="n">
        <v>0</v>
      </c>
      <c r="R570" s="31" t="n">
        <v>0</v>
      </c>
    </row>
    <row r="571" customFormat="false" ht="93.75" hidden="false" customHeight="false" outlineLevel="0" collapsed="false">
      <c r="A571" s="31" t="s">
        <v>427</v>
      </c>
      <c r="B571" s="31" t="n">
        <v>438</v>
      </c>
      <c r="C571" s="31" t="n">
        <f aca="false">C572+C575</f>
        <v>57</v>
      </c>
      <c r="D571" s="31" t="n">
        <f aca="false">D572+D575</f>
        <v>273.1</v>
      </c>
      <c r="E571" s="31" t="n">
        <f aca="false">E572+E575</f>
        <v>249.1</v>
      </c>
      <c r="F571" s="31" t="n">
        <f aca="false">F572+F575</f>
        <v>276.5</v>
      </c>
      <c r="G571" s="31" t="n">
        <f aca="false">G572+G575</f>
        <v>276.5</v>
      </c>
      <c r="H571" s="31" t="n">
        <f aca="false">H572+H575</f>
        <v>276.5</v>
      </c>
      <c r="I571" s="31" t="n">
        <f aca="false">I572+I575</f>
        <v>279.3</v>
      </c>
      <c r="J571" s="31" t="n">
        <f aca="false">D571/C571*1000</f>
        <v>4791.22807017544</v>
      </c>
      <c r="K571" s="31" t="n">
        <f aca="false">E571/C571*1000</f>
        <v>4370.17543859649</v>
      </c>
      <c r="L571" s="31" t="n">
        <f aca="false">F571/C571*1000</f>
        <v>4850.87719298246</v>
      </c>
      <c r="M571" s="31" t="n">
        <f aca="false">G571/C571*1000</f>
        <v>4850.87719298246</v>
      </c>
      <c r="N571" s="31" t="n">
        <f aca="false">H571/C571*1000</f>
        <v>4850.87719298246</v>
      </c>
      <c r="O571" s="31" t="n">
        <f aca="false">I571/C571*1000</f>
        <v>4900</v>
      </c>
      <c r="P571" s="31" t="n">
        <f aca="false">P572+P575</f>
        <v>1</v>
      </c>
      <c r="Q571" s="31" t="n">
        <f aca="false">Q572+Q575</f>
        <v>3.9</v>
      </c>
      <c r="R571" s="31" t="n">
        <v>3851.92</v>
      </c>
    </row>
    <row r="572" customFormat="false" ht="150" hidden="false" customHeight="false" outlineLevel="0" collapsed="false">
      <c r="A572" s="40" t="s">
        <v>428</v>
      </c>
      <c r="B572" s="31" t="n">
        <v>439</v>
      </c>
      <c r="C572" s="31" t="n">
        <f aca="false">SUM(C573:C574)</f>
        <v>35</v>
      </c>
      <c r="D572" s="31" t="n">
        <f aca="false">SUM(D573:D574)</f>
        <v>191.8</v>
      </c>
      <c r="E572" s="31" t="n">
        <f aca="false">SUM(E573:E574)</f>
        <v>175.2</v>
      </c>
      <c r="F572" s="31" t="n">
        <f aca="false">SUM(F573:F574)</f>
        <v>191.8</v>
      </c>
      <c r="G572" s="31" t="n">
        <f aca="false">SUM(G573:G574)</f>
        <v>191.8</v>
      </c>
      <c r="H572" s="31" t="n">
        <f aca="false">SUM(H573:H574)</f>
        <v>191.8</v>
      </c>
      <c r="I572" s="31" t="n">
        <f aca="false">SUM(I573:I574)</f>
        <v>193.3</v>
      </c>
      <c r="J572" s="31" t="n">
        <f aca="false">D572/C572*1000</f>
        <v>5480</v>
      </c>
      <c r="K572" s="31" t="n">
        <f aca="false">E572/C572*1000</f>
        <v>5005.71428571429</v>
      </c>
      <c r="L572" s="31" t="n">
        <f aca="false">F572/C572*1000</f>
        <v>5480</v>
      </c>
      <c r="M572" s="31" t="n">
        <f aca="false">G572/C572*1000</f>
        <v>5480</v>
      </c>
      <c r="N572" s="31" t="n">
        <f aca="false">H572/C572*1000</f>
        <v>5480</v>
      </c>
      <c r="O572" s="31" t="n">
        <f aca="false">I572/C572*1000</f>
        <v>5522.85714285714</v>
      </c>
      <c r="P572" s="31" t="n">
        <v>0</v>
      </c>
      <c r="Q572" s="31" t="n">
        <v>0</v>
      </c>
      <c r="R572" s="31" t="n">
        <v>0</v>
      </c>
    </row>
    <row r="573" customFormat="false" ht="56.25" hidden="false" customHeight="false" outlineLevel="0" collapsed="false">
      <c r="A573" s="38" t="s">
        <v>424</v>
      </c>
      <c r="B573" s="31" t="n">
        <v>4391</v>
      </c>
      <c r="C573" s="31" t="n">
        <v>35</v>
      </c>
      <c r="D573" s="31" t="n">
        <v>191.8</v>
      </c>
      <c r="E573" s="31" t="n">
        <v>175.2</v>
      </c>
      <c r="F573" s="31" t="n">
        <v>191.8</v>
      </c>
      <c r="G573" s="31" t="n">
        <v>191.8</v>
      </c>
      <c r="H573" s="31" t="n">
        <v>191.8</v>
      </c>
      <c r="I573" s="31" t="n">
        <v>193.3</v>
      </c>
      <c r="J573" s="31" t="n">
        <f aca="false">D573/C573*1000</f>
        <v>5480</v>
      </c>
      <c r="K573" s="31" t="n">
        <f aca="false">E573/C573*1000</f>
        <v>5005.71428571429</v>
      </c>
      <c r="L573" s="31" t="n">
        <f aca="false">F573/C573*1000</f>
        <v>5480</v>
      </c>
      <c r="M573" s="31" t="n">
        <f aca="false">G573/C573*1000</f>
        <v>5480</v>
      </c>
      <c r="N573" s="31" t="n">
        <f aca="false">H573/C573*1000</f>
        <v>5480</v>
      </c>
      <c r="O573" s="31" t="n">
        <f aca="false">I573/C573*1000</f>
        <v>5522.85714285714</v>
      </c>
      <c r="P573" s="31" t="n">
        <v>0</v>
      </c>
      <c r="Q573" s="31" t="n">
        <v>0</v>
      </c>
      <c r="R573" s="31" t="n">
        <v>0</v>
      </c>
    </row>
    <row r="574" customFormat="false" ht="37.5" hidden="false" customHeight="false" outlineLevel="0" collapsed="false">
      <c r="A574" s="38" t="s">
        <v>425</v>
      </c>
      <c r="B574" s="31" t="n">
        <v>4392</v>
      </c>
      <c r="C574" s="31" t="n">
        <v>0</v>
      </c>
      <c r="D574" s="31" t="n">
        <v>0</v>
      </c>
      <c r="E574" s="31" t="n">
        <v>0</v>
      </c>
      <c r="F574" s="31" t="n">
        <v>0</v>
      </c>
      <c r="G574" s="31" t="n">
        <v>0</v>
      </c>
      <c r="H574" s="31" t="n">
        <v>0</v>
      </c>
      <c r="I574" s="31" t="n">
        <v>0</v>
      </c>
      <c r="J574" s="31" t="n">
        <v>0</v>
      </c>
      <c r="K574" s="31" t="n">
        <v>0</v>
      </c>
      <c r="L574" s="31" t="n">
        <v>0</v>
      </c>
      <c r="M574" s="31" t="n">
        <v>0</v>
      </c>
      <c r="N574" s="31" t="n">
        <v>0</v>
      </c>
      <c r="O574" s="31" t="n">
        <v>0</v>
      </c>
      <c r="P574" s="31" t="n">
        <v>0</v>
      </c>
      <c r="Q574" s="31" t="n">
        <v>0</v>
      </c>
      <c r="R574" s="31" t="n">
        <v>0</v>
      </c>
    </row>
    <row r="575" customFormat="false" ht="37.5" hidden="false" customHeight="false" outlineLevel="0" collapsed="false">
      <c r="A575" s="39" t="s">
        <v>429</v>
      </c>
      <c r="B575" s="31" t="n">
        <v>440</v>
      </c>
      <c r="C575" s="31" t="n">
        <f aca="false">SUM(C576:C577)</f>
        <v>22</v>
      </c>
      <c r="D575" s="31" t="n">
        <f aca="false">SUM(D576:D577)</f>
        <v>81.3</v>
      </c>
      <c r="E575" s="31" t="n">
        <f aca="false">SUM(E576:E577)</f>
        <v>73.9</v>
      </c>
      <c r="F575" s="31" t="n">
        <f aca="false">SUM(F576:F577)</f>
        <v>84.7</v>
      </c>
      <c r="G575" s="31" t="n">
        <f aca="false">SUM(G576:G577)</f>
        <v>84.7</v>
      </c>
      <c r="H575" s="31" t="n">
        <f aca="false">SUM(H576:H577)</f>
        <v>84.7</v>
      </c>
      <c r="I575" s="31" t="n">
        <f aca="false">SUM(I576:I577)</f>
        <v>86</v>
      </c>
      <c r="J575" s="31" t="n">
        <f aca="false">D575/C575*1000</f>
        <v>3695.45454545455</v>
      </c>
      <c r="K575" s="31" t="n">
        <f aca="false">E575/C575*1000</f>
        <v>3359.09090909091</v>
      </c>
      <c r="L575" s="31" t="n">
        <f aca="false">F575/C575*1000</f>
        <v>3850</v>
      </c>
      <c r="M575" s="31" t="n">
        <f aca="false">G575/C575*1000</f>
        <v>3850</v>
      </c>
      <c r="N575" s="31" t="n">
        <f aca="false">H575/C575*1000</f>
        <v>3850</v>
      </c>
      <c r="O575" s="31" t="n">
        <f aca="false">I575/C575*1000</f>
        <v>3909.09090909091</v>
      </c>
      <c r="P575" s="31" t="n">
        <f aca="false">SUM(P576:P577)</f>
        <v>1</v>
      </c>
      <c r="Q575" s="31" t="n">
        <f aca="false">SUM(Q576:Q577)</f>
        <v>3.9</v>
      </c>
      <c r="R575" s="31" t="n">
        <v>3851.92</v>
      </c>
    </row>
    <row r="576" customFormat="false" ht="56.25" hidden="false" customHeight="false" outlineLevel="0" collapsed="false">
      <c r="A576" s="38" t="s">
        <v>424</v>
      </c>
      <c r="B576" s="31" t="n">
        <v>4401</v>
      </c>
      <c r="C576" s="31" t="n">
        <v>20</v>
      </c>
      <c r="D576" s="31" t="n">
        <v>78.7</v>
      </c>
      <c r="E576" s="31" t="n">
        <v>72.7</v>
      </c>
      <c r="F576" s="31" t="n">
        <v>81.6</v>
      </c>
      <c r="G576" s="31" t="n">
        <v>81.6</v>
      </c>
      <c r="H576" s="31" t="n">
        <v>81.6</v>
      </c>
      <c r="I576" s="31" t="n">
        <v>82.8</v>
      </c>
      <c r="J576" s="31" t="n">
        <f aca="false">D576/C576*1000</f>
        <v>3935</v>
      </c>
      <c r="K576" s="31" t="n">
        <f aca="false">E576/C576*1000</f>
        <v>3635</v>
      </c>
      <c r="L576" s="31" t="n">
        <f aca="false">F576/C576*1000</f>
        <v>4080</v>
      </c>
      <c r="M576" s="31" t="n">
        <f aca="false">G576/C576*1000</f>
        <v>4080</v>
      </c>
      <c r="N576" s="31" t="n">
        <f aca="false">H576/C576*1000</f>
        <v>4080</v>
      </c>
      <c r="O576" s="31" t="n">
        <f aca="false">I576/C576*1000</f>
        <v>4140</v>
      </c>
      <c r="P576" s="31" t="n">
        <v>1</v>
      </c>
      <c r="Q576" s="31" t="n">
        <v>3.9</v>
      </c>
      <c r="R576" s="31" t="n">
        <v>3851.92</v>
      </c>
    </row>
    <row r="577" customFormat="false" ht="37.5" hidden="false" customHeight="false" outlineLevel="0" collapsed="false">
      <c r="A577" s="38" t="s">
        <v>425</v>
      </c>
      <c r="B577" s="31" t="n">
        <v>4402</v>
      </c>
      <c r="C577" s="31" t="n">
        <v>2</v>
      </c>
      <c r="D577" s="31" t="n">
        <v>2.6</v>
      </c>
      <c r="E577" s="31" t="n">
        <v>1.2</v>
      </c>
      <c r="F577" s="31" t="n">
        <v>3.1</v>
      </c>
      <c r="G577" s="31" t="n">
        <v>3.1</v>
      </c>
      <c r="H577" s="31" t="n">
        <v>3.1</v>
      </c>
      <c r="I577" s="31" t="n">
        <v>3.2</v>
      </c>
      <c r="J577" s="31" t="n">
        <f aca="false">D577/C577*1000</f>
        <v>1300</v>
      </c>
      <c r="K577" s="31" t="n">
        <f aca="false">E577/C577*1000</f>
        <v>600</v>
      </c>
      <c r="L577" s="31" t="n">
        <f aca="false">F577/C577*1000</f>
        <v>1550</v>
      </c>
      <c r="M577" s="31" t="n">
        <f aca="false">G577/C577*1000</f>
        <v>1550</v>
      </c>
      <c r="N577" s="31" t="n">
        <f aca="false">H577/C577*1000</f>
        <v>1550</v>
      </c>
      <c r="O577" s="31" t="n">
        <f aca="false">I577/C577*1000</f>
        <v>1600</v>
      </c>
      <c r="P577" s="31" t="n">
        <v>0</v>
      </c>
      <c r="Q577" s="31" t="n">
        <v>0</v>
      </c>
      <c r="R577" s="31" t="n">
        <v>0</v>
      </c>
    </row>
    <row r="578" customFormat="false" ht="56.25" hidden="false" customHeight="false" outlineLevel="0" collapsed="false">
      <c r="A578" s="31" t="s">
        <v>430</v>
      </c>
      <c r="B578" s="31" t="n">
        <v>441</v>
      </c>
      <c r="C578" s="31" t="n">
        <f aca="false">SUM(C579:C580)</f>
        <v>337</v>
      </c>
      <c r="D578" s="31" t="n">
        <f aca="false">SUM(D579:D580)</f>
        <v>881.3</v>
      </c>
      <c r="E578" s="31" t="n">
        <f aca="false">SUM(E579:E580)</f>
        <v>629.9</v>
      </c>
      <c r="F578" s="31" t="n">
        <f aca="false">SUM(F579:F580)</f>
        <v>910.6</v>
      </c>
      <c r="G578" s="31" t="n">
        <f aca="false">SUM(G579:G580)</f>
        <v>910.6</v>
      </c>
      <c r="H578" s="31" t="n">
        <f aca="false">SUM(H579:H580)</f>
        <v>910.6</v>
      </c>
      <c r="I578" s="31" t="n">
        <f aca="false">SUM(I579:I580)</f>
        <v>940.4</v>
      </c>
      <c r="J578" s="31" t="n">
        <f aca="false">D578/C578*1000</f>
        <v>2615.13353115727</v>
      </c>
      <c r="K578" s="31" t="n">
        <f aca="false">E578/C578*1000</f>
        <v>1869.13946587537</v>
      </c>
      <c r="L578" s="31" t="n">
        <f aca="false">F578/C578*1000</f>
        <v>2702.07715133531</v>
      </c>
      <c r="M578" s="31" t="n">
        <f aca="false">G578/C578*1000</f>
        <v>2702.07715133531</v>
      </c>
      <c r="N578" s="31" t="n">
        <f aca="false">H578/C578*1000</f>
        <v>2702.07715133531</v>
      </c>
      <c r="O578" s="31" t="n">
        <f aca="false">I578/C578*1000</f>
        <v>2790.50445103858</v>
      </c>
      <c r="P578" s="31" t="n">
        <f aca="false">SUM(P579:P580)</f>
        <v>5</v>
      </c>
      <c r="Q578" s="31" t="n">
        <f aca="false">SUM(Q579:Q580)</f>
        <v>14.9</v>
      </c>
      <c r="R578" s="31" t="n">
        <f aca="false">Q578*1000/P578</f>
        <v>2980</v>
      </c>
    </row>
    <row r="579" customFormat="false" ht="131.25" hidden="false" customHeight="false" outlineLevel="0" collapsed="false">
      <c r="A579" s="40" t="s">
        <v>431</v>
      </c>
      <c r="B579" s="31" t="n">
        <v>442</v>
      </c>
      <c r="C579" s="31" t="n">
        <v>2</v>
      </c>
      <c r="D579" s="31" t="n">
        <v>14.5</v>
      </c>
      <c r="E579" s="31" t="n">
        <v>13.8</v>
      </c>
      <c r="F579" s="31" t="n">
        <v>14.5</v>
      </c>
      <c r="G579" s="31" t="n">
        <v>14.5</v>
      </c>
      <c r="H579" s="31" t="n">
        <v>14.5</v>
      </c>
      <c r="I579" s="31" t="n">
        <v>14.5</v>
      </c>
      <c r="J579" s="31" t="n">
        <f aca="false">D579/C579*1000</f>
        <v>7250</v>
      </c>
      <c r="K579" s="31" t="n">
        <f aca="false">E579/C579*1000</f>
        <v>6900</v>
      </c>
      <c r="L579" s="31" t="n">
        <f aca="false">F579/C579*1000</f>
        <v>7250</v>
      </c>
      <c r="M579" s="31" t="n">
        <f aca="false">G579/C579*1000</f>
        <v>7250</v>
      </c>
      <c r="N579" s="31" t="n">
        <f aca="false">H579/C579*1000</f>
        <v>7250</v>
      </c>
      <c r="O579" s="31" t="n">
        <f aca="false">I579/C579*1000</f>
        <v>7250</v>
      </c>
      <c r="P579" s="31" t="n">
        <v>0</v>
      </c>
      <c r="Q579" s="31" t="n">
        <v>0</v>
      </c>
      <c r="R579" s="31" t="n">
        <v>0</v>
      </c>
    </row>
    <row r="580" customFormat="false" ht="18.75" hidden="false" customHeight="false" outlineLevel="0" collapsed="false">
      <c r="A580" s="39" t="s">
        <v>432</v>
      </c>
      <c r="B580" s="31" t="n">
        <v>443</v>
      </c>
      <c r="C580" s="31" t="n">
        <v>335</v>
      </c>
      <c r="D580" s="31" t="n">
        <v>866.8</v>
      </c>
      <c r="E580" s="31" t="n">
        <v>616.1</v>
      </c>
      <c r="F580" s="31" t="n">
        <v>896.1</v>
      </c>
      <c r="G580" s="31" t="n">
        <v>896.1</v>
      </c>
      <c r="H580" s="31" t="n">
        <v>896.1</v>
      </c>
      <c r="I580" s="31" t="n">
        <v>925.9</v>
      </c>
      <c r="J580" s="31" t="n">
        <f aca="false">D580/C580*1000</f>
        <v>2587.46268656716</v>
      </c>
      <c r="K580" s="31" t="n">
        <f aca="false">E580/C580*1000</f>
        <v>1839.10447761194</v>
      </c>
      <c r="L580" s="31" t="n">
        <f aca="false">F580/C580*1000</f>
        <v>2674.92537313433</v>
      </c>
      <c r="M580" s="31" t="n">
        <f aca="false">G580/C580*1000</f>
        <v>2674.92537313433</v>
      </c>
      <c r="N580" s="31" t="n">
        <f aca="false">H580/C580*1000</f>
        <v>2674.92537313433</v>
      </c>
      <c r="O580" s="31" t="n">
        <f aca="false">I580/C580*1000</f>
        <v>2763.88059701493</v>
      </c>
      <c r="P580" s="31" t="n">
        <v>5</v>
      </c>
      <c r="Q580" s="31" t="n">
        <v>14.9</v>
      </c>
      <c r="R580" s="31" t="n">
        <f aca="false">Q580*1000/P580</f>
        <v>2980</v>
      </c>
    </row>
    <row r="581" customFormat="false" ht="77.25" hidden="false" customHeight="false" outlineLevel="0" collapsed="false">
      <c r="A581" s="31" t="s">
        <v>433</v>
      </c>
      <c r="B581" s="31" t="n">
        <v>444</v>
      </c>
      <c r="C581" s="31" t="n">
        <v>99798</v>
      </c>
      <c r="D581" s="31" t="n">
        <v>267265.6</v>
      </c>
      <c r="E581" s="31" t="n">
        <v>163880.4</v>
      </c>
      <c r="F581" s="31" t="n">
        <v>268046.2</v>
      </c>
      <c r="G581" s="31" t="n">
        <v>269437.4</v>
      </c>
      <c r="H581" s="31" t="n">
        <v>269497.2</v>
      </c>
      <c r="I581" s="31" t="n">
        <v>284343.1</v>
      </c>
      <c r="J581" s="31" t="n">
        <f aca="false">D581/C581*1000</f>
        <v>2678.06569269925</v>
      </c>
      <c r="K581" s="31" t="n">
        <f aca="false">E581/C581*1000</f>
        <v>1642.12108459087</v>
      </c>
      <c r="L581" s="31" t="n">
        <f aca="false">F581/C581*1000</f>
        <v>2685.88749273533</v>
      </c>
      <c r="M581" s="31" t="n">
        <f aca="false">G581/C581*1000</f>
        <v>2699.82765185675</v>
      </c>
      <c r="N581" s="31" t="n">
        <f aca="false">H581/C581*1000</f>
        <v>2700.42686226177</v>
      </c>
      <c r="O581" s="31" t="n">
        <f aca="false">I581/C581*1000</f>
        <v>2849.18635644001</v>
      </c>
      <c r="P581" s="31" t="n">
        <v>25</v>
      </c>
      <c r="Q581" s="31" t="n">
        <v>52.7</v>
      </c>
      <c r="R581" s="31" t="n">
        <f aca="false">Q581*1000/P581</f>
        <v>2108</v>
      </c>
    </row>
    <row r="582" customFormat="false" ht="59.25" hidden="false" customHeight="false" outlineLevel="0" collapsed="false">
      <c r="A582" s="31" t="s">
        <v>434</v>
      </c>
      <c r="B582" s="31" t="n">
        <v>445</v>
      </c>
      <c r="C582" s="31" t="n">
        <v>13</v>
      </c>
      <c r="D582" s="31" t="n">
        <v>0</v>
      </c>
      <c r="E582" s="31" t="n">
        <v>0</v>
      </c>
      <c r="F582" s="31" t="n">
        <v>0</v>
      </c>
      <c r="G582" s="31" t="n">
        <v>0</v>
      </c>
      <c r="H582" s="31" t="n">
        <v>0</v>
      </c>
      <c r="I582" s="31" t="n">
        <v>0</v>
      </c>
      <c r="J582" s="31" t="n">
        <v>0</v>
      </c>
      <c r="K582" s="31" t="n">
        <v>0</v>
      </c>
      <c r="L582" s="31" t="n">
        <v>0</v>
      </c>
      <c r="M582" s="31" t="n">
        <v>0</v>
      </c>
      <c r="N582" s="31" t="n">
        <v>0</v>
      </c>
      <c r="O582" s="31" t="n">
        <v>0</v>
      </c>
      <c r="P582" s="31" t="n">
        <v>0</v>
      </c>
      <c r="Q582" s="31" t="n">
        <v>0</v>
      </c>
      <c r="R582" s="31" t="n">
        <v>0</v>
      </c>
    </row>
    <row r="583" customFormat="false" ht="12.8" hidden="false" customHeight="false" outlineLevel="0" collapsed="false">
      <c r="A583" s="2" t="s">
        <v>435</v>
      </c>
      <c r="B583" s="2"/>
      <c r="C583" s="2"/>
      <c r="D583" s="2"/>
      <c r="E583" s="2"/>
    </row>
    <row r="584" customFormat="false" ht="12.8" hidden="false" customHeight="false" outlineLevel="0" collapsed="false">
      <c r="A584" s="2"/>
      <c r="B584" s="2"/>
      <c r="C584" s="2"/>
      <c r="D584" s="2"/>
      <c r="E584" s="2"/>
    </row>
    <row r="588" customFormat="false" ht="18.75" hidden="false" customHeight="false" outlineLevel="0" collapsed="false">
      <c r="A588" s="53"/>
      <c r="B588" s="33"/>
      <c r="C588" s="33"/>
      <c r="D588" s="54"/>
      <c r="E588" s="54"/>
      <c r="F588" s="54"/>
      <c r="G588" s="54"/>
      <c r="H588" s="54"/>
    </row>
    <row r="589" customFormat="false" ht="12.8" hidden="false" customHeight="false" outlineLevel="0" collapsed="false">
      <c r="A589" s="53"/>
      <c r="B589" s="33"/>
      <c r="C589" s="33"/>
      <c r="D589" s="33"/>
      <c r="E589" s="33"/>
      <c r="F589" s="33"/>
    </row>
    <row r="590" customFormat="false" ht="32.25" hidden="false" customHeight="false" outlineLevel="0" collapsed="false">
      <c r="A590" s="55"/>
      <c r="B590" s="55"/>
      <c r="C590" s="55"/>
      <c r="D590" s="55"/>
      <c r="E590" s="33"/>
      <c r="F590" s="33"/>
    </row>
  </sheetData>
  <mergeCells count="53">
    <mergeCell ref="A2:A4"/>
    <mergeCell ref="B2:B4"/>
    <mergeCell ref="C2:C4"/>
    <mergeCell ref="D2:I2"/>
    <mergeCell ref="J2:O2"/>
    <mergeCell ref="P2:R2"/>
    <mergeCell ref="D3:E3"/>
    <mergeCell ref="F3:F4"/>
    <mergeCell ref="G3:G4"/>
    <mergeCell ref="H3:H4"/>
    <mergeCell ref="I3:I4"/>
    <mergeCell ref="J3:K3"/>
    <mergeCell ref="L3:L4"/>
    <mergeCell ref="M3:M4"/>
    <mergeCell ref="N3:N4"/>
    <mergeCell ref="O3:O4"/>
    <mergeCell ref="P3:P4"/>
    <mergeCell ref="Q3:Q4"/>
    <mergeCell ref="R3:R4"/>
    <mergeCell ref="A10:O10"/>
    <mergeCell ref="A189:O189"/>
    <mergeCell ref="A219:O219"/>
    <mergeCell ref="A261:O261"/>
    <mergeCell ref="A271:O271"/>
    <mergeCell ref="A280:O280"/>
    <mergeCell ref="A282:O282"/>
    <mergeCell ref="A284:O284"/>
    <mergeCell ref="A293:O293"/>
    <mergeCell ref="A302:O302"/>
    <mergeCell ref="A312:O312"/>
    <mergeCell ref="A321:O321"/>
    <mergeCell ref="A331:O331"/>
    <mergeCell ref="A340:O340"/>
    <mergeCell ref="A345:O345"/>
    <mergeCell ref="A347:O347"/>
    <mergeCell ref="A357:O357"/>
    <mergeCell ref="A378:O378"/>
    <mergeCell ref="A425:O425"/>
    <mergeCell ref="A461:O461"/>
    <mergeCell ref="A463:O463"/>
    <mergeCell ref="A465:O465"/>
    <mergeCell ref="A469:O469"/>
    <mergeCell ref="A471:O471"/>
    <mergeCell ref="A475:O475"/>
    <mergeCell ref="A479:O479"/>
    <mergeCell ref="A491:O491"/>
    <mergeCell ref="A500:O500"/>
    <mergeCell ref="A517:O517"/>
    <mergeCell ref="A519:O519"/>
    <mergeCell ref="A521:O521"/>
    <mergeCell ref="A523:O523"/>
    <mergeCell ref="A583:E584"/>
    <mergeCell ref="A590:D59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5" min="5" style="0" width="57.37"/>
    <col collapsed="false" customWidth="true" hidden="false" outlineLevel="0" max="6" min="6" style="0" width="9.32"/>
    <col collapsed="false" customWidth="true" hidden="false" outlineLevel="0" max="8" min="7" style="0" width="8.1"/>
    <col collapsed="false" customWidth="true" hidden="false" outlineLevel="0" max="10" min="10" style="0" width="9.45"/>
    <col collapsed="false" customWidth="true" hidden="false" outlineLevel="0" max="12" min="12" style="0" width="58.59"/>
    <col collapsed="false" customWidth="true" hidden="false" outlineLevel="0" max="13" min="13" style="0" width="9.45"/>
  </cols>
  <sheetData>
    <row r="1" customFormat="false" ht="12.8" hidden="false" customHeight="false" outlineLevel="0" collapsed="false">
      <c r="B1" s="0" t="s">
        <v>436</v>
      </c>
      <c r="I1" s="0" t="s">
        <v>436</v>
      </c>
    </row>
    <row r="2" customFormat="false" ht="12.8" hidden="false" customHeight="false" outlineLevel="0" collapsed="false">
      <c r="B2" s="0" t="s">
        <v>437</v>
      </c>
      <c r="I2" s="0" t="s">
        <v>438</v>
      </c>
      <c r="J2" s="0" t="s">
        <v>439</v>
      </c>
    </row>
    <row r="3" customFormat="false" ht="12.8" hidden="false" customHeight="false" outlineLevel="0" collapsed="false">
      <c r="D3" s="0" t="s">
        <v>440</v>
      </c>
      <c r="G3" s="0" t="s">
        <v>441</v>
      </c>
      <c r="K3" s="0" t="s">
        <v>440</v>
      </c>
      <c r="N3" s="0" t="s">
        <v>441</v>
      </c>
    </row>
    <row r="4" customFormat="false" ht="12.8" hidden="false" customHeight="false" outlineLevel="0" collapsed="false">
      <c r="B4" s="0" t="s">
        <v>442</v>
      </c>
      <c r="C4" s="0" t="n">
        <f aca="false">6pf!C6</f>
        <v>401637</v>
      </c>
      <c r="D4" s="0" t="s">
        <v>443</v>
      </c>
      <c r="E4" s="0" t="s">
        <v>444</v>
      </c>
      <c r="F4" s="0" t="n">
        <f aca="false">6pf!C11+6pf!C190+6pf!C220+6pf!C262+6pf!C272+6pf!C281+6pf!C283+6pf!C285+6pf!C294+6pf!C303+6pf!C313+6pf!C322+6pf!C332+6pf!C341+6pf!C346+6pf!C348+6pf!C358</f>
        <v>401637</v>
      </c>
      <c r="G4" s="0" t="str">
        <f aca="false">IF(C4=F4,"+","-")</f>
        <v>+</v>
      </c>
      <c r="I4" s="0" t="s">
        <v>442</v>
      </c>
      <c r="J4" s="56" t="n">
        <f aca="false">6pf!I6</f>
        <v>1338741.7</v>
      </c>
      <c r="K4" s="0" t="s">
        <v>443</v>
      </c>
      <c r="L4" s="0" t="s">
        <v>444</v>
      </c>
      <c r="M4" s="56" t="n">
        <f aca="false">6pf!I11+6pf!I190+6pf!I220+6pf!I262+6pf!I272+6pf!I281+6pf!I283+6pf!I285+6pf!I294+6pf!I303+6pf!I313+6pf!I322+6pf!I332+6pf!I341+6pf!I346+6pf!I348+6pf!I358</f>
        <v>1338741.7</v>
      </c>
      <c r="N4" s="0" t="str">
        <f aca="false">IF(J4=M4,"+","-")</f>
        <v>+</v>
      </c>
    </row>
    <row r="5" customFormat="false" ht="12.8" hidden="false" customHeight="false" outlineLevel="0" collapsed="false">
      <c r="B5" s="0" t="s">
        <v>445</v>
      </c>
      <c r="C5" s="0" t="n">
        <f aca="false">6pf!C9</f>
        <v>182544</v>
      </c>
      <c r="D5" s="0" t="s">
        <v>443</v>
      </c>
      <c r="E5" s="53" t="s">
        <v>446</v>
      </c>
      <c r="F5" s="0" t="n">
        <f aca="false">6pf!C70+6pf!C131+6pf!C151+6pf!C174+6pf!C196+6pf!C201+6pf!C218+6pf!C242+6pf!C258+6pf!C377</f>
        <v>182544</v>
      </c>
      <c r="G5" s="0" t="str">
        <f aca="false">IF(C5=F5,"+","-")</f>
        <v>+</v>
      </c>
      <c r="I5" s="0" t="s">
        <v>445</v>
      </c>
      <c r="J5" s="56" t="n">
        <f aca="false">6pf!I9</f>
        <v>543804.2</v>
      </c>
      <c r="K5" s="0" t="s">
        <v>443</v>
      </c>
      <c r="L5" s="53" t="s">
        <v>446</v>
      </c>
      <c r="M5" s="56" t="n">
        <f aca="false">6pf!I70+6pf!I131+6pf!I151+6pf!I174+6pf!I196+6pf!I201+6pf!I218+6pf!I242+6pf!I258+6pf!I377</f>
        <v>543804.2</v>
      </c>
      <c r="N5" s="0" t="str">
        <f aca="false">IF(J5=M5,"+","-")</f>
        <v>+</v>
      </c>
    </row>
    <row r="6" customFormat="false" ht="12" hidden="false" customHeight="false" outlineLevel="0" collapsed="false">
      <c r="B6" s="0" t="s">
        <v>447</v>
      </c>
      <c r="C6" s="0" t="n">
        <f aca="false">6pf!C11</f>
        <v>391391</v>
      </c>
      <c r="D6" s="0" t="s">
        <v>443</v>
      </c>
      <c r="E6" s="57" t="s">
        <v>448</v>
      </c>
      <c r="F6" s="0" t="n">
        <f aca="false">6pf!C12+6pf!C118+6pf!C144+6pf!C158</f>
        <v>391391</v>
      </c>
      <c r="G6" s="0" t="str">
        <f aca="false">IF(C6=F6,"+","-")</f>
        <v>+</v>
      </c>
      <c r="I6" s="0" t="s">
        <v>447</v>
      </c>
      <c r="J6" s="56" t="n">
        <f aca="false">6pf!I11</f>
        <v>1267651.1</v>
      </c>
      <c r="K6" s="0" t="s">
        <v>443</v>
      </c>
      <c r="L6" s="57" t="s">
        <v>448</v>
      </c>
      <c r="M6" s="56" t="n">
        <f aca="false">6pf!I12+6pf!I118+6pf!I144+6pf!I158</f>
        <v>1267651.1</v>
      </c>
      <c r="N6" s="0" t="str">
        <f aca="false">IF(J6=M6,"+","-")</f>
        <v>+</v>
      </c>
    </row>
    <row r="7" customFormat="false" ht="12" hidden="false" customHeight="false" outlineLevel="0" collapsed="false">
      <c r="B7" s="0" t="s">
        <v>449</v>
      </c>
      <c r="C7" s="0" t="n">
        <f aca="false">6pf!C12</f>
        <v>310908</v>
      </c>
      <c r="D7" s="0" t="s">
        <v>443</v>
      </c>
      <c r="E7" s="53" t="s">
        <v>450</v>
      </c>
      <c r="F7" s="0" t="n">
        <f aca="false">SUM(6pf!C13:C18)</f>
        <v>310908</v>
      </c>
      <c r="G7" s="0" t="str">
        <f aca="false">IF(C7=F7,"+","-")</f>
        <v>+</v>
      </c>
      <c r="I7" s="0" t="s">
        <v>449</v>
      </c>
      <c r="J7" s="56" t="n">
        <f aca="false">6pf!I12</f>
        <v>1061804.6</v>
      </c>
      <c r="K7" s="0" t="s">
        <v>443</v>
      </c>
      <c r="L7" s="53" t="s">
        <v>450</v>
      </c>
      <c r="M7" s="56" t="n">
        <f aca="false">SUM(6pf!I13:I18)</f>
        <v>1061804.6</v>
      </c>
      <c r="N7" s="0" t="str">
        <f aca="false">IF(J7=M7,"+","-")</f>
        <v>+</v>
      </c>
    </row>
    <row r="8" customFormat="false" ht="12" hidden="false" customHeight="false" outlineLevel="0" collapsed="false">
      <c r="B8" s="0" t="s">
        <v>449</v>
      </c>
      <c r="C8" s="0" t="n">
        <f aca="false">6pf!C12</f>
        <v>310908</v>
      </c>
      <c r="D8" s="0" t="s">
        <v>443</v>
      </c>
      <c r="E8" s="0" t="s">
        <v>451</v>
      </c>
      <c r="F8" s="0" t="n">
        <f aca="false">SUM(6pf!C71:C80)</f>
        <v>310908</v>
      </c>
      <c r="G8" s="0" t="str">
        <f aca="false">IF(C8=F8,"+","-")</f>
        <v>+</v>
      </c>
      <c r="I8" s="0" t="s">
        <v>449</v>
      </c>
      <c r="J8" s="56" t="n">
        <f aca="false">6pf!I12</f>
        <v>1061804.6</v>
      </c>
      <c r="K8" s="0" t="s">
        <v>443</v>
      </c>
      <c r="L8" s="0" t="s">
        <v>451</v>
      </c>
      <c r="M8" s="56" t="n">
        <f aca="false">SUM(6pf!I71:I80)</f>
        <v>1061804.6</v>
      </c>
      <c r="N8" s="0" t="str">
        <f aca="false">IF(J8=M8,"+","-")</f>
        <v>+</v>
      </c>
    </row>
    <row r="9" customFormat="false" ht="12.8" hidden="false" customHeight="false" outlineLevel="0" collapsed="false">
      <c r="B9" s="0" t="s">
        <v>452</v>
      </c>
      <c r="C9" s="0" t="n">
        <f aca="false">6pf!C24</f>
        <v>58969</v>
      </c>
      <c r="D9" s="0" t="s">
        <v>443</v>
      </c>
      <c r="E9" s="0" t="s">
        <v>453</v>
      </c>
      <c r="F9" s="0" t="n">
        <f aca="false">6pf!C25+6pf!C32+6pf!C36+6pf!C40+6pf!C41+6pf!C42+6pf!C43+6pf!C44+6pf!C45+6pf!C46+6pf!C50+6pf!C57+6pf!C61+6pf!C64+6pf!C67</f>
        <v>58969</v>
      </c>
      <c r="G9" s="0" t="str">
        <f aca="false">IF(C9=F9,"+","-")</f>
        <v>+</v>
      </c>
      <c r="I9" s="0" t="s">
        <v>452</v>
      </c>
      <c r="J9" s="56" t="n">
        <f aca="false">6pf!I24</f>
        <v>248644.2</v>
      </c>
      <c r="K9" s="0" t="s">
        <v>443</v>
      </c>
      <c r="L9" s="0" t="s">
        <v>453</v>
      </c>
      <c r="M9" s="56" t="n">
        <f aca="false">6pf!I25+6pf!I32+6pf!I36+6pf!I40+6pf!I41+6pf!I42+6pf!I43+6pf!I44+6pf!I45+6pf!I46+6pf!I50+6pf!I57+6pf!I61+6pf!I64+6pf!I67</f>
        <v>248644.2</v>
      </c>
      <c r="N9" s="0" t="str">
        <f aca="false">IF(J9=M9,"+","-")</f>
        <v>+</v>
      </c>
    </row>
    <row r="10" customFormat="false" ht="12.8" hidden="false" customHeight="false" outlineLevel="0" collapsed="false">
      <c r="B10" s="0" t="s">
        <v>454</v>
      </c>
      <c r="C10" s="0" t="n">
        <f aca="false">6pf!C81</f>
        <v>276657</v>
      </c>
      <c r="D10" s="0" t="s">
        <v>443</v>
      </c>
      <c r="E10" s="0" t="s">
        <v>455</v>
      </c>
      <c r="F10" s="0" t="n">
        <f aca="false">SUM(6pf!C82:C97)</f>
        <v>276657</v>
      </c>
      <c r="G10" s="0" t="str">
        <f aca="false">IF(C10=F10,"+","-")</f>
        <v>+</v>
      </c>
      <c r="I10" s="0" t="s">
        <v>454</v>
      </c>
      <c r="J10" s="56" t="n">
        <f aca="false">6pf!I81</f>
        <v>989510.8</v>
      </c>
      <c r="K10" s="0" t="s">
        <v>443</v>
      </c>
      <c r="L10" s="0" t="s">
        <v>455</v>
      </c>
      <c r="M10" s="56" t="n">
        <f aca="false">SUM(6pf!I82:I97)</f>
        <v>989510.8</v>
      </c>
      <c r="N10" s="0" t="str">
        <f aca="false">IF(J10=M10,"+","-")</f>
        <v>+</v>
      </c>
    </row>
    <row r="11" customFormat="false" ht="12.8" hidden="false" customHeight="false" outlineLevel="0" collapsed="false">
      <c r="B11" s="0" t="s">
        <v>456</v>
      </c>
      <c r="C11" s="0" t="n">
        <f aca="false">6pf!C98</f>
        <v>1</v>
      </c>
      <c r="D11" s="0" t="s">
        <v>443</v>
      </c>
      <c r="E11" s="0" t="s">
        <v>456</v>
      </c>
      <c r="F11" s="0" t="n">
        <f aca="false">6pf!C98</f>
        <v>1</v>
      </c>
      <c r="G11" s="0" t="str">
        <f aca="false">IF(C11=F11,"+","-")</f>
        <v>+</v>
      </c>
      <c r="I11" s="0" t="s">
        <v>456</v>
      </c>
      <c r="J11" s="56" t="n">
        <f aca="false">6pf!I98</f>
        <v>12.4</v>
      </c>
      <c r="K11" s="0" t="s">
        <v>443</v>
      </c>
      <c r="L11" s="0" t="s">
        <v>456</v>
      </c>
      <c r="M11" s="56" t="n">
        <f aca="false">6pf!I98</f>
        <v>12.4</v>
      </c>
      <c r="N11" s="0" t="str">
        <f aca="false">IF(J11=M11,"+","-")</f>
        <v>+</v>
      </c>
    </row>
    <row r="12" customFormat="false" ht="12.8" hidden="false" customHeight="false" outlineLevel="0" collapsed="false">
      <c r="B12" s="0" t="s">
        <v>457</v>
      </c>
      <c r="C12" s="0" t="n">
        <f aca="false">6pf!C105</f>
        <v>31</v>
      </c>
      <c r="D12" s="0" t="s">
        <v>443</v>
      </c>
      <c r="E12" s="0" t="s">
        <v>458</v>
      </c>
      <c r="F12" s="0" t="n">
        <f aca="false">6pf!C106+6pf!C107+6pf!C108+6pf!C109</f>
        <v>31</v>
      </c>
      <c r="G12" s="0" t="str">
        <f aca="false">IF(C12=F12,"+","-")</f>
        <v>+</v>
      </c>
      <c r="I12" s="0" t="s">
        <v>457</v>
      </c>
      <c r="J12" s="56" t="n">
        <f aca="false">6pf!I105</f>
        <v>234.4</v>
      </c>
      <c r="K12" s="0" t="s">
        <v>443</v>
      </c>
      <c r="L12" s="0" t="s">
        <v>458</v>
      </c>
      <c r="M12" s="56" t="n">
        <f aca="false">6pf!I106+6pf!I107+6pf!I108+6pf!I109</f>
        <v>234.4</v>
      </c>
      <c r="N12" s="0" t="str">
        <f aca="false">IF(J12=M12,"+","-")</f>
        <v>+</v>
      </c>
    </row>
    <row r="13" customFormat="false" ht="12.8" hidden="false" customHeight="false" outlineLevel="0" collapsed="false">
      <c r="B13" s="0" t="s">
        <v>459</v>
      </c>
      <c r="C13" s="0" t="n">
        <f aca="false">6pf!C110</f>
        <v>281</v>
      </c>
      <c r="D13" s="0" t="s">
        <v>443</v>
      </c>
      <c r="E13" s="0" t="s">
        <v>460</v>
      </c>
      <c r="F13" s="0" t="n">
        <f aca="false">6pf!C111+6pf!C112+6pf!C113</f>
        <v>281</v>
      </c>
      <c r="G13" s="0" t="str">
        <f aca="false">IF(C13=F13,"+","-")</f>
        <v>+</v>
      </c>
      <c r="I13" s="0" t="s">
        <v>459</v>
      </c>
      <c r="J13" s="56" t="n">
        <f aca="false">6pf!I110</f>
        <v>3095.1</v>
      </c>
      <c r="K13" s="0" t="s">
        <v>443</v>
      </c>
      <c r="L13" s="0" t="s">
        <v>460</v>
      </c>
      <c r="M13" s="56" t="n">
        <f aca="false">6pf!I111+6pf!I112+6pf!I113</f>
        <v>3095.1</v>
      </c>
      <c r="N13" s="0" t="str">
        <f aca="false">IF(J13=M13,"+","-")</f>
        <v>+</v>
      </c>
    </row>
    <row r="14" customFormat="false" ht="12.8" hidden="false" customHeight="false" outlineLevel="0" collapsed="false">
      <c r="B14" s="0" t="s">
        <v>461</v>
      </c>
      <c r="C14" s="0" t="n">
        <f aca="false">6pf!C114</f>
        <v>15425</v>
      </c>
      <c r="D14" s="0" t="s">
        <v>443</v>
      </c>
      <c r="E14" s="0" t="s">
        <v>462</v>
      </c>
      <c r="F14" s="0" t="n">
        <f aca="false">6pf!C115+6pf!C116+6pf!C117</f>
        <v>15425</v>
      </c>
      <c r="G14" s="0" t="str">
        <f aca="false">IF(C14=F14,"+","-")</f>
        <v>+</v>
      </c>
      <c r="I14" s="0" t="s">
        <v>461</v>
      </c>
      <c r="J14" s="56" t="n">
        <f aca="false">6pf!I114</f>
        <v>60989.8</v>
      </c>
      <c r="K14" s="0" t="s">
        <v>443</v>
      </c>
      <c r="L14" s="0" t="s">
        <v>462</v>
      </c>
      <c r="M14" s="56" t="n">
        <f aca="false">6pf!I115+6pf!I116+6pf!I117</f>
        <v>60989.8</v>
      </c>
      <c r="N14" s="0" t="str">
        <f aca="false">IF(J14=M14,"+","-")</f>
        <v>+</v>
      </c>
    </row>
    <row r="15" customFormat="false" ht="12.8" hidden="false" customHeight="false" outlineLevel="0" collapsed="false">
      <c r="B15" s="0" t="s">
        <v>463</v>
      </c>
      <c r="C15" s="0" t="n">
        <f aca="false">6pf!C118</f>
        <v>52367</v>
      </c>
      <c r="D15" s="0" t="s">
        <v>443</v>
      </c>
      <c r="E15" s="0" t="s">
        <v>464</v>
      </c>
      <c r="F15" s="0" t="n">
        <f aca="false">6pf!C119+6pf!C120+6pf!C121</f>
        <v>52367</v>
      </c>
      <c r="G15" s="0" t="str">
        <f aca="false">IF(C15=F15,"+","-")</f>
        <v>+</v>
      </c>
      <c r="I15" s="0" t="s">
        <v>463</v>
      </c>
      <c r="J15" s="56" t="n">
        <f aca="false">6pf!I118</f>
        <v>128225.8</v>
      </c>
      <c r="K15" s="0" t="s">
        <v>443</v>
      </c>
      <c r="L15" s="0" t="s">
        <v>464</v>
      </c>
      <c r="M15" s="56" t="n">
        <f aca="false">6pf!I119+6pf!I120+6pf!I121</f>
        <v>128225.8</v>
      </c>
      <c r="N15" s="0" t="str">
        <f aca="false">IF(J15=M15,"+","-")</f>
        <v>+</v>
      </c>
    </row>
    <row r="16" customFormat="false" ht="12.8" hidden="false" customHeight="false" outlineLevel="0" collapsed="false">
      <c r="B16" s="0" t="s">
        <v>463</v>
      </c>
      <c r="C16" s="0" t="n">
        <f aca="false">6pf!C118</f>
        <v>52367</v>
      </c>
      <c r="D16" s="0" t="s">
        <v>443</v>
      </c>
      <c r="E16" s="0" t="s">
        <v>465</v>
      </c>
      <c r="F16" s="0" t="n">
        <f aca="false">6pf!C133+6pf!C135+6pf!C139</f>
        <v>52367</v>
      </c>
      <c r="G16" s="0" t="str">
        <f aca="false">IF(C16=F16,"+","-")</f>
        <v>+</v>
      </c>
      <c r="I16" s="0" t="s">
        <v>463</v>
      </c>
      <c r="J16" s="56" t="n">
        <f aca="false">6pf!I118</f>
        <v>128225.8</v>
      </c>
      <c r="K16" s="0" t="s">
        <v>443</v>
      </c>
      <c r="L16" s="0" t="s">
        <v>465</v>
      </c>
      <c r="M16" s="56" t="n">
        <f aca="false">6pf!I133+6pf!I135+6pf!I139</f>
        <v>128225.8</v>
      </c>
      <c r="N16" s="0" t="str">
        <f aca="false">IF(J16=M16,"+","-")</f>
        <v>+</v>
      </c>
    </row>
    <row r="17" customFormat="false" ht="12.8" hidden="false" customHeight="false" outlineLevel="0" collapsed="false">
      <c r="B17" s="0" t="s">
        <v>466</v>
      </c>
      <c r="C17" s="0" t="n">
        <f aca="false">6pf!C122</f>
        <v>9059</v>
      </c>
      <c r="D17" s="0" t="s">
        <v>443</v>
      </c>
      <c r="E17" s="0" t="s">
        <v>467</v>
      </c>
      <c r="F17" s="0" t="n">
        <f aca="false">6pf!C123+6pf!C124+6pf!C125</f>
        <v>9059</v>
      </c>
      <c r="G17" s="0" t="str">
        <f aca="false">IF(C17=F17,"+","-")</f>
        <v>+</v>
      </c>
      <c r="I17" s="0" t="s">
        <v>466</v>
      </c>
      <c r="J17" s="56" t="n">
        <f aca="false">6pf!I122</f>
        <v>16025.4</v>
      </c>
      <c r="K17" s="0" t="s">
        <v>443</v>
      </c>
      <c r="L17" s="0" t="s">
        <v>467</v>
      </c>
      <c r="M17" s="56" t="n">
        <f aca="false">6pf!I123+6pf!I124+6pf!I125</f>
        <v>16025.4</v>
      </c>
      <c r="N17" s="0" t="str">
        <f aca="false">IF(J17=M17,"+","-")</f>
        <v>+</v>
      </c>
    </row>
    <row r="18" customFormat="false" ht="12.8" hidden="false" customHeight="false" outlineLevel="0" collapsed="false">
      <c r="B18" s="0" t="s">
        <v>468</v>
      </c>
      <c r="C18" s="0" t="n">
        <f aca="false">6pf!C126</f>
        <v>117</v>
      </c>
      <c r="D18" s="0" t="s">
        <v>443</v>
      </c>
      <c r="E18" s="0" t="s">
        <v>469</v>
      </c>
      <c r="F18" s="0" t="n">
        <f aca="false">6pf!C127+6pf!C128+6pf!C129</f>
        <v>117</v>
      </c>
      <c r="G18" s="0" t="str">
        <f aca="false">IF(C18=F18,"+","-")</f>
        <v>+</v>
      </c>
      <c r="I18" s="0" t="s">
        <v>468</v>
      </c>
      <c r="J18" s="56" t="n">
        <f aca="false">6pf!I126</f>
        <v>207</v>
      </c>
      <c r="K18" s="0" t="s">
        <v>443</v>
      </c>
      <c r="L18" s="0" t="s">
        <v>469</v>
      </c>
      <c r="M18" s="56" t="n">
        <f aca="false">6pf!I127+6pf!I128+6pf!I129</f>
        <v>207</v>
      </c>
      <c r="N18" s="0" t="str">
        <f aca="false">IF(J18=M18,"+","-")</f>
        <v>+</v>
      </c>
    </row>
    <row r="19" customFormat="false" ht="12.8" hidden="false" customHeight="false" outlineLevel="0" collapsed="false">
      <c r="B19" s="0" t="s">
        <v>470</v>
      </c>
      <c r="C19" s="0" t="n">
        <f aca="false">6pf!C135</f>
        <v>350</v>
      </c>
      <c r="D19" s="0" t="s">
        <v>443</v>
      </c>
      <c r="E19" s="0" t="s">
        <v>471</v>
      </c>
      <c r="F19" s="0" t="n">
        <f aca="false">6pf!C136+6pf!C137+6pf!C138</f>
        <v>350</v>
      </c>
      <c r="G19" s="0" t="str">
        <f aca="false">IF(C19=F19,"+","-")</f>
        <v>+</v>
      </c>
      <c r="I19" s="0" t="s">
        <v>470</v>
      </c>
      <c r="J19" s="56" t="n">
        <f aca="false">6pf!I135</f>
        <v>3329.2</v>
      </c>
      <c r="K19" s="0" t="s">
        <v>443</v>
      </c>
      <c r="L19" s="0" t="s">
        <v>471</v>
      </c>
      <c r="M19" s="56" t="n">
        <f aca="false">6pf!I136+6pf!I137+6pf!I138</f>
        <v>3329.2</v>
      </c>
      <c r="N19" s="0" t="str">
        <f aca="false">IF(J19=M19,"+","-")</f>
        <v>+</v>
      </c>
    </row>
    <row r="20" customFormat="false" ht="12.8" hidden="false" customHeight="false" outlineLevel="0" collapsed="false">
      <c r="B20" s="0" t="s">
        <v>472</v>
      </c>
      <c r="C20" s="0" t="n">
        <f aca="false">6pf!C144</f>
        <v>17793</v>
      </c>
      <c r="D20" s="0" t="s">
        <v>443</v>
      </c>
      <c r="E20" s="0" t="s">
        <v>473</v>
      </c>
      <c r="F20" s="0" t="n">
        <f aca="false">6pf!C145+6pf!C146+6pf!C147</f>
        <v>17793</v>
      </c>
      <c r="G20" s="0" t="str">
        <f aca="false">IF(C20=F20,"+","-")</f>
        <v>+</v>
      </c>
      <c r="I20" s="0" t="s">
        <v>472</v>
      </c>
      <c r="J20" s="56" t="n">
        <f aca="false">6pf!I144</f>
        <v>45007.8</v>
      </c>
      <c r="K20" s="0" t="s">
        <v>443</v>
      </c>
      <c r="L20" s="0" t="s">
        <v>473</v>
      </c>
      <c r="M20" s="56" t="n">
        <f aca="false">6pf!I145+6pf!I146+6pf!I147</f>
        <v>45007.8</v>
      </c>
      <c r="N20" s="0" t="str">
        <f aca="false">IF(J20=M20,"+","-")</f>
        <v>+</v>
      </c>
    </row>
    <row r="21" customFormat="false" ht="12.8" hidden="false" customHeight="false" outlineLevel="0" collapsed="false">
      <c r="B21" s="0" t="s">
        <v>474</v>
      </c>
      <c r="C21" s="0" t="n">
        <f aca="false">6pf!C152</f>
        <v>6607</v>
      </c>
      <c r="D21" s="0" t="s">
        <v>443</v>
      </c>
      <c r="E21" s="0" t="s">
        <v>475</v>
      </c>
      <c r="F21" s="0" t="n">
        <f aca="false">6pf!C153+6pf!C154+6pf!C155</f>
        <v>6607</v>
      </c>
      <c r="G21" s="0" t="str">
        <f aca="false">IF(C21=F21,"+","-")</f>
        <v>+</v>
      </c>
      <c r="I21" s="0" t="s">
        <v>474</v>
      </c>
      <c r="J21" s="56" t="n">
        <f aca="false">6pf!I152</f>
        <v>15071.2</v>
      </c>
      <c r="K21" s="0" t="s">
        <v>443</v>
      </c>
      <c r="L21" s="0" t="s">
        <v>475</v>
      </c>
      <c r="M21" s="56" t="n">
        <f aca="false">6pf!I153+6pf!I154+6pf!I155</f>
        <v>15071.2</v>
      </c>
      <c r="N21" s="0" t="str">
        <f aca="false">IF(J21=M21,"+","-")</f>
        <v>+</v>
      </c>
    </row>
    <row r="22" customFormat="false" ht="12.8" hidden="false" customHeight="false" outlineLevel="0" collapsed="false">
      <c r="B22" s="0" t="s">
        <v>474</v>
      </c>
      <c r="C22" s="0" t="n">
        <f aca="false">6pf!C152</f>
        <v>6607</v>
      </c>
      <c r="D22" s="0" t="s">
        <v>443</v>
      </c>
      <c r="E22" s="0" t="s">
        <v>476</v>
      </c>
      <c r="F22" s="0" t="n">
        <f aca="false">6pf!C156+6pf!C157</f>
        <v>6607</v>
      </c>
      <c r="G22" s="0" t="str">
        <f aca="false">IF(C22=F22,"+","-")</f>
        <v>+</v>
      </c>
      <c r="I22" s="0" t="s">
        <v>474</v>
      </c>
      <c r="J22" s="56" t="n">
        <f aca="false">6pf!I152</f>
        <v>15071.2</v>
      </c>
      <c r="K22" s="0" t="s">
        <v>443</v>
      </c>
      <c r="L22" s="0" t="s">
        <v>476</v>
      </c>
      <c r="M22" s="56" t="n">
        <f aca="false">6pf!I156+6pf!I157</f>
        <v>15071.2</v>
      </c>
      <c r="N22" s="0" t="str">
        <f aca="false">IF(J22=M22,"+","-")</f>
        <v>+</v>
      </c>
    </row>
    <row r="23" customFormat="false" ht="12.8" hidden="false" customHeight="false" outlineLevel="0" collapsed="false">
      <c r="B23" s="0" t="s">
        <v>477</v>
      </c>
      <c r="C23" s="0" t="n">
        <f aca="false">6pf!C158</f>
        <v>10323</v>
      </c>
      <c r="D23" s="0" t="s">
        <v>443</v>
      </c>
      <c r="E23" s="0" t="s">
        <v>478</v>
      </c>
      <c r="F23" s="0" t="n">
        <f aca="false">6pf!C159+6pf!C163+6pf!C164+6pf!C165+6pf!C166+6pf!C167+6pf!C168+6pf!C169+6pf!C170+6pf!C171+6pf!C172+6pf!C173</f>
        <v>10323</v>
      </c>
      <c r="G23" s="0" t="str">
        <f aca="false">IF(C23=F23,"+","-")</f>
        <v>+</v>
      </c>
      <c r="I23" s="0" t="s">
        <v>477</v>
      </c>
      <c r="J23" s="56" t="n">
        <f aca="false">6pf!I158</f>
        <v>32612.9</v>
      </c>
      <c r="K23" s="0" t="s">
        <v>443</v>
      </c>
      <c r="L23" s="0" t="s">
        <v>478</v>
      </c>
      <c r="M23" s="56" t="n">
        <f aca="false">6pf!I159+6pf!I163+6pf!I164+6pf!I165+6pf!I166+6pf!I167+6pf!I168+6pf!I169+6pf!I170+6pf!I171+6pf!I172+6pf!I173</f>
        <v>32612.9</v>
      </c>
      <c r="N23" s="0" t="str">
        <f aca="false">IF(J23=M23,"+","-")</f>
        <v>+</v>
      </c>
    </row>
    <row r="24" customFormat="false" ht="12.8" hidden="false" customHeight="false" outlineLevel="0" collapsed="false">
      <c r="B24" s="0" t="s">
        <v>479</v>
      </c>
      <c r="C24" s="0" t="n">
        <f aca="false">6pf!C159</f>
        <v>601</v>
      </c>
      <c r="D24" s="0" t="s">
        <v>443</v>
      </c>
      <c r="E24" s="0" t="s">
        <v>480</v>
      </c>
      <c r="F24" s="0" t="n">
        <f aca="false">6pf!C160+6pf!C161+6pf!C162</f>
        <v>601</v>
      </c>
      <c r="G24" s="0" t="str">
        <f aca="false">IF(C24=F24,"+","-")</f>
        <v>+</v>
      </c>
      <c r="I24" s="0" t="s">
        <v>479</v>
      </c>
      <c r="J24" s="56" t="n">
        <f aca="false">6pf!I159</f>
        <v>9510.5</v>
      </c>
      <c r="K24" s="0" t="s">
        <v>443</v>
      </c>
      <c r="L24" s="0" t="s">
        <v>480</v>
      </c>
      <c r="M24" s="56" t="n">
        <f aca="false">6pf!I160+6pf!I161+6pf!I162</f>
        <v>9510.5</v>
      </c>
      <c r="N24" s="0" t="str">
        <f aca="false">IF(J24=M24,"+","-")</f>
        <v>+</v>
      </c>
    </row>
    <row r="25" customFormat="false" ht="12.8" hidden="false" customHeight="false" outlineLevel="0" collapsed="false">
      <c r="B25" s="0" t="s">
        <v>481</v>
      </c>
      <c r="C25" s="0" t="n">
        <f aca="false">6pf!C177</f>
        <v>132</v>
      </c>
      <c r="D25" s="0" t="s">
        <v>443</v>
      </c>
      <c r="E25" s="0" t="s">
        <v>482</v>
      </c>
      <c r="F25" s="0" t="n">
        <f aca="false">6pf!C178+6pf!C179+6pf!C180</f>
        <v>132</v>
      </c>
      <c r="G25" s="0" t="str">
        <f aca="false">IF(C25=F25,"+","-")</f>
        <v>+</v>
      </c>
      <c r="I25" s="0" t="s">
        <v>481</v>
      </c>
      <c r="J25" s="56" t="n">
        <f aca="false">6pf!I177</f>
        <v>863.2</v>
      </c>
      <c r="K25" s="0" t="s">
        <v>443</v>
      </c>
      <c r="L25" s="0" t="s">
        <v>482</v>
      </c>
      <c r="M25" s="56" t="n">
        <f aca="false">6pf!I178+6pf!I179+6pf!I180</f>
        <v>863.2</v>
      </c>
      <c r="N25" s="0" t="str">
        <f aca="false">IF(J25=M25,"+","-")</f>
        <v>+</v>
      </c>
    </row>
    <row r="26" customFormat="false" ht="12.8" hidden="false" customHeight="false" outlineLevel="0" collapsed="false">
      <c r="B26" s="0" t="s">
        <v>481</v>
      </c>
      <c r="C26" s="0" t="n">
        <f aca="false">6pf!C177</f>
        <v>132</v>
      </c>
      <c r="D26" s="0" t="s">
        <v>443</v>
      </c>
      <c r="E26" s="0" t="s">
        <v>483</v>
      </c>
      <c r="F26" s="0" t="n">
        <f aca="false">6pf!C181+6pf!C182</f>
        <v>132</v>
      </c>
      <c r="G26" s="0" t="str">
        <f aca="false">IF(C26=F26,"+","-")</f>
        <v>+</v>
      </c>
      <c r="I26" s="0" t="s">
        <v>481</v>
      </c>
      <c r="J26" s="56" t="n">
        <f aca="false">6pf!I177</f>
        <v>863.2</v>
      </c>
      <c r="K26" s="0" t="s">
        <v>443</v>
      </c>
      <c r="L26" s="0" t="s">
        <v>483</v>
      </c>
      <c r="M26" s="56" t="n">
        <f aca="false">6pf!I181+6pf!I182</f>
        <v>863.2</v>
      </c>
      <c r="N26" s="0" t="str">
        <f aca="false">IF(J26=M26,"+","-")</f>
        <v>+</v>
      </c>
    </row>
    <row r="27" customFormat="false" ht="12.8" hidden="false" customHeight="false" outlineLevel="0" collapsed="false">
      <c r="B27" s="0" t="s">
        <v>484</v>
      </c>
      <c r="C27" s="0" t="n">
        <f aca="false">6pf!C190</f>
        <v>2419</v>
      </c>
      <c r="D27" s="0" t="s">
        <v>443</v>
      </c>
      <c r="E27" s="0" t="s">
        <v>485</v>
      </c>
      <c r="F27" s="0" t="n">
        <f aca="false">6pf!C191+6pf!C197+6pf!C202</f>
        <v>2419</v>
      </c>
      <c r="G27" s="0" t="str">
        <f aca="false">IF(C27=F27,"+","-")</f>
        <v>+</v>
      </c>
      <c r="I27" s="0" t="s">
        <v>484</v>
      </c>
      <c r="J27" s="56" t="n">
        <f aca="false">6pf!I190</f>
        <v>4317.6</v>
      </c>
      <c r="K27" s="0" t="s">
        <v>443</v>
      </c>
      <c r="L27" s="0" t="s">
        <v>485</v>
      </c>
      <c r="M27" s="56" t="n">
        <f aca="false">6pf!I191+6pf!I197+6pf!I202</f>
        <v>4317.6</v>
      </c>
      <c r="N27" s="0" t="str">
        <f aca="false">IF(J27=M27,"+","-")</f>
        <v>+</v>
      </c>
    </row>
    <row r="28" customFormat="false" ht="12.8" hidden="false" customHeight="false" outlineLevel="0" collapsed="false">
      <c r="B28" s="0" t="s">
        <v>486</v>
      </c>
      <c r="C28" s="0" t="n">
        <f aca="false">6pf!C191</f>
        <v>46</v>
      </c>
      <c r="D28" s="0" t="s">
        <v>443</v>
      </c>
      <c r="E28" s="0" t="s">
        <v>487</v>
      </c>
      <c r="F28" s="0" t="n">
        <f aca="false">6pf!C192+6pf!C193+6pf!C194</f>
        <v>46</v>
      </c>
      <c r="G28" s="0" t="str">
        <f aca="false">IF(C28=F28,"+","-")</f>
        <v>+</v>
      </c>
      <c r="I28" s="0" t="s">
        <v>486</v>
      </c>
      <c r="J28" s="56" t="n">
        <f aca="false">6pf!I191</f>
        <v>84</v>
      </c>
      <c r="K28" s="0" t="s">
        <v>443</v>
      </c>
      <c r="L28" s="0" t="s">
        <v>487</v>
      </c>
      <c r="M28" s="56" t="n">
        <f aca="false">6pf!I192+6pf!I193+6pf!I194</f>
        <v>84</v>
      </c>
      <c r="N28" s="0" t="str">
        <f aca="false">IF(J28=M28,"+","-")</f>
        <v>+</v>
      </c>
    </row>
    <row r="29" customFormat="false" ht="12.8" hidden="false" customHeight="false" outlineLevel="0" collapsed="false">
      <c r="B29" s="0" t="s">
        <v>488</v>
      </c>
      <c r="C29" s="0" t="n">
        <f aca="false">6pf!C197</f>
        <v>8</v>
      </c>
      <c r="D29" s="0" t="s">
        <v>443</v>
      </c>
      <c r="E29" s="0" t="s">
        <v>489</v>
      </c>
      <c r="F29" s="0" t="n">
        <f aca="false">6pf!C198+6pf!C199+6pf!C200</f>
        <v>8</v>
      </c>
      <c r="G29" s="0" t="str">
        <f aca="false">IF(C29=F29,"+","-")</f>
        <v>+</v>
      </c>
      <c r="I29" s="0" t="s">
        <v>488</v>
      </c>
      <c r="J29" s="56" t="n">
        <f aca="false">6pf!I197</f>
        <v>21</v>
      </c>
      <c r="K29" s="0" t="s">
        <v>443</v>
      </c>
      <c r="L29" s="0" t="s">
        <v>489</v>
      </c>
      <c r="M29" s="56" t="n">
        <f aca="false">6pf!I198+6pf!I199+6pf!I200</f>
        <v>21</v>
      </c>
      <c r="N29" s="0" t="str">
        <f aca="false">IF(J29=M29,"+","-")</f>
        <v>+</v>
      </c>
    </row>
    <row r="30" customFormat="false" ht="12.8" hidden="false" customHeight="false" outlineLevel="0" collapsed="false">
      <c r="B30" s="0" t="s">
        <v>490</v>
      </c>
      <c r="C30" s="0" t="n">
        <f aca="false">6pf!C202</f>
        <v>2365</v>
      </c>
      <c r="D30" s="0" t="s">
        <v>443</v>
      </c>
      <c r="E30" s="0" t="s">
        <v>491</v>
      </c>
      <c r="F30" s="0" t="n">
        <f aca="false">6pf!C203+6pf!C207+6pf!C208+6pf!C214+6pf!C216+6pf!C217</f>
        <v>2365</v>
      </c>
      <c r="G30" s="0" t="str">
        <f aca="false">IF(C30=F30,"+","-")</f>
        <v>+</v>
      </c>
      <c r="I30" s="0" t="s">
        <v>490</v>
      </c>
      <c r="J30" s="56" t="n">
        <f aca="false">6pf!I202</f>
        <v>4212.6</v>
      </c>
      <c r="K30" s="0" t="s">
        <v>443</v>
      </c>
      <c r="L30" s="0" t="s">
        <v>491</v>
      </c>
      <c r="M30" s="56" t="n">
        <f aca="false">6pf!I203+6pf!I207+6pf!I208+6pf!I214+6pf!I216+6pf!I217</f>
        <v>4212.6</v>
      </c>
      <c r="N30" s="0" t="str">
        <f aca="false">IF(J30=M30,"+","-")</f>
        <v>+</v>
      </c>
    </row>
    <row r="31" customFormat="false" ht="12.8" hidden="false" customHeight="false" outlineLevel="0" collapsed="false">
      <c r="B31" s="0" t="s">
        <v>492</v>
      </c>
      <c r="C31" s="0" t="n">
        <f aca="false">6pf!C203</f>
        <v>1948</v>
      </c>
      <c r="D31" s="0" t="s">
        <v>443</v>
      </c>
      <c r="E31" s="0" t="s">
        <v>493</v>
      </c>
      <c r="F31" s="0" t="n">
        <f aca="false">6pf!C204+6pf!C205+6pf!C206</f>
        <v>1948</v>
      </c>
      <c r="G31" s="0" t="str">
        <f aca="false">IF(C31=F31,"+","-")</f>
        <v>+</v>
      </c>
      <c r="I31" s="0" t="s">
        <v>492</v>
      </c>
      <c r="J31" s="56" t="n">
        <f aca="false">6pf!I203</f>
        <v>3446.1</v>
      </c>
      <c r="K31" s="0" t="s">
        <v>443</v>
      </c>
      <c r="L31" s="0" t="s">
        <v>493</v>
      </c>
      <c r="M31" s="56" t="n">
        <f aca="false">6pf!I204+6pf!I205+6pf!I206</f>
        <v>3446.1</v>
      </c>
      <c r="N31" s="0" t="str">
        <f aca="false">IF(J31=M31,"+","-")</f>
        <v>+</v>
      </c>
    </row>
    <row r="32" customFormat="false" ht="12.8" hidden="false" customHeight="false" outlineLevel="0" collapsed="false">
      <c r="B32" s="0" t="s">
        <v>494</v>
      </c>
      <c r="C32" s="0" t="n">
        <f aca="false">6pf!C208</f>
        <v>382</v>
      </c>
      <c r="D32" s="0" t="s">
        <v>443</v>
      </c>
      <c r="E32" s="0" t="s">
        <v>495</v>
      </c>
      <c r="F32" s="0" t="n">
        <f aca="false">6pf!C209+6pf!C210+6pf!C211</f>
        <v>382</v>
      </c>
      <c r="G32" s="0" t="str">
        <f aca="false">IF(C32=F32,"+","-")</f>
        <v>+</v>
      </c>
      <c r="I32" s="0" t="s">
        <v>494</v>
      </c>
      <c r="J32" s="56" t="n">
        <f aca="false">6pf!I208</f>
        <v>706</v>
      </c>
      <c r="K32" s="0" t="s">
        <v>443</v>
      </c>
      <c r="L32" s="0" t="s">
        <v>495</v>
      </c>
      <c r="M32" s="56" t="n">
        <f aca="false">6pf!I209+6pf!I210+6pf!I211</f>
        <v>706</v>
      </c>
      <c r="N32" s="0" t="str">
        <f aca="false">IF(J32=M32,"+","-")</f>
        <v>+</v>
      </c>
    </row>
    <row r="33" customFormat="false" ht="12.8" hidden="false" customHeight="false" outlineLevel="0" collapsed="false">
      <c r="B33" s="0" t="s">
        <v>496</v>
      </c>
      <c r="C33" s="0" t="n">
        <f aca="false">6pf!C220</f>
        <v>2698</v>
      </c>
      <c r="D33" s="0" t="s">
        <v>443</v>
      </c>
      <c r="E33" s="0" t="s">
        <v>497</v>
      </c>
      <c r="F33" s="0" t="n">
        <f aca="false">6pf!C221+6pf!C254</f>
        <v>2698</v>
      </c>
      <c r="G33" s="0" t="str">
        <f aca="false">IF(C33=F33,"+","-")</f>
        <v>+</v>
      </c>
      <c r="I33" s="0" t="s">
        <v>496</v>
      </c>
      <c r="J33" s="56" t="n">
        <f aca="false">6pf!I220</f>
        <v>18291.8</v>
      </c>
      <c r="K33" s="0" t="s">
        <v>443</v>
      </c>
      <c r="L33" s="0" t="s">
        <v>497</v>
      </c>
      <c r="M33" s="56" t="n">
        <f aca="false">6pf!I221+6pf!I254</f>
        <v>18291.8</v>
      </c>
      <c r="N33" s="0" t="str">
        <f aca="false">IF(J33=M33,"+","-")</f>
        <v>+</v>
      </c>
    </row>
    <row r="34" customFormat="false" ht="12.8" hidden="false" customHeight="false" outlineLevel="0" collapsed="false">
      <c r="B34" s="0" t="s">
        <v>498</v>
      </c>
      <c r="C34" s="0" t="n">
        <f aca="false">6pf!C221</f>
        <v>1538</v>
      </c>
      <c r="D34" s="0" t="s">
        <v>443</v>
      </c>
      <c r="E34" s="0" t="s">
        <v>499</v>
      </c>
      <c r="F34" s="0" t="n">
        <f aca="false">6pf!C222+6pf!C223+6pf!C224</f>
        <v>1538</v>
      </c>
      <c r="G34" s="0" t="str">
        <f aca="false">IF(C34=F34,"+","-")</f>
        <v>+</v>
      </c>
      <c r="I34" s="0" t="s">
        <v>498</v>
      </c>
      <c r="J34" s="56" t="n">
        <f aca="false">6pf!I221</f>
        <v>12622.1</v>
      </c>
      <c r="K34" s="0" t="s">
        <v>443</v>
      </c>
      <c r="L34" s="0" t="s">
        <v>499</v>
      </c>
      <c r="M34" s="56" t="n">
        <f aca="false">6pf!I222+6pf!I223+6pf!I224</f>
        <v>12622.1</v>
      </c>
      <c r="N34" s="0" t="str">
        <f aca="false">IF(J34=M34,"+","-")</f>
        <v>+</v>
      </c>
    </row>
    <row r="35" customFormat="false" ht="12.8" hidden="false" customHeight="false" outlineLevel="0" collapsed="false">
      <c r="B35" s="0" t="s">
        <v>498</v>
      </c>
      <c r="C35" s="0" t="n">
        <f aca="false">6pf!C221</f>
        <v>1538</v>
      </c>
      <c r="D35" s="0" t="s">
        <v>443</v>
      </c>
      <c r="E35" s="0" t="s">
        <v>500</v>
      </c>
      <c r="F35" s="0" t="n">
        <f aca="false">6pf!C225+6pf!C232</f>
        <v>1538</v>
      </c>
      <c r="G35" s="0" t="str">
        <f aca="false">IF(C35=F35,"+","-")</f>
        <v>+</v>
      </c>
      <c r="I35" s="0" t="s">
        <v>498</v>
      </c>
      <c r="J35" s="56" t="n">
        <f aca="false">6pf!I221</f>
        <v>12622.1</v>
      </c>
      <c r="K35" s="0" t="s">
        <v>443</v>
      </c>
      <c r="L35" s="0" t="s">
        <v>500</v>
      </c>
      <c r="M35" s="56" t="n">
        <f aca="false">6pf!I225+6pf!I232</f>
        <v>12622.1</v>
      </c>
      <c r="N35" s="0" t="str">
        <f aca="false">IF(J35=M35,"+","-")</f>
        <v>+</v>
      </c>
    </row>
    <row r="36" customFormat="false" ht="12.8" hidden="false" customHeight="false" outlineLevel="0" collapsed="false">
      <c r="B36" s="0" t="s">
        <v>501</v>
      </c>
      <c r="C36" s="0" t="n">
        <f aca="false">6pf!C225</f>
        <v>1234</v>
      </c>
      <c r="D36" s="0" t="s">
        <v>443</v>
      </c>
      <c r="E36" s="0" t="s">
        <v>502</v>
      </c>
      <c r="F36" s="0" t="n">
        <f aca="false">6pf!C226+6pf!C228+6pf!C230</f>
        <v>1234</v>
      </c>
      <c r="G36" s="0" t="str">
        <f aca="false">IF(C36=F36,"+","-")</f>
        <v>+</v>
      </c>
      <c r="I36" s="0" t="s">
        <v>501</v>
      </c>
      <c r="J36" s="56" t="n">
        <f aca="false">6pf!I225</f>
        <v>11856.2</v>
      </c>
      <c r="K36" s="0" t="s">
        <v>443</v>
      </c>
      <c r="L36" s="0" t="s">
        <v>502</v>
      </c>
      <c r="M36" s="56" t="n">
        <f aca="false">6pf!I226+6pf!I228+6pf!I230</f>
        <v>11856.2</v>
      </c>
      <c r="N36" s="0" t="str">
        <f aca="false">IF(J36=M36,"+","-")</f>
        <v>+</v>
      </c>
    </row>
    <row r="37" customFormat="false" ht="12.8" hidden="false" customHeight="false" outlineLevel="0" collapsed="false">
      <c r="B37" s="0" t="s">
        <v>503</v>
      </c>
      <c r="C37" s="0" t="n">
        <f aca="false">6pf!C232</f>
        <v>304</v>
      </c>
      <c r="D37" s="0" t="s">
        <v>443</v>
      </c>
      <c r="E37" s="0" t="s">
        <v>504</v>
      </c>
      <c r="F37" s="0" t="n">
        <f aca="false">6pf!C233+6pf!C235+6pf!C237</f>
        <v>304</v>
      </c>
      <c r="G37" s="0" t="str">
        <f aca="false">IF(C37=F37,"+","-")</f>
        <v>+</v>
      </c>
      <c r="I37" s="0" t="s">
        <v>503</v>
      </c>
      <c r="J37" s="56" t="n">
        <f aca="false">6pf!I232</f>
        <v>765.9</v>
      </c>
      <c r="K37" s="0" t="s">
        <v>443</v>
      </c>
      <c r="L37" s="0" t="s">
        <v>504</v>
      </c>
      <c r="M37" s="56" t="n">
        <f aca="false">6pf!I233+6pf!I235+6pf!I237</f>
        <v>765.9</v>
      </c>
      <c r="N37" s="0" t="str">
        <f aca="false">IF(J37=M37,"+","-")</f>
        <v>+</v>
      </c>
    </row>
    <row r="38" customFormat="false" ht="12.8" hidden="false" customHeight="false" outlineLevel="0" collapsed="false">
      <c r="B38" s="0" t="s">
        <v>505</v>
      </c>
      <c r="C38" s="0" t="n">
        <f aca="false">6pf!C247</f>
        <v>29</v>
      </c>
      <c r="D38" s="0" t="s">
        <v>443</v>
      </c>
      <c r="E38" s="0" t="s">
        <v>506</v>
      </c>
      <c r="F38" s="0" t="n">
        <f aca="false">6pf!C248+6pf!C249+6pf!C250</f>
        <v>29</v>
      </c>
      <c r="G38" s="0" t="str">
        <f aca="false">IF(C38=F38,"+","-")</f>
        <v>+</v>
      </c>
      <c r="I38" s="0" t="s">
        <v>505</v>
      </c>
      <c r="J38" s="56" t="n">
        <f aca="false">6pf!I247</f>
        <v>129.2</v>
      </c>
      <c r="K38" s="0" t="s">
        <v>443</v>
      </c>
      <c r="L38" s="0" t="s">
        <v>506</v>
      </c>
      <c r="M38" s="56" t="n">
        <f aca="false">6pf!I248+6pf!I249+6pf!I250</f>
        <v>129.2</v>
      </c>
      <c r="N38" s="0" t="str">
        <f aca="false">IF(J38=M38,"+","-")</f>
        <v>+</v>
      </c>
    </row>
    <row r="39" customFormat="false" ht="12.8" hidden="false" customHeight="false" outlineLevel="0" collapsed="false">
      <c r="B39" s="0" t="s">
        <v>507</v>
      </c>
      <c r="C39" s="0" t="n">
        <f aca="false">6pf!C254</f>
        <v>1160</v>
      </c>
      <c r="D39" s="0" t="s">
        <v>443</v>
      </c>
      <c r="E39" s="0" t="s">
        <v>508</v>
      </c>
      <c r="F39" s="0" t="n">
        <f aca="false">6pf!C255+6pf!C256+6pf!C257</f>
        <v>1160</v>
      </c>
      <c r="G39" s="0" t="str">
        <f aca="false">IF(C39=F39,"+","-")</f>
        <v>+</v>
      </c>
      <c r="I39" s="0" t="s">
        <v>507</v>
      </c>
      <c r="J39" s="56" t="n">
        <f aca="false">6pf!I254</f>
        <v>5669.7</v>
      </c>
      <c r="K39" s="0" t="s">
        <v>443</v>
      </c>
      <c r="L39" s="0" t="s">
        <v>508</v>
      </c>
      <c r="M39" s="56" t="n">
        <f aca="false">6pf!I255+6pf!I256+6pf!I257</f>
        <v>5669.7</v>
      </c>
      <c r="N39" s="0" t="str">
        <f aca="false">IF(J39=M39,"+","-")</f>
        <v>+</v>
      </c>
    </row>
    <row r="40" customFormat="false" ht="12.8" hidden="false" customHeight="false" outlineLevel="0" collapsed="false">
      <c r="B40" s="0" t="s">
        <v>509</v>
      </c>
      <c r="C40" s="0" t="n">
        <f aca="false">6pf!C262</f>
        <v>1034</v>
      </c>
      <c r="D40" s="0" t="s">
        <v>443</v>
      </c>
      <c r="E40" s="0" t="s">
        <v>510</v>
      </c>
      <c r="F40" s="0" t="n">
        <f aca="false">6pf!C263+6pf!C264+6pf!C270</f>
        <v>1034</v>
      </c>
      <c r="G40" s="0" t="str">
        <f aca="false">IF(C40=F40,"+","-")</f>
        <v>+</v>
      </c>
      <c r="I40" s="0" t="s">
        <v>509</v>
      </c>
      <c r="J40" s="56" t="n">
        <f aca="false">6pf!I262</f>
        <v>5232.3</v>
      </c>
      <c r="K40" s="0" t="s">
        <v>443</v>
      </c>
      <c r="L40" s="0" t="s">
        <v>510</v>
      </c>
      <c r="M40" s="56" t="n">
        <f aca="false">6pf!I263+6pf!I264+6pf!I270</f>
        <v>5232.3</v>
      </c>
      <c r="N40" s="0" t="str">
        <f aca="false">IF(J40=M40,"+","-")</f>
        <v>+</v>
      </c>
    </row>
    <row r="41" customFormat="false" ht="12.8" hidden="false" customHeight="false" outlineLevel="0" collapsed="false">
      <c r="B41" s="0" t="s">
        <v>511</v>
      </c>
      <c r="C41" s="0" t="n">
        <f aca="false">6pf!C264</f>
        <v>66</v>
      </c>
      <c r="D41" s="0" t="s">
        <v>443</v>
      </c>
      <c r="E41" s="0" t="s">
        <v>512</v>
      </c>
      <c r="F41" s="0" t="n">
        <f aca="false">6pf!C265+6pf!C266+6pf!C267</f>
        <v>66</v>
      </c>
      <c r="G41" s="0" t="str">
        <f aca="false">IF(C41=F41,"+","-")</f>
        <v>+</v>
      </c>
      <c r="I41" s="0" t="s">
        <v>511</v>
      </c>
      <c r="J41" s="56" t="n">
        <f aca="false">6pf!I264</f>
        <v>293.4</v>
      </c>
      <c r="K41" s="0" t="s">
        <v>443</v>
      </c>
      <c r="L41" s="0" t="s">
        <v>512</v>
      </c>
      <c r="M41" s="56" t="n">
        <f aca="false">6pf!I265+6pf!I266+6pf!I267</f>
        <v>293.4</v>
      </c>
      <c r="N41" s="0" t="str">
        <f aca="false">IF(J41=M41,"+","-")</f>
        <v>+</v>
      </c>
    </row>
    <row r="42" customFormat="false" ht="12.8" hidden="false" customHeight="false" outlineLevel="0" collapsed="false">
      <c r="B42" s="0" t="s">
        <v>511</v>
      </c>
      <c r="C42" s="0" t="n">
        <f aca="false">6pf!C264</f>
        <v>66</v>
      </c>
      <c r="D42" s="0" t="s">
        <v>443</v>
      </c>
      <c r="E42" s="0" t="s">
        <v>513</v>
      </c>
      <c r="F42" s="0" t="n">
        <f aca="false">6pf!C268+6pf!C269</f>
        <v>66</v>
      </c>
      <c r="G42" s="0" t="str">
        <f aca="false">IF(C42=F42,"+","-")</f>
        <v>+</v>
      </c>
      <c r="I42" s="0" t="s">
        <v>511</v>
      </c>
      <c r="J42" s="56" t="n">
        <f aca="false">6pf!I264</f>
        <v>293.4</v>
      </c>
      <c r="K42" s="0" t="s">
        <v>443</v>
      </c>
      <c r="L42" s="0" t="s">
        <v>513</v>
      </c>
      <c r="M42" s="56" t="n">
        <f aca="false">6pf!I268+6pf!I269</f>
        <v>293.4</v>
      </c>
      <c r="N42" s="0" t="str">
        <f aca="false">IF(J42=M42,"+","-")</f>
        <v>+</v>
      </c>
    </row>
    <row r="43" customFormat="false" ht="12.8" hidden="false" customHeight="false" outlineLevel="0" collapsed="false">
      <c r="B43" s="0" t="s">
        <v>514</v>
      </c>
      <c r="C43" s="0" t="n">
        <f aca="false">6pf!C272</f>
        <v>15</v>
      </c>
      <c r="D43" s="0" t="s">
        <v>443</v>
      </c>
      <c r="E43" s="0" t="s">
        <v>515</v>
      </c>
      <c r="F43" s="0" t="n">
        <f aca="false">6pf!C273+6pf!C274+6pf!C279</f>
        <v>15</v>
      </c>
      <c r="G43" s="0" t="str">
        <f aca="false">IF(C43=F43,"+","-")</f>
        <v>+</v>
      </c>
      <c r="I43" s="0" t="s">
        <v>514</v>
      </c>
      <c r="J43" s="56" t="n">
        <f aca="false">6pf!I272</f>
        <v>226</v>
      </c>
      <c r="K43" s="0" t="s">
        <v>443</v>
      </c>
      <c r="L43" s="0" t="s">
        <v>515</v>
      </c>
      <c r="M43" s="56" t="n">
        <f aca="false">6pf!I273+6pf!I274+6pf!I279</f>
        <v>226</v>
      </c>
      <c r="N43" s="0" t="str">
        <f aca="false">IF(J43=M43,"+","-")</f>
        <v>+</v>
      </c>
    </row>
    <row r="44" customFormat="false" ht="12.8" hidden="false" customHeight="false" outlineLevel="0" collapsed="false">
      <c r="B44" s="0" t="s">
        <v>516</v>
      </c>
      <c r="C44" s="0" t="n">
        <f aca="false">6pf!C274</f>
        <v>0</v>
      </c>
      <c r="D44" s="0" t="s">
        <v>443</v>
      </c>
      <c r="E44" s="0" t="s">
        <v>517</v>
      </c>
      <c r="F44" s="0" t="n">
        <f aca="false">SUM(6pf!C275:C276)</f>
        <v>0</v>
      </c>
      <c r="G44" s="0" t="str">
        <f aca="false">IF(C44=F44,"+","-")</f>
        <v>+</v>
      </c>
      <c r="I44" s="0" t="s">
        <v>516</v>
      </c>
      <c r="J44" s="56" t="n">
        <f aca="false">6pf!I274</f>
        <v>0</v>
      </c>
      <c r="K44" s="0" t="s">
        <v>443</v>
      </c>
      <c r="L44" s="0" t="s">
        <v>517</v>
      </c>
      <c r="M44" s="56" t="n">
        <f aca="false">SUM(6pf!I275:I276)</f>
        <v>0</v>
      </c>
      <c r="N44" s="0" t="str">
        <f aca="false">IF(J44=M44,"+","-")</f>
        <v>+</v>
      </c>
    </row>
    <row r="45" customFormat="false" ht="12.8" hidden="false" customHeight="false" outlineLevel="0" collapsed="false">
      <c r="B45" s="0" t="s">
        <v>516</v>
      </c>
      <c r="C45" s="0" t="n">
        <f aca="false">6pf!C274</f>
        <v>0</v>
      </c>
      <c r="D45" s="0" t="s">
        <v>443</v>
      </c>
      <c r="E45" s="0" t="s">
        <v>518</v>
      </c>
      <c r="F45" s="0" t="n">
        <f aca="false">SUM(6pf!C277:C278)</f>
        <v>0</v>
      </c>
      <c r="G45" s="0" t="str">
        <f aca="false">IF(C45=F45,"+","-")</f>
        <v>+</v>
      </c>
      <c r="I45" s="0" t="s">
        <v>516</v>
      </c>
      <c r="J45" s="56" t="n">
        <f aca="false">6pf!I274</f>
        <v>0</v>
      </c>
      <c r="K45" s="0" t="s">
        <v>443</v>
      </c>
      <c r="L45" s="0" t="s">
        <v>518</v>
      </c>
      <c r="M45" s="56" t="n">
        <f aca="false">SUM(6pf!I277:I278)</f>
        <v>0</v>
      </c>
      <c r="N45" s="0" t="str">
        <f aca="false">IF(J45=M45,"+","-")</f>
        <v>+</v>
      </c>
    </row>
    <row r="46" customFormat="false" ht="12.8" hidden="false" customHeight="false" outlineLevel="0" collapsed="false">
      <c r="B46" s="0" t="s">
        <v>519</v>
      </c>
      <c r="C46" s="0" t="n">
        <f aca="false">6pf!C285</f>
        <v>7</v>
      </c>
      <c r="D46" s="0" t="s">
        <v>443</v>
      </c>
      <c r="E46" s="0" t="s">
        <v>520</v>
      </c>
      <c r="F46" s="0" t="n">
        <f aca="false">6pf!C286+6pf!C287+6pf!C292</f>
        <v>7</v>
      </c>
      <c r="G46" s="0" t="str">
        <f aca="false">IF(C46=F46,"+","-")</f>
        <v>+</v>
      </c>
      <c r="I46" s="0" t="s">
        <v>519</v>
      </c>
      <c r="J46" s="56" t="n">
        <f aca="false">6pf!I285</f>
        <v>61.2</v>
      </c>
      <c r="K46" s="0" t="s">
        <v>443</v>
      </c>
      <c r="L46" s="0" t="s">
        <v>520</v>
      </c>
      <c r="M46" s="56" t="n">
        <f aca="false">6pf!I286+6pf!I287+6pf!I292</f>
        <v>61.2</v>
      </c>
      <c r="N46" s="0" t="str">
        <f aca="false">IF(J46=M46,"+","-")</f>
        <v>+</v>
      </c>
    </row>
    <row r="47" customFormat="false" ht="12.8" hidden="false" customHeight="false" outlineLevel="0" collapsed="false">
      <c r="B47" s="0" t="s">
        <v>521</v>
      </c>
      <c r="C47" s="0" t="n">
        <f aca="false">6pf!C287</f>
        <v>0</v>
      </c>
      <c r="D47" s="0" t="s">
        <v>443</v>
      </c>
      <c r="E47" s="0" t="s">
        <v>522</v>
      </c>
      <c r="F47" s="0" t="n">
        <f aca="false">6pf!C288+6pf!C289</f>
        <v>0</v>
      </c>
      <c r="G47" s="0" t="str">
        <f aca="false">IF(C47=F47,"+","-")</f>
        <v>+</v>
      </c>
      <c r="I47" s="0" t="s">
        <v>521</v>
      </c>
      <c r="J47" s="56" t="n">
        <f aca="false">6pf!I287</f>
        <v>0</v>
      </c>
      <c r="K47" s="0" t="s">
        <v>443</v>
      </c>
      <c r="L47" s="0" t="s">
        <v>522</v>
      </c>
      <c r="M47" s="56" t="n">
        <f aca="false">6pf!I288+6pf!I289</f>
        <v>0</v>
      </c>
      <c r="N47" s="0" t="str">
        <f aca="false">IF(J47=M47,"+","-")</f>
        <v>+</v>
      </c>
    </row>
    <row r="48" customFormat="false" ht="12.8" hidden="false" customHeight="false" outlineLevel="0" collapsed="false">
      <c r="B48" s="0" t="s">
        <v>521</v>
      </c>
      <c r="C48" s="0" t="n">
        <f aca="false">6pf!C287</f>
        <v>0</v>
      </c>
      <c r="D48" s="0" t="s">
        <v>443</v>
      </c>
      <c r="E48" s="0" t="s">
        <v>523</v>
      </c>
      <c r="F48" s="0" t="n">
        <f aca="false">6pf!C290+6pf!C291</f>
        <v>0</v>
      </c>
      <c r="G48" s="0" t="str">
        <f aca="false">IF(C48=F48,"+","-")</f>
        <v>+</v>
      </c>
      <c r="I48" s="0" t="s">
        <v>521</v>
      </c>
      <c r="J48" s="56" t="n">
        <f aca="false">6pf!I287</f>
        <v>0</v>
      </c>
      <c r="K48" s="0" t="s">
        <v>443</v>
      </c>
      <c r="L48" s="0" t="s">
        <v>523</v>
      </c>
      <c r="M48" s="56" t="n">
        <f aca="false">6pf!I290+6pf!I291</f>
        <v>0</v>
      </c>
      <c r="N48" s="0" t="str">
        <f aca="false">IF(J48=M48,"+","-")</f>
        <v>+</v>
      </c>
    </row>
    <row r="49" customFormat="false" ht="12.8" hidden="false" customHeight="false" outlineLevel="0" collapsed="false">
      <c r="B49" s="0" t="s">
        <v>524</v>
      </c>
      <c r="C49" s="0" t="n">
        <f aca="false">6pf!C294</f>
        <v>29</v>
      </c>
      <c r="D49" s="0" t="s">
        <v>443</v>
      </c>
      <c r="E49" s="0" t="s">
        <v>525</v>
      </c>
      <c r="F49" s="0" t="n">
        <f aca="false">6pf!C295+6pf!C296+6pf!C301</f>
        <v>29</v>
      </c>
      <c r="G49" s="0" t="str">
        <f aca="false">IF(C49=F49,"+","-")</f>
        <v>+</v>
      </c>
      <c r="I49" s="0" t="s">
        <v>524</v>
      </c>
      <c r="J49" s="56" t="n">
        <f aca="false">6pf!I294</f>
        <v>118</v>
      </c>
      <c r="K49" s="0" t="s">
        <v>443</v>
      </c>
      <c r="L49" s="0" t="s">
        <v>525</v>
      </c>
      <c r="M49" s="56" t="n">
        <f aca="false">6pf!I295+6pf!I296+6pf!I301</f>
        <v>118</v>
      </c>
      <c r="N49" s="0" t="str">
        <f aca="false">IF(J49=M49,"+","-")</f>
        <v>+</v>
      </c>
    </row>
    <row r="50" customFormat="false" ht="12.8" hidden="false" customHeight="false" outlineLevel="0" collapsed="false">
      <c r="B50" s="0" t="s">
        <v>526</v>
      </c>
      <c r="C50" s="0" t="n">
        <f aca="false">6pf!C296</f>
        <v>1</v>
      </c>
      <c r="D50" s="0" t="s">
        <v>443</v>
      </c>
      <c r="E50" s="0" t="s">
        <v>527</v>
      </c>
      <c r="F50" s="0" t="n">
        <f aca="false">6pf!C297+6pf!C298</f>
        <v>1</v>
      </c>
      <c r="G50" s="0" t="str">
        <f aca="false">IF(C50=F50,"+","-")</f>
        <v>+</v>
      </c>
      <c r="I50" s="0" t="s">
        <v>526</v>
      </c>
      <c r="J50" s="56" t="n">
        <f aca="false">6pf!I296</f>
        <v>3.4</v>
      </c>
      <c r="K50" s="0" t="s">
        <v>443</v>
      </c>
      <c r="L50" s="0" t="s">
        <v>527</v>
      </c>
      <c r="M50" s="56" t="n">
        <f aca="false">6pf!I297+6pf!I298</f>
        <v>3.4</v>
      </c>
      <c r="N50" s="0" t="str">
        <f aca="false">IF(J50=M50,"+","-")</f>
        <v>+</v>
      </c>
    </row>
    <row r="51" customFormat="false" ht="12.8" hidden="false" customHeight="false" outlineLevel="0" collapsed="false">
      <c r="B51" s="0" t="s">
        <v>526</v>
      </c>
      <c r="C51" s="0" t="n">
        <f aca="false">6pf!C296</f>
        <v>1</v>
      </c>
      <c r="D51" s="0" t="s">
        <v>443</v>
      </c>
      <c r="E51" s="0" t="s">
        <v>528</v>
      </c>
      <c r="F51" s="0" t="n">
        <f aca="false">6pf!C299+6pf!C300</f>
        <v>1</v>
      </c>
      <c r="G51" s="0" t="str">
        <f aca="false">IF(C51=F51,"+","-")</f>
        <v>+</v>
      </c>
      <c r="I51" s="0" t="s">
        <v>526</v>
      </c>
      <c r="J51" s="56" t="n">
        <f aca="false">6pf!I296</f>
        <v>3.4</v>
      </c>
      <c r="K51" s="0" t="s">
        <v>443</v>
      </c>
      <c r="L51" s="0" t="s">
        <v>528</v>
      </c>
      <c r="M51" s="56" t="n">
        <f aca="false">6pf!I299+6pf!I300</f>
        <v>3.4</v>
      </c>
      <c r="N51" s="0" t="str">
        <f aca="false">IF(J51=M51,"+","-")</f>
        <v>+</v>
      </c>
    </row>
    <row r="52" customFormat="false" ht="12.8" hidden="false" customHeight="false" outlineLevel="0" collapsed="false">
      <c r="B52" s="0" t="s">
        <v>529</v>
      </c>
      <c r="C52" s="0" t="n">
        <f aca="false">6pf!C303</f>
        <v>360</v>
      </c>
      <c r="D52" s="0" t="s">
        <v>443</v>
      </c>
      <c r="E52" s="0" t="s">
        <v>530</v>
      </c>
      <c r="F52" s="0" t="n">
        <f aca="false">6pf!C304+6pf!C305+6pf!C310</f>
        <v>360</v>
      </c>
      <c r="G52" s="0" t="str">
        <f aca="false">IF(C52=F52,"+","-")</f>
        <v>+</v>
      </c>
      <c r="I52" s="0" t="s">
        <v>529</v>
      </c>
      <c r="J52" s="56" t="n">
        <f aca="false">6pf!I303</f>
        <v>1363.7</v>
      </c>
      <c r="K52" s="0" t="s">
        <v>443</v>
      </c>
      <c r="L52" s="0" t="s">
        <v>530</v>
      </c>
      <c r="M52" s="56" t="n">
        <f aca="false">6pf!I304+6pf!I305+6pf!I310</f>
        <v>1363.7</v>
      </c>
      <c r="N52" s="0" t="str">
        <f aca="false">IF(J52=M52,"+","-")</f>
        <v>+</v>
      </c>
    </row>
    <row r="53" customFormat="false" ht="12.8" hidden="false" customHeight="false" outlineLevel="0" collapsed="false">
      <c r="B53" s="0" t="s">
        <v>531</v>
      </c>
      <c r="C53" s="0" t="n">
        <f aca="false">6pf!C305</f>
        <v>19</v>
      </c>
      <c r="D53" s="0" t="s">
        <v>443</v>
      </c>
      <c r="E53" s="0" t="s">
        <v>532</v>
      </c>
      <c r="F53" s="0" t="n">
        <f aca="false">6pf!C306+6pf!C307</f>
        <v>19</v>
      </c>
      <c r="G53" s="0" t="str">
        <f aca="false">IF(C53=F53,"+","-")</f>
        <v>+</v>
      </c>
      <c r="I53" s="0" t="s">
        <v>531</v>
      </c>
      <c r="J53" s="56" t="n">
        <f aca="false">6pf!I305</f>
        <v>82.9</v>
      </c>
      <c r="K53" s="0" t="s">
        <v>443</v>
      </c>
      <c r="L53" s="0" t="s">
        <v>532</v>
      </c>
      <c r="M53" s="56" t="n">
        <f aca="false">6pf!I306+6pf!I307</f>
        <v>82.9</v>
      </c>
      <c r="N53" s="0" t="str">
        <f aca="false">IF(J53=M53,"+","-")</f>
        <v>+</v>
      </c>
    </row>
    <row r="54" customFormat="false" ht="12.8" hidden="false" customHeight="false" outlineLevel="0" collapsed="false">
      <c r="B54" s="0" t="s">
        <v>531</v>
      </c>
      <c r="C54" s="0" t="n">
        <f aca="false">6pf!C305</f>
        <v>19</v>
      </c>
      <c r="D54" s="0" t="s">
        <v>443</v>
      </c>
      <c r="E54" s="0" t="s">
        <v>533</v>
      </c>
      <c r="F54" s="0" t="n">
        <f aca="false">6pf!C308+6pf!C309</f>
        <v>19</v>
      </c>
      <c r="G54" s="0" t="str">
        <f aca="false">IF(C54=F54,"+","-")</f>
        <v>+</v>
      </c>
      <c r="I54" s="0" t="s">
        <v>531</v>
      </c>
      <c r="J54" s="56" t="n">
        <f aca="false">6pf!I305</f>
        <v>82.9</v>
      </c>
      <c r="K54" s="0" t="s">
        <v>443</v>
      </c>
      <c r="L54" s="0" t="s">
        <v>533</v>
      </c>
      <c r="M54" s="56" t="n">
        <f aca="false">6pf!I308+6pf!I309</f>
        <v>82.9</v>
      </c>
      <c r="N54" s="0" t="str">
        <f aca="false">IF(J54=M54,"+","-")</f>
        <v>+</v>
      </c>
    </row>
    <row r="55" customFormat="false" ht="12.8" hidden="false" customHeight="false" outlineLevel="0" collapsed="false">
      <c r="B55" s="0" t="s">
        <v>534</v>
      </c>
      <c r="C55" s="0" t="n">
        <f aca="false">6pf!C313</f>
        <v>4</v>
      </c>
      <c r="D55" s="0" t="s">
        <v>443</v>
      </c>
      <c r="E55" s="0" t="s">
        <v>535</v>
      </c>
      <c r="F55" s="0" t="n">
        <f aca="false">6pf!C314+6pf!C315+6pf!C320</f>
        <v>4</v>
      </c>
      <c r="G55" s="0" t="str">
        <f aca="false">IF(C55=F55,"+","-")</f>
        <v>+</v>
      </c>
      <c r="I55" s="0" t="s">
        <v>534</v>
      </c>
      <c r="J55" s="56" t="n">
        <f aca="false">6pf!I313</f>
        <v>28.7</v>
      </c>
      <c r="K55" s="0" t="s">
        <v>443</v>
      </c>
      <c r="L55" s="0" t="s">
        <v>535</v>
      </c>
      <c r="M55" s="56" t="n">
        <f aca="false">6pf!I314+6pf!I315+6pf!I320</f>
        <v>28.7</v>
      </c>
      <c r="N55" s="0" t="str">
        <f aca="false">IF(J55=M55,"+","-")</f>
        <v>+</v>
      </c>
    </row>
    <row r="56" customFormat="false" ht="12.8" hidden="false" customHeight="false" outlineLevel="0" collapsed="false">
      <c r="B56" s="0" t="s">
        <v>536</v>
      </c>
      <c r="C56" s="0" t="n">
        <f aca="false">6pf!C315</f>
        <v>3</v>
      </c>
      <c r="D56" s="0" t="s">
        <v>443</v>
      </c>
      <c r="E56" s="0" t="s">
        <v>537</v>
      </c>
      <c r="F56" s="0" t="n">
        <f aca="false">6pf!C316+6pf!C317</f>
        <v>3</v>
      </c>
      <c r="G56" s="0" t="str">
        <f aca="false">IF(C56=F56,"+","-")</f>
        <v>+</v>
      </c>
      <c r="I56" s="0" t="s">
        <v>536</v>
      </c>
      <c r="J56" s="56" t="n">
        <f aca="false">6pf!I315</f>
        <v>20.4</v>
      </c>
      <c r="K56" s="0" t="s">
        <v>443</v>
      </c>
      <c r="L56" s="0" t="s">
        <v>537</v>
      </c>
      <c r="M56" s="56" t="n">
        <f aca="false">6pf!I316+6pf!I317</f>
        <v>20.4</v>
      </c>
      <c r="N56" s="0" t="str">
        <f aca="false">IF(J56=M56,"+","-")</f>
        <v>+</v>
      </c>
    </row>
    <row r="57" customFormat="false" ht="12.8" hidden="false" customHeight="false" outlineLevel="0" collapsed="false">
      <c r="B57" s="0" t="s">
        <v>536</v>
      </c>
      <c r="C57" s="0" t="n">
        <f aca="false">6pf!C315</f>
        <v>3</v>
      </c>
      <c r="D57" s="0" t="s">
        <v>443</v>
      </c>
      <c r="E57" s="0" t="s">
        <v>538</v>
      </c>
      <c r="F57" s="0" t="n">
        <f aca="false">6pf!C318+6pf!C319</f>
        <v>3</v>
      </c>
      <c r="G57" s="0" t="str">
        <f aca="false">IF(C57=F57,"+","-")</f>
        <v>+</v>
      </c>
      <c r="I57" s="0" t="s">
        <v>536</v>
      </c>
      <c r="J57" s="56" t="n">
        <f aca="false">6pf!I315</f>
        <v>20.4</v>
      </c>
      <c r="K57" s="0" t="s">
        <v>443</v>
      </c>
      <c r="L57" s="0" t="s">
        <v>538</v>
      </c>
      <c r="M57" s="56" t="n">
        <f aca="false">6pf!I318+6pf!I319</f>
        <v>20.4</v>
      </c>
      <c r="N57" s="0" t="str">
        <f aca="false">IF(J57=M57,"+","-")</f>
        <v>+</v>
      </c>
    </row>
    <row r="58" customFormat="false" ht="12.8" hidden="false" customHeight="false" outlineLevel="0" collapsed="false">
      <c r="B58" s="0" t="s">
        <v>539</v>
      </c>
      <c r="C58" s="0" t="n">
        <f aca="false">6pf!C322</f>
        <v>21</v>
      </c>
      <c r="D58" s="0" t="s">
        <v>443</v>
      </c>
      <c r="E58" s="0" t="s">
        <v>540</v>
      </c>
      <c r="F58" s="0" t="n">
        <f aca="false">6pf!C323+6pf!C324+6pf!C330</f>
        <v>21</v>
      </c>
      <c r="G58" s="0" t="str">
        <f aca="false">IF(C58=F58,"+","-")</f>
        <v>+</v>
      </c>
      <c r="I58" s="0" t="s">
        <v>539</v>
      </c>
      <c r="J58" s="56" t="n">
        <f aca="false">6pf!I322</f>
        <v>83.3</v>
      </c>
      <c r="K58" s="0" t="s">
        <v>443</v>
      </c>
      <c r="L58" s="0" t="s">
        <v>540</v>
      </c>
      <c r="M58" s="56" t="n">
        <f aca="false">6pf!I323+6pf!I324+6pf!I330</f>
        <v>83.3</v>
      </c>
      <c r="N58" s="0" t="str">
        <f aca="false">IF(J58=M58,"+","-")</f>
        <v>+</v>
      </c>
    </row>
    <row r="59" customFormat="false" ht="12.8" hidden="false" customHeight="false" outlineLevel="0" collapsed="false">
      <c r="B59" s="0" t="s">
        <v>541</v>
      </c>
      <c r="C59" s="0" t="n">
        <f aca="false">6pf!C324</f>
        <v>4</v>
      </c>
      <c r="D59" s="0" t="s">
        <v>443</v>
      </c>
      <c r="E59" s="0" t="s">
        <v>542</v>
      </c>
      <c r="F59" s="0" t="n">
        <f aca="false">SUM(6pf!C325:C327)</f>
        <v>4</v>
      </c>
      <c r="G59" s="0" t="str">
        <f aca="false">IF(C59=F59,"+","-")</f>
        <v>+</v>
      </c>
      <c r="I59" s="0" t="s">
        <v>541</v>
      </c>
      <c r="J59" s="56" t="n">
        <f aca="false">6pf!I324</f>
        <v>11.6</v>
      </c>
      <c r="K59" s="0" t="s">
        <v>443</v>
      </c>
      <c r="L59" s="0" t="s">
        <v>542</v>
      </c>
      <c r="M59" s="56" t="n">
        <f aca="false">SUM(6pf!I325:I327)</f>
        <v>11.6</v>
      </c>
      <c r="N59" s="0" t="str">
        <f aca="false">IF(J59=M59,"+","-")</f>
        <v>+</v>
      </c>
    </row>
    <row r="60" customFormat="false" ht="12.8" hidden="false" customHeight="false" outlineLevel="0" collapsed="false">
      <c r="B60" s="0" t="s">
        <v>541</v>
      </c>
      <c r="C60" s="0" t="n">
        <f aca="false">6pf!C324</f>
        <v>4</v>
      </c>
      <c r="D60" s="0" t="s">
        <v>443</v>
      </c>
      <c r="E60" s="0" t="s">
        <v>543</v>
      </c>
      <c r="F60" s="0" t="n">
        <f aca="false">6pf!C328+6pf!C329</f>
        <v>4</v>
      </c>
      <c r="G60" s="0" t="str">
        <f aca="false">IF(C60=F60,"+","-")</f>
        <v>+</v>
      </c>
      <c r="I60" s="0" t="s">
        <v>541</v>
      </c>
      <c r="J60" s="56" t="n">
        <f aca="false">6pf!I324</f>
        <v>11.6</v>
      </c>
      <c r="K60" s="0" t="s">
        <v>443</v>
      </c>
      <c r="L60" s="0" t="s">
        <v>543</v>
      </c>
      <c r="M60" s="56" t="n">
        <f aca="false">6pf!I328+6pf!I329</f>
        <v>11.6</v>
      </c>
      <c r="N60" s="0" t="str">
        <f aca="false">IF(J60=M60,"+","-")</f>
        <v>+</v>
      </c>
    </row>
    <row r="61" customFormat="false" ht="12.8" hidden="false" customHeight="false" outlineLevel="0" collapsed="false">
      <c r="B61" s="0" t="s">
        <v>544</v>
      </c>
      <c r="C61" s="0" t="n">
        <f aca="false">6pf!C332</f>
        <v>200</v>
      </c>
      <c r="D61" s="0" t="s">
        <v>443</v>
      </c>
      <c r="E61" s="0" t="s">
        <v>545</v>
      </c>
      <c r="F61" s="0" t="n">
        <f aca="false">6pf!C333+6pf!C334+6pf!C339</f>
        <v>200</v>
      </c>
      <c r="G61" s="0" t="str">
        <f aca="false">IF(C61=F61,"+","-")</f>
        <v>+</v>
      </c>
      <c r="I61" s="0" t="s">
        <v>544</v>
      </c>
      <c r="J61" s="56" t="n">
        <f aca="false">6pf!I332</f>
        <v>2979.3</v>
      </c>
      <c r="K61" s="0" t="s">
        <v>443</v>
      </c>
      <c r="L61" s="0" t="s">
        <v>545</v>
      </c>
      <c r="M61" s="56" t="n">
        <f aca="false">6pf!I333+6pf!I334+6pf!I339</f>
        <v>2979.3</v>
      </c>
      <c r="N61" s="0" t="str">
        <f aca="false">IF(J61=M61,"+","-")</f>
        <v>+</v>
      </c>
    </row>
    <row r="62" customFormat="false" ht="12.8" hidden="false" customHeight="false" outlineLevel="0" collapsed="false">
      <c r="B62" s="0" t="s">
        <v>546</v>
      </c>
      <c r="C62" s="0" t="n">
        <f aca="false">6pf!C334</f>
        <v>13</v>
      </c>
      <c r="D62" s="0" t="s">
        <v>443</v>
      </c>
      <c r="E62" s="0" t="s">
        <v>547</v>
      </c>
      <c r="F62" s="0" t="n">
        <f aca="false">6pf!C335+6pf!C336</f>
        <v>13</v>
      </c>
      <c r="G62" s="0" t="str">
        <f aca="false">IF(C62=F62,"+","-")</f>
        <v>+</v>
      </c>
      <c r="I62" s="0" t="s">
        <v>546</v>
      </c>
      <c r="J62" s="56" t="n">
        <f aca="false">6pf!I334</f>
        <v>209.6</v>
      </c>
      <c r="K62" s="0" t="s">
        <v>443</v>
      </c>
      <c r="L62" s="0" t="s">
        <v>547</v>
      </c>
      <c r="M62" s="56" t="n">
        <f aca="false">6pf!I335+6pf!I336</f>
        <v>209.6</v>
      </c>
      <c r="N62" s="0" t="str">
        <f aca="false">IF(J62=M62,"+","-")</f>
        <v>+</v>
      </c>
    </row>
    <row r="63" customFormat="false" ht="12.8" hidden="false" customHeight="false" outlineLevel="0" collapsed="false">
      <c r="B63" s="0" t="s">
        <v>546</v>
      </c>
      <c r="C63" s="0" t="n">
        <f aca="false">6pf!C334</f>
        <v>13</v>
      </c>
      <c r="D63" s="0" t="s">
        <v>443</v>
      </c>
      <c r="E63" s="0" t="s">
        <v>548</v>
      </c>
      <c r="F63" s="0" t="n">
        <f aca="false">6pf!C337+6pf!C338</f>
        <v>13</v>
      </c>
      <c r="G63" s="0" t="str">
        <f aca="false">IF(C63=F63,"+","-")</f>
        <v>+</v>
      </c>
      <c r="I63" s="0" t="s">
        <v>546</v>
      </c>
      <c r="J63" s="56" t="n">
        <f aca="false">6pf!I334</f>
        <v>209.6</v>
      </c>
      <c r="K63" s="0" t="s">
        <v>443</v>
      </c>
      <c r="L63" s="0" t="s">
        <v>548</v>
      </c>
      <c r="M63" s="56" t="n">
        <f aca="false">6pf!I337+6pf!I338</f>
        <v>209.6</v>
      </c>
      <c r="N63" s="0" t="str">
        <f aca="false">IF(J63=M63,"+","-")</f>
        <v>+</v>
      </c>
    </row>
    <row r="64" customFormat="false" ht="12.8" hidden="false" customHeight="false" outlineLevel="0" collapsed="false">
      <c r="B64" s="0" t="s">
        <v>549</v>
      </c>
      <c r="C64" s="0" t="n">
        <f aca="false">6pf!C341</f>
        <v>133</v>
      </c>
      <c r="D64" s="0" t="s">
        <v>443</v>
      </c>
      <c r="E64" s="0" t="s">
        <v>550</v>
      </c>
      <c r="F64" s="0" t="n">
        <f aca="false">SUM(6pf!C342:C344)</f>
        <v>133</v>
      </c>
      <c r="G64" s="0" t="str">
        <f aca="false">IF(C64=F64,"+","-")</f>
        <v>+</v>
      </c>
      <c r="I64" s="0" t="s">
        <v>549</v>
      </c>
      <c r="J64" s="56" t="n">
        <f aca="false">6pf!I341</f>
        <v>7979.8</v>
      </c>
      <c r="K64" s="0" t="s">
        <v>443</v>
      </c>
      <c r="L64" s="0" t="s">
        <v>550</v>
      </c>
      <c r="M64" s="56" t="n">
        <f aca="false">SUM(6pf!I342:I344)</f>
        <v>7979.8</v>
      </c>
      <c r="N64" s="0" t="str">
        <f aca="false">IF(J64=M64,"+","-")</f>
        <v>+</v>
      </c>
    </row>
    <row r="65" customFormat="false" ht="12.8" hidden="false" customHeight="false" outlineLevel="0" collapsed="false">
      <c r="B65" s="0" t="s">
        <v>551</v>
      </c>
      <c r="C65" s="0" t="n">
        <f aca="false">6pf!C348</f>
        <v>0</v>
      </c>
      <c r="D65" s="0" t="s">
        <v>443</v>
      </c>
      <c r="E65" s="0" t="s">
        <v>552</v>
      </c>
      <c r="F65" s="0" t="n">
        <f aca="false">6pf!C349+6pf!C350+6pf!C356</f>
        <v>0</v>
      </c>
      <c r="G65" s="0" t="str">
        <f aca="false">IF(C65=F65,"+","-")</f>
        <v>+</v>
      </c>
      <c r="I65" s="0" t="s">
        <v>551</v>
      </c>
      <c r="J65" s="56" t="n">
        <f aca="false">6pf!I348</f>
        <v>0</v>
      </c>
      <c r="K65" s="0" t="s">
        <v>443</v>
      </c>
      <c r="L65" s="0" t="s">
        <v>552</v>
      </c>
      <c r="M65" s="56" t="n">
        <f aca="false">6pf!I349+6pf!I350+6pf!I356</f>
        <v>0</v>
      </c>
      <c r="N65" s="0" t="str">
        <f aca="false">IF(J65=M65,"+","-")</f>
        <v>+</v>
      </c>
    </row>
    <row r="66" customFormat="false" ht="12.8" hidden="false" customHeight="false" outlineLevel="0" collapsed="false">
      <c r="B66" s="0" t="s">
        <v>553</v>
      </c>
      <c r="C66" s="0" t="n">
        <f aca="false">6pf!C350</f>
        <v>0</v>
      </c>
      <c r="D66" s="0" t="s">
        <v>443</v>
      </c>
      <c r="E66" s="0" t="s">
        <v>554</v>
      </c>
      <c r="F66" s="0" t="n">
        <f aca="false">6pf!C351+6pf!C352</f>
        <v>0</v>
      </c>
      <c r="G66" s="0" t="str">
        <f aca="false">IF(C66=F66,"+","-")</f>
        <v>+</v>
      </c>
      <c r="I66" s="0" t="s">
        <v>553</v>
      </c>
      <c r="J66" s="56" t="n">
        <f aca="false">6pf!I350</f>
        <v>0</v>
      </c>
      <c r="K66" s="0" t="s">
        <v>443</v>
      </c>
      <c r="L66" s="0" t="s">
        <v>554</v>
      </c>
      <c r="M66" s="56" t="n">
        <f aca="false">6pf!I351+6pf!I352</f>
        <v>0</v>
      </c>
      <c r="N66" s="0" t="str">
        <f aca="false">IF(J66=M66,"+","-")</f>
        <v>+</v>
      </c>
    </row>
    <row r="67" customFormat="false" ht="12.8" hidden="false" customHeight="false" outlineLevel="0" collapsed="false">
      <c r="B67" s="0" t="s">
        <v>553</v>
      </c>
      <c r="C67" s="0" t="n">
        <f aca="false">6pf!C350</f>
        <v>0</v>
      </c>
      <c r="D67" s="0" t="s">
        <v>443</v>
      </c>
      <c r="E67" s="0" t="s">
        <v>555</v>
      </c>
      <c r="F67" s="0" t="n">
        <f aca="false">6pf!C354+6pf!C355</f>
        <v>0</v>
      </c>
      <c r="G67" s="0" t="str">
        <f aca="false">IF(C67=F67,"+","-")</f>
        <v>+</v>
      </c>
      <c r="I67" s="0" t="s">
        <v>553</v>
      </c>
      <c r="J67" s="56" t="n">
        <f aca="false">6pf!I350</f>
        <v>0</v>
      </c>
      <c r="K67" s="0" t="s">
        <v>443</v>
      </c>
      <c r="L67" s="0" t="s">
        <v>555</v>
      </c>
      <c r="M67" s="56" t="n">
        <f aca="false">6pf!I354+6pf!I355</f>
        <v>0</v>
      </c>
      <c r="N67" s="0" t="str">
        <f aca="false">IF(J67=M67,"+","-")</f>
        <v>+</v>
      </c>
    </row>
    <row r="68" customFormat="false" ht="12.8" hidden="false" customHeight="false" outlineLevel="0" collapsed="false">
      <c r="B68" s="0" t="s">
        <v>556</v>
      </c>
      <c r="C68" s="0" t="n">
        <f aca="false">6pf!C358</f>
        <v>3320</v>
      </c>
      <c r="D68" s="0" t="s">
        <v>443</v>
      </c>
      <c r="E68" s="0" t="s">
        <v>557</v>
      </c>
      <c r="F68" s="0" t="n">
        <f aca="false">6pf!C359+6pf!C370+6pf!C372</f>
        <v>3320</v>
      </c>
      <c r="G68" s="0" t="str">
        <f aca="false">IF(C68=F68,"+","-")</f>
        <v>+</v>
      </c>
      <c r="I68" s="0" t="s">
        <v>556</v>
      </c>
      <c r="J68" s="56" t="n">
        <f aca="false">6pf!I358</f>
        <v>30387.4</v>
      </c>
      <c r="K68" s="0" t="s">
        <v>443</v>
      </c>
      <c r="L68" s="0" t="s">
        <v>557</v>
      </c>
      <c r="M68" s="56" t="n">
        <f aca="false">6pf!I359+6pf!I370+6pf!I372</f>
        <v>30387.4</v>
      </c>
      <c r="N68" s="0" t="str">
        <f aca="false">IF(J68=M68,"+","-")</f>
        <v>+</v>
      </c>
    </row>
    <row r="69" customFormat="false" ht="12.8" hidden="false" customHeight="false" outlineLevel="0" collapsed="false">
      <c r="B69" s="0" t="s">
        <v>558</v>
      </c>
      <c r="C69" s="0" t="n">
        <f aca="false">6pf!C359</f>
        <v>2914</v>
      </c>
      <c r="D69" s="0" t="s">
        <v>443</v>
      </c>
      <c r="E69" s="0" t="s">
        <v>559</v>
      </c>
      <c r="F69" s="0" t="n">
        <f aca="false">6pf!C361+6pf!C364+6pf!C367</f>
        <v>2914</v>
      </c>
      <c r="G69" s="0" t="str">
        <f aca="false">IF(C69=F69,"+","-")</f>
        <v>+</v>
      </c>
      <c r="I69" s="0" t="s">
        <v>558</v>
      </c>
      <c r="J69" s="56" t="n">
        <f aca="false">6pf!I359</f>
        <v>28183.8</v>
      </c>
      <c r="K69" s="0" t="s">
        <v>443</v>
      </c>
      <c r="L69" s="0" t="s">
        <v>559</v>
      </c>
      <c r="M69" s="56" t="n">
        <f aca="false">6pf!I361+6pf!I364+6pf!I367</f>
        <v>28183.8</v>
      </c>
      <c r="N69" s="0" t="str">
        <f aca="false">IF(J69=M69,"+","-")</f>
        <v>+</v>
      </c>
    </row>
    <row r="70" customFormat="false" ht="12.8" hidden="false" customHeight="false" outlineLevel="0" collapsed="false">
      <c r="B70" s="0" t="s">
        <v>560</v>
      </c>
      <c r="C70" s="0" t="n">
        <f aca="false">6pf!C360</f>
        <v>446</v>
      </c>
      <c r="D70" s="0" t="s">
        <v>443</v>
      </c>
      <c r="E70" s="0" t="s">
        <v>561</v>
      </c>
      <c r="F70" s="0" t="n">
        <f aca="false">6pf!C362+6pf!C365+6pf!C368</f>
        <v>446</v>
      </c>
      <c r="G70" s="0" t="str">
        <f aca="false">IF(C70=F70,"+","-")</f>
        <v>+</v>
      </c>
      <c r="I70" s="0" t="s">
        <v>560</v>
      </c>
      <c r="J70" s="56" t="n">
        <f aca="false">6pf!I360</f>
        <v>1734</v>
      </c>
      <c r="K70" s="0" t="s">
        <v>443</v>
      </c>
      <c r="L70" s="0" t="s">
        <v>561</v>
      </c>
      <c r="M70" s="56" t="n">
        <f aca="false">6pf!I362+6pf!I365+6pf!I368</f>
        <v>1734</v>
      </c>
      <c r="N70" s="0" t="str">
        <f aca="false">IF(J70=M70,"+","-")</f>
        <v>+</v>
      </c>
    </row>
    <row r="71" customFormat="false" ht="12.8" hidden="false" customHeight="false" outlineLevel="0" collapsed="false">
      <c r="B71" s="0" t="s">
        <v>562</v>
      </c>
      <c r="C71" s="0" t="n">
        <f aca="false">6pf!C372</f>
        <v>406</v>
      </c>
      <c r="D71" s="0" t="s">
        <v>443</v>
      </c>
      <c r="E71" s="0" t="s">
        <v>563</v>
      </c>
      <c r="F71" s="0" t="n">
        <f aca="false">SUM(6pf!C373:C375)</f>
        <v>406</v>
      </c>
      <c r="G71" s="0" t="str">
        <f aca="false">IF(C71=F71,"+","-")</f>
        <v>+</v>
      </c>
      <c r="I71" s="0" t="s">
        <v>562</v>
      </c>
      <c r="J71" s="56" t="n">
        <f aca="false">6pf!I372</f>
        <v>2203.6</v>
      </c>
      <c r="K71" s="0" t="s">
        <v>443</v>
      </c>
      <c r="L71" s="0" t="s">
        <v>563</v>
      </c>
      <c r="M71" s="56" t="n">
        <f aca="false">SUM(6pf!I373:I375)</f>
        <v>2203.6</v>
      </c>
      <c r="N71" s="0" t="str">
        <f aca="false">IF(J71=M71,"+","-")</f>
        <v>+</v>
      </c>
    </row>
    <row r="72" customFormat="false" ht="12.8" hidden="false" customHeight="false" outlineLevel="0" collapsed="false">
      <c r="B72" s="0" t="s">
        <v>564</v>
      </c>
      <c r="C72" s="0" t="n">
        <f aca="false">6pf!C379</f>
        <v>10875</v>
      </c>
      <c r="D72" s="0" t="s">
        <v>443</v>
      </c>
      <c r="E72" s="0" t="s">
        <v>565</v>
      </c>
      <c r="F72" s="0" t="n">
        <f aca="false">SUM(6pf!C380:C385)</f>
        <v>10875</v>
      </c>
      <c r="G72" s="0" t="str">
        <f aca="false">IF(C72=F72,"+","-")</f>
        <v>+</v>
      </c>
      <c r="I72" s="0" t="s">
        <v>564</v>
      </c>
      <c r="J72" s="56" t="n">
        <f aca="false">6pf!I379</f>
        <v>57798.1</v>
      </c>
      <c r="K72" s="0" t="s">
        <v>443</v>
      </c>
      <c r="L72" s="0" t="s">
        <v>565</v>
      </c>
      <c r="M72" s="56" t="n">
        <f aca="false">SUM(6pf!I380:I385)</f>
        <v>57798.1</v>
      </c>
      <c r="N72" s="0" t="str">
        <f aca="false">IF(J72=M72,"+","-")</f>
        <v>+</v>
      </c>
    </row>
    <row r="73" customFormat="false" ht="12.8" hidden="false" customHeight="false" outlineLevel="0" collapsed="false">
      <c r="B73" s="0" t="s">
        <v>564</v>
      </c>
      <c r="C73" s="0" t="n">
        <f aca="false">6pf!C379</f>
        <v>10875</v>
      </c>
      <c r="D73" s="0" t="s">
        <v>443</v>
      </c>
      <c r="E73" s="0" t="s">
        <v>566</v>
      </c>
      <c r="F73" s="0" t="n">
        <f aca="false">6pf!C386+6pf!C394+6pf!C404+6pf!C409+6pf!C415</f>
        <v>10875</v>
      </c>
      <c r="G73" s="0" t="str">
        <f aca="false">IF(C73=F73,"+","-")</f>
        <v>+</v>
      </c>
      <c r="I73" s="0" t="s">
        <v>564</v>
      </c>
      <c r="J73" s="56" t="n">
        <f aca="false">6pf!I379</f>
        <v>57798.1</v>
      </c>
      <c r="K73" s="0" t="s">
        <v>443</v>
      </c>
      <c r="L73" s="0" t="s">
        <v>566</v>
      </c>
      <c r="M73" s="56" t="n">
        <f aca="false">6pf!I386+6pf!I394+6pf!I404+6pf!I409+6pf!I415</f>
        <v>57798.1</v>
      </c>
      <c r="N73" s="0" t="str">
        <f aca="false">IF(J73=M73,"+","-")</f>
        <v>+</v>
      </c>
    </row>
    <row r="74" customFormat="false" ht="12.8" hidden="false" customHeight="false" outlineLevel="0" collapsed="false">
      <c r="B74" s="0" t="s">
        <v>567</v>
      </c>
      <c r="C74" s="0" t="n">
        <f aca="false">6pf!C386</f>
        <v>7011</v>
      </c>
      <c r="D74" s="0" t="s">
        <v>443</v>
      </c>
      <c r="E74" s="0" t="s">
        <v>568</v>
      </c>
      <c r="F74" s="0" t="n">
        <f aca="false">SUM(6pf!C387:C391)</f>
        <v>7011</v>
      </c>
      <c r="G74" s="0" t="str">
        <f aca="false">IF(C74=F74,"+","-")</f>
        <v>+</v>
      </c>
      <c r="I74" s="0" t="s">
        <v>567</v>
      </c>
      <c r="J74" s="56" t="n">
        <f aca="false">6pf!I386</f>
        <v>24843.6</v>
      </c>
      <c r="K74" s="0" t="s">
        <v>443</v>
      </c>
      <c r="L74" s="0" t="s">
        <v>568</v>
      </c>
      <c r="M74" s="56" t="n">
        <f aca="false">SUM(6pf!I387:I391)</f>
        <v>24843.6</v>
      </c>
      <c r="N74" s="0" t="str">
        <f aca="false">IF(J74=M74,"+","-")</f>
        <v>+</v>
      </c>
    </row>
    <row r="75" customFormat="false" ht="12.8" hidden="false" customHeight="false" outlineLevel="0" collapsed="false">
      <c r="B75" s="0" t="s">
        <v>569</v>
      </c>
      <c r="C75" s="0" t="n">
        <f aca="false">6pf!C394</f>
        <v>3282</v>
      </c>
      <c r="D75" s="0" t="s">
        <v>443</v>
      </c>
      <c r="E75" s="0" t="s">
        <v>570</v>
      </c>
      <c r="F75" s="0" t="n">
        <f aca="false">SUM(6pf!C395:C399)</f>
        <v>3282</v>
      </c>
      <c r="G75" s="0" t="str">
        <f aca="false">IF(C75=F75,"+","-")</f>
        <v>+</v>
      </c>
      <c r="I75" s="0" t="s">
        <v>569</v>
      </c>
      <c r="J75" s="56" t="n">
        <f aca="false">6pf!I394</f>
        <v>29988.9</v>
      </c>
      <c r="K75" s="0" t="s">
        <v>443</v>
      </c>
      <c r="L75" s="0" t="s">
        <v>570</v>
      </c>
      <c r="M75" s="56" t="n">
        <f aca="false">SUM(6pf!I395:I399)</f>
        <v>29988.9</v>
      </c>
      <c r="N75" s="0" t="str">
        <f aca="false">IF(J75=M75,"+","-")</f>
        <v>+</v>
      </c>
    </row>
    <row r="76" customFormat="false" ht="12.8" hidden="false" customHeight="false" outlineLevel="0" collapsed="false">
      <c r="B76" s="0" t="s">
        <v>569</v>
      </c>
      <c r="C76" s="0" t="n">
        <f aca="false">6pf!C394</f>
        <v>3282</v>
      </c>
      <c r="D76" s="0" t="s">
        <v>443</v>
      </c>
      <c r="E76" s="0" t="s">
        <v>571</v>
      </c>
      <c r="F76" s="0" t="n">
        <f aca="false">SUM(6pf!C400:C403)</f>
        <v>3282</v>
      </c>
      <c r="G76" s="0" t="str">
        <f aca="false">IF(C76=F76,"+","-")</f>
        <v>+</v>
      </c>
      <c r="I76" s="0" t="s">
        <v>569</v>
      </c>
      <c r="J76" s="56" t="n">
        <f aca="false">6pf!I394</f>
        <v>29988.9</v>
      </c>
      <c r="K76" s="0" t="s">
        <v>443</v>
      </c>
      <c r="L76" s="0" t="s">
        <v>571</v>
      </c>
      <c r="M76" s="56" t="n">
        <f aca="false">SUM(6pf!I400:I403)</f>
        <v>29988.9</v>
      </c>
      <c r="N76" s="0" t="str">
        <f aca="false">IF(J76=M76,"+","-")</f>
        <v>+</v>
      </c>
    </row>
    <row r="77" customFormat="false" ht="12.8" hidden="false" customHeight="false" outlineLevel="0" collapsed="false">
      <c r="B77" s="0" t="s">
        <v>572</v>
      </c>
      <c r="C77" s="0" t="n">
        <f aca="false">6pf!C404</f>
        <v>547</v>
      </c>
      <c r="D77" s="0" t="s">
        <v>443</v>
      </c>
      <c r="E77" s="0" t="s">
        <v>573</v>
      </c>
      <c r="F77" s="0" t="n">
        <f aca="false">SUM(6pf!C405:C408)</f>
        <v>547</v>
      </c>
      <c r="G77" s="0" t="str">
        <f aca="false">IF(C77=F77,"+","-")</f>
        <v>+</v>
      </c>
      <c r="I77" s="0" t="s">
        <v>572</v>
      </c>
      <c r="J77" s="56" t="n">
        <f aca="false">6pf!I404</f>
        <v>2700.9</v>
      </c>
      <c r="K77" s="0" t="s">
        <v>443</v>
      </c>
      <c r="L77" s="0" t="s">
        <v>573</v>
      </c>
      <c r="M77" s="56" t="n">
        <f aca="false">SUM(6pf!I405:I408)</f>
        <v>2700.9</v>
      </c>
      <c r="N77" s="0" t="str">
        <f aca="false">IF(J77=M77,"+","-")</f>
        <v>+</v>
      </c>
    </row>
    <row r="78" customFormat="false" ht="12.8" hidden="false" customHeight="false" outlineLevel="0" collapsed="false">
      <c r="B78" s="0" t="s">
        <v>574</v>
      </c>
      <c r="C78" s="0" t="n">
        <f aca="false">6pf!C409</f>
        <v>35</v>
      </c>
      <c r="D78" s="0" t="s">
        <v>443</v>
      </c>
      <c r="E78" s="0" t="s">
        <v>575</v>
      </c>
      <c r="F78" s="0" t="n">
        <f aca="false">SUM(6pf!C410:C414)</f>
        <v>35</v>
      </c>
      <c r="G78" s="0" t="str">
        <f aca="false">IF(C78=F78,"+","-")</f>
        <v>+</v>
      </c>
      <c r="I78" s="0" t="s">
        <v>574</v>
      </c>
      <c r="J78" s="56" t="n">
        <f aca="false">6pf!I409</f>
        <v>264.7</v>
      </c>
      <c r="K78" s="0" t="s">
        <v>443</v>
      </c>
      <c r="L78" s="0" t="s">
        <v>575</v>
      </c>
      <c r="M78" s="56" t="n">
        <f aca="false">SUM(6pf!I410:I414)</f>
        <v>264.7</v>
      </c>
      <c r="N78" s="0" t="str">
        <f aca="false">IF(J78=M78,"+","-")</f>
        <v>+</v>
      </c>
    </row>
    <row r="79" customFormat="false" ht="12.8" hidden="false" customHeight="false" outlineLevel="0" collapsed="false">
      <c r="B79" s="0" t="s">
        <v>576</v>
      </c>
      <c r="C79" s="0" t="n">
        <f aca="false">6pf!C415</f>
        <v>0</v>
      </c>
      <c r="D79" s="0" t="s">
        <v>443</v>
      </c>
      <c r="E79" s="0" t="s">
        <v>577</v>
      </c>
      <c r="F79" s="0" t="n">
        <f aca="false">SUM(6pf!C416:C419)</f>
        <v>0</v>
      </c>
      <c r="G79" s="0" t="str">
        <f aca="false">IF(C79=F79,"+","-")</f>
        <v>+</v>
      </c>
      <c r="I79" s="0" t="s">
        <v>576</v>
      </c>
      <c r="J79" s="56" t="n">
        <f aca="false">6pf!I415</f>
        <v>0</v>
      </c>
      <c r="K79" s="0" t="s">
        <v>443</v>
      </c>
      <c r="L79" s="0" t="s">
        <v>577</v>
      </c>
      <c r="M79" s="56" t="n">
        <f aca="false">SUM(6pf!I416:I419)</f>
        <v>0</v>
      </c>
      <c r="N79" s="0" t="str">
        <f aca="false">IF(J79=M79,"+","-")</f>
        <v>+</v>
      </c>
    </row>
    <row r="80" customFormat="false" ht="12.8" hidden="false" customHeight="false" outlineLevel="0" collapsed="false">
      <c r="B80" s="0" t="s">
        <v>578</v>
      </c>
      <c r="C80" s="0" t="n">
        <f aca="false">6pf!C420</f>
        <v>44</v>
      </c>
      <c r="D80" s="0" t="s">
        <v>443</v>
      </c>
      <c r="E80" s="0" t="s">
        <v>579</v>
      </c>
      <c r="F80" s="0" t="n">
        <f aca="false">SUM(6pf!C421:C424)</f>
        <v>44</v>
      </c>
      <c r="G80" s="0" t="str">
        <f aca="false">IF(C80=F80,"+","-")</f>
        <v>+</v>
      </c>
      <c r="I80" s="0" t="s">
        <v>578</v>
      </c>
      <c r="J80" s="56" t="n">
        <f aca="false">6pf!I420</f>
        <v>250.8</v>
      </c>
      <c r="K80" s="0" t="s">
        <v>443</v>
      </c>
      <c r="L80" s="0" t="s">
        <v>579</v>
      </c>
      <c r="M80" s="56" t="n">
        <f aca="false">SUM(6pf!I421:I424)</f>
        <v>250.8</v>
      </c>
      <c r="N80" s="0" t="str">
        <f aca="false">IF(J80=M80,"+","-")</f>
        <v>+</v>
      </c>
    </row>
    <row r="81" customFormat="false" ht="12.8" hidden="false" customHeight="false" outlineLevel="0" collapsed="false">
      <c r="B81" s="0" t="s">
        <v>580</v>
      </c>
      <c r="C81" s="0" t="n">
        <f aca="false">6pf!C426</f>
        <v>13321</v>
      </c>
      <c r="D81" s="0" t="s">
        <v>581</v>
      </c>
      <c r="E81" s="0" t="s">
        <v>582</v>
      </c>
      <c r="F81" s="0" t="n">
        <f aca="false">6pf!C427+6pf!C451+6pf!C452+6pf!C453</f>
        <v>19520</v>
      </c>
      <c r="G81" s="0" t="str">
        <f aca="false">IF(C81&lt;=F81,"+","-")</f>
        <v>+</v>
      </c>
      <c r="I81" s="0" t="s">
        <v>580</v>
      </c>
      <c r="J81" s="56" t="n">
        <f aca="false">6pf!I426</f>
        <v>57701.7</v>
      </c>
      <c r="K81" s="0" t="s">
        <v>581</v>
      </c>
      <c r="L81" s="0" t="s">
        <v>582</v>
      </c>
      <c r="M81" s="56" t="n">
        <f aca="false">6pf!I427+6pf!I451+6pf!I452+6pf!I453</f>
        <v>110830.9</v>
      </c>
      <c r="N81" s="0" t="str">
        <f aca="false">IF(J81&lt;=M81,"+","-")</f>
        <v>+</v>
      </c>
    </row>
    <row r="82" customFormat="false" ht="12.8" hidden="false" customHeight="false" outlineLevel="0" collapsed="false">
      <c r="B82" s="0" t="s">
        <v>583</v>
      </c>
      <c r="C82" s="0" t="n">
        <f aca="false">6pf!C427</f>
        <v>15392</v>
      </c>
      <c r="D82" s="0" t="s">
        <v>443</v>
      </c>
      <c r="E82" s="0" t="s">
        <v>584</v>
      </c>
      <c r="F82" s="0" t="n">
        <f aca="false">6pf!C428+6pf!C438+6pf!C450</f>
        <v>15392</v>
      </c>
      <c r="G82" s="0" t="str">
        <f aca="false">IF(C82=F82,"+","-")</f>
        <v>+</v>
      </c>
      <c r="I82" s="0" t="s">
        <v>583</v>
      </c>
      <c r="J82" s="56" t="n">
        <f aca="false">6pf!I427</f>
        <v>92734.1</v>
      </c>
      <c r="K82" s="0" t="s">
        <v>443</v>
      </c>
      <c r="L82" s="0" t="s">
        <v>584</v>
      </c>
      <c r="M82" s="56" t="n">
        <f aca="false">6pf!I428+6pf!I438+6pf!I450</f>
        <v>92734.1</v>
      </c>
      <c r="N82" s="0" t="str">
        <f aca="false">IF(J82=M82,"+","-")</f>
        <v>+</v>
      </c>
    </row>
    <row r="83" customFormat="false" ht="12.8" hidden="false" customHeight="false" outlineLevel="0" collapsed="false">
      <c r="B83" s="0" t="s">
        <v>585</v>
      </c>
      <c r="C83" s="0" t="n">
        <f aca="false">6pf!C428</f>
        <v>4338</v>
      </c>
      <c r="D83" s="0" t="s">
        <v>443</v>
      </c>
      <c r="E83" s="0" t="s">
        <v>586</v>
      </c>
      <c r="F83" s="31" t="n">
        <f aca="false">SUM(6pf!C429:C431)</f>
        <v>4338</v>
      </c>
      <c r="G83" s="0" t="str">
        <f aca="false">IF(C83=F83,"+","-")</f>
        <v>+</v>
      </c>
      <c r="I83" s="0" t="s">
        <v>585</v>
      </c>
      <c r="J83" s="56" t="n">
        <f aca="false">6pf!I428</f>
        <v>45027.1</v>
      </c>
      <c r="K83" s="0" t="s">
        <v>443</v>
      </c>
      <c r="L83" s="0" t="s">
        <v>586</v>
      </c>
      <c r="M83" s="31" t="n">
        <f aca="false">SUM(6pf!I429:I431)</f>
        <v>45027.1</v>
      </c>
      <c r="N83" s="0" t="str">
        <f aca="false">IF(J83=M83,"+","-")</f>
        <v>+</v>
      </c>
    </row>
    <row r="84" customFormat="false" ht="12.8" hidden="false" customHeight="false" outlineLevel="0" collapsed="false">
      <c r="B84" s="0" t="s">
        <v>587</v>
      </c>
      <c r="C84" s="0" t="n">
        <f aca="false">6pf!C432</f>
        <v>2819</v>
      </c>
      <c r="D84" s="0" t="s">
        <v>443</v>
      </c>
      <c r="E84" s="0" t="s">
        <v>588</v>
      </c>
      <c r="F84" s="0" t="n">
        <f aca="false">SUM(6pf!C433:C435)</f>
        <v>2819</v>
      </c>
      <c r="G84" s="0" t="str">
        <f aca="false">IF(C84=F84,"+","-")</f>
        <v>+</v>
      </c>
      <c r="I84" s="0" t="s">
        <v>587</v>
      </c>
      <c r="J84" s="56" t="n">
        <f aca="false">6pf!I432</f>
        <v>29858.6</v>
      </c>
      <c r="K84" s="0" t="s">
        <v>443</v>
      </c>
      <c r="L84" s="0" t="s">
        <v>588</v>
      </c>
      <c r="M84" s="56" t="n">
        <f aca="false">SUM(6pf!I433:I435)</f>
        <v>29858.6</v>
      </c>
      <c r="N84" s="0" t="str">
        <f aca="false">IF(J84=M84,"+","-")</f>
        <v>+</v>
      </c>
    </row>
    <row r="85" customFormat="false" ht="12.8" hidden="false" customHeight="false" outlineLevel="0" collapsed="false">
      <c r="B85" s="0" t="s">
        <v>589</v>
      </c>
      <c r="C85" s="0" t="n">
        <f aca="false">6pf!C440</f>
        <v>7635</v>
      </c>
      <c r="D85" s="0" t="s">
        <v>443</v>
      </c>
      <c r="E85" s="0" t="s">
        <v>590</v>
      </c>
      <c r="F85" s="0" t="n">
        <f aca="false">SUM(6pf!C441:C444)</f>
        <v>7635</v>
      </c>
      <c r="G85" s="0" t="str">
        <f aca="false">IF(C85=F85,"+","-")</f>
        <v>+</v>
      </c>
      <c r="I85" s="0" t="s">
        <v>589</v>
      </c>
      <c r="J85" s="56" t="n">
        <f aca="false">6pf!I440</f>
        <v>61167.4</v>
      </c>
      <c r="K85" s="0" t="s">
        <v>443</v>
      </c>
      <c r="L85" s="0" t="s">
        <v>590</v>
      </c>
      <c r="M85" s="56" t="n">
        <f aca="false">SUM(6pf!I441:I444)</f>
        <v>61167.4</v>
      </c>
      <c r="N85" s="0" t="str">
        <f aca="false">IF(J85=M85,"+","-")</f>
        <v>+</v>
      </c>
    </row>
    <row r="86" customFormat="false" ht="12.8" hidden="false" customHeight="false" outlineLevel="0" collapsed="false">
      <c r="B86" s="0" t="s">
        <v>591</v>
      </c>
      <c r="C86" s="0" t="n">
        <f aca="false">6pf!C445</f>
        <v>2861</v>
      </c>
      <c r="D86" s="0" t="s">
        <v>443</v>
      </c>
      <c r="E86" s="0" t="s">
        <v>592</v>
      </c>
      <c r="F86" s="0" t="n">
        <f aca="false">SUM(6pf!C446:C449)</f>
        <v>2861</v>
      </c>
      <c r="G86" s="0" t="str">
        <f aca="false">IF(C86=F86,"+","-")</f>
        <v>+</v>
      </c>
      <c r="I86" s="0" t="s">
        <v>591</v>
      </c>
      <c r="J86" s="56" t="n">
        <f aca="false">6pf!I445</f>
        <v>20632.1</v>
      </c>
      <c r="K86" s="0" t="s">
        <v>443</v>
      </c>
      <c r="L86" s="0" t="s">
        <v>592</v>
      </c>
      <c r="M86" s="56" t="n">
        <f aca="false">SUM(6pf!I446:I449)</f>
        <v>20632.1</v>
      </c>
      <c r="N86" s="0" t="str">
        <f aca="false">IF(J86=M86,"+","-")</f>
        <v>+</v>
      </c>
    </row>
    <row r="87" customFormat="false" ht="12.8" hidden="false" customHeight="false" outlineLevel="0" collapsed="false">
      <c r="B87" s="0" t="s">
        <v>593</v>
      </c>
      <c r="C87" s="0" t="n">
        <f aca="false">6pf!C476</f>
        <v>118</v>
      </c>
      <c r="D87" s="0" t="s">
        <v>443</v>
      </c>
      <c r="E87" s="0" t="s">
        <v>594</v>
      </c>
      <c r="F87" s="0" t="n">
        <f aca="false">6pf!C477+6pf!C478</f>
        <v>118</v>
      </c>
      <c r="G87" s="0" t="str">
        <f aca="false">IF(C87=F87,"+","-")</f>
        <v>+</v>
      </c>
      <c r="I87" s="0" t="s">
        <v>593</v>
      </c>
      <c r="J87" s="56" t="n">
        <f aca="false">6pf!I476</f>
        <v>536.2</v>
      </c>
      <c r="K87" s="0" t="s">
        <v>443</v>
      </c>
      <c r="L87" s="0" t="s">
        <v>594</v>
      </c>
      <c r="M87" s="56" t="n">
        <f aca="false">6pf!I477+6pf!I478</f>
        <v>536.2</v>
      </c>
      <c r="N87" s="0" t="str">
        <f aca="false">IF(J87=M87,"+","-")</f>
        <v>+</v>
      </c>
    </row>
    <row r="88" customFormat="false" ht="12.8" hidden="false" customHeight="false" outlineLevel="0" collapsed="false">
      <c r="B88" s="0" t="s">
        <v>595</v>
      </c>
      <c r="C88" s="0" t="n">
        <f aca="false">6pf!C480</f>
        <v>27</v>
      </c>
      <c r="D88" s="0" t="s">
        <v>581</v>
      </c>
      <c r="E88" s="0" t="s">
        <v>596</v>
      </c>
      <c r="F88" s="0" t="n">
        <f aca="false">6pf!C481+6pf!C482+6pf!C486+6pf!C489+6pf!C490</f>
        <v>27</v>
      </c>
      <c r="G88" s="0" t="str">
        <f aca="false">IF(C88&lt;=F88,"+","-")</f>
        <v>+</v>
      </c>
      <c r="I88" s="0" t="s">
        <v>595</v>
      </c>
      <c r="J88" s="56" t="n">
        <f aca="false">6pf!I480</f>
        <v>128.1</v>
      </c>
      <c r="K88" s="0" t="s">
        <v>581</v>
      </c>
      <c r="L88" s="0" t="s">
        <v>596</v>
      </c>
      <c r="M88" s="56" t="n">
        <f aca="false">6pf!I481+6pf!I482+6pf!I486+6pf!I489+6pf!I490</f>
        <v>128.1</v>
      </c>
      <c r="N88" s="0" t="str">
        <f aca="false">IF(J88&lt;=M88,"+","-")</f>
        <v>+</v>
      </c>
    </row>
    <row r="89" customFormat="false" ht="12.8" hidden="false" customHeight="false" outlineLevel="0" collapsed="false">
      <c r="B89" s="0" t="s">
        <v>597</v>
      </c>
      <c r="C89" s="0" t="n">
        <f aca="false">6pf!C482</f>
        <v>0</v>
      </c>
      <c r="D89" s="0" t="s">
        <v>443</v>
      </c>
      <c r="E89" s="0" t="s">
        <v>598</v>
      </c>
      <c r="F89" s="0" t="n">
        <f aca="false">SUM(6pf!C483:C485)</f>
        <v>0</v>
      </c>
      <c r="G89" s="0" t="str">
        <f aca="false">IF(C89=F89,"+","-")</f>
        <v>+</v>
      </c>
      <c r="I89" s="0" t="s">
        <v>597</v>
      </c>
      <c r="J89" s="56" t="n">
        <f aca="false">6pf!I482</f>
        <v>0</v>
      </c>
      <c r="K89" s="0" t="s">
        <v>443</v>
      </c>
      <c r="L89" s="0" t="s">
        <v>598</v>
      </c>
      <c r="M89" s="56" t="n">
        <f aca="false">SUM(6pf!I483:I485)</f>
        <v>0</v>
      </c>
      <c r="N89" s="0" t="str">
        <f aca="false">IF(J89=M89,"+","-")</f>
        <v>+</v>
      </c>
    </row>
    <row r="90" customFormat="false" ht="12.8" hidden="false" customHeight="false" outlineLevel="0" collapsed="false">
      <c r="B90" s="0" t="s">
        <v>599</v>
      </c>
      <c r="C90" s="0" t="n">
        <f aca="false">6pf!C486</f>
        <v>13</v>
      </c>
      <c r="D90" s="0" t="s">
        <v>443</v>
      </c>
      <c r="E90" s="0" t="s">
        <v>600</v>
      </c>
      <c r="F90" s="0" t="n">
        <f aca="false">6pf!C487+6pf!C488</f>
        <v>13</v>
      </c>
      <c r="G90" s="0" t="str">
        <f aca="false">IF(C90=F90,"+","-")</f>
        <v>+</v>
      </c>
      <c r="I90" s="0" t="s">
        <v>599</v>
      </c>
      <c r="J90" s="56" t="n">
        <f aca="false">6pf!I486</f>
        <v>70.4</v>
      </c>
      <c r="K90" s="0" t="s">
        <v>443</v>
      </c>
      <c r="L90" s="0" t="s">
        <v>600</v>
      </c>
      <c r="M90" s="56" t="n">
        <f aca="false">6pf!I487+6pf!I488</f>
        <v>70.4</v>
      </c>
      <c r="N90" s="0" t="str">
        <f aca="false">IF(J90=M90,"+","-")</f>
        <v>+</v>
      </c>
    </row>
    <row r="91" customFormat="false" ht="12.8" hidden="false" customHeight="false" outlineLevel="0" collapsed="false">
      <c r="B91" s="0" t="s">
        <v>601</v>
      </c>
      <c r="C91" s="0" t="n">
        <f aca="false">6pf!C492</f>
        <v>2520</v>
      </c>
      <c r="D91" s="0" t="s">
        <v>443</v>
      </c>
      <c r="E91" s="0" t="s">
        <v>602</v>
      </c>
      <c r="F91" s="0" t="n">
        <f aca="false">6pf!C493+6pf!C497</f>
        <v>2520</v>
      </c>
      <c r="G91" s="0" t="str">
        <f aca="false">IF(C91=F91,"+","-")</f>
        <v>+</v>
      </c>
      <c r="I91" s="0" t="s">
        <v>601</v>
      </c>
      <c r="J91" s="56" t="n">
        <f aca="false">6pf!I492</f>
        <v>25744.6</v>
      </c>
      <c r="K91" s="0" t="s">
        <v>443</v>
      </c>
      <c r="L91" s="0" t="s">
        <v>602</v>
      </c>
      <c r="M91" s="56" t="n">
        <f aca="false">6pf!I493+6pf!I497</f>
        <v>25744.6</v>
      </c>
      <c r="N91" s="0" t="str">
        <f aca="false">IF(J91=M91,"+","-")</f>
        <v>+</v>
      </c>
    </row>
    <row r="92" customFormat="false" ht="12.8" hidden="false" customHeight="false" outlineLevel="0" collapsed="false">
      <c r="B92" s="0" t="s">
        <v>603</v>
      </c>
      <c r="C92" s="0" t="n">
        <f aca="false">6pf!C493</f>
        <v>2516</v>
      </c>
      <c r="D92" s="0" t="s">
        <v>443</v>
      </c>
      <c r="E92" s="0" t="s">
        <v>604</v>
      </c>
      <c r="F92" s="0" t="n">
        <f aca="false">SUM(6pf!C494:C496)</f>
        <v>2516</v>
      </c>
      <c r="G92" s="0" t="str">
        <f aca="false">IF(C92=F92,"+","-")</f>
        <v>+</v>
      </c>
      <c r="I92" s="0" t="s">
        <v>603</v>
      </c>
      <c r="J92" s="56" t="n">
        <f aca="false">6pf!I493</f>
        <v>25728.1</v>
      </c>
      <c r="K92" s="0" t="s">
        <v>443</v>
      </c>
      <c r="L92" s="0" t="s">
        <v>604</v>
      </c>
      <c r="M92" s="56" t="n">
        <f aca="false">SUM(6pf!I494:I496)</f>
        <v>25728.1</v>
      </c>
      <c r="N92" s="0" t="str">
        <f aca="false">IF(J92=M92,"+","-")</f>
        <v>+</v>
      </c>
    </row>
    <row r="93" customFormat="false" ht="12.8" hidden="false" customHeight="false" outlineLevel="0" collapsed="false">
      <c r="B93" s="0" t="s">
        <v>605</v>
      </c>
      <c r="C93" s="0" t="n">
        <f aca="false">6pf!C497</f>
        <v>4</v>
      </c>
      <c r="D93" s="0" t="s">
        <v>443</v>
      </c>
      <c r="E93" s="0" t="s">
        <v>606</v>
      </c>
      <c r="F93" s="0" t="n">
        <f aca="false">SUM(6pf!C498:C499)</f>
        <v>4</v>
      </c>
      <c r="G93" s="0" t="str">
        <f aca="false">IF(C93=F93,"+","-")</f>
        <v>+</v>
      </c>
      <c r="I93" s="0" t="s">
        <v>605</v>
      </c>
      <c r="J93" s="56" t="n">
        <f aca="false">6pf!I497</f>
        <v>16.5</v>
      </c>
      <c r="K93" s="0" t="s">
        <v>443</v>
      </c>
      <c r="L93" s="0" t="s">
        <v>606</v>
      </c>
      <c r="M93" s="56" t="n">
        <f aca="false">SUM(6pf!I498:I499)</f>
        <v>16.5</v>
      </c>
      <c r="N93" s="0" t="str">
        <f aca="false">IF(J93=M93,"+","-")</f>
        <v>+</v>
      </c>
    </row>
    <row r="94" customFormat="false" ht="12.8" hidden="false" customHeight="false" outlineLevel="0" collapsed="false">
      <c r="B94" s="0" t="s">
        <v>607</v>
      </c>
      <c r="C94" s="0" t="n">
        <f aca="false">6pf!C501</f>
        <v>13376</v>
      </c>
      <c r="D94" s="0" t="s">
        <v>443</v>
      </c>
      <c r="E94" s="0" t="s">
        <v>608</v>
      </c>
      <c r="F94" s="0" t="n">
        <f aca="false">SUM(6pf!C502:C506)</f>
        <v>13376</v>
      </c>
      <c r="G94" s="0" t="str">
        <f aca="false">IF(C94=F94,"+","-")</f>
        <v>+</v>
      </c>
      <c r="I94" s="0" t="s">
        <v>607</v>
      </c>
      <c r="J94" s="56" t="n">
        <f aca="false">6pf!I501</f>
        <v>64764.1</v>
      </c>
      <c r="K94" s="0" t="s">
        <v>443</v>
      </c>
      <c r="L94" s="0" t="s">
        <v>608</v>
      </c>
      <c r="M94" s="56" t="n">
        <f aca="false">SUM(6pf!I502:I506)</f>
        <v>64764.1</v>
      </c>
      <c r="N94" s="0" t="str">
        <f aca="false">IF(J94=M94,"+","-")</f>
        <v>+</v>
      </c>
    </row>
    <row r="95" customFormat="false" ht="12.8" hidden="false" customHeight="false" outlineLevel="0" collapsed="false">
      <c r="B95" s="0" t="s">
        <v>607</v>
      </c>
      <c r="C95" s="0" t="n">
        <f aca="false">6pf!C501</f>
        <v>13376</v>
      </c>
      <c r="D95" s="0" t="s">
        <v>443</v>
      </c>
      <c r="E95" s="0" t="s">
        <v>609</v>
      </c>
      <c r="F95" s="0" t="n">
        <f aca="false">SUM(6pf!C507:C515)</f>
        <v>13376</v>
      </c>
      <c r="G95" s="0" t="str">
        <f aca="false">IF(C95=F95,"+","-")</f>
        <v>+</v>
      </c>
      <c r="I95" s="0" t="s">
        <v>607</v>
      </c>
      <c r="J95" s="56" t="n">
        <f aca="false">6pf!I501</f>
        <v>64764.1</v>
      </c>
      <c r="K95" s="0" t="s">
        <v>443</v>
      </c>
      <c r="L95" s="0" t="s">
        <v>609</v>
      </c>
      <c r="M95" s="56" t="n">
        <f aca="false">SUM(6pf!I507:I515)</f>
        <v>64764.1</v>
      </c>
      <c r="N95" s="0" t="str">
        <f aca="false">IF(J95=M95,"+","-")</f>
        <v>+</v>
      </c>
    </row>
    <row r="96" customFormat="false" ht="12.8" hidden="false" customHeight="false" outlineLevel="0" collapsed="false">
      <c r="B96" s="0" t="s">
        <v>610</v>
      </c>
      <c r="C96" s="0" t="n">
        <f aca="false">6pf!C524</f>
        <v>1</v>
      </c>
      <c r="D96" s="0" t="s">
        <v>443</v>
      </c>
      <c r="E96" s="0" t="s">
        <v>611</v>
      </c>
      <c r="F96" s="0" t="n">
        <f aca="false">SUM(6pf!C525:C527)</f>
        <v>1</v>
      </c>
      <c r="G96" s="0" t="str">
        <f aca="false">IF(C96=F96,"+","-")</f>
        <v>+</v>
      </c>
      <c r="I96" s="0" t="s">
        <v>610</v>
      </c>
      <c r="J96" s="56" t="n">
        <f aca="false">6pf!I524</f>
        <v>7</v>
      </c>
      <c r="K96" s="0" t="s">
        <v>443</v>
      </c>
      <c r="L96" s="0" t="s">
        <v>611</v>
      </c>
      <c r="M96" s="56" t="n">
        <f aca="false">SUM(6pf!I525:I527)</f>
        <v>7</v>
      </c>
      <c r="N96" s="0" t="str">
        <f aca="false">IF(J96=M96,"+","-")</f>
        <v>+</v>
      </c>
    </row>
    <row r="97" customFormat="false" ht="12.8" hidden="false" customHeight="false" outlineLevel="0" collapsed="false">
      <c r="B97" s="0" t="s">
        <v>612</v>
      </c>
      <c r="C97" s="0" t="n">
        <f aca="false">6pf!C533</f>
        <v>2599</v>
      </c>
      <c r="D97" s="0" t="s">
        <v>443</v>
      </c>
      <c r="E97" s="0" t="s">
        <v>613</v>
      </c>
      <c r="F97" s="0" t="n">
        <f aca="false">6pf!C534+6pf!C541</f>
        <v>2599</v>
      </c>
      <c r="G97" s="0" t="str">
        <f aca="false">IF(C97=F97,"+","-")</f>
        <v>+</v>
      </c>
      <c r="I97" s="0" t="s">
        <v>612</v>
      </c>
      <c r="J97" s="56" t="n">
        <f aca="false">6pf!I533</f>
        <v>27038.4</v>
      </c>
      <c r="K97" s="0" t="s">
        <v>443</v>
      </c>
      <c r="L97" s="0" t="s">
        <v>613</v>
      </c>
      <c r="M97" s="56" t="n">
        <f aca="false">6pf!I534+6pf!I541</f>
        <v>27038.4</v>
      </c>
      <c r="N97" s="0" t="str">
        <f aca="false">IF(J97=M97,"+","-")</f>
        <v>+</v>
      </c>
    </row>
    <row r="98" customFormat="false" ht="12.8" hidden="false" customHeight="false" outlineLevel="0" collapsed="false">
      <c r="B98" s="0" t="s">
        <v>614</v>
      </c>
      <c r="C98" s="0" t="n">
        <f aca="false">6pf!C534</f>
        <v>2407</v>
      </c>
      <c r="D98" s="0" t="s">
        <v>443</v>
      </c>
      <c r="E98" s="0" t="s">
        <v>615</v>
      </c>
      <c r="F98" s="0" t="n">
        <f aca="false">6pf!C535+6pf!C537+6pf!C539</f>
        <v>2407</v>
      </c>
      <c r="G98" s="0" t="str">
        <f aca="false">IF(C98=F98,"+","-")</f>
        <v>+</v>
      </c>
      <c r="I98" s="0" t="s">
        <v>614</v>
      </c>
      <c r="J98" s="56" t="n">
        <f aca="false">6pf!I534</f>
        <v>24666.5</v>
      </c>
      <c r="K98" s="0" t="s">
        <v>443</v>
      </c>
      <c r="L98" s="0" t="s">
        <v>615</v>
      </c>
      <c r="M98" s="56" t="n">
        <f aca="false">6pf!I535+6pf!I537+6pf!I539</f>
        <v>24666.5</v>
      </c>
      <c r="N98" s="0" t="str">
        <f aca="false">IF(J98=M98,"+","-")</f>
        <v>+</v>
      </c>
    </row>
    <row r="99" customFormat="false" ht="12.8" hidden="false" customHeight="false" outlineLevel="0" collapsed="false">
      <c r="B99" s="0" t="s">
        <v>616</v>
      </c>
      <c r="C99" s="0" t="n">
        <f aca="false">6pf!C541</f>
        <v>192</v>
      </c>
      <c r="D99" s="0" t="s">
        <v>443</v>
      </c>
      <c r="E99" s="0" t="s">
        <v>617</v>
      </c>
      <c r="F99" s="0" t="n">
        <f aca="false">SUM(6pf!C542:C544)</f>
        <v>192</v>
      </c>
      <c r="G99" s="0" t="str">
        <f aca="false">IF(C99=F99,"+","-")</f>
        <v>+</v>
      </c>
      <c r="I99" s="0" t="s">
        <v>616</v>
      </c>
      <c r="J99" s="56" t="n">
        <f aca="false">6pf!I541</f>
        <v>2371.9</v>
      </c>
      <c r="K99" s="0" t="s">
        <v>443</v>
      </c>
      <c r="L99" s="0" t="s">
        <v>617</v>
      </c>
      <c r="M99" s="56" t="n">
        <f aca="false">SUM(6pf!I542:I544)</f>
        <v>2371.9</v>
      </c>
      <c r="N99" s="0" t="str">
        <f aca="false">IF(J99=M99,"+","-")</f>
        <v>+</v>
      </c>
    </row>
    <row r="100" customFormat="false" ht="12.8" hidden="false" customHeight="false" outlineLevel="0" collapsed="false">
      <c r="B100" s="0" t="s">
        <v>618</v>
      </c>
      <c r="C100" s="0" t="n">
        <f aca="false">6pf!C545</f>
        <v>323</v>
      </c>
      <c r="D100" s="0" t="s">
        <v>443</v>
      </c>
      <c r="E100" s="0" t="s">
        <v>619</v>
      </c>
      <c r="F100" s="0" t="n">
        <f aca="false">6pf!C546+6pf!C550</f>
        <v>323</v>
      </c>
      <c r="G100" s="0" t="str">
        <f aca="false">IF(C100=F100,"+","-")</f>
        <v>+</v>
      </c>
      <c r="I100" s="0" t="s">
        <v>618</v>
      </c>
      <c r="J100" s="56" t="n">
        <f aca="false">6pf!I545</f>
        <v>3253.7</v>
      </c>
      <c r="K100" s="0" t="s">
        <v>443</v>
      </c>
      <c r="L100" s="0" t="s">
        <v>619</v>
      </c>
      <c r="M100" s="56" t="n">
        <f aca="false">6pf!I546+6pf!I550</f>
        <v>3253.7</v>
      </c>
      <c r="N100" s="0" t="str">
        <f aca="false">IF(J100=M100,"+","-")</f>
        <v>+</v>
      </c>
    </row>
    <row r="101" customFormat="false" ht="12.8" hidden="false" customHeight="false" outlineLevel="0" collapsed="false">
      <c r="B101" s="0" t="s">
        <v>620</v>
      </c>
      <c r="C101" s="0" t="n">
        <f aca="false">6pf!C546</f>
        <v>301</v>
      </c>
      <c r="D101" s="0" t="s">
        <v>443</v>
      </c>
      <c r="E101" s="0" t="s">
        <v>621</v>
      </c>
      <c r="F101" s="0" t="n">
        <f aca="false">SUM(6pf!C547:C549)</f>
        <v>301</v>
      </c>
      <c r="G101" s="0" t="str">
        <f aca="false">IF(C101=F101,"+","-")</f>
        <v>+</v>
      </c>
      <c r="I101" s="0" t="s">
        <v>620</v>
      </c>
      <c r="J101" s="56" t="n">
        <f aca="false">6pf!I546</f>
        <v>3026.2</v>
      </c>
      <c r="K101" s="0" t="s">
        <v>443</v>
      </c>
      <c r="L101" s="0" t="s">
        <v>621</v>
      </c>
      <c r="M101" s="56" t="n">
        <f aca="false">SUM(6pf!I547:I549)</f>
        <v>3026.2</v>
      </c>
      <c r="N101" s="0" t="str">
        <f aca="false">IF(J101=M101,"+","-")</f>
        <v>+</v>
      </c>
    </row>
    <row r="102" customFormat="false" ht="12.8" hidden="false" customHeight="false" outlineLevel="0" collapsed="false">
      <c r="B102" s="0" t="s">
        <v>622</v>
      </c>
      <c r="C102" s="0" t="n">
        <f aca="false">6pf!C550</f>
        <v>22</v>
      </c>
      <c r="D102" s="0" t="s">
        <v>443</v>
      </c>
      <c r="E102" s="0" t="s">
        <v>623</v>
      </c>
      <c r="F102" s="0" t="n">
        <f aca="false">SUM(6pf!C551:C553)</f>
        <v>22</v>
      </c>
      <c r="G102" s="0" t="str">
        <f aca="false">IF(C102=F102,"+","-")</f>
        <v>+</v>
      </c>
      <c r="I102" s="0" t="s">
        <v>622</v>
      </c>
      <c r="J102" s="56" t="n">
        <f aca="false">6pf!I550</f>
        <v>227.5</v>
      </c>
      <c r="K102" s="0" t="s">
        <v>443</v>
      </c>
      <c r="L102" s="0" t="s">
        <v>623</v>
      </c>
      <c r="M102" s="56" t="n">
        <f aca="false">SUM(6pf!I551:I553)</f>
        <v>227.5</v>
      </c>
      <c r="N102" s="0" t="str">
        <f aca="false">IF(J102=M102,"+","-")</f>
        <v>+</v>
      </c>
    </row>
    <row r="103" customFormat="false" ht="12.8" hidden="false" customHeight="false" outlineLevel="0" collapsed="false">
      <c r="B103" s="0" t="s">
        <v>624</v>
      </c>
      <c r="C103" s="0" t="n">
        <f aca="false">6pf!C554</f>
        <v>300</v>
      </c>
      <c r="D103" s="0" t="s">
        <v>443</v>
      </c>
      <c r="E103" s="0" t="s">
        <v>625</v>
      </c>
      <c r="F103" s="0" t="n">
        <f aca="false">6pf!C555+6pf!C560</f>
        <v>300</v>
      </c>
      <c r="G103" s="0" t="str">
        <f aca="false">IF(C103=F103,"+","-")</f>
        <v>+</v>
      </c>
      <c r="I103" s="0" t="s">
        <v>624</v>
      </c>
      <c r="J103" s="56" t="n">
        <f aca="false">6pf!I554</f>
        <v>827.6</v>
      </c>
      <c r="K103" s="0" t="s">
        <v>443</v>
      </c>
      <c r="L103" s="0" t="s">
        <v>625</v>
      </c>
      <c r="M103" s="56" t="n">
        <f aca="false">6pf!I555+6pf!I560</f>
        <v>827.6</v>
      </c>
      <c r="N103" s="0" t="str">
        <f aca="false">IF(J103=M103,"+","-")</f>
        <v>+</v>
      </c>
    </row>
    <row r="104" customFormat="false" ht="12.8" hidden="false" customHeight="false" outlineLevel="0" collapsed="false">
      <c r="B104" s="0" t="s">
        <v>626</v>
      </c>
      <c r="C104" s="0" t="n">
        <f aca="false">6pf!C555</f>
        <v>206</v>
      </c>
      <c r="D104" s="0" t="s">
        <v>443</v>
      </c>
      <c r="E104" s="0" t="s">
        <v>627</v>
      </c>
      <c r="F104" s="0" t="n">
        <f aca="false">SUM(6pf!C556:C559)</f>
        <v>206</v>
      </c>
      <c r="G104" s="0" t="str">
        <f aca="false">IF(C104=F104,"+","-")</f>
        <v>+</v>
      </c>
      <c r="I104" s="0" t="s">
        <v>626</v>
      </c>
      <c r="J104" s="56" t="n">
        <f aca="false">6pf!I555</f>
        <v>491.1</v>
      </c>
      <c r="K104" s="0" t="s">
        <v>443</v>
      </c>
      <c r="L104" s="0" t="s">
        <v>627</v>
      </c>
      <c r="M104" s="56" t="n">
        <f aca="false">SUM(6pf!I556:I559)</f>
        <v>491.1</v>
      </c>
      <c r="N104" s="0" t="str">
        <f aca="false">IF(J104=M104,"+","-")</f>
        <v>+</v>
      </c>
    </row>
    <row r="105" customFormat="false" ht="12.8" hidden="false" customHeight="false" outlineLevel="0" collapsed="false">
      <c r="B105" s="0" t="s">
        <v>628</v>
      </c>
      <c r="C105" s="0" t="n">
        <f aca="false">6pf!C560</f>
        <v>94</v>
      </c>
      <c r="D105" s="0" t="s">
        <v>443</v>
      </c>
      <c r="E105" s="0" t="s">
        <v>629</v>
      </c>
      <c r="F105" s="0" t="n">
        <f aca="false">SUM(6pf!C561:C563)</f>
        <v>94</v>
      </c>
      <c r="G105" s="0" t="str">
        <f aca="false">IF(C105=F105,"+","-")</f>
        <v>+</v>
      </c>
      <c r="I105" s="0" t="s">
        <v>628</v>
      </c>
      <c r="J105" s="56" t="n">
        <f aca="false">6pf!I560</f>
        <v>336.5</v>
      </c>
      <c r="K105" s="0" t="s">
        <v>443</v>
      </c>
      <c r="L105" s="0" t="s">
        <v>629</v>
      </c>
      <c r="M105" s="56" t="n">
        <f aca="false">SUM(6pf!I561:I563)</f>
        <v>336.5</v>
      </c>
      <c r="N105" s="0" t="str">
        <f aca="false">IF(J105=M105,"+","-")</f>
        <v>+</v>
      </c>
    </row>
    <row r="106" customFormat="false" ht="12.8" hidden="false" customHeight="false" outlineLevel="0" collapsed="false">
      <c r="B106" s="0" t="s">
        <v>630</v>
      </c>
      <c r="C106" s="0" t="n">
        <f aca="false">6pf!C564</f>
        <v>490</v>
      </c>
      <c r="D106" s="0" t="s">
        <v>443</v>
      </c>
      <c r="E106" s="0" t="s">
        <v>631</v>
      </c>
      <c r="F106" s="0" t="n">
        <f aca="false">6pf!C565+6pf!C568</f>
        <v>490</v>
      </c>
      <c r="G106" s="0" t="str">
        <f aca="false">IF(C106=F106,"+","-")</f>
        <v>+</v>
      </c>
      <c r="I106" s="0" t="s">
        <v>630</v>
      </c>
      <c r="J106" s="56" t="n">
        <f aca="false">6pf!I564</f>
        <v>2421.6</v>
      </c>
      <c r="K106" s="0" t="s">
        <v>443</v>
      </c>
      <c r="L106" s="0" t="s">
        <v>631</v>
      </c>
      <c r="M106" s="56" t="n">
        <f aca="false">6pf!I565+6pf!I568</f>
        <v>2421.6</v>
      </c>
      <c r="N106" s="0" t="str">
        <f aca="false">IF(J106=M106,"+","-")</f>
        <v>+</v>
      </c>
    </row>
    <row r="107" customFormat="false" ht="12.8" hidden="false" customHeight="false" outlineLevel="0" collapsed="false">
      <c r="B107" s="0" t="s">
        <v>632</v>
      </c>
      <c r="C107" s="0" t="n">
        <f aca="false">6pf!C565</f>
        <v>371</v>
      </c>
      <c r="D107" s="0" t="s">
        <v>443</v>
      </c>
      <c r="E107" s="0" t="s">
        <v>633</v>
      </c>
      <c r="F107" s="0" t="n">
        <f aca="false">6pf!C566+6pf!C567</f>
        <v>371</v>
      </c>
      <c r="G107" s="0" t="str">
        <f aca="false">IF(C107=F107,"+","-")</f>
        <v>+</v>
      </c>
      <c r="I107" s="0" t="s">
        <v>632</v>
      </c>
      <c r="J107" s="56" t="n">
        <f aca="false">6pf!I565</f>
        <v>2010.3</v>
      </c>
      <c r="K107" s="0" t="s">
        <v>443</v>
      </c>
      <c r="L107" s="0" t="s">
        <v>633</v>
      </c>
      <c r="M107" s="56" t="n">
        <f aca="false">6pf!I566+6pf!I567</f>
        <v>2010.3</v>
      </c>
      <c r="N107" s="0" t="str">
        <f aca="false">IF(J107=M107,"+","-")</f>
        <v>+</v>
      </c>
    </row>
    <row r="108" customFormat="false" ht="12.8" hidden="false" customHeight="false" outlineLevel="0" collapsed="false">
      <c r="B108" s="0" t="s">
        <v>634</v>
      </c>
      <c r="C108" s="0" t="n">
        <f aca="false">6pf!C568</f>
        <v>119</v>
      </c>
      <c r="D108" s="0" t="s">
        <v>443</v>
      </c>
      <c r="E108" s="0" t="s">
        <v>635</v>
      </c>
      <c r="F108" s="0" t="n">
        <f aca="false">6pf!C569+6pf!C570</f>
        <v>119</v>
      </c>
      <c r="G108" s="0" t="str">
        <f aca="false">IF(C108=F108,"+","-")</f>
        <v>+</v>
      </c>
      <c r="I108" s="0" t="s">
        <v>634</v>
      </c>
      <c r="J108" s="56" t="n">
        <f aca="false">6pf!I568</f>
        <v>411.3</v>
      </c>
      <c r="K108" s="0" t="s">
        <v>443</v>
      </c>
      <c r="L108" s="0" t="s">
        <v>635</v>
      </c>
      <c r="M108" s="56" t="n">
        <f aca="false">6pf!I569+6pf!I570</f>
        <v>411.3</v>
      </c>
      <c r="N108" s="0" t="str">
        <f aca="false">IF(J108=M108,"+","-")</f>
        <v>+</v>
      </c>
    </row>
    <row r="109" customFormat="false" ht="12.8" hidden="false" customHeight="false" outlineLevel="0" collapsed="false">
      <c r="B109" s="0" t="s">
        <v>636</v>
      </c>
      <c r="C109" s="0" t="n">
        <f aca="false">6pf!C571</f>
        <v>57</v>
      </c>
      <c r="D109" s="0" t="s">
        <v>443</v>
      </c>
      <c r="E109" s="0" t="s">
        <v>637</v>
      </c>
      <c r="F109" s="0" t="n">
        <f aca="false">6pf!C572+6pf!C575</f>
        <v>57</v>
      </c>
      <c r="G109" s="0" t="str">
        <f aca="false">IF(C109=F109,"+","-")</f>
        <v>+</v>
      </c>
      <c r="I109" s="0" t="s">
        <v>636</v>
      </c>
      <c r="J109" s="56" t="n">
        <f aca="false">6pf!I571</f>
        <v>279.3</v>
      </c>
      <c r="K109" s="0" t="s">
        <v>443</v>
      </c>
      <c r="L109" s="0" t="s">
        <v>637</v>
      </c>
      <c r="M109" s="56" t="n">
        <f aca="false">6pf!I572+6pf!I575</f>
        <v>279.3</v>
      </c>
      <c r="N109" s="0" t="str">
        <f aca="false">IF(J109=M109,"+","-")</f>
        <v>+</v>
      </c>
    </row>
    <row r="110" customFormat="false" ht="12.8" hidden="false" customHeight="false" outlineLevel="0" collapsed="false">
      <c r="B110" s="0" t="s">
        <v>638</v>
      </c>
      <c r="C110" s="0" t="n">
        <f aca="false">6pf!C572</f>
        <v>35</v>
      </c>
      <c r="D110" s="0" t="s">
        <v>443</v>
      </c>
      <c r="E110" s="0" t="s">
        <v>639</v>
      </c>
      <c r="F110" s="0" t="n">
        <f aca="false">6pf!C573+6pf!C574</f>
        <v>35</v>
      </c>
      <c r="G110" s="0" t="str">
        <f aca="false">IF(C110=F110,"+","-")</f>
        <v>+</v>
      </c>
      <c r="I110" s="0" t="s">
        <v>638</v>
      </c>
      <c r="J110" s="56" t="n">
        <f aca="false">6pf!I572</f>
        <v>193.3</v>
      </c>
      <c r="K110" s="0" t="s">
        <v>443</v>
      </c>
      <c r="L110" s="0" t="s">
        <v>639</v>
      </c>
      <c r="M110" s="56" t="n">
        <f aca="false">6pf!I573+6pf!I574</f>
        <v>193.3</v>
      </c>
      <c r="N110" s="0" t="str">
        <f aca="false">IF(J110=M110,"+","-")</f>
        <v>+</v>
      </c>
    </row>
    <row r="111" customFormat="false" ht="12.8" hidden="false" customHeight="false" outlineLevel="0" collapsed="false">
      <c r="B111" s="0" t="s">
        <v>640</v>
      </c>
      <c r="C111" s="0" t="n">
        <f aca="false">6pf!C575</f>
        <v>22</v>
      </c>
      <c r="D111" s="0" t="s">
        <v>443</v>
      </c>
      <c r="E111" s="0" t="s">
        <v>641</v>
      </c>
      <c r="F111" s="0" t="n">
        <f aca="false">6pf!C576+6pf!C577</f>
        <v>22</v>
      </c>
      <c r="G111" s="0" t="str">
        <f aca="false">IF(C111=F111,"+","-")</f>
        <v>+</v>
      </c>
      <c r="I111" s="0" t="s">
        <v>640</v>
      </c>
      <c r="J111" s="56" t="n">
        <f aca="false">6pf!I575</f>
        <v>86</v>
      </c>
      <c r="K111" s="0" t="s">
        <v>443</v>
      </c>
      <c r="L111" s="0" t="s">
        <v>641</v>
      </c>
      <c r="M111" s="56" t="n">
        <f aca="false">6pf!I576+6pf!I577</f>
        <v>86</v>
      </c>
      <c r="N111" s="0" t="str">
        <f aca="false">IF(J111=M111,"+","-")</f>
        <v>+</v>
      </c>
    </row>
    <row r="112" customFormat="false" ht="12.8" hidden="false" customHeight="false" outlineLevel="0" collapsed="false">
      <c r="B112" s="0" t="s">
        <v>642</v>
      </c>
      <c r="C112" s="0" t="n">
        <f aca="false">6pf!C578</f>
        <v>337</v>
      </c>
      <c r="D112" s="0" t="s">
        <v>443</v>
      </c>
      <c r="E112" s="0" t="s">
        <v>643</v>
      </c>
      <c r="F112" s="0" t="n">
        <f aca="false">6pf!C579+6pf!C580</f>
        <v>337</v>
      </c>
      <c r="G112" s="0" t="str">
        <f aca="false">IF(C112=F112,"+","-")</f>
        <v>+</v>
      </c>
      <c r="I112" s="0" t="s">
        <v>642</v>
      </c>
      <c r="J112" s="56" t="n">
        <f aca="false">6pf!I578</f>
        <v>940.4</v>
      </c>
      <c r="K112" s="0" t="s">
        <v>443</v>
      </c>
      <c r="L112" s="0" t="s">
        <v>643</v>
      </c>
      <c r="M112" s="56" t="n">
        <f aca="false">6pf!I579+6pf!I580</f>
        <v>940.4</v>
      </c>
      <c r="N112" s="0" t="str">
        <f aca="false">IF(J112=M112,"+","-")</f>
        <v>+</v>
      </c>
    </row>
    <row r="113" customFormat="false" ht="12.8" hidden="false" customHeight="false" outlineLevel="0" collapsed="false">
      <c r="B113" s="0" t="s">
        <v>585</v>
      </c>
      <c r="C113" s="0" t="n">
        <f aca="false">6pf!C428</f>
        <v>4338</v>
      </c>
      <c r="D113" s="0" t="s">
        <v>443</v>
      </c>
      <c r="E113" s="0" t="s">
        <v>644</v>
      </c>
      <c r="F113" s="0" t="n">
        <f aca="false">6pf!C110+6pf!C135+6pf!C156+6pf!C181+6pf!C195+6pf!C225+6pf!C269+6pf!C278+6pf!C291+6pf!C300+6pf!C309+6pf!C319+6pf!C329+6pf!C338+6pf!C355+6pf!C371</f>
        <v>4338</v>
      </c>
      <c r="G113" s="0" t="str">
        <f aca="false">IF(C113=F113,"+","-")</f>
        <v>+</v>
      </c>
      <c r="I113" s="0" t="s">
        <v>585</v>
      </c>
      <c r="J113" s="56" t="n">
        <f aca="false">6pf!I428</f>
        <v>45027.1</v>
      </c>
      <c r="K113" s="0" t="s">
        <v>443</v>
      </c>
      <c r="L113" s="0" t="s">
        <v>644</v>
      </c>
      <c r="M113" s="56" t="n">
        <f aca="false">6pf!I110+6pf!I135+6pf!I156+6pf!I181+6pf!I195+6pf!I225+6pf!I269+6pf!I278+6pf!I291+6pf!I300+6pf!I309+6pf!I319+6pf!I329+6pf!I338+6pf!I355+6pf!I371</f>
        <v>45027.1</v>
      </c>
      <c r="N113" s="0" t="str">
        <f aca="false">IF(J113=M113,"+","-")</f>
        <v>+</v>
      </c>
    </row>
    <row r="114" customFormat="false" ht="12.8" hidden="false" customHeight="false" outlineLevel="0" collapsed="false">
      <c r="B114" s="0" t="s">
        <v>589</v>
      </c>
      <c r="C114" s="0" t="n">
        <f aca="false">6pf!C440</f>
        <v>7635</v>
      </c>
      <c r="D114" s="0" t="s">
        <v>581</v>
      </c>
      <c r="E114" s="0" t="s">
        <v>645</v>
      </c>
      <c r="F114" s="0" t="n">
        <f aca="false">6pf!C438+6pf!C428</f>
        <v>7638</v>
      </c>
      <c r="G114" s="0" t="str">
        <f aca="false">IF(C114&lt;=F114,"+","-")</f>
        <v>+</v>
      </c>
      <c r="I114" s="0" t="s">
        <v>589</v>
      </c>
      <c r="J114" s="56" t="n">
        <f aca="false">6pf!I440</f>
        <v>61167.4</v>
      </c>
      <c r="K114" s="0" t="s">
        <v>581</v>
      </c>
      <c r="L114" s="0" t="s">
        <v>645</v>
      </c>
      <c r="M114" s="56" t="n">
        <f aca="false">6pf!I438+6pf!I428</f>
        <v>61362.3</v>
      </c>
      <c r="N114" s="0" t="str">
        <f aca="false">IF(J114&lt;=M114,"+","-")</f>
        <v>+</v>
      </c>
    </row>
    <row r="115" customFormat="false" ht="12.8" hidden="false" customHeight="false" outlineLevel="0" collapsed="false">
      <c r="B115" s="0" t="s">
        <v>646</v>
      </c>
      <c r="C115" s="0" t="n">
        <f aca="false">6pf!C529</f>
        <v>81762</v>
      </c>
      <c r="D115" s="0" t="s">
        <v>443</v>
      </c>
      <c r="E115" s="0" t="s">
        <v>647</v>
      </c>
      <c r="F115" s="0" t="e">
        <f aca="false">6pf!C114+6pf!C133+6pf!C139+6pf!C157+6pf!C182+6pf!C191+6pf!C203+6pf!C207+6pf!C208+6pf!C232+6pf!C268+6pf!C277+6pf!C290+6pf!C299+6pf!C308+6pf!C318+6pf!C328+6pf!C337+6pf!C359+6pf!C370+6pf!C428+'6pf'!r[239]c[-3]-'6pf'!r[256]c[-3]-6pf!C195</f>
        <v>#VALUE!</v>
      </c>
      <c r="G115" s="0" t="e">
        <f aca="false">IF(C115=F115,"+","-")</f>
        <v>#VALUE!</v>
      </c>
      <c r="I115" s="0" t="s">
        <v>646</v>
      </c>
      <c r="J115" s="56" t="n">
        <f aca="false">6pf!I529</f>
        <v>253936.7</v>
      </c>
      <c r="K115" s="0" t="s">
        <v>443</v>
      </c>
      <c r="L115" s="0" t="s">
        <v>647</v>
      </c>
      <c r="M115" s="56" t="e">
        <f aca="false">6pf!I114+6pf!I133+6pf!I139+6pf!I157+6pf!I182+6pf!I191+6pf!I203+6pf!I207+6pf!I208+6pf!I232+6pf!I268+6pf!I277+6pf!I290+6pf!I299+6pf!I308+6pf!I318+6pf!I328+6pf!I337+6pf!I359+6pf!I370+6pf!I428+'6pf'!r[239]c[-4]-'6pf'!r[256]c[-4]-6pf!I195</f>
        <v>#VALUE!</v>
      </c>
      <c r="N115" s="0" t="e">
        <f aca="false">IF(J115=M115,"+","-")</f>
        <v>#VALUE!</v>
      </c>
    </row>
    <row r="116" customFormat="false" ht="12.8" hidden="false" customHeight="false" outlineLevel="0" collapsed="false">
      <c r="B116" s="0" t="s">
        <v>648</v>
      </c>
      <c r="C116" s="0" t="n">
        <f aca="false">6pf!C47</f>
        <v>36141</v>
      </c>
      <c r="D116" s="0" t="s">
        <v>443</v>
      </c>
      <c r="E116" s="0" t="s">
        <v>649</v>
      </c>
      <c r="F116" s="0" t="n">
        <f aca="false">6pf!C36+6pf!C40+6pf!C41+6pf!C42+6pf!C43+6pf!C44+6pf!C45+6pf!C46</f>
        <v>36141</v>
      </c>
      <c r="G116" s="0" t="str">
        <f aca="false">IF(C116=F116,"+","-")</f>
        <v>+</v>
      </c>
      <c r="I116" s="0" t="s">
        <v>648</v>
      </c>
      <c r="J116" s="56" t="n">
        <f aca="false">6pf!I47</f>
        <v>133377.6</v>
      </c>
      <c r="K116" s="0" t="s">
        <v>443</v>
      </c>
      <c r="L116" s="0" t="s">
        <v>649</v>
      </c>
      <c r="M116" s="56" t="n">
        <f aca="false">6pf!I36+6pf!I40+6pf!I41+6pf!I42+6pf!I43+6pf!I44+6pf!I45+6pf!I46</f>
        <v>133377.6</v>
      </c>
      <c r="N116" s="0" t="str">
        <f aca="false">IF(J116=M116,"+","-")</f>
        <v>+</v>
      </c>
    </row>
    <row r="117" customFormat="false" ht="12.8" hidden="false" customHeight="false" outlineLevel="0" collapsed="false">
      <c r="B117" s="0" t="s">
        <v>650</v>
      </c>
      <c r="C117" s="0" t="n">
        <f aca="false">6pf!C240</f>
        <v>434</v>
      </c>
      <c r="D117" s="0" t="s">
        <v>443</v>
      </c>
      <c r="E117" s="0" t="s">
        <v>651</v>
      </c>
      <c r="F117" s="0" t="n">
        <f aca="false">6pf!C227+6pf!C229+6pf!C231+6pf!C236+6pf!C234+6pf!C238</f>
        <v>434</v>
      </c>
      <c r="G117" s="0" t="str">
        <f aca="false">IF(C117=F117,"+","-")</f>
        <v>+</v>
      </c>
      <c r="I117" s="0" t="s">
        <v>650</v>
      </c>
      <c r="J117" s="56" t="n">
        <f aca="false">6pf!I240</f>
        <v>2465.6</v>
      </c>
      <c r="K117" s="0" t="s">
        <v>443</v>
      </c>
      <c r="L117" s="0" t="s">
        <v>651</v>
      </c>
      <c r="M117" s="56" t="n">
        <f aca="false">6pf!I227+6pf!I229+6pf!I231+6pf!I236+6pf!I234+6pf!I238</f>
        <v>2465.6</v>
      </c>
      <c r="N117" s="0" t="str">
        <f aca="false">IF(J117=M117,"+","-")</f>
        <v>+</v>
      </c>
    </row>
    <row r="118" customFormat="false" ht="12.8" hidden="false" customHeight="false" outlineLevel="0" collapsed="false">
      <c r="B118" s="0" t="s">
        <v>652</v>
      </c>
      <c r="C118" s="0" t="n">
        <f aca="false">6pf!C441</f>
        <v>219</v>
      </c>
      <c r="D118" s="0" t="s">
        <v>581</v>
      </c>
      <c r="E118" s="0" t="n">
        <v>367</v>
      </c>
      <c r="F118" s="0" t="n">
        <f aca="false">6pf!C429</f>
        <v>219</v>
      </c>
      <c r="G118" s="0" t="str">
        <f aca="false">IF(C118&lt;=F118,"+","-")</f>
        <v>+</v>
      </c>
      <c r="I118" s="0" t="s">
        <v>652</v>
      </c>
      <c r="J118" s="56" t="n">
        <f aca="false">6pf!I441</f>
        <v>2781.7</v>
      </c>
      <c r="K118" s="0" t="s">
        <v>581</v>
      </c>
      <c r="L118" s="0" t="n">
        <v>367</v>
      </c>
      <c r="M118" s="56" t="n">
        <f aca="false">6pf!I429</f>
        <v>2781.7</v>
      </c>
      <c r="N118" s="0" t="str">
        <f aca="false">IF(J118&lt;=M118,"+","-")</f>
        <v>+</v>
      </c>
    </row>
    <row r="119" customFormat="false" ht="12.8" hidden="false" customHeight="false" outlineLevel="0" collapsed="false">
      <c r="B119" s="0" t="s">
        <v>653</v>
      </c>
      <c r="C119" s="0" t="n">
        <f aca="false">6pf!C442</f>
        <v>3528</v>
      </c>
      <c r="D119" s="0" t="s">
        <v>581</v>
      </c>
      <c r="E119" s="0" t="n">
        <v>368</v>
      </c>
      <c r="F119" s="0" t="n">
        <f aca="false">6pf!C430</f>
        <v>3528</v>
      </c>
      <c r="G119" s="0" t="str">
        <f aca="false">IF(C119&lt;=F119,"+","-")</f>
        <v>+</v>
      </c>
      <c r="I119" s="0" t="s">
        <v>653</v>
      </c>
      <c r="J119" s="56" t="n">
        <f aca="false">6pf!I442</f>
        <v>37713.1</v>
      </c>
      <c r="K119" s="0" t="s">
        <v>581</v>
      </c>
      <c r="L119" s="0" t="n">
        <v>368</v>
      </c>
      <c r="M119" s="56" t="n">
        <f aca="false">6pf!I430</f>
        <v>37713.1</v>
      </c>
      <c r="N119" s="0" t="str">
        <f aca="false">IF(J119&lt;=M119,"+","-")</f>
        <v>+</v>
      </c>
    </row>
    <row r="120" customFormat="false" ht="12.8" hidden="false" customHeight="false" outlineLevel="0" collapsed="false">
      <c r="B120" s="0" t="s">
        <v>654</v>
      </c>
      <c r="C120" s="0" t="n">
        <f aca="false">6pf!C443</f>
        <v>591</v>
      </c>
      <c r="D120" s="0" t="s">
        <v>581</v>
      </c>
      <c r="E120" s="0" t="n">
        <v>369</v>
      </c>
      <c r="F120" s="0" t="n">
        <f aca="false">6pf!C431</f>
        <v>591</v>
      </c>
      <c r="G120" s="0" t="str">
        <f aca="false">IF(C120&lt;=F120,"+","-")</f>
        <v>+</v>
      </c>
      <c r="I120" s="0" t="s">
        <v>654</v>
      </c>
      <c r="J120" s="56" t="n">
        <f aca="false">6pf!I443</f>
        <v>4532.3</v>
      </c>
      <c r="K120" s="0" t="s">
        <v>581</v>
      </c>
      <c r="L120" s="0" t="n">
        <v>369</v>
      </c>
      <c r="M120" s="56" t="n">
        <f aca="false">6pf!I431</f>
        <v>4532.3</v>
      </c>
      <c r="N120" s="0" t="str">
        <f aca="false">IF(J120&lt;=M120,"+","-")</f>
        <v>+</v>
      </c>
    </row>
    <row r="121" customFormat="false" ht="12.8" hidden="false" customHeight="false" outlineLevel="0" collapsed="false">
      <c r="B121" s="0" t="s">
        <v>655</v>
      </c>
      <c r="C121" s="0" t="n">
        <f aca="false">6pf!C444</f>
        <v>3297</v>
      </c>
      <c r="D121" s="0" t="s">
        <v>581</v>
      </c>
      <c r="E121" s="0" t="n">
        <v>376</v>
      </c>
      <c r="F121" s="0" t="n">
        <f aca="false">6pf!C438</f>
        <v>3300</v>
      </c>
      <c r="G121" s="0" t="str">
        <f aca="false">IF(C121&lt;=F121,"+","-")</f>
        <v>+</v>
      </c>
      <c r="I121" s="0" t="s">
        <v>655</v>
      </c>
      <c r="J121" s="56" t="n">
        <f aca="false">6pf!I444</f>
        <v>16140.3</v>
      </c>
      <c r="K121" s="0" t="s">
        <v>581</v>
      </c>
      <c r="L121" s="0" t="n">
        <v>376</v>
      </c>
      <c r="M121" s="56" t="n">
        <f aca="false">6pf!I438</f>
        <v>16335.2</v>
      </c>
      <c r="N121" s="0" t="str">
        <f aca="false">IF(J121&lt;=M121,"+","-")</f>
        <v>+</v>
      </c>
    </row>
    <row r="122" customFormat="false" ht="12.8" hidden="false" customHeight="false" outlineLevel="0" collapsed="false">
      <c r="B122" s="0" t="s">
        <v>556</v>
      </c>
      <c r="C122" s="0" t="n">
        <f aca="false">6pf!C358</f>
        <v>3320</v>
      </c>
      <c r="D122" s="0" t="s">
        <v>443</v>
      </c>
      <c r="E122" s="0" t="s">
        <v>656</v>
      </c>
      <c r="F122" s="0" t="n">
        <f aca="false">6pf!C534+6pf!C546+6pf!C555+6pf!C565+6pf!C572</f>
        <v>3320</v>
      </c>
      <c r="G122" s="0" t="str">
        <f aca="false">IF(C122=F122,"+","-")</f>
        <v>+</v>
      </c>
      <c r="I122" s="0" t="s">
        <v>556</v>
      </c>
      <c r="J122" s="56" t="n">
        <f aca="false">6pf!I358</f>
        <v>30387.4</v>
      </c>
      <c r="K122" s="0" t="s">
        <v>443</v>
      </c>
      <c r="L122" s="0" t="s">
        <v>656</v>
      </c>
      <c r="M122" s="56" t="n">
        <f aca="false">6pf!I534+6pf!I546+6pf!I555+6pf!I565+6pf!I572</f>
        <v>30387.4</v>
      </c>
      <c r="N122" s="0" t="str">
        <f aca="false">IF(J122=M122,"+","-")</f>
        <v>+</v>
      </c>
    </row>
    <row r="123" customFormat="false" ht="12.8" hidden="false" customHeight="false" outlineLevel="0" collapsed="false">
      <c r="B123" s="0" t="s">
        <v>657</v>
      </c>
      <c r="C123" s="0" t="n">
        <f aca="false">6pf!C359+6pf!C370</f>
        <v>2914</v>
      </c>
      <c r="D123" s="0" t="s">
        <v>443</v>
      </c>
      <c r="E123" s="0" t="s">
        <v>658</v>
      </c>
      <c r="F123" s="0" t="n">
        <f aca="false">6pf!C534+6pf!C546+6pf!C555</f>
        <v>2914</v>
      </c>
      <c r="G123" s="0" t="str">
        <f aca="false">IF(C123=F123,"+","-")</f>
        <v>+</v>
      </c>
      <c r="I123" s="0" t="s">
        <v>657</v>
      </c>
      <c r="J123" s="56" t="n">
        <f aca="false">6pf!I359+6pf!I370</f>
        <v>28183.8</v>
      </c>
      <c r="K123" s="0" t="s">
        <v>443</v>
      </c>
      <c r="L123" s="0" t="s">
        <v>658</v>
      </c>
      <c r="M123" s="56" t="n">
        <f aca="false">6pf!I534+6pf!I546+6pf!I555</f>
        <v>28183.8</v>
      </c>
      <c r="N123" s="0" t="str">
        <f aca="false">IF(J123=M123,"+","-")</f>
        <v>+</v>
      </c>
    </row>
    <row r="124" customFormat="false" ht="12.8" hidden="false" customHeight="false" outlineLevel="0" collapsed="false">
      <c r="B124" s="0" t="s">
        <v>659</v>
      </c>
      <c r="C124" s="0" t="n">
        <f aca="false">6pf!C361</f>
        <v>109</v>
      </c>
      <c r="D124" s="0" t="s">
        <v>443</v>
      </c>
      <c r="E124" s="0" t="s">
        <v>660</v>
      </c>
      <c r="F124" s="0" t="n">
        <f aca="false">6pf!C535+6pf!C547+6pf!C556</f>
        <v>109</v>
      </c>
      <c r="G124" s="0" t="str">
        <f aca="false">IF(C124=F124,"+","-")</f>
        <v>+</v>
      </c>
      <c r="I124" s="0" t="s">
        <v>659</v>
      </c>
      <c r="J124" s="56" t="n">
        <f aca="false">6pf!I361</f>
        <v>1273.4</v>
      </c>
      <c r="K124" s="0" t="s">
        <v>443</v>
      </c>
      <c r="L124" s="0" t="s">
        <v>660</v>
      </c>
      <c r="M124" s="56" t="n">
        <f aca="false">6pf!I535+6pf!I547+6pf!I556</f>
        <v>1273.4</v>
      </c>
      <c r="N124" s="0" t="str">
        <f aca="false">IF(J124=M124,"+","-")</f>
        <v>+</v>
      </c>
    </row>
    <row r="125" customFormat="false" ht="12.8" hidden="false" customHeight="false" outlineLevel="0" collapsed="false">
      <c r="B125" s="0" t="s">
        <v>661</v>
      </c>
      <c r="C125" s="0" t="n">
        <f aca="false">6pf!C364</f>
        <v>2401</v>
      </c>
      <c r="D125" s="0" t="s">
        <v>443</v>
      </c>
      <c r="E125" s="0" t="s">
        <v>662</v>
      </c>
      <c r="F125" s="0" t="n">
        <f aca="false">6pf!C537+6pf!C548+6pf!C557</f>
        <v>2401</v>
      </c>
      <c r="G125" s="0" t="str">
        <f aca="false">IF(C125=F125,"+","-")</f>
        <v>+</v>
      </c>
      <c r="I125" s="0" t="s">
        <v>661</v>
      </c>
      <c r="J125" s="56" t="n">
        <f aca="false">6pf!I364</f>
        <v>24298.5</v>
      </c>
      <c r="K125" s="0" t="s">
        <v>443</v>
      </c>
      <c r="L125" s="0" t="s">
        <v>662</v>
      </c>
      <c r="M125" s="56" t="n">
        <f aca="false">6pf!I537+6pf!I548+6pf!I557</f>
        <v>24298.5</v>
      </c>
      <c r="N125" s="0" t="str">
        <f aca="false">IF(J125=M125,"+","-")</f>
        <v>+</v>
      </c>
    </row>
    <row r="126" customFormat="false" ht="12.8" hidden="false" customHeight="false" outlineLevel="0" collapsed="false">
      <c r="B126" s="0" t="s">
        <v>663</v>
      </c>
      <c r="C126" s="0" t="n">
        <f aca="false">6pf!C367</f>
        <v>404</v>
      </c>
      <c r="D126" s="0" t="s">
        <v>443</v>
      </c>
      <c r="E126" s="0" t="s">
        <v>664</v>
      </c>
      <c r="F126" s="0" t="n">
        <f aca="false">6pf!C539+6pf!C549+6pf!C558</f>
        <v>404</v>
      </c>
      <c r="G126" s="0" t="str">
        <f aca="false">IF(C126=F126,"+","-")</f>
        <v>+</v>
      </c>
      <c r="I126" s="0" t="s">
        <v>663</v>
      </c>
      <c r="J126" s="56" t="n">
        <f aca="false">6pf!I367</f>
        <v>2611.9</v>
      </c>
      <c r="K126" s="0" t="s">
        <v>443</v>
      </c>
      <c r="L126" s="0" t="s">
        <v>664</v>
      </c>
      <c r="M126" s="56" t="n">
        <f aca="false">6pf!I539+6pf!I549+6pf!I558</f>
        <v>2611.9</v>
      </c>
      <c r="N126" s="0" t="str">
        <f aca="false">IF(J126=M126,"+","-")</f>
        <v>+</v>
      </c>
    </row>
    <row r="127" customFormat="false" ht="12.8" hidden="false" customHeight="false" outlineLevel="0" collapsed="false">
      <c r="B127" s="0" t="s">
        <v>562</v>
      </c>
      <c r="C127" s="0" t="n">
        <f aca="false">6pf!C372</f>
        <v>406</v>
      </c>
      <c r="D127" s="0" t="s">
        <v>443</v>
      </c>
      <c r="E127" s="0" t="s">
        <v>665</v>
      </c>
      <c r="F127" s="0" t="n">
        <f aca="false">6pf!C565+6pf!C572</f>
        <v>406</v>
      </c>
      <c r="G127" s="0" t="str">
        <f aca="false">IF(C127=F127,"+","-")</f>
        <v>+</v>
      </c>
      <c r="I127" s="0" t="s">
        <v>562</v>
      </c>
      <c r="J127" s="56" t="n">
        <f aca="false">6pf!I372</f>
        <v>2203.6</v>
      </c>
      <c r="K127" s="0" t="s">
        <v>443</v>
      </c>
      <c r="L127" s="0" t="s">
        <v>665</v>
      </c>
      <c r="M127" s="56" t="n">
        <f aca="false">6pf!I565+6pf!I572</f>
        <v>2203.6</v>
      </c>
      <c r="N127" s="0" t="str">
        <f aca="false">IF(J127=M127,"+","-")</f>
        <v>+</v>
      </c>
    </row>
    <row r="128" customFormat="false" ht="12.8" hidden="false" customHeight="false" outlineLevel="0" collapsed="false">
      <c r="B128" s="0" t="s">
        <v>666</v>
      </c>
      <c r="C128" s="0" t="n">
        <f aca="false">6pf!C373</f>
        <v>385</v>
      </c>
      <c r="D128" s="0" t="s">
        <v>443</v>
      </c>
      <c r="E128" s="0" t="s">
        <v>667</v>
      </c>
      <c r="F128" s="0" t="n">
        <f aca="false">6pf!C566+6pf!C573</f>
        <v>385</v>
      </c>
      <c r="G128" s="0" t="str">
        <f aca="false">IF(C128=F128,"+","-")</f>
        <v>+</v>
      </c>
      <c r="I128" s="0" t="s">
        <v>666</v>
      </c>
      <c r="J128" s="56" t="n">
        <f aca="false">6pf!I373</f>
        <v>2110.8</v>
      </c>
      <c r="K128" s="0" t="s">
        <v>443</v>
      </c>
      <c r="L128" s="0" t="s">
        <v>667</v>
      </c>
      <c r="M128" s="56" t="n">
        <f aca="false">6pf!I566+6pf!I573</f>
        <v>2110.8</v>
      </c>
      <c r="N128" s="0" t="str">
        <f aca="false">IF(J128=M128,"+","-")</f>
        <v>+</v>
      </c>
    </row>
    <row r="129" customFormat="false" ht="12.8" hidden="false" customHeight="false" outlineLevel="0" collapsed="false">
      <c r="B129" s="0" t="s">
        <v>668</v>
      </c>
      <c r="C129" s="0" t="n">
        <f aca="false">6pf!C374+6pf!C375</f>
        <v>21</v>
      </c>
      <c r="D129" s="0" t="s">
        <v>443</v>
      </c>
      <c r="E129" s="0" t="s">
        <v>669</v>
      </c>
      <c r="F129" s="0" t="n">
        <f aca="false">6pf!C567+6pf!C574</f>
        <v>21</v>
      </c>
      <c r="G129" s="0" t="str">
        <f aca="false">IF(C129=F129,"+","-")</f>
        <v>+</v>
      </c>
      <c r="I129" s="0" t="s">
        <v>668</v>
      </c>
      <c r="J129" s="56" t="n">
        <f aca="false">6pf!I374+6pf!I375</f>
        <v>92.8</v>
      </c>
      <c r="K129" s="0" t="s">
        <v>443</v>
      </c>
      <c r="L129" s="0" t="s">
        <v>669</v>
      </c>
      <c r="M129" s="56" t="n">
        <f aca="false">6pf!I567+6pf!I574</f>
        <v>92.8</v>
      </c>
      <c r="N129" s="0" t="str">
        <f aca="false">IF(J129=M129,"+","-")</f>
        <v>+</v>
      </c>
    </row>
    <row r="134" customFormat="false" ht="12.8" hidden="false" customHeight="false" outlineLevel="0" collapsed="false">
      <c r="B134" s="58" t="s">
        <v>670</v>
      </c>
      <c r="C134" s="58"/>
    </row>
    <row r="135" customFormat="false" ht="12.8" hidden="false" customHeight="false" outlineLevel="0" collapsed="false">
      <c r="A135" s="57"/>
      <c r="D135" s="0" t="s">
        <v>440</v>
      </c>
      <c r="G135" s="0" t="s">
        <v>441</v>
      </c>
    </row>
    <row r="136" customFormat="false" ht="12.8" hidden="false" customHeight="false" outlineLevel="0" collapsed="false">
      <c r="A136" s="57"/>
      <c r="B136" s="0" t="s">
        <v>671</v>
      </c>
      <c r="C136" s="56" t="n">
        <f aca="false">6pf!D26</f>
        <v>879</v>
      </c>
      <c r="D136" s="0" t="s">
        <v>672</v>
      </c>
      <c r="E136" s="0" t="s">
        <v>673</v>
      </c>
      <c r="F136" s="56" t="n">
        <f aca="false">6pf!E26</f>
        <v>807.7</v>
      </c>
      <c r="G136" s="0" t="str">
        <f aca="false">IF(C136&gt;=F136,"+","-")</f>
        <v>+</v>
      </c>
    </row>
    <row r="137" customFormat="false" ht="12.8" hidden="false" customHeight="false" outlineLevel="0" collapsed="false">
      <c r="A137" s="57"/>
      <c r="B137" s="0" t="s">
        <v>674</v>
      </c>
      <c r="C137" s="56" t="n">
        <f aca="false">6pf!F26</f>
        <v>893.2</v>
      </c>
      <c r="D137" s="0" t="s">
        <v>672</v>
      </c>
      <c r="E137" s="0" t="s">
        <v>671</v>
      </c>
      <c r="F137" s="56" t="n">
        <f aca="false">6pf!D26</f>
        <v>879</v>
      </c>
      <c r="G137" s="0" t="str">
        <f aca="false">IF(C137&gt;=F137,"+","-")</f>
        <v>+</v>
      </c>
    </row>
    <row r="138" customFormat="false" ht="12.8" hidden="false" customHeight="false" outlineLevel="0" collapsed="false">
      <c r="A138" s="57"/>
      <c r="B138" s="0" t="s">
        <v>675</v>
      </c>
      <c r="C138" s="56" t="n">
        <f aca="false">6pf!G26</f>
        <v>893.2</v>
      </c>
      <c r="D138" s="0" t="s">
        <v>672</v>
      </c>
      <c r="E138" s="0" t="s">
        <v>674</v>
      </c>
      <c r="F138" s="56" t="n">
        <f aca="false">6pf!F26</f>
        <v>893.2</v>
      </c>
      <c r="G138" s="0" t="str">
        <f aca="false">IF(C138&gt;=F138,"+","-")</f>
        <v>+</v>
      </c>
    </row>
    <row r="139" customFormat="false" ht="12.8" hidden="false" customHeight="false" outlineLevel="0" collapsed="false">
      <c r="A139" s="57"/>
      <c r="B139" s="0" t="s">
        <v>676</v>
      </c>
      <c r="C139" s="56" t="n">
        <f aca="false">6pf!H26</f>
        <v>895.6</v>
      </c>
      <c r="D139" s="0" t="s">
        <v>672</v>
      </c>
      <c r="E139" s="0" t="s">
        <v>675</v>
      </c>
      <c r="F139" s="56" t="n">
        <f aca="false">6pf!G26</f>
        <v>893.2</v>
      </c>
      <c r="G139" s="0" t="str">
        <f aca="false">IF(C139&gt;=F139,"+","-")</f>
        <v>+</v>
      </c>
    </row>
    <row r="140" customFormat="false" ht="12.8" hidden="false" customHeight="false" outlineLevel="0" collapsed="false">
      <c r="A140" s="57"/>
      <c r="B140" s="0" t="s">
        <v>677</v>
      </c>
      <c r="C140" s="56" t="n">
        <f aca="false">6pf!I26</f>
        <v>917.4</v>
      </c>
      <c r="D140" s="0" t="s">
        <v>672</v>
      </c>
      <c r="E140" s="0" t="s">
        <v>676</v>
      </c>
      <c r="F140" s="56" t="n">
        <f aca="false">6pf!H26</f>
        <v>895.6</v>
      </c>
      <c r="G140" s="0" t="str">
        <f aca="false">IF(C140&gt;=F140,"+","-")</f>
        <v>+</v>
      </c>
    </row>
    <row r="141" customFormat="false" ht="12.8" hidden="false" customHeight="false" outlineLevel="0" collapsed="false">
      <c r="A141" s="57"/>
      <c r="B141" s="0" t="s">
        <v>678</v>
      </c>
      <c r="C141" s="56" t="n">
        <f aca="false">6pf!J26</f>
        <v>2872.54901960784</v>
      </c>
      <c r="D141" s="0" t="s">
        <v>672</v>
      </c>
      <c r="E141" s="0" t="s">
        <v>679</v>
      </c>
      <c r="F141" s="56" t="n">
        <f aca="false">6pf!K26</f>
        <v>2639.54248366013</v>
      </c>
      <c r="G141" s="0" t="str">
        <f aca="false">IF(C141&gt;=F141,"+","-")</f>
        <v>+</v>
      </c>
    </row>
    <row r="142" customFormat="false" ht="12.8" hidden="false" customHeight="false" outlineLevel="0" collapsed="false">
      <c r="A142" s="57"/>
      <c r="B142" s="0" t="s">
        <v>680</v>
      </c>
      <c r="C142" s="56" t="n">
        <f aca="false">6pf!L26</f>
        <v>2918.95424836601</v>
      </c>
      <c r="D142" s="0" t="s">
        <v>672</v>
      </c>
      <c r="E142" s="0" t="s">
        <v>678</v>
      </c>
      <c r="F142" s="56" t="n">
        <f aca="false">6pf!J26</f>
        <v>2872.54901960784</v>
      </c>
      <c r="G142" s="0" t="str">
        <f aca="false">IF(C142&gt;=F142,"+","-")</f>
        <v>+</v>
      </c>
    </row>
    <row r="143" customFormat="false" ht="12.8" hidden="false" customHeight="false" outlineLevel="0" collapsed="false">
      <c r="A143" s="57"/>
      <c r="B143" s="0" t="s">
        <v>681</v>
      </c>
      <c r="C143" s="56" t="n">
        <f aca="false">6pf!M26</f>
        <v>2918.95424836601</v>
      </c>
      <c r="D143" s="0" t="s">
        <v>672</v>
      </c>
      <c r="E143" s="0" t="s">
        <v>680</v>
      </c>
      <c r="F143" s="56" t="n">
        <f aca="false">6pf!L26</f>
        <v>2918.95424836601</v>
      </c>
      <c r="G143" s="0" t="str">
        <f aca="false">IF(C143&gt;=F143,"+","-")</f>
        <v>+</v>
      </c>
    </row>
    <row r="144" customFormat="false" ht="12.8" hidden="false" customHeight="false" outlineLevel="0" collapsed="false">
      <c r="A144" s="57"/>
      <c r="B144" s="0" t="s">
        <v>682</v>
      </c>
      <c r="C144" s="56" t="n">
        <f aca="false">6pf!N26</f>
        <v>2926.79738562092</v>
      </c>
      <c r="D144" s="0" t="s">
        <v>672</v>
      </c>
      <c r="E144" s="0" t="s">
        <v>681</v>
      </c>
      <c r="F144" s="56" t="n">
        <f aca="false">6pf!M26</f>
        <v>2918.95424836601</v>
      </c>
      <c r="G144" s="0" t="str">
        <f aca="false">IF(C144&gt;=F144,"+","-")</f>
        <v>+</v>
      </c>
    </row>
    <row r="145" customFormat="false" ht="12.8" hidden="false" customHeight="false" outlineLevel="0" collapsed="false">
      <c r="B145" s="0" t="s">
        <v>683</v>
      </c>
      <c r="C145" s="56" t="n">
        <f aca="false">6pf!O26</f>
        <v>2998.03921568627</v>
      </c>
      <c r="D145" s="0" t="s">
        <v>672</v>
      </c>
      <c r="E145" s="0" t="s">
        <v>682</v>
      </c>
      <c r="F145" s="56" t="n">
        <f aca="false">6pf!N26</f>
        <v>2926.79738562092</v>
      </c>
      <c r="G145" s="0" t="str">
        <f aca="false">IF(C145&gt;=F145,"+","-")</f>
        <v>+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5" min="5" style="0" width="57.37"/>
    <col collapsed="false" customWidth="true" hidden="false" outlineLevel="0" max="6" min="6" style="0" width="9.32"/>
    <col collapsed="false" customWidth="true" hidden="false" outlineLevel="0" max="8" min="7" style="0" width="8.1"/>
    <col collapsed="false" customWidth="true" hidden="false" outlineLevel="0" max="12" min="12" style="0" width="58.59"/>
  </cols>
  <sheetData>
    <row r="1" customFormat="false" ht="12.8" hidden="false" customHeight="false" outlineLevel="0" collapsed="false">
      <c r="B1" s="0" t="s">
        <v>436</v>
      </c>
      <c r="I1" s="0" t="s">
        <v>436</v>
      </c>
    </row>
    <row r="2" customFormat="false" ht="12.8" hidden="false" customHeight="false" outlineLevel="0" collapsed="false">
      <c r="B2" s="0" t="s">
        <v>437</v>
      </c>
      <c r="I2" s="0" t="s">
        <v>438</v>
      </c>
      <c r="J2" s="0" t="s">
        <v>439</v>
      </c>
    </row>
    <row r="3" customFormat="false" ht="12.8" hidden="false" customHeight="false" outlineLevel="0" collapsed="false">
      <c r="D3" s="0" t="s">
        <v>440</v>
      </c>
      <c r="G3" s="0" t="s">
        <v>441</v>
      </c>
      <c r="K3" s="0" t="s">
        <v>440</v>
      </c>
      <c r="N3" s="0" t="s">
        <v>441</v>
      </c>
    </row>
    <row r="4" customFormat="false" ht="12.8" hidden="false" customHeight="false" outlineLevel="0" collapsed="false">
      <c r="B4" s="0" t="s">
        <v>442</v>
      </c>
      <c r="C4" s="0" t="n">
        <f aca="false">6pf!P6</f>
        <v>12439</v>
      </c>
      <c r="D4" s="0" t="s">
        <v>443</v>
      </c>
      <c r="E4" s="0" t="s">
        <v>444</v>
      </c>
      <c r="F4" s="0" t="n">
        <f aca="false">6pf!P11+6pf!P190+6pf!P220+6pf!P262+6pf!P272+6pf!P281+6pf!P283+6pf!P285+6pf!P294+6pf!P303+6pf!P313+6pf!P322+6pf!P332+6pf!P341+6pf!P346+6pf!P348+6pf!P358</f>
        <v>12439</v>
      </c>
      <c r="G4" s="0" t="str">
        <f aca="false">IF(C4=F4,"+","-")</f>
        <v>+</v>
      </c>
      <c r="I4" s="0" t="s">
        <v>442</v>
      </c>
      <c r="J4" s="56" t="n">
        <f aca="false">6pf!Q6</f>
        <v>41994.8</v>
      </c>
      <c r="K4" s="0" t="s">
        <v>443</v>
      </c>
      <c r="L4" s="0" t="s">
        <v>444</v>
      </c>
      <c r="M4" s="56" t="n">
        <f aca="false">6pf!Q11+6pf!Q190+6pf!Q220+6pf!Q262+6pf!Q272+6pf!Q281+6pf!Q283+6pf!Q285+6pf!Q294+6pf!Q303+6pf!Q313+6pf!Q322+6pf!Q332+6pf!Q341+6pf!Q346+6pf!Q348+6pf!Q358</f>
        <v>41994.8</v>
      </c>
      <c r="N4" s="0" t="str">
        <f aca="false">IF(J4=M4,"+","-")</f>
        <v>+</v>
      </c>
    </row>
    <row r="5" customFormat="false" ht="12.8" hidden="false" customHeight="false" outlineLevel="0" collapsed="false">
      <c r="B5" s="0" t="s">
        <v>445</v>
      </c>
      <c r="C5" s="0" t="n">
        <f aca="false">6pf!P9</f>
        <v>5910</v>
      </c>
      <c r="D5" s="0" t="s">
        <v>443</v>
      </c>
      <c r="E5" s="53" t="s">
        <v>446</v>
      </c>
      <c r="F5" s="0" t="n">
        <f aca="false">6pf!P70+6pf!P131+6pf!P151+6pf!P174+6pf!P196+6pf!P201+6pf!P218+6pf!P242+6pf!P258+6pf!P377</f>
        <v>5910</v>
      </c>
      <c r="G5" s="0" t="str">
        <f aca="false">IF(C5=F5,"+","-")</f>
        <v>+</v>
      </c>
      <c r="I5" s="0" t="s">
        <v>445</v>
      </c>
      <c r="J5" s="56" t="n">
        <f aca="false">6pf!Q9</f>
        <v>17384.6</v>
      </c>
      <c r="K5" s="0" t="s">
        <v>443</v>
      </c>
      <c r="L5" s="53" t="s">
        <v>446</v>
      </c>
      <c r="M5" s="56" t="n">
        <f aca="false">6pf!Q70+6pf!Q131+6pf!Q151+6pf!Q174+6pf!Q196+6pf!Q201+6pf!Q218+6pf!Q242+6pf!Q258+6pf!Q377</f>
        <v>17384.6</v>
      </c>
      <c r="N5" s="0" t="str">
        <f aca="false">IF(J5=M5,"+","-")</f>
        <v>+</v>
      </c>
    </row>
    <row r="6" customFormat="false" ht="12" hidden="false" customHeight="false" outlineLevel="0" collapsed="false">
      <c r="B6" s="0" t="s">
        <v>447</v>
      </c>
      <c r="C6" s="0" t="n">
        <f aca="false">6pf!P11</f>
        <v>12378</v>
      </c>
      <c r="D6" s="0" t="s">
        <v>443</v>
      </c>
      <c r="E6" s="57" t="s">
        <v>448</v>
      </c>
      <c r="F6" s="0" t="n">
        <f aca="false">6pf!P12+6pf!P118+6pf!P144+6pf!P158</f>
        <v>12378</v>
      </c>
      <c r="G6" s="0" t="str">
        <f aca="false">IF(C6=F6,"+","-")</f>
        <v>+</v>
      </c>
      <c r="I6" s="0" t="s">
        <v>447</v>
      </c>
      <c r="J6" s="56" t="n">
        <f aca="false">6pf!Q11</f>
        <v>41316</v>
      </c>
      <c r="K6" s="0" t="s">
        <v>443</v>
      </c>
      <c r="L6" s="57" t="s">
        <v>448</v>
      </c>
      <c r="M6" s="56" t="n">
        <f aca="false">6pf!Q12+6pf!Q118+6pf!Q144+6pf!Q158</f>
        <v>41316</v>
      </c>
      <c r="N6" s="0" t="str">
        <f aca="false">IF(J6=M6,"+","-")</f>
        <v>+</v>
      </c>
    </row>
    <row r="7" customFormat="false" ht="12" hidden="false" customHeight="false" outlineLevel="0" collapsed="false">
      <c r="B7" s="0" t="s">
        <v>449</v>
      </c>
      <c r="C7" s="0" t="n">
        <f aca="false">6pf!P12</f>
        <v>8224</v>
      </c>
      <c r="D7" s="0" t="s">
        <v>443</v>
      </c>
      <c r="E7" s="53" t="s">
        <v>450</v>
      </c>
      <c r="F7" s="0" t="n">
        <f aca="false">SUM(6pf!P13:P18)</f>
        <v>8224</v>
      </c>
      <c r="G7" s="0" t="str">
        <f aca="false">IF(C7=F7,"+","-")</f>
        <v>+</v>
      </c>
      <c r="I7" s="0" t="s">
        <v>449</v>
      </c>
      <c r="J7" s="56" t="n">
        <f aca="false">6pf!Q12</f>
        <v>30705.8</v>
      </c>
      <c r="K7" s="0" t="s">
        <v>443</v>
      </c>
      <c r="L7" s="53" t="s">
        <v>450</v>
      </c>
      <c r="M7" s="56" t="n">
        <f aca="false">SUM(6pf!Q13:Q18)</f>
        <v>30705.8</v>
      </c>
      <c r="N7" s="0" t="str">
        <f aca="false">IF(J7=M7,"+","-")</f>
        <v>+</v>
      </c>
    </row>
    <row r="8" customFormat="false" ht="12" hidden="false" customHeight="false" outlineLevel="0" collapsed="false">
      <c r="B8" s="0" t="s">
        <v>449</v>
      </c>
      <c r="C8" s="0" t="n">
        <f aca="false">6pf!P12</f>
        <v>8224</v>
      </c>
      <c r="D8" s="0" t="s">
        <v>443</v>
      </c>
      <c r="E8" s="0" t="s">
        <v>451</v>
      </c>
      <c r="F8" s="0" t="n">
        <f aca="false">SUM(6pf!P71:P80)</f>
        <v>8224</v>
      </c>
      <c r="G8" s="0" t="str">
        <f aca="false">IF(C8=F8,"+","-")</f>
        <v>+</v>
      </c>
      <c r="I8" s="0" t="s">
        <v>449</v>
      </c>
      <c r="J8" s="56" t="n">
        <f aca="false">6pf!Q12</f>
        <v>30705.8</v>
      </c>
      <c r="K8" s="0" t="s">
        <v>443</v>
      </c>
      <c r="L8" s="0" t="s">
        <v>451</v>
      </c>
      <c r="M8" s="56" t="n">
        <f aca="false">SUM(6pf!Q71:Q80)</f>
        <v>30705.8</v>
      </c>
      <c r="N8" s="0" t="str">
        <f aca="false">IF(J8=M8,"+","-")</f>
        <v>+</v>
      </c>
    </row>
    <row r="9" customFormat="false" ht="12.8" hidden="false" customHeight="false" outlineLevel="0" collapsed="false">
      <c r="B9" s="0" t="s">
        <v>452</v>
      </c>
      <c r="C9" s="0" t="n">
        <f aca="false">6pf!P24</f>
        <v>1114</v>
      </c>
      <c r="D9" s="0" t="s">
        <v>443</v>
      </c>
      <c r="E9" s="0" t="s">
        <v>453</v>
      </c>
      <c r="F9" s="0" t="n">
        <f aca="false">6pf!P25+6pf!P32+6pf!P36+6pf!P40+6pf!P41+6pf!P42+6pf!P43+6pf!P44+6pf!P45+6pf!P46+6pf!P50+6pf!P57+6pf!P61+6pf!P64+6pf!P67</f>
        <v>1114</v>
      </c>
      <c r="G9" s="0" t="str">
        <f aca="false">IF(C9=F9,"+","-")</f>
        <v>+</v>
      </c>
      <c r="I9" s="0" t="s">
        <v>452</v>
      </c>
      <c r="J9" s="56" t="n">
        <f aca="false">6pf!Q24</f>
        <v>4921.3</v>
      </c>
      <c r="K9" s="0" t="s">
        <v>443</v>
      </c>
      <c r="L9" s="0" t="s">
        <v>453</v>
      </c>
      <c r="M9" s="56" t="n">
        <f aca="false">6pf!Q25+6pf!Q32+6pf!Q36+6pf!Q40+6pf!Q41+6pf!Q42+6pf!Q43+6pf!Q44+6pf!Q45+6pf!Q46+6pf!Q50+6pf!Q57+6pf!Q61+6pf!Q64+6pf!Q67</f>
        <v>4921.3</v>
      </c>
      <c r="N9" s="0" t="str">
        <f aca="false">IF(J9=M9,"+","-")</f>
        <v>+</v>
      </c>
    </row>
    <row r="10" customFormat="false" ht="12.8" hidden="false" customHeight="false" outlineLevel="0" collapsed="false">
      <c r="B10" s="0" t="s">
        <v>454</v>
      </c>
      <c r="C10" s="0" t="n">
        <f aca="false">6pf!P81</f>
        <v>5655</v>
      </c>
      <c r="D10" s="0" t="s">
        <v>443</v>
      </c>
      <c r="E10" s="0" t="s">
        <v>455</v>
      </c>
      <c r="F10" s="0" t="n">
        <f aca="false">SUM(6pf!P82:P97)</f>
        <v>5655</v>
      </c>
      <c r="G10" s="0" t="str">
        <f aca="false">IF(C10=F10,"+","-")</f>
        <v>+</v>
      </c>
      <c r="I10" s="0" t="s">
        <v>454</v>
      </c>
      <c r="J10" s="56" t="n">
        <f aca="false">6pf!Q81</f>
        <v>24260.4</v>
      </c>
      <c r="K10" s="0" t="s">
        <v>443</v>
      </c>
      <c r="L10" s="0" t="s">
        <v>455</v>
      </c>
      <c r="M10" s="56" t="n">
        <f aca="false">SUM(6pf!Q82:Q97)</f>
        <v>24260.4</v>
      </c>
      <c r="N10" s="0" t="str">
        <f aca="false">IF(J10=M10,"+","-")</f>
        <v>+</v>
      </c>
    </row>
    <row r="11" customFormat="false" ht="12.8" hidden="false" customHeight="false" outlineLevel="0" collapsed="false">
      <c r="B11" s="0" t="s">
        <v>456</v>
      </c>
      <c r="C11" s="0" t="n">
        <f aca="false">6pf!P98</f>
        <v>0</v>
      </c>
      <c r="D11" s="0" t="s">
        <v>443</v>
      </c>
      <c r="E11" s="0" t="s">
        <v>456</v>
      </c>
      <c r="F11" s="0" t="n">
        <f aca="false">6pf!P98</f>
        <v>0</v>
      </c>
      <c r="G11" s="0" t="str">
        <f aca="false">IF(C11=F11,"+","-")</f>
        <v>+</v>
      </c>
      <c r="I11" s="0" t="s">
        <v>456</v>
      </c>
      <c r="J11" s="56" t="n">
        <f aca="false">6pf!Q98</f>
        <v>0</v>
      </c>
      <c r="K11" s="0" t="s">
        <v>443</v>
      </c>
      <c r="L11" s="0" t="s">
        <v>456</v>
      </c>
      <c r="M11" s="56" t="n">
        <f aca="false">6pf!Q98</f>
        <v>0</v>
      </c>
      <c r="N11" s="0" t="str">
        <f aca="false">IF(J11=M11,"+","-")</f>
        <v>+</v>
      </c>
    </row>
    <row r="12" customFormat="false" ht="12.8" hidden="false" customHeight="false" outlineLevel="0" collapsed="false">
      <c r="B12" s="0" t="s">
        <v>457</v>
      </c>
      <c r="C12" s="0" t="n">
        <f aca="false">6pf!P105</f>
        <v>0</v>
      </c>
      <c r="D12" s="0" t="s">
        <v>443</v>
      </c>
      <c r="E12" s="0" t="s">
        <v>458</v>
      </c>
      <c r="F12" s="0" t="n">
        <f aca="false">6pf!P106+6pf!P107+6pf!P108+6pf!P109</f>
        <v>0</v>
      </c>
      <c r="G12" s="0" t="str">
        <f aca="false">IF(C12=F12,"+","-")</f>
        <v>+</v>
      </c>
      <c r="I12" s="0" t="s">
        <v>457</v>
      </c>
      <c r="J12" s="56" t="n">
        <f aca="false">6pf!Q105</f>
        <v>0</v>
      </c>
      <c r="K12" s="0" t="s">
        <v>443</v>
      </c>
      <c r="L12" s="0" t="s">
        <v>458</v>
      </c>
      <c r="M12" s="56" t="n">
        <f aca="false">6pf!Q106+6pf!Q107+6pf!Q108+6pf!Q109</f>
        <v>0</v>
      </c>
      <c r="N12" s="0" t="str">
        <f aca="false">IF(J12=M12,"+","-")</f>
        <v>+</v>
      </c>
    </row>
    <row r="13" customFormat="false" ht="12.8" hidden="false" customHeight="false" outlineLevel="0" collapsed="false">
      <c r="B13" s="0" t="s">
        <v>459</v>
      </c>
      <c r="C13" s="0" t="n">
        <f aca="false">6pf!P110</f>
        <v>2</v>
      </c>
      <c r="D13" s="0" t="s">
        <v>443</v>
      </c>
      <c r="E13" s="0" t="s">
        <v>460</v>
      </c>
      <c r="F13" s="0" t="n">
        <f aca="false">6pf!P111+6pf!P112+6pf!P113</f>
        <v>2</v>
      </c>
      <c r="G13" s="0" t="str">
        <f aca="false">IF(C13=F13,"+","-")</f>
        <v>+</v>
      </c>
      <c r="I13" s="0" t="s">
        <v>459</v>
      </c>
      <c r="J13" s="56" t="n">
        <f aca="false">6pf!Q110</f>
        <v>23.1</v>
      </c>
      <c r="K13" s="0" t="s">
        <v>443</v>
      </c>
      <c r="L13" s="0" t="s">
        <v>460</v>
      </c>
      <c r="M13" s="56" t="n">
        <f aca="false">6pf!Q111+6pf!Q112+6pf!Q113</f>
        <v>23.1</v>
      </c>
      <c r="N13" s="0" t="str">
        <f aca="false">IF(J13=M13,"+","-")</f>
        <v>+</v>
      </c>
    </row>
    <row r="14" customFormat="false" ht="12.8" hidden="false" customHeight="false" outlineLevel="0" collapsed="false">
      <c r="B14" s="0" t="s">
        <v>461</v>
      </c>
      <c r="C14" s="0" t="n">
        <f aca="false">6pf!P114</f>
        <v>20</v>
      </c>
      <c r="D14" s="0" t="s">
        <v>443</v>
      </c>
      <c r="E14" s="0" t="s">
        <v>462</v>
      </c>
      <c r="F14" s="0" t="n">
        <f aca="false">6pf!P115+6pf!P116+6pf!P117</f>
        <v>20</v>
      </c>
      <c r="G14" s="0" t="str">
        <f aca="false">IF(C14=F14,"+","-")</f>
        <v>+</v>
      </c>
      <c r="I14" s="0" t="s">
        <v>461</v>
      </c>
      <c r="J14" s="56" t="n">
        <f aca="false">6pf!Q114</f>
        <v>71.8</v>
      </c>
      <c r="K14" s="0" t="s">
        <v>443</v>
      </c>
      <c r="L14" s="0" t="s">
        <v>462</v>
      </c>
      <c r="M14" s="56" t="n">
        <f aca="false">6pf!Q115+6pf!Q116+6pf!Q117</f>
        <v>71.8</v>
      </c>
      <c r="N14" s="0" t="str">
        <f aca="false">IF(J14=M14,"+","-")</f>
        <v>+</v>
      </c>
    </row>
    <row r="15" customFormat="false" ht="12.8" hidden="false" customHeight="false" outlineLevel="0" collapsed="false">
      <c r="B15" s="0" t="s">
        <v>463</v>
      </c>
      <c r="C15" s="0" t="n">
        <f aca="false">6pf!P118</f>
        <v>3187</v>
      </c>
      <c r="D15" s="0" t="s">
        <v>443</v>
      </c>
      <c r="E15" s="0" t="s">
        <v>464</v>
      </c>
      <c r="F15" s="0" t="n">
        <f aca="false">6pf!P119+6pf!P120+6pf!P121</f>
        <v>3187</v>
      </c>
      <c r="G15" s="0" t="str">
        <f aca="false">IF(C15=F15,"+","-")</f>
        <v>+</v>
      </c>
      <c r="I15" s="0" t="s">
        <v>463</v>
      </c>
      <c r="J15" s="56" t="n">
        <f aca="false">6pf!Q118</f>
        <v>8376.5</v>
      </c>
      <c r="K15" s="0" t="s">
        <v>443</v>
      </c>
      <c r="L15" s="0" t="s">
        <v>464</v>
      </c>
      <c r="M15" s="56" t="n">
        <f aca="false">6pf!Q119+6pf!Q120+6pf!Q121</f>
        <v>8376.5</v>
      </c>
      <c r="N15" s="0" t="str">
        <f aca="false">IF(J15=M15,"+","-")</f>
        <v>+</v>
      </c>
    </row>
    <row r="16" customFormat="false" ht="12.8" hidden="false" customHeight="false" outlineLevel="0" collapsed="false">
      <c r="B16" s="0" t="s">
        <v>463</v>
      </c>
      <c r="C16" s="0" t="n">
        <f aca="false">6pf!P118</f>
        <v>3187</v>
      </c>
      <c r="D16" s="0" t="s">
        <v>443</v>
      </c>
      <c r="E16" s="0" t="s">
        <v>465</v>
      </c>
      <c r="F16" s="0" t="n">
        <f aca="false">6pf!P133+6pf!P135+6pf!P139</f>
        <v>3187</v>
      </c>
      <c r="G16" s="0" t="str">
        <f aca="false">IF(C16=F16,"+","-")</f>
        <v>+</v>
      </c>
      <c r="I16" s="0" t="s">
        <v>463</v>
      </c>
      <c r="J16" s="56" t="n">
        <f aca="false">6pf!Q118</f>
        <v>8376.5</v>
      </c>
      <c r="K16" s="0" t="s">
        <v>443</v>
      </c>
      <c r="L16" s="0" t="s">
        <v>465</v>
      </c>
      <c r="M16" s="56" t="n">
        <f aca="false">6pf!Q133+6pf!Q135+6pf!Q139</f>
        <v>8376.5</v>
      </c>
      <c r="N16" s="0" t="str">
        <f aca="false">IF(J16=M16,"+","-")</f>
        <v>+</v>
      </c>
    </row>
    <row r="17" customFormat="false" ht="12.8" hidden="false" customHeight="false" outlineLevel="0" collapsed="false">
      <c r="B17" s="0" t="s">
        <v>466</v>
      </c>
      <c r="C17" s="0" t="n">
        <f aca="false">6pf!P122</f>
        <v>874</v>
      </c>
      <c r="D17" s="0" t="s">
        <v>443</v>
      </c>
      <c r="E17" s="0" t="s">
        <v>467</v>
      </c>
      <c r="F17" s="0" t="n">
        <f aca="false">6pf!P123+6pf!P124+6pf!P125</f>
        <v>874</v>
      </c>
      <c r="G17" s="0" t="str">
        <f aca="false">IF(C17=F17,"+","-")</f>
        <v>+</v>
      </c>
      <c r="I17" s="0" t="s">
        <v>466</v>
      </c>
      <c r="J17" s="56" t="n">
        <f aca="false">6pf!Q122</f>
        <v>1546.1</v>
      </c>
      <c r="K17" s="0" t="s">
        <v>443</v>
      </c>
      <c r="L17" s="0" t="s">
        <v>467</v>
      </c>
      <c r="M17" s="56" t="n">
        <f aca="false">6pf!Q123+6pf!Q124+6pf!Q125</f>
        <v>1546.1</v>
      </c>
      <c r="N17" s="0" t="str">
        <f aca="false">IF(J17=M17,"+","-")</f>
        <v>+</v>
      </c>
    </row>
    <row r="18" customFormat="false" ht="12.8" hidden="false" customHeight="false" outlineLevel="0" collapsed="false">
      <c r="B18" s="0" t="s">
        <v>468</v>
      </c>
      <c r="C18" s="0" t="n">
        <f aca="false">6pf!P126</f>
        <v>0</v>
      </c>
      <c r="D18" s="0" t="s">
        <v>443</v>
      </c>
      <c r="E18" s="0" t="s">
        <v>469</v>
      </c>
      <c r="F18" s="0" t="n">
        <f aca="false">6pf!P127+6pf!P128+6pf!P129</f>
        <v>0</v>
      </c>
      <c r="G18" s="0" t="str">
        <f aca="false">IF(C18=F18,"+","-")</f>
        <v>+</v>
      </c>
      <c r="I18" s="0" t="s">
        <v>468</v>
      </c>
      <c r="J18" s="56" t="n">
        <f aca="false">6pf!Q126</f>
        <v>0</v>
      </c>
      <c r="K18" s="0" t="s">
        <v>443</v>
      </c>
      <c r="L18" s="0" t="s">
        <v>469</v>
      </c>
      <c r="M18" s="56" t="n">
        <f aca="false">6pf!Q127+6pf!Q128+6pf!Q129</f>
        <v>0</v>
      </c>
      <c r="N18" s="0" t="str">
        <f aca="false">IF(J18=M18,"+","-")</f>
        <v>+</v>
      </c>
    </row>
    <row r="19" customFormat="false" ht="12.8" hidden="false" customHeight="false" outlineLevel="0" collapsed="false">
      <c r="B19" s="0" t="s">
        <v>470</v>
      </c>
      <c r="C19" s="0" t="n">
        <f aca="false">6pf!P135</f>
        <v>13</v>
      </c>
      <c r="D19" s="0" t="s">
        <v>443</v>
      </c>
      <c r="E19" s="0" t="s">
        <v>471</v>
      </c>
      <c r="F19" s="0" t="n">
        <f aca="false">6pf!P136+6pf!P137+6pf!P138</f>
        <v>13</v>
      </c>
      <c r="G19" s="0" t="str">
        <f aca="false">IF(C19=F19,"+","-")</f>
        <v>+</v>
      </c>
      <c r="I19" s="0" t="s">
        <v>470</v>
      </c>
      <c r="J19" s="56" t="n">
        <f aca="false">6pf!Q135</f>
        <v>109.1</v>
      </c>
      <c r="K19" s="0" t="s">
        <v>443</v>
      </c>
      <c r="L19" s="0" t="s">
        <v>471</v>
      </c>
      <c r="M19" s="56" t="n">
        <f aca="false">6pf!Q136+6pf!Q137+6pf!Q138</f>
        <v>109.1</v>
      </c>
      <c r="N19" s="0" t="str">
        <f aca="false">IF(J19=M19,"+","-")</f>
        <v>+</v>
      </c>
    </row>
    <row r="20" customFormat="false" ht="12.8" hidden="false" customHeight="false" outlineLevel="0" collapsed="false">
      <c r="B20" s="0" t="s">
        <v>472</v>
      </c>
      <c r="C20" s="0" t="n">
        <f aca="false">6pf!P144</f>
        <v>745</v>
      </c>
      <c r="D20" s="0" t="s">
        <v>443</v>
      </c>
      <c r="E20" s="0" t="s">
        <v>473</v>
      </c>
      <c r="F20" s="0" t="n">
        <f aca="false">6pf!P145+6pf!P146+6pf!P147</f>
        <v>745</v>
      </c>
      <c r="G20" s="0" t="str">
        <f aca="false">IF(C20=F20,"+","-")</f>
        <v>+</v>
      </c>
      <c r="I20" s="0" t="s">
        <v>472</v>
      </c>
      <c r="J20" s="56" t="n">
        <f aca="false">6pf!Q144</f>
        <v>1373.4</v>
      </c>
      <c r="K20" s="0" t="s">
        <v>443</v>
      </c>
      <c r="L20" s="0" t="s">
        <v>473</v>
      </c>
      <c r="M20" s="56" t="n">
        <f aca="false">6pf!Q145+6pf!Q146+6pf!Q147</f>
        <v>1373.4</v>
      </c>
      <c r="N20" s="0" t="str">
        <f aca="false">IF(J20=M20,"+","-")</f>
        <v>+</v>
      </c>
    </row>
    <row r="21" customFormat="false" ht="12.8" hidden="false" customHeight="false" outlineLevel="0" collapsed="false">
      <c r="B21" s="0" t="s">
        <v>474</v>
      </c>
      <c r="C21" s="0" t="n">
        <f aca="false">6pf!P152</f>
        <v>112</v>
      </c>
      <c r="D21" s="0" t="s">
        <v>443</v>
      </c>
      <c r="E21" s="0" t="s">
        <v>475</v>
      </c>
      <c r="F21" s="0" t="n">
        <f aca="false">6pf!P153+6pf!P154+6pf!P155</f>
        <v>112</v>
      </c>
      <c r="G21" s="0" t="str">
        <f aca="false">IF(C21=F21,"+","-")</f>
        <v>+</v>
      </c>
      <c r="I21" s="0" t="s">
        <v>474</v>
      </c>
      <c r="J21" s="56" t="n">
        <f aca="false">6pf!Q152</f>
        <v>244.7</v>
      </c>
      <c r="K21" s="0" t="s">
        <v>443</v>
      </c>
      <c r="L21" s="0" t="s">
        <v>475</v>
      </c>
      <c r="M21" s="56" t="n">
        <f aca="false">6pf!Q153+6pf!Q154+6pf!Q155</f>
        <v>244.7</v>
      </c>
      <c r="N21" s="0" t="str">
        <f aca="false">IF(J21=M21,"+","-")</f>
        <v>+</v>
      </c>
    </row>
    <row r="22" customFormat="false" ht="12.8" hidden="false" customHeight="false" outlineLevel="0" collapsed="false">
      <c r="B22" s="0" t="s">
        <v>474</v>
      </c>
      <c r="C22" s="0" t="n">
        <f aca="false">6pf!P152</f>
        <v>112</v>
      </c>
      <c r="D22" s="0" t="s">
        <v>443</v>
      </c>
      <c r="E22" s="0" t="s">
        <v>476</v>
      </c>
      <c r="F22" s="0" t="n">
        <f aca="false">6pf!P156+6pf!P157</f>
        <v>112</v>
      </c>
      <c r="G22" s="0" t="str">
        <f aca="false">IF(C22=F22,"+","-")</f>
        <v>+</v>
      </c>
      <c r="I22" s="0" t="s">
        <v>474</v>
      </c>
      <c r="J22" s="56" t="n">
        <f aca="false">6pf!Q152</f>
        <v>244.7</v>
      </c>
      <c r="K22" s="0" t="s">
        <v>443</v>
      </c>
      <c r="L22" s="0" t="s">
        <v>476</v>
      </c>
      <c r="M22" s="56" t="n">
        <f aca="false">6pf!Q156+6pf!Q157</f>
        <v>244.7</v>
      </c>
      <c r="N22" s="0" t="str">
        <f aca="false">IF(J22=M22,"+","-")</f>
        <v>+</v>
      </c>
    </row>
    <row r="23" customFormat="false" ht="12.8" hidden="false" customHeight="false" outlineLevel="0" collapsed="false">
      <c r="B23" s="0" t="s">
        <v>477</v>
      </c>
      <c r="C23" s="0" t="n">
        <f aca="false">6pf!P158</f>
        <v>222</v>
      </c>
      <c r="D23" s="0" t="s">
        <v>443</v>
      </c>
      <c r="E23" s="0" t="s">
        <v>478</v>
      </c>
      <c r="F23" s="0" t="n">
        <f aca="false">6pf!P159+6pf!P163+6pf!P164+6pf!P165+6pf!P166+6pf!P167+6pf!P168+6pf!P169+6pf!P170+6pf!P171+6pf!P172+6pf!P173</f>
        <v>222</v>
      </c>
      <c r="G23" s="0" t="str">
        <f aca="false">IF(C23=F23,"+","-")</f>
        <v>+</v>
      </c>
      <c r="I23" s="0" t="s">
        <v>477</v>
      </c>
      <c r="J23" s="56" t="n">
        <f aca="false">6pf!Q158</f>
        <v>860.3</v>
      </c>
      <c r="K23" s="0" t="s">
        <v>443</v>
      </c>
      <c r="L23" s="0" t="s">
        <v>478</v>
      </c>
      <c r="M23" s="56" t="n">
        <f aca="false">6pf!Q159+6pf!Q163+6pf!Q164+6pf!Q165+6pf!Q166+6pf!Q167+6pf!Q168+6pf!Q169+6pf!Q170+6pf!Q171+6pf!Q172+6pf!Q173</f>
        <v>860.3</v>
      </c>
      <c r="N23" s="0" t="str">
        <f aca="false">IF(J23=M23,"+","-")</f>
        <v>+</v>
      </c>
    </row>
    <row r="24" customFormat="false" ht="12.8" hidden="false" customHeight="false" outlineLevel="0" collapsed="false">
      <c r="B24" s="0" t="s">
        <v>479</v>
      </c>
      <c r="C24" s="0" t="n">
        <f aca="false">6pf!P159</f>
        <v>3</v>
      </c>
      <c r="D24" s="0" t="s">
        <v>443</v>
      </c>
      <c r="E24" s="0" t="s">
        <v>480</v>
      </c>
      <c r="F24" s="0" t="n">
        <f aca="false">6pf!P160+6pf!P161+6pf!P162</f>
        <v>3</v>
      </c>
      <c r="G24" s="0" t="str">
        <f aca="false">IF(C24=F24,"+","-")</f>
        <v>+</v>
      </c>
      <c r="I24" s="0" t="s">
        <v>479</v>
      </c>
      <c r="J24" s="56" t="n">
        <f aca="false">6pf!Q159</f>
        <v>19</v>
      </c>
      <c r="K24" s="0" t="s">
        <v>443</v>
      </c>
      <c r="L24" s="0" t="s">
        <v>480</v>
      </c>
      <c r="M24" s="56" t="n">
        <f aca="false">6pf!Q160+6pf!Q161+6pf!Q162</f>
        <v>19</v>
      </c>
      <c r="N24" s="0" t="str">
        <f aca="false">IF(J24=M24,"+","-")</f>
        <v>+</v>
      </c>
    </row>
    <row r="25" customFormat="false" ht="12.8" hidden="false" customHeight="false" outlineLevel="0" collapsed="false">
      <c r="B25" s="0" t="s">
        <v>481</v>
      </c>
      <c r="C25" s="0" t="n">
        <f aca="false">6pf!P177</f>
        <v>0</v>
      </c>
      <c r="D25" s="0" t="s">
        <v>443</v>
      </c>
      <c r="E25" s="0" t="s">
        <v>482</v>
      </c>
      <c r="F25" s="0" t="n">
        <f aca="false">6pf!P178+6pf!P179+6pf!P180</f>
        <v>0</v>
      </c>
      <c r="G25" s="0" t="str">
        <f aca="false">IF(C25=F25,"+","-")</f>
        <v>+</v>
      </c>
      <c r="I25" s="0" t="s">
        <v>481</v>
      </c>
      <c r="J25" s="56" t="n">
        <f aca="false">6pf!Q177</f>
        <v>0</v>
      </c>
      <c r="K25" s="0" t="s">
        <v>443</v>
      </c>
      <c r="L25" s="0" t="s">
        <v>482</v>
      </c>
      <c r="M25" s="56" t="n">
        <f aca="false">6pf!Q178+6pf!Q179+6pf!Q180</f>
        <v>0</v>
      </c>
      <c r="N25" s="0" t="str">
        <f aca="false">IF(J25=M25,"+","-")</f>
        <v>+</v>
      </c>
    </row>
    <row r="26" customFormat="false" ht="12.8" hidden="false" customHeight="false" outlineLevel="0" collapsed="false">
      <c r="B26" s="0" t="s">
        <v>481</v>
      </c>
      <c r="C26" s="0" t="n">
        <f aca="false">6pf!P177</f>
        <v>0</v>
      </c>
      <c r="D26" s="0" t="s">
        <v>443</v>
      </c>
      <c r="E26" s="0" t="s">
        <v>483</v>
      </c>
      <c r="F26" s="0" t="n">
        <f aca="false">6pf!P181+6pf!P182</f>
        <v>0</v>
      </c>
      <c r="G26" s="0" t="str">
        <f aca="false">IF(C26=F26,"+","-")</f>
        <v>+</v>
      </c>
      <c r="I26" s="0" t="s">
        <v>481</v>
      </c>
      <c r="J26" s="56" t="n">
        <f aca="false">6pf!Q177</f>
        <v>0</v>
      </c>
      <c r="K26" s="0" t="s">
        <v>443</v>
      </c>
      <c r="L26" s="0" t="s">
        <v>483</v>
      </c>
      <c r="M26" s="56" t="n">
        <f aca="false">6pf!Q181+6pf!Q182</f>
        <v>0</v>
      </c>
      <c r="N26" s="0" t="str">
        <f aca="false">IF(J26=M26,"+","-")</f>
        <v>+</v>
      </c>
    </row>
    <row r="27" customFormat="false" ht="12.8" hidden="false" customHeight="false" outlineLevel="0" collapsed="false">
      <c r="B27" s="0" t="s">
        <v>484</v>
      </c>
      <c r="C27" s="0" t="n">
        <f aca="false">6pf!P190</f>
        <v>0</v>
      </c>
      <c r="D27" s="0" t="s">
        <v>443</v>
      </c>
      <c r="E27" s="0" t="s">
        <v>485</v>
      </c>
      <c r="F27" s="0" t="n">
        <f aca="false">6pf!P191+6pf!P197+6pf!P202</f>
        <v>0</v>
      </c>
      <c r="G27" s="0" t="str">
        <f aca="false">IF(C27=F27,"+","-")</f>
        <v>+</v>
      </c>
      <c r="I27" s="0" t="s">
        <v>484</v>
      </c>
      <c r="J27" s="56" t="n">
        <f aca="false">6pf!Q190</f>
        <v>0</v>
      </c>
      <c r="K27" s="0" t="s">
        <v>443</v>
      </c>
      <c r="L27" s="0" t="s">
        <v>485</v>
      </c>
      <c r="M27" s="56" t="n">
        <f aca="false">6pf!Q191+6pf!Q197+6pf!Q202</f>
        <v>0</v>
      </c>
      <c r="N27" s="0" t="str">
        <f aca="false">IF(J27=M27,"+","-")</f>
        <v>+</v>
      </c>
    </row>
    <row r="28" customFormat="false" ht="12.8" hidden="false" customHeight="false" outlineLevel="0" collapsed="false">
      <c r="B28" s="0" t="s">
        <v>486</v>
      </c>
      <c r="C28" s="0" t="n">
        <f aca="false">6pf!P191</f>
        <v>0</v>
      </c>
      <c r="D28" s="0" t="s">
        <v>443</v>
      </c>
      <c r="E28" s="0" t="s">
        <v>487</v>
      </c>
      <c r="F28" s="0" t="n">
        <f aca="false">6pf!P192+6pf!P193+6pf!P194</f>
        <v>0</v>
      </c>
      <c r="G28" s="0" t="str">
        <f aca="false">IF(C28=F28,"+","-")</f>
        <v>+</v>
      </c>
      <c r="I28" s="0" t="s">
        <v>486</v>
      </c>
      <c r="J28" s="56" t="n">
        <f aca="false">6pf!Q191</f>
        <v>0</v>
      </c>
      <c r="K28" s="0" t="s">
        <v>443</v>
      </c>
      <c r="L28" s="0" t="s">
        <v>487</v>
      </c>
      <c r="M28" s="56" t="n">
        <f aca="false">6pf!Q192+6pf!Q193+6pf!Q194</f>
        <v>0</v>
      </c>
      <c r="N28" s="0" t="str">
        <f aca="false">IF(J28=M28,"+","-")</f>
        <v>+</v>
      </c>
    </row>
    <row r="29" customFormat="false" ht="12.8" hidden="false" customHeight="false" outlineLevel="0" collapsed="false">
      <c r="B29" s="0" t="s">
        <v>488</v>
      </c>
      <c r="C29" s="0" t="n">
        <f aca="false">6pf!P197</f>
        <v>0</v>
      </c>
      <c r="D29" s="0" t="s">
        <v>443</v>
      </c>
      <c r="E29" s="0" t="s">
        <v>489</v>
      </c>
      <c r="F29" s="0" t="n">
        <f aca="false">6pf!P198+6pf!P199+6pf!P200</f>
        <v>0</v>
      </c>
      <c r="G29" s="0" t="str">
        <f aca="false">IF(C29=F29,"+","-")</f>
        <v>+</v>
      </c>
      <c r="I29" s="0" t="s">
        <v>488</v>
      </c>
      <c r="J29" s="56" t="n">
        <f aca="false">6pf!Q197</f>
        <v>0</v>
      </c>
      <c r="K29" s="0" t="s">
        <v>443</v>
      </c>
      <c r="L29" s="0" t="s">
        <v>489</v>
      </c>
      <c r="M29" s="56" t="n">
        <f aca="false">6pf!Q198+6pf!Q199+6pf!Q200</f>
        <v>0</v>
      </c>
      <c r="N29" s="0" t="str">
        <f aca="false">IF(J29=M29,"+","-")</f>
        <v>+</v>
      </c>
    </row>
    <row r="30" customFormat="false" ht="12.8" hidden="false" customHeight="false" outlineLevel="0" collapsed="false">
      <c r="B30" s="0" t="s">
        <v>490</v>
      </c>
      <c r="C30" s="0" t="n">
        <f aca="false">6pf!P202</f>
        <v>0</v>
      </c>
      <c r="D30" s="0" t="s">
        <v>443</v>
      </c>
      <c r="E30" s="0" t="s">
        <v>491</v>
      </c>
      <c r="F30" s="0" t="n">
        <f aca="false">6pf!P203+6pf!P207+6pf!P208+6pf!P214+6pf!P216+6pf!P217</f>
        <v>0</v>
      </c>
      <c r="G30" s="0" t="str">
        <f aca="false">IF(C30=F30,"+","-")</f>
        <v>+</v>
      </c>
      <c r="I30" s="0" t="s">
        <v>490</v>
      </c>
      <c r="J30" s="56" t="n">
        <f aca="false">6pf!Q202</f>
        <v>0</v>
      </c>
      <c r="K30" s="0" t="s">
        <v>443</v>
      </c>
      <c r="L30" s="0" t="s">
        <v>491</v>
      </c>
      <c r="M30" s="56" t="n">
        <f aca="false">6pf!Q203+6pf!Q207+6pf!Q208+6pf!Q214+6pf!Q216+6pf!Q217</f>
        <v>0</v>
      </c>
      <c r="N30" s="0" t="str">
        <f aca="false">IF(J30=M30,"+","-")</f>
        <v>+</v>
      </c>
    </row>
    <row r="31" customFormat="false" ht="12.8" hidden="false" customHeight="false" outlineLevel="0" collapsed="false">
      <c r="B31" s="0" t="s">
        <v>492</v>
      </c>
      <c r="C31" s="0" t="n">
        <f aca="false">6pf!P203</f>
        <v>0</v>
      </c>
      <c r="D31" s="0" t="s">
        <v>443</v>
      </c>
      <c r="E31" s="0" t="s">
        <v>493</v>
      </c>
      <c r="F31" s="0" t="n">
        <f aca="false">6pf!P204+6pf!P205+6pf!P206</f>
        <v>0</v>
      </c>
      <c r="G31" s="0" t="str">
        <f aca="false">IF(C31=F31,"+","-")</f>
        <v>+</v>
      </c>
      <c r="I31" s="0" t="s">
        <v>492</v>
      </c>
      <c r="J31" s="56" t="n">
        <f aca="false">6pf!Q203</f>
        <v>0</v>
      </c>
      <c r="K31" s="0" t="s">
        <v>443</v>
      </c>
      <c r="L31" s="0" t="s">
        <v>493</v>
      </c>
      <c r="M31" s="56" t="n">
        <f aca="false">6pf!Q204+6pf!Q205+6pf!Q206</f>
        <v>0</v>
      </c>
      <c r="N31" s="0" t="str">
        <f aca="false">IF(J31=M31,"+","-")</f>
        <v>+</v>
      </c>
    </row>
    <row r="32" customFormat="false" ht="12.8" hidden="false" customHeight="false" outlineLevel="0" collapsed="false">
      <c r="B32" s="0" t="s">
        <v>494</v>
      </c>
      <c r="C32" s="0" t="n">
        <f aca="false">6pf!P208</f>
        <v>0</v>
      </c>
      <c r="D32" s="0" t="s">
        <v>443</v>
      </c>
      <c r="E32" s="0" t="s">
        <v>495</v>
      </c>
      <c r="F32" s="0" t="n">
        <f aca="false">6pf!P209+6pf!P210+6pf!P211</f>
        <v>0</v>
      </c>
      <c r="G32" s="0" t="str">
        <f aca="false">IF(C32=F32,"+","-")</f>
        <v>+</v>
      </c>
      <c r="I32" s="0" t="s">
        <v>494</v>
      </c>
      <c r="J32" s="56" t="n">
        <f aca="false">6pf!Q208</f>
        <v>0</v>
      </c>
      <c r="K32" s="0" t="s">
        <v>443</v>
      </c>
      <c r="L32" s="0" t="s">
        <v>495</v>
      </c>
      <c r="M32" s="56" t="n">
        <f aca="false">6pf!Q209+6pf!Q210+6pf!Q211</f>
        <v>0</v>
      </c>
      <c r="N32" s="0" t="str">
        <f aca="false">IF(J32=M32,"+","-")</f>
        <v>+</v>
      </c>
    </row>
    <row r="33" customFormat="false" ht="12.8" hidden="false" customHeight="false" outlineLevel="0" collapsed="false">
      <c r="B33" s="0" t="s">
        <v>496</v>
      </c>
      <c r="C33" s="0" t="n">
        <f aca="false">6pf!P220</f>
        <v>18</v>
      </c>
      <c r="D33" s="0" t="s">
        <v>443</v>
      </c>
      <c r="E33" s="0" t="s">
        <v>497</v>
      </c>
      <c r="F33" s="0" t="n">
        <f aca="false">6pf!P221+6pf!P254</f>
        <v>18</v>
      </c>
      <c r="G33" s="0" t="str">
        <f aca="false">IF(C33=F33,"+","-")</f>
        <v>+</v>
      </c>
      <c r="I33" s="0" t="s">
        <v>496</v>
      </c>
      <c r="J33" s="56" t="n">
        <f aca="false">6pf!Q220</f>
        <v>139.8</v>
      </c>
      <c r="K33" s="0" t="s">
        <v>443</v>
      </c>
      <c r="L33" s="0" t="s">
        <v>497</v>
      </c>
      <c r="M33" s="56" t="n">
        <f aca="false">6pf!Q221+6pf!Q254</f>
        <v>139.8</v>
      </c>
      <c r="N33" s="0" t="str">
        <f aca="false">IF(J33=M33,"+","-")</f>
        <v>+</v>
      </c>
    </row>
    <row r="34" customFormat="false" ht="12.8" hidden="false" customHeight="false" outlineLevel="0" collapsed="false">
      <c r="B34" s="0" t="s">
        <v>498</v>
      </c>
      <c r="C34" s="0" t="n">
        <f aca="false">6pf!P221</f>
        <v>16</v>
      </c>
      <c r="D34" s="0" t="s">
        <v>443</v>
      </c>
      <c r="E34" s="0" t="s">
        <v>499</v>
      </c>
      <c r="F34" s="0" t="n">
        <f aca="false">6pf!P222+6pf!P223+6pf!P224</f>
        <v>16</v>
      </c>
      <c r="G34" s="0" t="str">
        <f aca="false">IF(C34=F34,"+","-")</f>
        <v>+</v>
      </c>
      <c r="I34" s="0" t="s">
        <v>498</v>
      </c>
      <c r="J34" s="56" t="n">
        <f aca="false">6pf!Q221</f>
        <v>132.4</v>
      </c>
      <c r="K34" s="0" t="s">
        <v>443</v>
      </c>
      <c r="L34" s="0" t="s">
        <v>499</v>
      </c>
      <c r="M34" s="56" t="n">
        <f aca="false">6pf!Q222+6pf!Q223+6pf!Q224</f>
        <v>132.4</v>
      </c>
      <c r="N34" s="0" t="str">
        <f aca="false">IF(J34=M34,"+","-")</f>
        <v>+</v>
      </c>
    </row>
    <row r="35" customFormat="false" ht="12.8" hidden="false" customHeight="false" outlineLevel="0" collapsed="false">
      <c r="B35" s="0" t="s">
        <v>498</v>
      </c>
      <c r="C35" s="0" t="n">
        <f aca="false">6pf!P221</f>
        <v>16</v>
      </c>
      <c r="D35" s="0" t="s">
        <v>443</v>
      </c>
      <c r="E35" s="0" t="s">
        <v>500</v>
      </c>
      <c r="F35" s="0" t="n">
        <f aca="false">6pf!P225+6pf!P232</f>
        <v>16</v>
      </c>
      <c r="G35" s="0" t="str">
        <f aca="false">IF(C35=F35,"+","-")</f>
        <v>+</v>
      </c>
      <c r="I35" s="0" t="s">
        <v>498</v>
      </c>
      <c r="J35" s="56" t="n">
        <f aca="false">6pf!Q221</f>
        <v>132.4</v>
      </c>
      <c r="K35" s="0" t="s">
        <v>443</v>
      </c>
      <c r="L35" s="0" t="s">
        <v>500</v>
      </c>
      <c r="M35" s="56" t="n">
        <f aca="false">6pf!Q225+6pf!Q232</f>
        <v>132.4</v>
      </c>
      <c r="N35" s="0" t="str">
        <f aca="false">IF(J35=M35,"+","-")</f>
        <v>+</v>
      </c>
    </row>
    <row r="36" customFormat="false" ht="12.8" hidden="false" customHeight="false" outlineLevel="0" collapsed="false">
      <c r="B36" s="0" t="s">
        <v>501</v>
      </c>
      <c r="C36" s="0" t="n">
        <f aca="false">6pf!P225</f>
        <v>11</v>
      </c>
      <c r="D36" s="0" t="s">
        <v>443</v>
      </c>
      <c r="E36" s="0" t="s">
        <v>502</v>
      </c>
      <c r="F36" s="0" t="n">
        <f aca="false">6pf!P226+6pf!P228+6pf!P230</f>
        <v>11</v>
      </c>
      <c r="G36" s="0" t="str">
        <f aca="false">IF(C36=F36,"+","-")</f>
        <v>+</v>
      </c>
      <c r="I36" s="0" t="s">
        <v>501</v>
      </c>
      <c r="J36" s="56" t="n">
        <f aca="false">6pf!Q225</f>
        <v>117.9</v>
      </c>
      <c r="K36" s="0" t="s">
        <v>443</v>
      </c>
      <c r="L36" s="0" t="s">
        <v>502</v>
      </c>
      <c r="M36" s="56" t="n">
        <f aca="false">6pf!Q226+6pf!Q228+6pf!Q230</f>
        <v>117.9</v>
      </c>
      <c r="N36" s="0" t="str">
        <f aca="false">IF(J36=M36,"+","-")</f>
        <v>+</v>
      </c>
    </row>
    <row r="37" customFormat="false" ht="12.8" hidden="false" customHeight="false" outlineLevel="0" collapsed="false">
      <c r="B37" s="0" t="s">
        <v>503</v>
      </c>
      <c r="C37" s="0" t="n">
        <f aca="false">6pf!P232</f>
        <v>5</v>
      </c>
      <c r="D37" s="0" t="s">
        <v>443</v>
      </c>
      <c r="E37" s="0" t="s">
        <v>504</v>
      </c>
      <c r="F37" s="0" t="n">
        <f aca="false">6pf!P233+6pf!P235+6pf!P237</f>
        <v>5</v>
      </c>
      <c r="G37" s="0" t="str">
        <f aca="false">IF(C37=F37,"+","-")</f>
        <v>+</v>
      </c>
      <c r="I37" s="0" t="s">
        <v>503</v>
      </c>
      <c r="J37" s="56" t="n">
        <f aca="false">6pf!Q232</f>
        <v>14.5</v>
      </c>
      <c r="K37" s="0" t="s">
        <v>443</v>
      </c>
      <c r="L37" s="0" t="s">
        <v>504</v>
      </c>
      <c r="M37" s="56" t="n">
        <f aca="false">6pf!Q233+6pf!Q235+6pf!Q237</f>
        <v>14.5</v>
      </c>
      <c r="N37" s="0" t="str">
        <f aca="false">IF(J37=M37,"+","-")</f>
        <v>+</v>
      </c>
    </row>
    <row r="38" customFormat="false" ht="12.8" hidden="false" customHeight="false" outlineLevel="0" collapsed="false">
      <c r="B38" s="0" t="s">
        <v>505</v>
      </c>
      <c r="C38" s="0" t="n">
        <f aca="false">6pf!P247</f>
        <v>0</v>
      </c>
      <c r="D38" s="0" t="s">
        <v>443</v>
      </c>
      <c r="E38" s="0" t="s">
        <v>506</v>
      </c>
      <c r="F38" s="0" t="n">
        <f aca="false">6pf!P248+6pf!P249+6pf!P250</f>
        <v>0</v>
      </c>
      <c r="G38" s="0" t="str">
        <f aca="false">IF(C38=F38,"+","-")</f>
        <v>+</v>
      </c>
      <c r="I38" s="0" t="s">
        <v>505</v>
      </c>
      <c r="J38" s="56" t="n">
        <f aca="false">6pf!Q247</f>
        <v>0</v>
      </c>
      <c r="K38" s="0" t="s">
        <v>443</v>
      </c>
      <c r="L38" s="0" t="s">
        <v>506</v>
      </c>
      <c r="M38" s="56" t="n">
        <f aca="false">6pf!Q248+6pf!Q249+6pf!Q250</f>
        <v>0</v>
      </c>
      <c r="N38" s="0" t="str">
        <f aca="false">IF(J38=M38,"+","-")</f>
        <v>+</v>
      </c>
    </row>
    <row r="39" customFormat="false" ht="12.8" hidden="false" customHeight="false" outlineLevel="0" collapsed="false">
      <c r="B39" s="0" t="s">
        <v>507</v>
      </c>
      <c r="C39" s="0" t="n">
        <f aca="false">6pf!P254</f>
        <v>2</v>
      </c>
      <c r="D39" s="0" t="s">
        <v>443</v>
      </c>
      <c r="E39" s="0" t="s">
        <v>508</v>
      </c>
      <c r="F39" s="0" t="n">
        <f aca="false">6pf!P255+6pf!P256+6pf!P257</f>
        <v>2</v>
      </c>
      <c r="G39" s="0" t="str">
        <f aca="false">IF(C39=F39,"+","-")</f>
        <v>+</v>
      </c>
      <c r="I39" s="0" t="s">
        <v>507</v>
      </c>
      <c r="J39" s="56" t="n">
        <f aca="false">6pf!Q254</f>
        <v>7.4</v>
      </c>
      <c r="K39" s="0" t="s">
        <v>443</v>
      </c>
      <c r="L39" s="0" t="s">
        <v>508</v>
      </c>
      <c r="M39" s="56" t="n">
        <f aca="false">6pf!Q255+6pf!Q256+6pf!Q257</f>
        <v>7.4</v>
      </c>
      <c r="N39" s="0" t="str">
        <f aca="false">IF(J39=M39,"+","-")</f>
        <v>+</v>
      </c>
    </row>
    <row r="40" customFormat="false" ht="12.8" hidden="false" customHeight="false" outlineLevel="0" collapsed="false">
      <c r="B40" s="0" t="s">
        <v>509</v>
      </c>
      <c r="C40" s="0" t="n">
        <f aca="false">6pf!P262</f>
        <v>16</v>
      </c>
      <c r="D40" s="0" t="s">
        <v>443</v>
      </c>
      <c r="E40" s="0" t="s">
        <v>510</v>
      </c>
      <c r="F40" s="0" t="n">
        <f aca="false">6pf!P263+6pf!P264+6pf!P270</f>
        <v>16</v>
      </c>
      <c r="G40" s="0" t="str">
        <f aca="false">IF(C40=F40,"+","-")</f>
        <v>+</v>
      </c>
      <c r="I40" s="0" t="s">
        <v>509</v>
      </c>
      <c r="J40" s="56" t="n">
        <f aca="false">6pf!Q262</f>
        <v>113</v>
      </c>
      <c r="K40" s="0" t="s">
        <v>443</v>
      </c>
      <c r="L40" s="0" t="s">
        <v>510</v>
      </c>
      <c r="M40" s="56" t="n">
        <f aca="false">6pf!Q263+6pf!Q264+6pf!Q270</f>
        <v>113</v>
      </c>
      <c r="N40" s="0" t="str">
        <f aca="false">IF(J40=M40,"+","-")</f>
        <v>+</v>
      </c>
    </row>
    <row r="41" customFormat="false" ht="12.8" hidden="false" customHeight="false" outlineLevel="0" collapsed="false">
      <c r="B41" s="0" t="s">
        <v>511</v>
      </c>
      <c r="C41" s="0" t="n">
        <f aca="false">6pf!P264</f>
        <v>0</v>
      </c>
      <c r="D41" s="0" t="s">
        <v>443</v>
      </c>
      <c r="E41" s="0" t="s">
        <v>512</v>
      </c>
      <c r="F41" s="0" t="n">
        <f aca="false">6pf!P265+6pf!P266+6pf!P267</f>
        <v>0</v>
      </c>
      <c r="G41" s="0" t="str">
        <f aca="false">IF(C41=F41,"+","-")</f>
        <v>+</v>
      </c>
      <c r="I41" s="0" t="s">
        <v>511</v>
      </c>
      <c r="J41" s="56" t="n">
        <f aca="false">6pf!Q264</f>
        <v>0</v>
      </c>
      <c r="K41" s="0" t="s">
        <v>443</v>
      </c>
      <c r="L41" s="0" t="s">
        <v>512</v>
      </c>
      <c r="M41" s="56" t="n">
        <f aca="false">6pf!Q265+6pf!Q266+6pf!Q267</f>
        <v>0</v>
      </c>
      <c r="N41" s="0" t="str">
        <f aca="false">IF(J41=M41,"+","-")</f>
        <v>+</v>
      </c>
    </row>
    <row r="42" customFormat="false" ht="12.8" hidden="false" customHeight="false" outlineLevel="0" collapsed="false">
      <c r="B42" s="0" t="s">
        <v>511</v>
      </c>
      <c r="C42" s="0" t="n">
        <f aca="false">6pf!P264</f>
        <v>0</v>
      </c>
      <c r="D42" s="0" t="s">
        <v>443</v>
      </c>
      <c r="E42" s="0" t="s">
        <v>513</v>
      </c>
      <c r="F42" s="0" t="n">
        <f aca="false">6pf!P268+6pf!P269</f>
        <v>0</v>
      </c>
      <c r="G42" s="0" t="str">
        <f aca="false">IF(C42=F42,"+","-")</f>
        <v>+</v>
      </c>
      <c r="I42" s="0" t="s">
        <v>511</v>
      </c>
      <c r="J42" s="56" t="n">
        <f aca="false">6pf!Q264</f>
        <v>0</v>
      </c>
      <c r="K42" s="0" t="s">
        <v>443</v>
      </c>
      <c r="L42" s="0" t="s">
        <v>513</v>
      </c>
      <c r="M42" s="56" t="n">
        <f aca="false">6pf!Q268+6pf!Q269</f>
        <v>0</v>
      </c>
      <c r="N42" s="0" t="str">
        <f aca="false">IF(J42=M42,"+","-")</f>
        <v>+</v>
      </c>
    </row>
    <row r="43" customFormat="false" ht="12.8" hidden="false" customHeight="false" outlineLevel="0" collapsed="false">
      <c r="B43" s="0" t="s">
        <v>514</v>
      </c>
      <c r="C43" s="0" t="n">
        <f aca="false">6pf!P272</f>
        <v>0</v>
      </c>
      <c r="D43" s="0" t="s">
        <v>443</v>
      </c>
      <c r="E43" s="0" t="s">
        <v>515</v>
      </c>
      <c r="F43" s="0" t="n">
        <f aca="false">6pf!P273+6pf!P274+6pf!P279</f>
        <v>0</v>
      </c>
      <c r="G43" s="0" t="str">
        <f aca="false">IF(C43=F43,"+","-")</f>
        <v>+</v>
      </c>
      <c r="I43" s="0" t="s">
        <v>514</v>
      </c>
      <c r="J43" s="56" t="n">
        <f aca="false">6pf!Q272</f>
        <v>0</v>
      </c>
      <c r="K43" s="0" t="s">
        <v>443</v>
      </c>
      <c r="L43" s="0" t="s">
        <v>515</v>
      </c>
      <c r="M43" s="56" t="n">
        <f aca="false">6pf!Q273+6pf!Q274+6pf!Q279</f>
        <v>0</v>
      </c>
      <c r="N43" s="0" t="str">
        <f aca="false">IF(J43=M43,"+","-")</f>
        <v>+</v>
      </c>
    </row>
    <row r="44" customFormat="false" ht="12.8" hidden="false" customHeight="false" outlineLevel="0" collapsed="false">
      <c r="B44" s="0" t="s">
        <v>516</v>
      </c>
      <c r="C44" s="0" t="n">
        <f aca="false">6pf!P274</f>
        <v>0</v>
      </c>
      <c r="D44" s="0" t="s">
        <v>443</v>
      </c>
      <c r="E44" s="0" t="s">
        <v>517</v>
      </c>
      <c r="F44" s="0" t="n">
        <f aca="false">SUM(6pf!P275:P276)</f>
        <v>0</v>
      </c>
      <c r="G44" s="0" t="str">
        <f aca="false">IF(C44=F44,"+","-")</f>
        <v>+</v>
      </c>
      <c r="I44" s="0" t="s">
        <v>516</v>
      </c>
      <c r="J44" s="56" t="n">
        <f aca="false">6pf!Q274</f>
        <v>0</v>
      </c>
      <c r="K44" s="0" t="s">
        <v>443</v>
      </c>
      <c r="L44" s="0" t="s">
        <v>517</v>
      </c>
      <c r="M44" s="56" t="n">
        <f aca="false">SUM(6pf!Q275:Q276)</f>
        <v>0</v>
      </c>
      <c r="N44" s="0" t="str">
        <f aca="false">IF(J44=M44,"+","-")</f>
        <v>+</v>
      </c>
    </row>
    <row r="45" customFormat="false" ht="12.8" hidden="false" customHeight="false" outlineLevel="0" collapsed="false">
      <c r="B45" s="0" t="s">
        <v>516</v>
      </c>
      <c r="C45" s="0" t="n">
        <f aca="false">6pf!P274</f>
        <v>0</v>
      </c>
      <c r="D45" s="0" t="s">
        <v>443</v>
      </c>
      <c r="E45" s="0" t="s">
        <v>518</v>
      </c>
      <c r="F45" s="0" t="n">
        <f aca="false">SUM(6pf!P277:P278)</f>
        <v>0</v>
      </c>
      <c r="G45" s="0" t="str">
        <f aca="false">IF(C45=F45,"+","-")</f>
        <v>+</v>
      </c>
      <c r="I45" s="0" t="s">
        <v>516</v>
      </c>
      <c r="J45" s="56" t="n">
        <f aca="false">6pf!Q274</f>
        <v>0</v>
      </c>
      <c r="K45" s="0" t="s">
        <v>443</v>
      </c>
      <c r="L45" s="0" t="s">
        <v>518</v>
      </c>
      <c r="M45" s="56" t="n">
        <f aca="false">SUM(6pf!Q277:Q278)</f>
        <v>0</v>
      </c>
      <c r="N45" s="0" t="str">
        <f aca="false">IF(J45=M45,"+","-")</f>
        <v>+</v>
      </c>
    </row>
    <row r="46" customFormat="false" ht="12.8" hidden="false" customHeight="false" outlineLevel="0" collapsed="false">
      <c r="B46" s="0" t="s">
        <v>519</v>
      </c>
      <c r="C46" s="0" t="n">
        <f aca="false">6pf!P285</f>
        <v>0</v>
      </c>
      <c r="D46" s="0" t="s">
        <v>443</v>
      </c>
      <c r="E46" s="0" t="s">
        <v>520</v>
      </c>
      <c r="F46" s="0" t="n">
        <f aca="false">6pf!P286+6pf!P287+6pf!P292</f>
        <v>0</v>
      </c>
      <c r="G46" s="0" t="str">
        <f aca="false">IF(C46=F46,"+","-")</f>
        <v>+</v>
      </c>
      <c r="I46" s="0" t="s">
        <v>519</v>
      </c>
      <c r="J46" s="56" t="n">
        <f aca="false">6pf!Q285</f>
        <v>0</v>
      </c>
      <c r="K46" s="0" t="s">
        <v>443</v>
      </c>
      <c r="L46" s="0" t="s">
        <v>520</v>
      </c>
      <c r="M46" s="56" t="n">
        <f aca="false">6pf!Q286+6pf!Q287+6pf!Q292</f>
        <v>0</v>
      </c>
      <c r="N46" s="0" t="str">
        <f aca="false">IF(J46=M46,"+","-")</f>
        <v>+</v>
      </c>
    </row>
    <row r="47" customFormat="false" ht="12.8" hidden="false" customHeight="false" outlineLevel="0" collapsed="false">
      <c r="B47" s="0" t="s">
        <v>521</v>
      </c>
      <c r="C47" s="0" t="n">
        <f aca="false">6pf!P287</f>
        <v>0</v>
      </c>
      <c r="D47" s="0" t="s">
        <v>443</v>
      </c>
      <c r="E47" s="0" t="s">
        <v>522</v>
      </c>
      <c r="F47" s="0" t="n">
        <f aca="false">6pf!P288+6pf!P289</f>
        <v>0</v>
      </c>
      <c r="G47" s="0" t="str">
        <f aca="false">IF(C47=F47,"+","-")</f>
        <v>+</v>
      </c>
      <c r="I47" s="0" t="s">
        <v>521</v>
      </c>
      <c r="J47" s="56" t="n">
        <f aca="false">6pf!Q287</f>
        <v>0</v>
      </c>
      <c r="K47" s="0" t="s">
        <v>443</v>
      </c>
      <c r="L47" s="0" t="s">
        <v>522</v>
      </c>
      <c r="M47" s="56" t="n">
        <f aca="false">6pf!Q288+6pf!Q289</f>
        <v>0</v>
      </c>
      <c r="N47" s="0" t="str">
        <f aca="false">IF(J47=M47,"+","-")</f>
        <v>+</v>
      </c>
    </row>
    <row r="48" customFormat="false" ht="12.8" hidden="false" customHeight="false" outlineLevel="0" collapsed="false">
      <c r="B48" s="0" t="s">
        <v>521</v>
      </c>
      <c r="C48" s="0" t="n">
        <f aca="false">6pf!P287</f>
        <v>0</v>
      </c>
      <c r="D48" s="0" t="s">
        <v>443</v>
      </c>
      <c r="E48" s="0" t="s">
        <v>523</v>
      </c>
      <c r="F48" s="0" t="n">
        <f aca="false">6pf!P290+6pf!P291</f>
        <v>0</v>
      </c>
      <c r="G48" s="0" t="str">
        <f aca="false">IF(C48=F48,"+","-")</f>
        <v>+</v>
      </c>
      <c r="I48" s="0" t="s">
        <v>521</v>
      </c>
      <c r="J48" s="56" t="n">
        <f aca="false">6pf!Q287</f>
        <v>0</v>
      </c>
      <c r="K48" s="0" t="s">
        <v>443</v>
      </c>
      <c r="L48" s="0" t="s">
        <v>523</v>
      </c>
      <c r="M48" s="56" t="n">
        <f aca="false">6pf!Q290+6pf!Q291</f>
        <v>0</v>
      </c>
      <c r="N48" s="0" t="str">
        <f aca="false">IF(J48=M48,"+","-")</f>
        <v>+</v>
      </c>
    </row>
    <row r="49" customFormat="false" ht="12.8" hidden="false" customHeight="false" outlineLevel="0" collapsed="false">
      <c r="B49" s="0" t="s">
        <v>524</v>
      </c>
      <c r="C49" s="0" t="n">
        <f aca="false">6pf!P294</f>
        <v>0</v>
      </c>
      <c r="D49" s="0" t="s">
        <v>443</v>
      </c>
      <c r="E49" s="0" t="s">
        <v>525</v>
      </c>
      <c r="F49" s="0" t="n">
        <f aca="false">6pf!P295+6pf!P296+6pf!P301</f>
        <v>0</v>
      </c>
      <c r="G49" s="0" t="str">
        <f aca="false">IF(C49=F49,"+","-")</f>
        <v>+</v>
      </c>
      <c r="I49" s="0" t="s">
        <v>524</v>
      </c>
      <c r="J49" s="56" t="n">
        <f aca="false">6pf!Q294</f>
        <v>0</v>
      </c>
      <c r="K49" s="0" t="s">
        <v>443</v>
      </c>
      <c r="L49" s="0" t="s">
        <v>525</v>
      </c>
      <c r="M49" s="56" t="n">
        <f aca="false">6pf!Q295+6pf!Q296+6pf!Q301</f>
        <v>0</v>
      </c>
      <c r="N49" s="0" t="str">
        <f aca="false">IF(J49=M49,"+","-")</f>
        <v>+</v>
      </c>
    </row>
    <row r="50" customFormat="false" ht="12.8" hidden="false" customHeight="false" outlineLevel="0" collapsed="false">
      <c r="B50" s="0" t="s">
        <v>526</v>
      </c>
      <c r="C50" s="0" t="n">
        <f aca="false">6pf!P296</f>
        <v>0</v>
      </c>
      <c r="D50" s="0" t="s">
        <v>443</v>
      </c>
      <c r="E50" s="0" t="s">
        <v>527</v>
      </c>
      <c r="F50" s="0" t="n">
        <f aca="false">6pf!P297+6pf!P298</f>
        <v>0</v>
      </c>
      <c r="G50" s="0" t="str">
        <f aca="false">IF(C50=F50,"+","-")</f>
        <v>+</v>
      </c>
      <c r="I50" s="0" t="s">
        <v>526</v>
      </c>
      <c r="J50" s="56" t="n">
        <f aca="false">6pf!Q296</f>
        <v>0</v>
      </c>
      <c r="K50" s="0" t="s">
        <v>443</v>
      </c>
      <c r="L50" s="0" t="s">
        <v>527</v>
      </c>
      <c r="M50" s="56" t="n">
        <f aca="false">6pf!Q297+6pf!Q298</f>
        <v>0</v>
      </c>
      <c r="N50" s="0" t="str">
        <f aca="false">IF(J50=M50,"+","-")</f>
        <v>+</v>
      </c>
    </row>
    <row r="51" customFormat="false" ht="12.8" hidden="false" customHeight="false" outlineLevel="0" collapsed="false">
      <c r="B51" s="0" t="s">
        <v>526</v>
      </c>
      <c r="C51" s="0" t="n">
        <f aca="false">6pf!P296</f>
        <v>0</v>
      </c>
      <c r="D51" s="0" t="s">
        <v>443</v>
      </c>
      <c r="E51" s="0" t="s">
        <v>528</v>
      </c>
      <c r="F51" s="0" t="n">
        <f aca="false">6pf!P299+6pf!P300</f>
        <v>0</v>
      </c>
      <c r="G51" s="0" t="str">
        <f aca="false">IF(C51=F51,"+","-")</f>
        <v>+</v>
      </c>
      <c r="I51" s="0" t="s">
        <v>526</v>
      </c>
      <c r="J51" s="56" t="n">
        <f aca="false">6pf!Q296</f>
        <v>0</v>
      </c>
      <c r="K51" s="0" t="s">
        <v>443</v>
      </c>
      <c r="L51" s="0" t="s">
        <v>528</v>
      </c>
      <c r="M51" s="56" t="n">
        <f aca="false">6pf!Q299+6pf!Q300</f>
        <v>0</v>
      </c>
      <c r="N51" s="0" t="str">
        <f aca="false">IF(J51=M51,"+","-")</f>
        <v>+</v>
      </c>
    </row>
    <row r="52" customFormat="false" ht="12.8" hidden="false" customHeight="false" outlineLevel="0" collapsed="false">
      <c r="B52" s="0" t="s">
        <v>529</v>
      </c>
      <c r="C52" s="0" t="n">
        <f aca="false">6pf!P303</f>
        <v>0</v>
      </c>
      <c r="D52" s="0" t="s">
        <v>443</v>
      </c>
      <c r="E52" s="0" t="s">
        <v>530</v>
      </c>
      <c r="F52" s="0" t="n">
        <f aca="false">6pf!P304+6pf!P305+6pf!P310</f>
        <v>0</v>
      </c>
      <c r="G52" s="0" t="str">
        <f aca="false">IF(C52=F52,"+","-")</f>
        <v>+</v>
      </c>
      <c r="I52" s="0" t="s">
        <v>529</v>
      </c>
      <c r="J52" s="56" t="n">
        <f aca="false">6pf!Q303</f>
        <v>0</v>
      </c>
      <c r="K52" s="0" t="s">
        <v>443</v>
      </c>
      <c r="L52" s="0" t="s">
        <v>530</v>
      </c>
      <c r="M52" s="56" t="n">
        <f aca="false">6pf!Q304+6pf!Q305+6pf!Q310</f>
        <v>0</v>
      </c>
      <c r="N52" s="0" t="str">
        <f aca="false">IF(J52=M52,"+","-")</f>
        <v>+</v>
      </c>
    </row>
    <row r="53" customFormat="false" ht="12.8" hidden="false" customHeight="false" outlineLevel="0" collapsed="false">
      <c r="B53" s="0" t="s">
        <v>531</v>
      </c>
      <c r="C53" s="0" t="n">
        <f aca="false">6pf!P305</f>
        <v>0</v>
      </c>
      <c r="D53" s="0" t="s">
        <v>443</v>
      </c>
      <c r="E53" s="0" t="s">
        <v>532</v>
      </c>
      <c r="F53" s="0" t="n">
        <f aca="false">6pf!P306+6pf!P307</f>
        <v>0</v>
      </c>
      <c r="G53" s="0" t="str">
        <f aca="false">IF(C53=F53,"+","-")</f>
        <v>+</v>
      </c>
      <c r="I53" s="0" t="s">
        <v>531</v>
      </c>
      <c r="J53" s="56" t="n">
        <f aca="false">6pf!Q305</f>
        <v>0</v>
      </c>
      <c r="K53" s="0" t="s">
        <v>443</v>
      </c>
      <c r="L53" s="0" t="s">
        <v>532</v>
      </c>
      <c r="M53" s="56" t="n">
        <f aca="false">6pf!Q306+6pf!Q307</f>
        <v>0</v>
      </c>
      <c r="N53" s="0" t="str">
        <f aca="false">IF(J53=M53,"+","-")</f>
        <v>+</v>
      </c>
    </row>
    <row r="54" customFormat="false" ht="12.8" hidden="false" customHeight="false" outlineLevel="0" collapsed="false">
      <c r="B54" s="0" t="s">
        <v>531</v>
      </c>
      <c r="C54" s="0" t="n">
        <f aca="false">6pf!P305</f>
        <v>0</v>
      </c>
      <c r="D54" s="0" t="s">
        <v>443</v>
      </c>
      <c r="E54" s="0" t="s">
        <v>533</v>
      </c>
      <c r="F54" s="0" t="n">
        <f aca="false">6pf!P308+6pf!P309</f>
        <v>0</v>
      </c>
      <c r="G54" s="0" t="str">
        <f aca="false">IF(C54=F54,"+","-")</f>
        <v>+</v>
      </c>
      <c r="I54" s="0" t="s">
        <v>531</v>
      </c>
      <c r="J54" s="56" t="n">
        <f aca="false">6pf!Q305</f>
        <v>0</v>
      </c>
      <c r="K54" s="0" t="s">
        <v>443</v>
      </c>
      <c r="L54" s="0" t="s">
        <v>533</v>
      </c>
      <c r="M54" s="56" t="n">
        <f aca="false">6pf!Q308+6pf!Q309</f>
        <v>0</v>
      </c>
      <c r="N54" s="0" t="str">
        <f aca="false">IF(J54=M54,"+","-")</f>
        <v>+</v>
      </c>
    </row>
    <row r="55" customFormat="false" ht="12.8" hidden="false" customHeight="false" outlineLevel="0" collapsed="false">
      <c r="B55" s="0" t="s">
        <v>534</v>
      </c>
      <c r="C55" s="0" t="n">
        <f aca="false">6pf!P313</f>
        <v>0</v>
      </c>
      <c r="D55" s="0" t="s">
        <v>443</v>
      </c>
      <c r="E55" s="0" t="s">
        <v>535</v>
      </c>
      <c r="F55" s="0" t="n">
        <f aca="false">6pf!P314+6pf!P315+6pf!P320</f>
        <v>0</v>
      </c>
      <c r="G55" s="0" t="str">
        <f aca="false">IF(C55=F55,"+","-")</f>
        <v>+</v>
      </c>
      <c r="I55" s="0" t="s">
        <v>534</v>
      </c>
      <c r="J55" s="56" t="n">
        <f aca="false">6pf!Q313</f>
        <v>0</v>
      </c>
      <c r="K55" s="0" t="s">
        <v>443</v>
      </c>
      <c r="L55" s="0" t="s">
        <v>535</v>
      </c>
      <c r="M55" s="56" t="n">
        <f aca="false">6pf!Q314+6pf!Q315+6pf!Q320</f>
        <v>0</v>
      </c>
      <c r="N55" s="0" t="str">
        <f aca="false">IF(J55=M55,"+","-")</f>
        <v>+</v>
      </c>
    </row>
    <row r="56" customFormat="false" ht="12.8" hidden="false" customHeight="false" outlineLevel="0" collapsed="false">
      <c r="B56" s="0" t="s">
        <v>536</v>
      </c>
      <c r="C56" s="0" t="n">
        <f aca="false">6pf!P315</f>
        <v>0</v>
      </c>
      <c r="D56" s="0" t="s">
        <v>443</v>
      </c>
      <c r="E56" s="0" t="s">
        <v>537</v>
      </c>
      <c r="F56" s="0" t="n">
        <f aca="false">6pf!P316+6pf!P317</f>
        <v>0</v>
      </c>
      <c r="G56" s="0" t="str">
        <f aca="false">IF(C56=F56,"+","-")</f>
        <v>+</v>
      </c>
      <c r="I56" s="0" t="s">
        <v>536</v>
      </c>
      <c r="J56" s="56" t="n">
        <f aca="false">6pf!Q315</f>
        <v>0</v>
      </c>
      <c r="K56" s="0" t="s">
        <v>443</v>
      </c>
      <c r="L56" s="0" t="s">
        <v>537</v>
      </c>
      <c r="M56" s="56" t="n">
        <f aca="false">6pf!Q316+6pf!Q317</f>
        <v>0</v>
      </c>
      <c r="N56" s="0" t="str">
        <f aca="false">IF(J56=M56,"+","-")</f>
        <v>+</v>
      </c>
    </row>
    <row r="57" customFormat="false" ht="12.8" hidden="false" customHeight="false" outlineLevel="0" collapsed="false">
      <c r="B57" s="0" t="s">
        <v>536</v>
      </c>
      <c r="C57" s="0" t="n">
        <f aca="false">6pf!P315</f>
        <v>0</v>
      </c>
      <c r="D57" s="0" t="s">
        <v>443</v>
      </c>
      <c r="E57" s="0" t="s">
        <v>538</v>
      </c>
      <c r="F57" s="0" t="n">
        <f aca="false">6pf!P318+6pf!P319</f>
        <v>0</v>
      </c>
      <c r="G57" s="0" t="str">
        <f aca="false">IF(C57=F57,"+","-")</f>
        <v>+</v>
      </c>
      <c r="I57" s="0" t="s">
        <v>536</v>
      </c>
      <c r="J57" s="56" t="n">
        <f aca="false">6pf!Q315</f>
        <v>0</v>
      </c>
      <c r="K57" s="0" t="s">
        <v>443</v>
      </c>
      <c r="L57" s="0" t="s">
        <v>538</v>
      </c>
      <c r="M57" s="56" t="n">
        <f aca="false">6pf!Q318+6pf!Q319</f>
        <v>0</v>
      </c>
      <c r="N57" s="0" t="str">
        <f aca="false">IF(J57=M57,"+","-")</f>
        <v>+</v>
      </c>
    </row>
    <row r="58" customFormat="false" ht="12.8" hidden="false" customHeight="false" outlineLevel="0" collapsed="false">
      <c r="B58" s="0" t="s">
        <v>539</v>
      </c>
      <c r="C58" s="0" t="n">
        <f aca="false">6pf!P322</f>
        <v>0</v>
      </c>
      <c r="D58" s="0" t="s">
        <v>443</v>
      </c>
      <c r="E58" s="0" t="s">
        <v>540</v>
      </c>
      <c r="F58" s="0" t="n">
        <f aca="false">6pf!P323+6pf!P324+6pf!P330</f>
        <v>0</v>
      </c>
      <c r="G58" s="0" t="str">
        <f aca="false">IF(C58=F58,"+","-")</f>
        <v>+</v>
      </c>
      <c r="I58" s="0" t="s">
        <v>539</v>
      </c>
      <c r="J58" s="56" t="n">
        <f aca="false">6pf!Q322</f>
        <v>0</v>
      </c>
      <c r="K58" s="0" t="s">
        <v>443</v>
      </c>
      <c r="L58" s="0" t="s">
        <v>540</v>
      </c>
      <c r="M58" s="56" t="n">
        <f aca="false">6pf!Q323+6pf!Q324+6pf!Q330</f>
        <v>0</v>
      </c>
      <c r="N58" s="0" t="str">
        <f aca="false">IF(J58=M58,"+","-")</f>
        <v>+</v>
      </c>
    </row>
    <row r="59" customFormat="false" ht="12.8" hidden="false" customHeight="false" outlineLevel="0" collapsed="false">
      <c r="B59" s="0" t="s">
        <v>541</v>
      </c>
      <c r="C59" s="0" t="n">
        <f aca="false">6pf!P324</f>
        <v>0</v>
      </c>
      <c r="D59" s="0" t="s">
        <v>443</v>
      </c>
      <c r="E59" s="0" t="s">
        <v>542</v>
      </c>
      <c r="F59" s="0" t="n">
        <f aca="false">SUM(6pf!P325:P327)</f>
        <v>0</v>
      </c>
      <c r="G59" s="0" t="str">
        <f aca="false">IF(C59=F59,"+","-")</f>
        <v>+</v>
      </c>
      <c r="I59" s="0" t="s">
        <v>541</v>
      </c>
      <c r="J59" s="56" t="n">
        <f aca="false">6pf!Q324</f>
        <v>0</v>
      </c>
      <c r="K59" s="0" t="s">
        <v>443</v>
      </c>
      <c r="L59" s="0" t="s">
        <v>542</v>
      </c>
      <c r="M59" s="56" t="n">
        <f aca="false">SUM(6pf!Q325:Q327)</f>
        <v>0</v>
      </c>
      <c r="N59" s="0" t="str">
        <f aca="false">IF(J59=M59,"+","-")</f>
        <v>+</v>
      </c>
    </row>
    <row r="60" customFormat="false" ht="12.8" hidden="false" customHeight="false" outlineLevel="0" collapsed="false">
      <c r="B60" s="0" t="s">
        <v>541</v>
      </c>
      <c r="C60" s="0" t="n">
        <f aca="false">6pf!P324</f>
        <v>0</v>
      </c>
      <c r="D60" s="0" t="s">
        <v>443</v>
      </c>
      <c r="E60" s="0" t="s">
        <v>543</v>
      </c>
      <c r="F60" s="0" t="n">
        <f aca="false">6pf!P328+6pf!P329</f>
        <v>0</v>
      </c>
      <c r="G60" s="0" t="str">
        <f aca="false">IF(C60=F60,"+","-")</f>
        <v>+</v>
      </c>
      <c r="I60" s="0" t="s">
        <v>541</v>
      </c>
      <c r="J60" s="56" t="n">
        <f aca="false">6pf!Q324</f>
        <v>0</v>
      </c>
      <c r="K60" s="0" t="s">
        <v>443</v>
      </c>
      <c r="L60" s="0" t="s">
        <v>543</v>
      </c>
      <c r="M60" s="56" t="n">
        <f aca="false">6pf!Q328+6pf!Q329</f>
        <v>0</v>
      </c>
      <c r="N60" s="0" t="str">
        <f aca="false">IF(J60=M60,"+","-")</f>
        <v>+</v>
      </c>
    </row>
    <row r="61" customFormat="false" ht="12.8" hidden="false" customHeight="false" outlineLevel="0" collapsed="false">
      <c r="B61" s="0" t="s">
        <v>544</v>
      </c>
      <c r="C61" s="0" t="n">
        <f aca="false">6pf!P332</f>
        <v>9</v>
      </c>
      <c r="D61" s="0" t="s">
        <v>443</v>
      </c>
      <c r="E61" s="0" t="s">
        <v>545</v>
      </c>
      <c r="F61" s="0" t="n">
        <f aca="false">6pf!P333+6pf!P334+6pf!P339</f>
        <v>9</v>
      </c>
      <c r="G61" s="0" t="str">
        <f aca="false">IF(C61=F61,"+","-")</f>
        <v>+</v>
      </c>
      <c r="I61" s="0" t="s">
        <v>544</v>
      </c>
      <c r="J61" s="56" t="n">
        <f aca="false">6pf!Q332</f>
        <v>99.9</v>
      </c>
      <c r="K61" s="0" t="s">
        <v>443</v>
      </c>
      <c r="L61" s="0" t="s">
        <v>545</v>
      </c>
      <c r="M61" s="56" t="n">
        <f aca="false">6pf!Q333+6pf!Q334+6pf!Q339</f>
        <v>99.9</v>
      </c>
      <c r="N61" s="0" t="str">
        <f aca="false">IF(J61=M61,"+","-")</f>
        <v>+</v>
      </c>
    </row>
    <row r="62" customFormat="false" ht="12.8" hidden="false" customHeight="false" outlineLevel="0" collapsed="false">
      <c r="B62" s="0" t="s">
        <v>546</v>
      </c>
      <c r="C62" s="0" t="n">
        <f aca="false">6pf!P334</f>
        <v>4</v>
      </c>
      <c r="D62" s="0" t="s">
        <v>443</v>
      </c>
      <c r="E62" s="0" t="s">
        <v>547</v>
      </c>
      <c r="F62" s="0" t="n">
        <f aca="false">6pf!P335+6pf!P336</f>
        <v>4</v>
      </c>
      <c r="G62" s="0" t="str">
        <f aca="false">IF(C62=F62,"+","-")</f>
        <v>+</v>
      </c>
      <c r="I62" s="0" t="s">
        <v>546</v>
      </c>
      <c r="J62" s="56" t="n">
        <f aca="false">6pf!Q334</f>
        <v>67.1</v>
      </c>
      <c r="K62" s="0" t="s">
        <v>443</v>
      </c>
      <c r="L62" s="0" t="s">
        <v>547</v>
      </c>
      <c r="M62" s="56" t="n">
        <f aca="false">6pf!Q335+6pf!Q336</f>
        <v>67.1</v>
      </c>
      <c r="N62" s="0" t="str">
        <f aca="false">IF(J62=M62,"+","-")</f>
        <v>+</v>
      </c>
    </row>
    <row r="63" customFormat="false" ht="12.8" hidden="false" customHeight="false" outlineLevel="0" collapsed="false">
      <c r="B63" s="0" t="s">
        <v>546</v>
      </c>
      <c r="C63" s="0" t="n">
        <f aca="false">6pf!P334</f>
        <v>4</v>
      </c>
      <c r="D63" s="0" t="s">
        <v>443</v>
      </c>
      <c r="E63" s="0" t="s">
        <v>548</v>
      </c>
      <c r="F63" s="0" t="n">
        <f aca="false">6pf!P337+6pf!P338</f>
        <v>4</v>
      </c>
      <c r="G63" s="0" t="str">
        <f aca="false">IF(C63=F63,"+","-")</f>
        <v>+</v>
      </c>
      <c r="I63" s="0" t="s">
        <v>546</v>
      </c>
      <c r="J63" s="56" t="n">
        <f aca="false">6pf!Q334</f>
        <v>67.1</v>
      </c>
      <c r="K63" s="0" t="s">
        <v>443</v>
      </c>
      <c r="L63" s="0" t="s">
        <v>548</v>
      </c>
      <c r="M63" s="56" t="n">
        <f aca="false">6pf!Q337+6pf!Q338</f>
        <v>67.1</v>
      </c>
      <c r="N63" s="0" t="str">
        <f aca="false">IF(J63=M63,"+","-")</f>
        <v>+</v>
      </c>
    </row>
    <row r="64" customFormat="false" ht="12.8" hidden="false" customHeight="false" outlineLevel="0" collapsed="false">
      <c r="B64" s="0" t="s">
        <v>549</v>
      </c>
      <c r="C64" s="0" t="n">
        <f aca="false">6pf!P341</f>
        <v>4</v>
      </c>
      <c r="D64" s="0" t="s">
        <v>443</v>
      </c>
      <c r="E64" s="0" t="s">
        <v>550</v>
      </c>
      <c r="F64" s="0" t="n">
        <f aca="false">SUM(6pf!P342:P344)</f>
        <v>4</v>
      </c>
      <c r="G64" s="0" t="str">
        <f aca="false">IF(C64=F64,"+","-")</f>
        <v>+</v>
      </c>
      <c r="I64" s="0" t="s">
        <v>549</v>
      </c>
      <c r="J64" s="56" t="n">
        <f aca="false">6pf!Q341</f>
        <v>203.1</v>
      </c>
      <c r="K64" s="0" t="s">
        <v>443</v>
      </c>
      <c r="L64" s="0" t="s">
        <v>550</v>
      </c>
      <c r="M64" s="56" t="n">
        <f aca="false">SUM(6pf!Q342:Q344)</f>
        <v>203.1</v>
      </c>
      <c r="N64" s="0" t="str">
        <f aca="false">IF(J64=M64,"+","-")</f>
        <v>+</v>
      </c>
    </row>
    <row r="65" customFormat="false" ht="12.8" hidden="false" customHeight="false" outlineLevel="0" collapsed="false">
      <c r="B65" s="0" t="s">
        <v>551</v>
      </c>
      <c r="C65" s="0" t="n">
        <f aca="false">6pf!P348</f>
        <v>0</v>
      </c>
      <c r="D65" s="0" t="s">
        <v>443</v>
      </c>
      <c r="E65" s="0" t="s">
        <v>552</v>
      </c>
      <c r="F65" s="0" t="n">
        <f aca="false">6pf!P349+6pf!P350+6pf!P356</f>
        <v>0</v>
      </c>
      <c r="G65" s="0" t="str">
        <f aca="false">IF(C65=F65,"+","-")</f>
        <v>+</v>
      </c>
      <c r="I65" s="0" t="s">
        <v>551</v>
      </c>
      <c r="J65" s="56" t="n">
        <f aca="false">6pf!Q348</f>
        <v>0</v>
      </c>
      <c r="K65" s="0" t="s">
        <v>443</v>
      </c>
      <c r="L65" s="0" t="s">
        <v>552</v>
      </c>
      <c r="M65" s="56" t="n">
        <f aca="false">6pf!Q349+6pf!Q350+6pf!Q356</f>
        <v>0</v>
      </c>
      <c r="N65" s="0" t="str">
        <f aca="false">IF(J65=M65,"+","-")</f>
        <v>+</v>
      </c>
    </row>
    <row r="66" customFormat="false" ht="12.8" hidden="false" customHeight="false" outlineLevel="0" collapsed="false">
      <c r="B66" s="0" t="s">
        <v>553</v>
      </c>
      <c r="C66" s="0" t="n">
        <f aca="false">6pf!P350</f>
        <v>0</v>
      </c>
      <c r="D66" s="0" t="s">
        <v>443</v>
      </c>
      <c r="E66" s="0" t="s">
        <v>554</v>
      </c>
      <c r="F66" s="0" t="n">
        <f aca="false">6pf!P351+6pf!P352</f>
        <v>0</v>
      </c>
      <c r="G66" s="0" t="str">
        <f aca="false">IF(C66=F66,"+","-")</f>
        <v>+</v>
      </c>
      <c r="I66" s="0" t="s">
        <v>553</v>
      </c>
      <c r="J66" s="56" t="n">
        <f aca="false">6pf!Q350</f>
        <v>0</v>
      </c>
      <c r="K66" s="0" t="s">
        <v>443</v>
      </c>
      <c r="L66" s="0" t="s">
        <v>554</v>
      </c>
      <c r="M66" s="56" t="n">
        <f aca="false">6pf!Q351+6pf!Q352</f>
        <v>0</v>
      </c>
      <c r="N66" s="0" t="str">
        <f aca="false">IF(J66=M66,"+","-")</f>
        <v>+</v>
      </c>
    </row>
    <row r="67" customFormat="false" ht="12.8" hidden="false" customHeight="false" outlineLevel="0" collapsed="false">
      <c r="B67" s="0" t="s">
        <v>553</v>
      </c>
      <c r="C67" s="0" t="n">
        <f aca="false">6pf!P350</f>
        <v>0</v>
      </c>
      <c r="D67" s="0" t="s">
        <v>443</v>
      </c>
      <c r="E67" s="0" t="s">
        <v>555</v>
      </c>
      <c r="F67" s="0" t="n">
        <f aca="false">6pf!P354+6pf!P355</f>
        <v>0</v>
      </c>
      <c r="G67" s="0" t="str">
        <f aca="false">IF(C67=F67,"+","-")</f>
        <v>+</v>
      </c>
      <c r="I67" s="0" t="s">
        <v>553</v>
      </c>
      <c r="J67" s="56" t="n">
        <f aca="false">6pf!Q350</f>
        <v>0</v>
      </c>
      <c r="K67" s="0" t="s">
        <v>443</v>
      </c>
      <c r="L67" s="0" t="s">
        <v>555</v>
      </c>
      <c r="M67" s="56" t="n">
        <f aca="false">6pf!Q354+6pf!Q355</f>
        <v>0</v>
      </c>
      <c r="N67" s="0" t="str">
        <f aca="false">IF(J67=M67,"+","-")</f>
        <v>+</v>
      </c>
    </row>
    <row r="68" customFormat="false" ht="12.8" hidden="false" customHeight="false" outlineLevel="0" collapsed="false">
      <c r="B68" s="0" t="s">
        <v>556</v>
      </c>
      <c r="C68" s="0" t="n">
        <f aca="false">6pf!P358</f>
        <v>14</v>
      </c>
      <c r="D68" s="0" t="s">
        <v>443</v>
      </c>
      <c r="E68" s="0" t="s">
        <v>557</v>
      </c>
      <c r="F68" s="0" t="n">
        <f aca="false">6pf!P359+6pf!P370+6pf!P372</f>
        <v>14</v>
      </c>
      <c r="G68" s="0" t="str">
        <f aca="false">IF(C68=F68,"+","-")</f>
        <v>+</v>
      </c>
      <c r="I68" s="0" t="s">
        <v>556</v>
      </c>
      <c r="J68" s="56" t="n">
        <f aca="false">6pf!Q358</f>
        <v>123</v>
      </c>
      <c r="K68" s="0" t="s">
        <v>443</v>
      </c>
      <c r="L68" s="0" t="s">
        <v>557</v>
      </c>
      <c r="M68" s="56" t="n">
        <f aca="false">6pf!Q359+6pf!Q370+6pf!Q372</f>
        <v>123</v>
      </c>
      <c r="N68" s="0" t="str">
        <f aca="false">IF(J68=M68,"+","-")</f>
        <v>+</v>
      </c>
    </row>
    <row r="69" customFormat="false" ht="12.8" hidden="false" customHeight="false" outlineLevel="0" collapsed="false">
      <c r="B69" s="0" t="s">
        <v>558</v>
      </c>
      <c r="C69" s="0" t="n">
        <f aca="false">6pf!P359</f>
        <v>12</v>
      </c>
      <c r="D69" s="0" t="s">
        <v>443</v>
      </c>
      <c r="E69" s="0" t="s">
        <v>559</v>
      </c>
      <c r="F69" s="0" t="n">
        <f aca="false">6pf!P361+6pf!P364+6pf!P367</f>
        <v>12</v>
      </c>
      <c r="G69" s="0" t="str">
        <f aca="false">IF(C69=F69,"+","-")</f>
        <v>+</v>
      </c>
      <c r="I69" s="0" t="s">
        <v>558</v>
      </c>
      <c r="J69" s="56" t="n">
        <f aca="false">6pf!Q359</f>
        <v>111.4</v>
      </c>
      <c r="K69" s="0" t="s">
        <v>443</v>
      </c>
      <c r="L69" s="0" t="s">
        <v>559</v>
      </c>
      <c r="M69" s="56" t="n">
        <f aca="false">6pf!Q361+6pf!Q364+6pf!Q367</f>
        <v>111.4</v>
      </c>
      <c r="N69" s="0" t="str">
        <f aca="false">IF(J69=M69,"+","-")</f>
        <v>+</v>
      </c>
    </row>
    <row r="70" customFormat="false" ht="12.8" hidden="false" customHeight="false" outlineLevel="0" collapsed="false">
      <c r="B70" s="0" t="s">
        <v>560</v>
      </c>
      <c r="C70" s="0" t="n">
        <f aca="false">6pf!P360</f>
        <v>2</v>
      </c>
      <c r="D70" s="0" t="s">
        <v>443</v>
      </c>
      <c r="E70" s="0" t="s">
        <v>561</v>
      </c>
      <c r="F70" s="0" t="n">
        <f aca="false">6pf!P362+6pf!P365+6pf!P368</f>
        <v>2</v>
      </c>
      <c r="G70" s="0" t="str">
        <f aca="false">IF(C70=F70,"+","-")</f>
        <v>+</v>
      </c>
      <c r="I70" s="0" t="s">
        <v>560</v>
      </c>
      <c r="J70" s="56" t="n">
        <f aca="false">6pf!Q360</f>
        <v>4.9</v>
      </c>
      <c r="K70" s="0" t="s">
        <v>443</v>
      </c>
      <c r="L70" s="0" t="s">
        <v>561</v>
      </c>
      <c r="M70" s="56" t="n">
        <f aca="false">6pf!Q362+6pf!Q365+6pf!Q368</f>
        <v>4.9</v>
      </c>
      <c r="N70" s="0" t="str">
        <f aca="false">IF(J70=M70,"+","-")</f>
        <v>+</v>
      </c>
    </row>
    <row r="71" customFormat="false" ht="12.8" hidden="false" customHeight="false" outlineLevel="0" collapsed="false">
      <c r="B71" s="0" t="s">
        <v>562</v>
      </c>
      <c r="C71" s="0" t="n">
        <f aca="false">6pf!P372</f>
        <v>2</v>
      </c>
      <c r="D71" s="0" t="s">
        <v>443</v>
      </c>
      <c r="E71" s="0" t="s">
        <v>563</v>
      </c>
      <c r="F71" s="0" t="n">
        <f aca="false">SUM(6pf!P373:P375)</f>
        <v>2</v>
      </c>
      <c r="G71" s="0" t="str">
        <f aca="false">IF(C71=F71,"+","-")</f>
        <v>+</v>
      </c>
      <c r="I71" s="0" t="s">
        <v>562</v>
      </c>
      <c r="J71" s="56" t="n">
        <f aca="false">6pf!Q372</f>
        <v>11.6</v>
      </c>
      <c r="K71" s="0" t="s">
        <v>443</v>
      </c>
      <c r="L71" s="0" t="s">
        <v>563</v>
      </c>
      <c r="M71" s="56" t="n">
        <f aca="false">SUM(6pf!Q373:Q375)</f>
        <v>11.6</v>
      </c>
      <c r="N71" s="0" t="str">
        <f aca="false">IF(J71=M71,"+","-")</f>
        <v>+</v>
      </c>
    </row>
    <row r="72" customFormat="false" ht="12.8" hidden="false" customHeight="false" outlineLevel="0" collapsed="false">
      <c r="B72" s="0" t="s">
        <v>564</v>
      </c>
      <c r="C72" s="0" t="n">
        <f aca="false">6pf!P379</f>
        <v>93</v>
      </c>
      <c r="D72" s="0" t="s">
        <v>443</v>
      </c>
      <c r="E72" s="0" t="s">
        <v>565</v>
      </c>
      <c r="F72" s="0" t="n">
        <f aca="false">SUM(6pf!P380:P385)</f>
        <v>93</v>
      </c>
      <c r="G72" s="0" t="str">
        <f aca="false">IF(C72=F72,"+","-")</f>
        <v>+</v>
      </c>
      <c r="I72" s="0" t="s">
        <v>564</v>
      </c>
      <c r="J72" s="56" t="n">
        <f aca="false">6pf!Q379</f>
        <v>351.4</v>
      </c>
      <c r="K72" s="0" t="s">
        <v>443</v>
      </c>
      <c r="L72" s="0" t="s">
        <v>565</v>
      </c>
      <c r="M72" s="56" t="n">
        <f aca="false">SUM(6pf!Q380:Q385)</f>
        <v>351.4</v>
      </c>
      <c r="N72" s="0" t="str">
        <f aca="false">IF(J72=M72,"+","-")</f>
        <v>+</v>
      </c>
    </row>
    <row r="73" customFormat="false" ht="12.8" hidden="false" customHeight="false" outlineLevel="0" collapsed="false">
      <c r="B73" s="0" t="s">
        <v>564</v>
      </c>
      <c r="C73" s="0" t="n">
        <f aca="false">6pf!P379</f>
        <v>93</v>
      </c>
      <c r="D73" s="0" t="s">
        <v>443</v>
      </c>
      <c r="E73" s="0" t="s">
        <v>566</v>
      </c>
      <c r="F73" s="0" t="n">
        <f aca="false">6pf!P386+6pf!P394+6pf!P404+6pf!P409+6pf!P415</f>
        <v>93</v>
      </c>
      <c r="G73" s="0" t="str">
        <f aca="false">IF(C73=F73,"+","-")</f>
        <v>+</v>
      </c>
      <c r="I73" s="0" t="s">
        <v>564</v>
      </c>
      <c r="J73" s="56" t="n">
        <f aca="false">6pf!Q379</f>
        <v>351.4</v>
      </c>
      <c r="K73" s="0" t="s">
        <v>443</v>
      </c>
      <c r="L73" s="0" t="s">
        <v>566</v>
      </c>
      <c r="M73" s="56" t="n">
        <f aca="false">6pf!Q386+6pf!Q394+6pf!Q404+6pf!Q409+6pf!Q415</f>
        <v>351.4</v>
      </c>
      <c r="N73" s="0" t="str">
        <f aca="false">IF(J73=M73,"+","-")</f>
        <v>+</v>
      </c>
    </row>
    <row r="74" customFormat="false" ht="12.8" hidden="false" customHeight="false" outlineLevel="0" collapsed="false">
      <c r="B74" s="0" t="s">
        <v>567</v>
      </c>
      <c r="C74" s="0" t="n">
        <f aca="false">6pf!P386</f>
        <v>66</v>
      </c>
      <c r="D74" s="0" t="s">
        <v>443</v>
      </c>
      <c r="E74" s="0" t="s">
        <v>568</v>
      </c>
      <c r="F74" s="0" t="n">
        <f aca="false">SUM(6pf!P387:P391)</f>
        <v>66</v>
      </c>
      <c r="G74" s="0" t="str">
        <f aca="false">IF(C74=F74,"+","-")</f>
        <v>+</v>
      </c>
      <c r="I74" s="0" t="s">
        <v>567</v>
      </c>
      <c r="J74" s="56" t="n">
        <f aca="false">6pf!Q386</f>
        <v>195</v>
      </c>
      <c r="K74" s="0" t="s">
        <v>443</v>
      </c>
      <c r="L74" s="0" t="s">
        <v>568</v>
      </c>
      <c r="M74" s="56" t="n">
        <f aca="false">SUM(6pf!Q387:Q391)</f>
        <v>195</v>
      </c>
      <c r="N74" s="0" t="str">
        <f aca="false">IF(J74=M74,"+","-")</f>
        <v>+</v>
      </c>
    </row>
    <row r="75" customFormat="false" ht="12.8" hidden="false" customHeight="false" outlineLevel="0" collapsed="false">
      <c r="B75" s="0" t="s">
        <v>569</v>
      </c>
      <c r="C75" s="0" t="n">
        <f aca="false">6pf!P394</f>
        <v>21</v>
      </c>
      <c r="D75" s="0" t="s">
        <v>443</v>
      </c>
      <c r="E75" s="0" t="s">
        <v>570</v>
      </c>
      <c r="F75" s="0" t="n">
        <f aca="false">SUM(6pf!P395:P399)</f>
        <v>21</v>
      </c>
      <c r="G75" s="0" t="str">
        <f aca="false">IF(C75=F75,"+","-")</f>
        <v>+</v>
      </c>
      <c r="I75" s="0" t="s">
        <v>569</v>
      </c>
      <c r="J75" s="56" t="n">
        <f aca="false">6pf!Q394</f>
        <v>133.3</v>
      </c>
      <c r="K75" s="0" t="s">
        <v>443</v>
      </c>
      <c r="L75" s="0" t="s">
        <v>570</v>
      </c>
      <c r="M75" s="56" t="n">
        <f aca="false">SUM(6pf!Q395:Q399)</f>
        <v>133.3</v>
      </c>
      <c r="N75" s="0" t="str">
        <f aca="false">IF(J75=M75,"+","-")</f>
        <v>+</v>
      </c>
    </row>
    <row r="76" customFormat="false" ht="12.8" hidden="false" customHeight="false" outlineLevel="0" collapsed="false">
      <c r="B76" s="0" t="s">
        <v>569</v>
      </c>
      <c r="C76" s="0" t="n">
        <f aca="false">6pf!P394</f>
        <v>21</v>
      </c>
      <c r="D76" s="0" t="s">
        <v>443</v>
      </c>
      <c r="E76" s="0" t="s">
        <v>571</v>
      </c>
      <c r="F76" s="0" t="n">
        <f aca="false">SUM(6pf!P400:P403)</f>
        <v>21</v>
      </c>
      <c r="G76" s="0" t="str">
        <f aca="false">IF(C76=F76,"+","-")</f>
        <v>+</v>
      </c>
      <c r="I76" s="0" t="s">
        <v>569</v>
      </c>
      <c r="J76" s="56" t="n">
        <f aca="false">6pf!Q394</f>
        <v>133.3</v>
      </c>
      <c r="K76" s="0" t="s">
        <v>443</v>
      </c>
      <c r="L76" s="0" t="s">
        <v>571</v>
      </c>
      <c r="M76" s="56" t="n">
        <f aca="false">SUM(6pf!Q400:Q403)</f>
        <v>133.3</v>
      </c>
      <c r="N76" s="0" t="str">
        <f aca="false">IF(J76=M76,"+","-")</f>
        <v>+</v>
      </c>
    </row>
    <row r="77" customFormat="false" ht="12.8" hidden="false" customHeight="false" outlineLevel="0" collapsed="false">
      <c r="B77" s="0" t="s">
        <v>572</v>
      </c>
      <c r="C77" s="0" t="n">
        <f aca="false">6pf!P404</f>
        <v>6</v>
      </c>
      <c r="D77" s="0" t="s">
        <v>443</v>
      </c>
      <c r="E77" s="0" t="s">
        <v>573</v>
      </c>
      <c r="F77" s="0" t="n">
        <f aca="false">SUM(6pf!P405:P408)</f>
        <v>6</v>
      </c>
      <c r="G77" s="0" t="str">
        <f aca="false">IF(C77=F77,"+","-")</f>
        <v>+</v>
      </c>
      <c r="I77" s="0" t="s">
        <v>572</v>
      </c>
      <c r="J77" s="56" t="n">
        <f aca="false">6pf!Q404</f>
        <v>23.1</v>
      </c>
      <c r="K77" s="0" t="s">
        <v>443</v>
      </c>
      <c r="L77" s="0" t="s">
        <v>573</v>
      </c>
      <c r="M77" s="56" t="n">
        <f aca="false">SUM(6pf!Q405:Q408)</f>
        <v>23.1</v>
      </c>
      <c r="N77" s="0" t="str">
        <f aca="false">IF(J77=M77,"+","-")</f>
        <v>+</v>
      </c>
    </row>
    <row r="78" customFormat="false" ht="12.8" hidden="false" customHeight="false" outlineLevel="0" collapsed="false">
      <c r="B78" s="0" t="s">
        <v>574</v>
      </c>
      <c r="C78" s="0" t="n">
        <f aca="false">6pf!P409</f>
        <v>0</v>
      </c>
      <c r="D78" s="0" t="s">
        <v>443</v>
      </c>
      <c r="E78" s="0" t="s">
        <v>575</v>
      </c>
      <c r="F78" s="0" t="n">
        <f aca="false">SUM(6pf!P410:P414)</f>
        <v>0</v>
      </c>
      <c r="G78" s="0" t="str">
        <f aca="false">IF(C78=F78,"+","-")</f>
        <v>+</v>
      </c>
      <c r="I78" s="0" t="s">
        <v>574</v>
      </c>
      <c r="J78" s="56" t="n">
        <f aca="false">6pf!Q409</f>
        <v>0</v>
      </c>
      <c r="K78" s="0" t="s">
        <v>443</v>
      </c>
      <c r="L78" s="0" t="s">
        <v>575</v>
      </c>
      <c r="M78" s="56" t="n">
        <f aca="false">SUM(6pf!Q410:Q414)</f>
        <v>0</v>
      </c>
      <c r="N78" s="0" t="str">
        <f aca="false">IF(J78=M78,"+","-")</f>
        <v>+</v>
      </c>
    </row>
    <row r="79" customFormat="false" ht="12.8" hidden="false" customHeight="false" outlineLevel="0" collapsed="false">
      <c r="B79" s="0" t="s">
        <v>576</v>
      </c>
      <c r="C79" s="0" t="n">
        <f aca="false">6pf!P415</f>
        <v>0</v>
      </c>
      <c r="D79" s="0" t="s">
        <v>443</v>
      </c>
      <c r="E79" s="0" t="s">
        <v>577</v>
      </c>
      <c r="F79" s="0" t="n">
        <f aca="false">SUM(6pf!P416:P419)</f>
        <v>0</v>
      </c>
      <c r="G79" s="0" t="str">
        <f aca="false">IF(C79=F79,"+","-")</f>
        <v>+</v>
      </c>
      <c r="I79" s="0" t="s">
        <v>576</v>
      </c>
      <c r="J79" s="56" t="n">
        <f aca="false">6pf!Q415</f>
        <v>0</v>
      </c>
      <c r="K79" s="0" t="s">
        <v>443</v>
      </c>
      <c r="L79" s="0" t="s">
        <v>577</v>
      </c>
      <c r="M79" s="56" t="n">
        <f aca="false">SUM(6pf!Q416:Q419)</f>
        <v>0</v>
      </c>
      <c r="N79" s="0" t="str">
        <f aca="false">IF(J79=M79,"+","-")</f>
        <v>+</v>
      </c>
    </row>
    <row r="80" customFormat="false" ht="12.8" hidden="false" customHeight="false" outlineLevel="0" collapsed="false">
      <c r="B80" s="0" t="s">
        <v>578</v>
      </c>
      <c r="C80" s="0" t="n">
        <f aca="false">6pf!P420</f>
        <v>0</v>
      </c>
      <c r="D80" s="0" t="s">
        <v>443</v>
      </c>
      <c r="E80" s="0" t="s">
        <v>579</v>
      </c>
      <c r="F80" s="0" t="n">
        <f aca="false">SUM(6pf!P421:P424)</f>
        <v>0</v>
      </c>
      <c r="G80" s="0" t="str">
        <f aca="false">IF(C80=F80,"+","-")</f>
        <v>+</v>
      </c>
      <c r="I80" s="0" t="s">
        <v>578</v>
      </c>
      <c r="J80" s="56" t="n">
        <f aca="false">6pf!Q420</f>
        <v>0</v>
      </c>
      <c r="K80" s="0" t="s">
        <v>443</v>
      </c>
      <c r="L80" s="0" t="s">
        <v>579</v>
      </c>
      <c r="M80" s="56" t="n">
        <f aca="false">SUM(6pf!Q421:Q424)</f>
        <v>0</v>
      </c>
      <c r="N80" s="0" t="str">
        <f aca="false">IF(J80=M80,"+","-")</f>
        <v>+</v>
      </c>
    </row>
    <row r="81" customFormat="false" ht="12.8" hidden="false" customHeight="false" outlineLevel="0" collapsed="false">
      <c r="B81" s="0" t="s">
        <v>580</v>
      </c>
      <c r="C81" s="0" t="n">
        <f aca="false">6pf!P426</f>
        <v>190</v>
      </c>
      <c r="D81" s="0" t="s">
        <v>581</v>
      </c>
      <c r="E81" s="0" t="s">
        <v>582</v>
      </c>
      <c r="F81" s="0" t="n">
        <f aca="false">6pf!P427+6pf!P451+6pf!P452+6pf!P453</f>
        <v>280</v>
      </c>
      <c r="G81" s="0" t="str">
        <f aca="false">IF(C81&lt;=F81,"+","-")</f>
        <v>+</v>
      </c>
      <c r="I81" s="0" t="s">
        <v>580</v>
      </c>
      <c r="J81" s="56" t="n">
        <f aca="false">6pf!Q426</f>
        <v>778.9</v>
      </c>
      <c r="K81" s="0" t="s">
        <v>581</v>
      </c>
      <c r="L81" s="0" t="s">
        <v>582</v>
      </c>
      <c r="M81" s="56" t="n">
        <f aca="false">6pf!Q427+6pf!Q451+6pf!Q452+6pf!Q453</f>
        <v>1368.5</v>
      </c>
      <c r="N81" s="0" t="str">
        <f aca="false">IF(J81&lt;=M81,"+","-")</f>
        <v>+</v>
      </c>
    </row>
    <row r="82" customFormat="false" ht="12.8" hidden="false" customHeight="false" outlineLevel="0" collapsed="false">
      <c r="B82" s="0" t="s">
        <v>583</v>
      </c>
      <c r="C82" s="0" t="n">
        <f aca="false">6pf!P427</f>
        <v>267</v>
      </c>
      <c r="D82" s="0" t="s">
        <v>443</v>
      </c>
      <c r="E82" s="0" t="s">
        <v>584</v>
      </c>
      <c r="F82" s="0" t="n">
        <f aca="false">6pf!P428+6pf!P438+6pf!P450</f>
        <v>267</v>
      </c>
      <c r="G82" s="0" t="str">
        <f aca="false">IF(C82=F82,"+","-")</f>
        <v>+</v>
      </c>
      <c r="I82" s="0" t="s">
        <v>583</v>
      </c>
      <c r="J82" s="56" t="n">
        <f aca="false">6pf!Q427</f>
        <v>1319</v>
      </c>
      <c r="K82" s="0" t="s">
        <v>443</v>
      </c>
      <c r="L82" s="0" t="s">
        <v>584</v>
      </c>
      <c r="M82" s="56" t="n">
        <f aca="false">6pf!Q428+6pf!Q438+6pf!Q450</f>
        <v>1319</v>
      </c>
      <c r="N82" s="0" t="str">
        <f aca="false">IF(J82=M82,"+","-")</f>
        <v>+</v>
      </c>
    </row>
    <row r="83" customFormat="false" ht="12.8" hidden="false" customHeight="false" outlineLevel="0" collapsed="false">
      <c r="B83" s="0" t="s">
        <v>585</v>
      </c>
      <c r="C83" s="0" t="n">
        <f aca="false">6pf!P428</f>
        <v>36</v>
      </c>
      <c r="D83" s="0" t="s">
        <v>443</v>
      </c>
      <c r="E83" s="0" t="s">
        <v>586</v>
      </c>
      <c r="F83" s="31" t="n">
        <f aca="false">SUM(6pf!P429:P431)</f>
        <v>36</v>
      </c>
      <c r="G83" s="0" t="str">
        <f aca="false">IF(C83=F83,"+","-")</f>
        <v>+</v>
      </c>
      <c r="I83" s="0" t="s">
        <v>585</v>
      </c>
      <c r="J83" s="56" t="n">
        <f aca="false">6pf!Q428</f>
        <v>356.6</v>
      </c>
      <c r="K83" s="0" t="s">
        <v>443</v>
      </c>
      <c r="L83" s="0" t="s">
        <v>586</v>
      </c>
      <c r="M83" s="31" t="n">
        <f aca="false">SUM(6pf!Q429:Q431)</f>
        <v>356.6</v>
      </c>
      <c r="N83" s="0" t="str">
        <f aca="false">IF(J83=M83,"+","-")</f>
        <v>+</v>
      </c>
    </row>
    <row r="84" customFormat="false" ht="12.8" hidden="false" customHeight="false" outlineLevel="0" collapsed="false">
      <c r="B84" s="0" t="s">
        <v>587</v>
      </c>
      <c r="C84" s="0" t="n">
        <f aca="false">6pf!P432</f>
        <v>6</v>
      </c>
      <c r="D84" s="0" t="s">
        <v>443</v>
      </c>
      <c r="E84" s="0" t="s">
        <v>588</v>
      </c>
      <c r="F84" s="0" t="n">
        <f aca="false">SUM(6pf!P433:P435)</f>
        <v>6</v>
      </c>
      <c r="G84" s="0" t="str">
        <f aca="false">IF(C84=F84,"+","-")</f>
        <v>+</v>
      </c>
      <c r="I84" s="0" t="s">
        <v>587</v>
      </c>
      <c r="J84" s="56" t="n">
        <f aca="false">6pf!Q432</f>
        <v>61.1</v>
      </c>
      <c r="K84" s="0" t="s">
        <v>443</v>
      </c>
      <c r="L84" s="0" t="s">
        <v>588</v>
      </c>
      <c r="M84" s="56" t="n">
        <f aca="false">SUM(6pf!Q433:Q435)</f>
        <v>61.1</v>
      </c>
      <c r="N84" s="0" t="str">
        <f aca="false">IF(J84=M84,"+","-")</f>
        <v>+</v>
      </c>
    </row>
    <row r="85" customFormat="false" ht="12.8" hidden="false" customHeight="false" outlineLevel="0" collapsed="false">
      <c r="B85" s="0" t="s">
        <v>589</v>
      </c>
      <c r="C85" s="0" t="n">
        <f aca="false">6pf!P440</f>
        <v>267</v>
      </c>
      <c r="D85" s="0" t="s">
        <v>443</v>
      </c>
      <c r="E85" s="0" t="s">
        <v>590</v>
      </c>
      <c r="F85" s="0" t="n">
        <f aca="false">SUM(6pf!P441:P444)</f>
        <v>267</v>
      </c>
      <c r="G85" s="0" t="str">
        <f aca="false">IF(C85=F85,"+","-")</f>
        <v>+</v>
      </c>
      <c r="I85" s="0" t="s">
        <v>589</v>
      </c>
      <c r="J85" s="56" t="n">
        <f aca="false">6pf!Q440</f>
        <v>1319</v>
      </c>
      <c r="K85" s="0" t="s">
        <v>443</v>
      </c>
      <c r="L85" s="0" t="s">
        <v>590</v>
      </c>
      <c r="M85" s="56" t="n">
        <f aca="false">SUM(6pf!Q441:Q444)</f>
        <v>1319</v>
      </c>
      <c r="N85" s="0" t="str">
        <f aca="false">IF(J85=M85,"+","-")</f>
        <v>+</v>
      </c>
    </row>
    <row r="86" customFormat="false" ht="12.8" hidden="false" customHeight="false" outlineLevel="0" collapsed="false">
      <c r="B86" s="0" t="s">
        <v>591</v>
      </c>
      <c r="C86" s="0" t="n">
        <f aca="false">6pf!P445</f>
        <v>125</v>
      </c>
      <c r="D86" s="0" t="s">
        <v>443</v>
      </c>
      <c r="E86" s="0" t="s">
        <v>592</v>
      </c>
      <c r="F86" s="0" t="n">
        <f aca="false">SUM(6pf!P446:P449)</f>
        <v>125</v>
      </c>
      <c r="G86" s="0" t="str">
        <f aca="false">IF(C86=F86,"+","-")</f>
        <v>+</v>
      </c>
      <c r="I86" s="0" t="s">
        <v>591</v>
      </c>
      <c r="J86" s="56" t="n">
        <f aca="false">6pf!Q445</f>
        <v>500.4</v>
      </c>
      <c r="K86" s="0" t="s">
        <v>443</v>
      </c>
      <c r="L86" s="0" t="s">
        <v>592</v>
      </c>
      <c r="M86" s="56" t="n">
        <f aca="false">SUM(6pf!Q446:Q449)</f>
        <v>500.4</v>
      </c>
      <c r="N86" s="0" t="str">
        <f aca="false">IF(J86=M86,"+","-")</f>
        <v>+</v>
      </c>
    </row>
    <row r="87" customFormat="false" ht="12.8" hidden="false" customHeight="false" outlineLevel="0" collapsed="false">
      <c r="B87" s="0" t="s">
        <v>593</v>
      </c>
      <c r="C87" s="0" t="n">
        <f aca="false">6pf!P476</f>
        <v>0</v>
      </c>
      <c r="D87" s="0" t="s">
        <v>443</v>
      </c>
      <c r="E87" s="0" t="s">
        <v>594</v>
      </c>
      <c r="F87" s="0" t="n">
        <f aca="false">6pf!P477+6pf!P478</f>
        <v>0</v>
      </c>
      <c r="G87" s="0" t="str">
        <f aca="false">IF(C87=F87,"+","-")</f>
        <v>+</v>
      </c>
      <c r="I87" s="0" t="s">
        <v>593</v>
      </c>
      <c r="J87" s="56" t="n">
        <f aca="false">6pf!Q476</f>
        <v>0</v>
      </c>
      <c r="K87" s="0" t="s">
        <v>443</v>
      </c>
      <c r="L87" s="0" t="s">
        <v>594</v>
      </c>
      <c r="M87" s="56" t="n">
        <f aca="false">6pf!Q477+6pf!Q478</f>
        <v>0</v>
      </c>
      <c r="N87" s="0" t="str">
        <f aca="false">IF(J87=M87,"+","-")</f>
        <v>+</v>
      </c>
    </row>
    <row r="88" customFormat="false" ht="12.8" hidden="false" customHeight="false" outlineLevel="0" collapsed="false">
      <c r="B88" s="0" t="s">
        <v>595</v>
      </c>
      <c r="C88" s="0" t="n">
        <f aca="false">6pf!P480</f>
        <v>0</v>
      </c>
      <c r="D88" s="0" t="s">
        <v>581</v>
      </c>
      <c r="E88" s="0" t="s">
        <v>596</v>
      </c>
      <c r="F88" s="0" t="n">
        <f aca="false">6pf!P481+6pf!P482+6pf!P486+6pf!P489+6pf!P490</f>
        <v>0</v>
      </c>
      <c r="G88" s="0" t="str">
        <f aca="false">IF(C88&lt;=F88,"+","-")</f>
        <v>+</v>
      </c>
      <c r="I88" s="0" t="s">
        <v>595</v>
      </c>
      <c r="J88" s="56" t="n">
        <f aca="false">6pf!Q480</f>
        <v>0</v>
      </c>
      <c r="K88" s="0" t="s">
        <v>581</v>
      </c>
      <c r="L88" s="0" t="s">
        <v>596</v>
      </c>
      <c r="M88" s="56" t="n">
        <f aca="false">6pf!Q481+6pf!Q482+6pf!Q486+6pf!Q489+6pf!Q490</f>
        <v>0</v>
      </c>
      <c r="N88" s="0" t="str">
        <f aca="false">IF(J88&lt;=M88,"+","-")</f>
        <v>+</v>
      </c>
    </row>
    <row r="89" customFormat="false" ht="12.8" hidden="false" customHeight="false" outlineLevel="0" collapsed="false">
      <c r="B89" s="0" t="s">
        <v>597</v>
      </c>
      <c r="C89" s="0" t="n">
        <f aca="false">6pf!P482</f>
        <v>0</v>
      </c>
      <c r="D89" s="0" t="s">
        <v>443</v>
      </c>
      <c r="E89" s="0" t="s">
        <v>598</v>
      </c>
      <c r="F89" s="0" t="n">
        <f aca="false">SUM(6pf!P483:P485)</f>
        <v>0</v>
      </c>
      <c r="G89" s="0" t="str">
        <f aca="false">IF(C89=F89,"+","-")</f>
        <v>+</v>
      </c>
      <c r="I89" s="0" t="s">
        <v>597</v>
      </c>
      <c r="J89" s="56" t="n">
        <f aca="false">6pf!Q482</f>
        <v>0</v>
      </c>
      <c r="K89" s="0" t="s">
        <v>443</v>
      </c>
      <c r="L89" s="0" t="s">
        <v>598</v>
      </c>
      <c r="M89" s="56" t="n">
        <f aca="false">SUM(6pf!Q483:Q485)</f>
        <v>0</v>
      </c>
      <c r="N89" s="0" t="str">
        <f aca="false">IF(J89=M89,"+","-")</f>
        <v>+</v>
      </c>
    </row>
    <row r="90" customFormat="false" ht="12.8" hidden="false" customHeight="false" outlineLevel="0" collapsed="false">
      <c r="B90" s="0" t="s">
        <v>599</v>
      </c>
      <c r="C90" s="0" t="n">
        <f aca="false">6pf!P486</f>
        <v>0</v>
      </c>
      <c r="D90" s="0" t="s">
        <v>443</v>
      </c>
      <c r="E90" s="0" t="s">
        <v>600</v>
      </c>
      <c r="F90" s="0" t="n">
        <f aca="false">6pf!P487+6pf!P488</f>
        <v>0</v>
      </c>
      <c r="G90" s="0" t="str">
        <f aca="false">IF(C90=F90,"+","-")</f>
        <v>+</v>
      </c>
      <c r="I90" s="0" t="s">
        <v>599</v>
      </c>
      <c r="J90" s="56" t="n">
        <f aca="false">6pf!Q486</f>
        <v>0</v>
      </c>
      <c r="K90" s="0" t="s">
        <v>443</v>
      </c>
      <c r="L90" s="0" t="s">
        <v>600</v>
      </c>
      <c r="M90" s="56" t="n">
        <f aca="false">6pf!Q487+6pf!Q488</f>
        <v>0</v>
      </c>
      <c r="N90" s="0" t="str">
        <f aca="false">IF(J90=M90,"+","-")</f>
        <v>+</v>
      </c>
    </row>
    <row r="91" customFormat="false" ht="12.8" hidden="false" customHeight="false" outlineLevel="0" collapsed="false">
      <c r="B91" s="0" t="s">
        <v>601</v>
      </c>
      <c r="C91" s="0" t="n">
        <f aca="false">6pf!P492</f>
        <v>2</v>
      </c>
      <c r="D91" s="0" t="s">
        <v>443</v>
      </c>
      <c r="E91" s="0" t="s">
        <v>602</v>
      </c>
      <c r="F91" s="0" t="n">
        <f aca="false">6pf!P493+6pf!P497</f>
        <v>2</v>
      </c>
      <c r="G91" s="0" t="str">
        <f aca="false">IF(C91=F91,"+","-")</f>
        <v>+</v>
      </c>
      <c r="I91" s="0" t="s">
        <v>601</v>
      </c>
      <c r="J91" s="56" t="n">
        <f aca="false">6pf!Q492</f>
        <v>24.4</v>
      </c>
      <c r="K91" s="0" t="s">
        <v>443</v>
      </c>
      <c r="L91" s="0" t="s">
        <v>602</v>
      </c>
      <c r="M91" s="56" t="n">
        <f aca="false">6pf!Q493+6pf!Q497</f>
        <v>24.4</v>
      </c>
      <c r="N91" s="0" t="str">
        <f aca="false">IF(J91=M91,"+","-")</f>
        <v>+</v>
      </c>
    </row>
    <row r="92" customFormat="false" ht="12.8" hidden="false" customHeight="false" outlineLevel="0" collapsed="false">
      <c r="B92" s="0" t="s">
        <v>603</v>
      </c>
      <c r="C92" s="0" t="n">
        <f aca="false">6pf!P493</f>
        <v>2</v>
      </c>
      <c r="D92" s="0" t="s">
        <v>443</v>
      </c>
      <c r="E92" s="0" t="s">
        <v>604</v>
      </c>
      <c r="F92" s="0" t="n">
        <f aca="false">SUM(6pf!P494:P496)</f>
        <v>2</v>
      </c>
      <c r="G92" s="0" t="str">
        <f aca="false">IF(C92=F92,"+","-")</f>
        <v>+</v>
      </c>
      <c r="I92" s="0" t="s">
        <v>603</v>
      </c>
      <c r="J92" s="56" t="n">
        <f aca="false">6pf!Q493</f>
        <v>24.4</v>
      </c>
      <c r="K92" s="0" t="s">
        <v>443</v>
      </c>
      <c r="L92" s="0" t="s">
        <v>604</v>
      </c>
      <c r="M92" s="56" t="n">
        <f aca="false">SUM(6pf!Q494:Q496)</f>
        <v>24.4</v>
      </c>
      <c r="N92" s="0" t="str">
        <f aca="false">IF(J92=M92,"+","-")</f>
        <v>+</v>
      </c>
    </row>
    <row r="93" customFormat="false" ht="12.8" hidden="false" customHeight="false" outlineLevel="0" collapsed="false">
      <c r="B93" s="0" t="s">
        <v>605</v>
      </c>
      <c r="C93" s="0" t="n">
        <f aca="false">6pf!P497</f>
        <v>0</v>
      </c>
      <c r="D93" s="0" t="s">
        <v>443</v>
      </c>
      <c r="E93" s="0" t="s">
        <v>606</v>
      </c>
      <c r="F93" s="0" t="n">
        <f aca="false">SUM(6pf!P498:P499)</f>
        <v>0</v>
      </c>
      <c r="G93" s="0" t="str">
        <f aca="false">IF(C93=F93,"+","-")</f>
        <v>+</v>
      </c>
      <c r="I93" s="0" t="s">
        <v>605</v>
      </c>
      <c r="J93" s="56" t="n">
        <f aca="false">6pf!Q497</f>
        <v>0</v>
      </c>
      <c r="K93" s="0" t="s">
        <v>443</v>
      </c>
      <c r="L93" s="0" t="s">
        <v>606</v>
      </c>
      <c r="M93" s="56" t="n">
        <f aca="false">SUM(6pf!Q498:Q499)</f>
        <v>0</v>
      </c>
      <c r="N93" s="0" t="str">
        <f aca="false">IF(J93=M93,"+","-")</f>
        <v>+</v>
      </c>
    </row>
    <row r="94" customFormat="false" ht="12.8" hidden="false" customHeight="false" outlineLevel="0" collapsed="false">
      <c r="B94" s="0" t="s">
        <v>607</v>
      </c>
      <c r="C94" s="0" t="n">
        <f aca="false">6pf!P501</f>
        <v>88</v>
      </c>
      <c r="D94" s="0" t="s">
        <v>443</v>
      </c>
      <c r="E94" s="0" t="s">
        <v>608</v>
      </c>
      <c r="F94" s="0" t="n">
        <f aca="false">SUM(6pf!P502:P506)</f>
        <v>88</v>
      </c>
      <c r="G94" s="0" t="str">
        <f aca="false">IF(C94=F94,"+","-")</f>
        <v>+</v>
      </c>
      <c r="I94" s="0" t="s">
        <v>607</v>
      </c>
      <c r="J94" s="56" t="n">
        <f aca="false">6pf!Q501</f>
        <v>417.7</v>
      </c>
      <c r="K94" s="0" t="s">
        <v>443</v>
      </c>
      <c r="L94" s="0" t="s">
        <v>608</v>
      </c>
      <c r="M94" s="56" t="n">
        <f aca="false">SUM(6pf!Q502:Q506)</f>
        <v>417.7</v>
      </c>
      <c r="N94" s="0" t="str">
        <f aca="false">IF(J94=M94,"+","-")</f>
        <v>+</v>
      </c>
    </row>
    <row r="95" customFormat="false" ht="12.8" hidden="false" customHeight="false" outlineLevel="0" collapsed="false">
      <c r="B95" s="0" t="s">
        <v>607</v>
      </c>
      <c r="C95" s="0" t="n">
        <f aca="false">6pf!P501</f>
        <v>88</v>
      </c>
      <c r="D95" s="0" t="s">
        <v>443</v>
      </c>
      <c r="E95" s="0" t="s">
        <v>609</v>
      </c>
      <c r="F95" s="0" t="n">
        <f aca="false">SUM(6pf!P507:P515)</f>
        <v>88</v>
      </c>
      <c r="G95" s="0" t="str">
        <f aca="false">IF(C95=F95,"+","-")</f>
        <v>+</v>
      </c>
      <c r="I95" s="0" t="s">
        <v>607</v>
      </c>
      <c r="J95" s="56" t="n">
        <f aca="false">6pf!Q501</f>
        <v>417.7</v>
      </c>
      <c r="K95" s="0" t="s">
        <v>443</v>
      </c>
      <c r="L95" s="0" t="s">
        <v>609</v>
      </c>
      <c r="M95" s="56" t="n">
        <f aca="false">SUM(6pf!Q507:Q515)</f>
        <v>417.7</v>
      </c>
      <c r="N95" s="0" t="str">
        <f aca="false">IF(J95=M95,"+","-")</f>
        <v>+</v>
      </c>
    </row>
    <row r="96" customFormat="false" ht="12.8" hidden="false" customHeight="false" outlineLevel="0" collapsed="false">
      <c r="B96" s="0" t="s">
        <v>610</v>
      </c>
      <c r="C96" s="0" t="n">
        <f aca="false">6pf!P524</f>
        <v>0</v>
      </c>
      <c r="D96" s="0" t="s">
        <v>443</v>
      </c>
      <c r="E96" s="0" t="s">
        <v>611</v>
      </c>
      <c r="F96" s="0" t="n">
        <f aca="false">SUM(6pf!P525:P527)</f>
        <v>0</v>
      </c>
      <c r="G96" s="0" t="str">
        <f aca="false">IF(C96=F96,"+","-")</f>
        <v>+</v>
      </c>
      <c r="I96" s="0" t="s">
        <v>610</v>
      </c>
      <c r="J96" s="56" t="n">
        <f aca="false">6pf!Q524</f>
        <v>0</v>
      </c>
      <c r="K96" s="0" t="s">
        <v>443</v>
      </c>
      <c r="L96" s="0" t="s">
        <v>611</v>
      </c>
      <c r="M96" s="56" t="n">
        <f aca="false">SUM(6pf!Q525:Q527)</f>
        <v>0</v>
      </c>
      <c r="N96" s="0" t="str">
        <f aca="false">IF(J96=M96,"+","-")</f>
        <v>+</v>
      </c>
    </row>
    <row r="97" customFormat="false" ht="12.8" hidden="false" customHeight="false" outlineLevel="0" collapsed="false">
      <c r="B97" s="0" t="s">
        <v>612</v>
      </c>
      <c r="C97" s="0" t="n">
        <f aca="false">6pf!P533</f>
        <v>8</v>
      </c>
      <c r="D97" s="0" t="s">
        <v>443</v>
      </c>
      <c r="E97" s="0" t="s">
        <v>613</v>
      </c>
      <c r="F97" s="0" t="n">
        <f aca="false">6pf!P534+6pf!P541</f>
        <v>8</v>
      </c>
      <c r="G97" s="0" t="str">
        <f aca="false">IF(C97=F97,"+","-")</f>
        <v>+</v>
      </c>
      <c r="I97" s="0" t="s">
        <v>612</v>
      </c>
      <c r="J97" s="56" t="n">
        <f aca="false">6pf!Q533</f>
        <v>86.2</v>
      </c>
      <c r="K97" s="0" t="s">
        <v>443</v>
      </c>
      <c r="L97" s="0" t="s">
        <v>613</v>
      </c>
      <c r="M97" s="56" t="n">
        <f aca="false">6pf!Q534+6pf!Q541</f>
        <v>86.2</v>
      </c>
      <c r="N97" s="0" t="str">
        <f aca="false">IF(J97=M97,"+","-")</f>
        <v>+</v>
      </c>
    </row>
    <row r="98" customFormat="false" ht="12.8" hidden="false" customHeight="false" outlineLevel="0" collapsed="false">
      <c r="B98" s="0" t="s">
        <v>614</v>
      </c>
      <c r="C98" s="0" t="n">
        <f aca="false">6pf!P534</f>
        <v>8</v>
      </c>
      <c r="D98" s="0" t="s">
        <v>443</v>
      </c>
      <c r="E98" s="0" t="s">
        <v>615</v>
      </c>
      <c r="F98" s="0" t="n">
        <f aca="false">6pf!P535+6pf!P537+6pf!P539</f>
        <v>8</v>
      </c>
      <c r="G98" s="0" t="str">
        <f aca="false">IF(C98=F98,"+","-")</f>
        <v>+</v>
      </c>
      <c r="I98" s="0" t="s">
        <v>614</v>
      </c>
      <c r="J98" s="56" t="n">
        <f aca="false">6pf!Q534</f>
        <v>86.2</v>
      </c>
      <c r="K98" s="0" t="s">
        <v>443</v>
      </c>
      <c r="L98" s="0" t="s">
        <v>615</v>
      </c>
      <c r="M98" s="56" t="n">
        <f aca="false">6pf!Q535+6pf!Q537+6pf!Q539</f>
        <v>86.2</v>
      </c>
      <c r="N98" s="0" t="str">
        <f aca="false">IF(J98=M98,"+","-")</f>
        <v>+</v>
      </c>
    </row>
    <row r="99" customFormat="false" ht="12.8" hidden="false" customHeight="false" outlineLevel="0" collapsed="false">
      <c r="B99" s="0" t="s">
        <v>616</v>
      </c>
      <c r="C99" s="0" t="n">
        <f aca="false">6pf!P541</f>
        <v>0</v>
      </c>
      <c r="D99" s="0" t="s">
        <v>443</v>
      </c>
      <c r="E99" s="0" t="s">
        <v>617</v>
      </c>
      <c r="F99" s="0" t="n">
        <f aca="false">SUM(6pf!P542:P544)</f>
        <v>0</v>
      </c>
      <c r="G99" s="0" t="str">
        <f aca="false">IF(C99=F99,"+","-")</f>
        <v>+</v>
      </c>
      <c r="I99" s="0" t="s">
        <v>616</v>
      </c>
      <c r="J99" s="56" t="n">
        <f aca="false">6pf!Q541</f>
        <v>0</v>
      </c>
      <c r="K99" s="0" t="s">
        <v>443</v>
      </c>
      <c r="L99" s="0" t="s">
        <v>617</v>
      </c>
      <c r="M99" s="56" t="n">
        <f aca="false">SUM(6pf!Q542:Q544)</f>
        <v>0</v>
      </c>
      <c r="N99" s="0" t="str">
        <f aca="false">IF(J99=M99,"+","-")</f>
        <v>+</v>
      </c>
    </row>
    <row r="100" customFormat="false" ht="12.8" hidden="false" customHeight="false" outlineLevel="0" collapsed="false">
      <c r="B100" s="0" t="s">
        <v>618</v>
      </c>
      <c r="C100" s="0" t="n">
        <f aca="false">6pf!P545</f>
        <v>2</v>
      </c>
      <c r="D100" s="0" t="s">
        <v>443</v>
      </c>
      <c r="E100" s="0" t="s">
        <v>619</v>
      </c>
      <c r="F100" s="0" t="n">
        <f aca="false">6pf!P546+6pf!P550</f>
        <v>2</v>
      </c>
      <c r="G100" s="0" t="str">
        <f aca="false">IF(C100=F100,"+","-")</f>
        <v>+</v>
      </c>
      <c r="I100" s="0" t="s">
        <v>618</v>
      </c>
      <c r="J100" s="56" t="n">
        <f aca="false">6pf!Q545</f>
        <v>20.3</v>
      </c>
      <c r="K100" s="0" t="s">
        <v>443</v>
      </c>
      <c r="L100" s="0" t="s">
        <v>619</v>
      </c>
      <c r="M100" s="56" t="n">
        <f aca="false">6pf!Q546+6pf!Q550</f>
        <v>20.3</v>
      </c>
      <c r="N100" s="0" t="str">
        <f aca="false">IF(J100=M100,"+","-")</f>
        <v>+</v>
      </c>
    </row>
    <row r="101" customFormat="false" ht="12.8" hidden="false" customHeight="false" outlineLevel="0" collapsed="false">
      <c r="B101" s="0" t="s">
        <v>620</v>
      </c>
      <c r="C101" s="0" t="n">
        <f aca="false">6pf!P546</f>
        <v>2</v>
      </c>
      <c r="D101" s="0" t="s">
        <v>443</v>
      </c>
      <c r="E101" s="0" t="s">
        <v>621</v>
      </c>
      <c r="F101" s="0" t="n">
        <f aca="false">SUM(6pf!P547:P549)</f>
        <v>2</v>
      </c>
      <c r="G101" s="0" t="str">
        <f aca="false">IF(C101=F101,"+","-")</f>
        <v>+</v>
      </c>
      <c r="I101" s="0" t="s">
        <v>620</v>
      </c>
      <c r="J101" s="56" t="n">
        <f aca="false">6pf!Q546</f>
        <v>20.3</v>
      </c>
      <c r="K101" s="0" t="s">
        <v>443</v>
      </c>
      <c r="L101" s="0" t="s">
        <v>621</v>
      </c>
      <c r="M101" s="56" t="n">
        <f aca="false">SUM(6pf!Q547:Q549)</f>
        <v>20.3</v>
      </c>
      <c r="N101" s="0" t="str">
        <f aca="false">IF(J101=M101,"+","-")</f>
        <v>+</v>
      </c>
    </row>
    <row r="102" customFormat="false" ht="12.8" hidden="false" customHeight="false" outlineLevel="0" collapsed="false">
      <c r="B102" s="0" t="s">
        <v>622</v>
      </c>
      <c r="C102" s="0" t="n">
        <f aca="false">6pf!P550</f>
        <v>0</v>
      </c>
      <c r="D102" s="0" t="s">
        <v>443</v>
      </c>
      <c r="E102" s="0" t="s">
        <v>623</v>
      </c>
      <c r="F102" s="0" t="n">
        <f aca="false">SUM(6pf!P551:P553)</f>
        <v>0</v>
      </c>
      <c r="G102" s="0" t="str">
        <f aca="false">IF(C102=F102,"+","-")</f>
        <v>+</v>
      </c>
      <c r="I102" s="0" t="s">
        <v>622</v>
      </c>
      <c r="J102" s="56" t="n">
        <f aca="false">6pf!Q550</f>
        <v>0</v>
      </c>
      <c r="K102" s="0" t="s">
        <v>443</v>
      </c>
      <c r="L102" s="0" t="s">
        <v>623</v>
      </c>
      <c r="M102" s="56" t="n">
        <f aca="false">SUM(6pf!Q551:Q553)</f>
        <v>0</v>
      </c>
      <c r="N102" s="0" t="str">
        <f aca="false">IF(J102=M102,"+","-")</f>
        <v>+</v>
      </c>
    </row>
    <row r="103" customFormat="false" ht="12.8" hidden="false" customHeight="false" outlineLevel="0" collapsed="false">
      <c r="B103" s="0" t="s">
        <v>624</v>
      </c>
      <c r="C103" s="0" t="n">
        <f aca="false">6pf!P554</f>
        <v>3</v>
      </c>
      <c r="D103" s="0" t="s">
        <v>443</v>
      </c>
      <c r="E103" s="0" t="s">
        <v>625</v>
      </c>
      <c r="F103" s="0" t="n">
        <f aca="false">6pf!P555+6pf!P560</f>
        <v>3</v>
      </c>
      <c r="G103" s="0" t="str">
        <f aca="false">IF(C103=F103,"+","-")</f>
        <v>+</v>
      </c>
      <c r="I103" s="0" t="s">
        <v>624</v>
      </c>
      <c r="J103" s="56" t="n">
        <f aca="false">6pf!Q554</f>
        <v>7</v>
      </c>
      <c r="K103" s="0" t="s">
        <v>443</v>
      </c>
      <c r="L103" s="0" t="s">
        <v>625</v>
      </c>
      <c r="M103" s="56" t="n">
        <f aca="false">6pf!Q555+6pf!Q560</f>
        <v>7</v>
      </c>
      <c r="N103" s="0" t="str">
        <f aca="false">IF(J103=M103,"+","-")</f>
        <v>+</v>
      </c>
    </row>
    <row r="104" customFormat="false" ht="12.8" hidden="false" customHeight="false" outlineLevel="0" collapsed="false">
      <c r="B104" s="0" t="s">
        <v>626</v>
      </c>
      <c r="C104" s="0" t="n">
        <f aca="false">6pf!P555</f>
        <v>2</v>
      </c>
      <c r="D104" s="0" t="s">
        <v>443</v>
      </c>
      <c r="E104" s="0" t="s">
        <v>627</v>
      </c>
      <c r="F104" s="0" t="n">
        <f aca="false">SUM(6pf!P556:P559)</f>
        <v>2</v>
      </c>
      <c r="G104" s="0" t="str">
        <f aca="false">IF(C104=F104,"+","-")</f>
        <v>+</v>
      </c>
      <c r="I104" s="0" t="s">
        <v>626</v>
      </c>
      <c r="J104" s="56" t="n">
        <f aca="false">6pf!Q555</f>
        <v>4.9</v>
      </c>
      <c r="K104" s="0" t="s">
        <v>443</v>
      </c>
      <c r="L104" s="0" t="s">
        <v>627</v>
      </c>
      <c r="M104" s="56" t="n">
        <f aca="false">SUM(6pf!Q556:Q559)</f>
        <v>4.9</v>
      </c>
      <c r="N104" s="0" t="str">
        <f aca="false">IF(J104=M104,"+","-")</f>
        <v>+</v>
      </c>
    </row>
    <row r="105" customFormat="false" ht="12.8" hidden="false" customHeight="false" outlineLevel="0" collapsed="false">
      <c r="B105" s="0" t="s">
        <v>628</v>
      </c>
      <c r="C105" s="0" t="n">
        <f aca="false">6pf!P560</f>
        <v>1</v>
      </c>
      <c r="D105" s="0" t="s">
        <v>443</v>
      </c>
      <c r="E105" s="0" t="s">
        <v>629</v>
      </c>
      <c r="F105" s="0" t="n">
        <f aca="false">SUM(6pf!P561:P563)</f>
        <v>1</v>
      </c>
      <c r="G105" s="0" t="str">
        <f aca="false">IF(C105=F105,"+","-")</f>
        <v>+</v>
      </c>
      <c r="I105" s="0" t="s">
        <v>628</v>
      </c>
      <c r="J105" s="56" t="n">
        <f aca="false">6pf!Q560</f>
        <v>2.1</v>
      </c>
      <c r="K105" s="0" t="s">
        <v>443</v>
      </c>
      <c r="L105" s="0" t="s">
        <v>629</v>
      </c>
      <c r="M105" s="56" t="n">
        <f aca="false">SUM(6pf!Q561:Q563)</f>
        <v>2.1</v>
      </c>
      <c r="N105" s="0" t="str">
        <f aca="false">IF(J105=M105,"+","-")</f>
        <v>+</v>
      </c>
    </row>
    <row r="106" customFormat="false" ht="12.8" hidden="false" customHeight="false" outlineLevel="0" collapsed="false">
      <c r="B106" s="0" t="s">
        <v>630</v>
      </c>
      <c r="C106" s="0" t="n">
        <f aca="false">6pf!P564</f>
        <v>5</v>
      </c>
      <c r="D106" s="0" t="s">
        <v>443</v>
      </c>
      <c r="E106" s="0" t="s">
        <v>631</v>
      </c>
      <c r="F106" s="0" t="n">
        <f aca="false">6pf!P565+6pf!P568</f>
        <v>5</v>
      </c>
      <c r="G106" s="0" t="str">
        <f aca="false">IF(C106=F106,"+","-")</f>
        <v>+</v>
      </c>
      <c r="I106" s="0" t="s">
        <v>630</v>
      </c>
      <c r="J106" s="56" t="n">
        <f aca="false">6pf!Q564</f>
        <v>19.2</v>
      </c>
      <c r="K106" s="0" t="s">
        <v>443</v>
      </c>
      <c r="L106" s="0" t="s">
        <v>631</v>
      </c>
      <c r="M106" s="56" t="n">
        <f aca="false">6pf!Q565+6pf!Q568</f>
        <v>19.2</v>
      </c>
      <c r="N106" s="0" t="str">
        <f aca="false">IF(J106=M106,"+","-")</f>
        <v>+</v>
      </c>
    </row>
    <row r="107" customFormat="false" ht="12.8" hidden="false" customHeight="false" outlineLevel="0" collapsed="false">
      <c r="B107" s="0" t="s">
        <v>632</v>
      </c>
      <c r="C107" s="0" t="n">
        <f aca="false">6pf!P565</f>
        <v>2</v>
      </c>
      <c r="D107" s="0" t="s">
        <v>443</v>
      </c>
      <c r="E107" s="0" t="s">
        <v>633</v>
      </c>
      <c r="F107" s="0" t="n">
        <f aca="false">6pf!P566+6pf!P567</f>
        <v>2</v>
      </c>
      <c r="G107" s="0" t="str">
        <f aca="false">IF(C107=F107,"+","-")</f>
        <v>+</v>
      </c>
      <c r="I107" s="0" t="s">
        <v>632</v>
      </c>
      <c r="J107" s="56" t="n">
        <f aca="false">6pf!Q565</f>
        <v>11.6</v>
      </c>
      <c r="K107" s="0" t="s">
        <v>443</v>
      </c>
      <c r="L107" s="0" t="s">
        <v>633</v>
      </c>
      <c r="M107" s="56" t="n">
        <f aca="false">6pf!Q566+6pf!Q567</f>
        <v>11.6</v>
      </c>
      <c r="N107" s="0" t="str">
        <f aca="false">IF(J107=M107,"+","-")</f>
        <v>+</v>
      </c>
    </row>
    <row r="108" customFormat="false" ht="12.8" hidden="false" customHeight="false" outlineLevel="0" collapsed="false">
      <c r="B108" s="0" t="s">
        <v>634</v>
      </c>
      <c r="C108" s="0" t="n">
        <f aca="false">6pf!P568</f>
        <v>3</v>
      </c>
      <c r="D108" s="0" t="s">
        <v>443</v>
      </c>
      <c r="E108" s="0" t="s">
        <v>635</v>
      </c>
      <c r="F108" s="0" t="n">
        <f aca="false">6pf!P569+6pf!P570</f>
        <v>3</v>
      </c>
      <c r="G108" s="0" t="str">
        <f aca="false">IF(C108=F108,"+","-")</f>
        <v>+</v>
      </c>
      <c r="I108" s="0" t="s">
        <v>634</v>
      </c>
      <c r="J108" s="56" t="n">
        <f aca="false">6pf!Q568</f>
        <v>7.6</v>
      </c>
      <c r="K108" s="0" t="s">
        <v>443</v>
      </c>
      <c r="L108" s="0" t="s">
        <v>635</v>
      </c>
      <c r="M108" s="56" t="n">
        <f aca="false">6pf!Q569+6pf!Q570</f>
        <v>7.6</v>
      </c>
      <c r="N108" s="0" t="str">
        <f aca="false">IF(J108=M108,"+","-")</f>
        <v>+</v>
      </c>
    </row>
    <row r="109" customFormat="false" ht="12.8" hidden="false" customHeight="false" outlineLevel="0" collapsed="false">
      <c r="B109" s="0" t="s">
        <v>636</v>
      </c>
      <c r="C109" s="0" t="n">
        <f aca="false">6pf!P571</f>
        <v>1</v>
      </c>
      <c r="D109" s="0" t="s">
        <v>443</v>
      </c>
      <c r="E109" s="0" t="s">
        <v>637</v>
      </c>
      <c r="F109" s="0" t="n">
        <f aca="false">6pf!P572+6pf!P575</f>
        <v>1</v>
      </c>
      <c r="G109" s="0" t="str">
        <f aca="false">IF(C109=F109,"+","-")</f>
        <v>+</v>
      </c>
      <c r="I109" s="0" t="s">
        <v>636</v>
      </c>
      <c r="J109" s="56" t="n">
        <f aca="false">6pf!Q571</f>
        <v>3.9</v>
      </c>
      <c r="K109" s="0" t="s">
        <v>443</v>
      </c>
      <c r="L109" s="0" t="s">
        <v>637</v>
      </c>
      <c r="M109" s="56" t="n">
        <f aca="false">6pf!Q572+6pf!Q575</f>
        <v>3.9</v>
      </c>
      <c r="N109" s="0" t="str">
        <f aca="false">IF(J109=M109,"+","-")</f>
        <v>+</v>
      </c>
    </row>
    <row r="110" customFormat="false" ht="12.8" hidden="false" customHeight="false" outlineLevel="0" collapsed="false">
      <c r="B110" s="0" t="s">
        <v>638</v>
      </c>
      <c r="C110" s="0" t="n">
        <f aca="false">6pf!P572</f>
        <v>0</v>
      </c>
      <c r="D110" s="0" t="s">
        <v>443</v>
      </c>
      <c r="E110" s="0" t="s">
        <v>639</v>
      </c>
      <c r="F110" s="0" t="n">
        <f aca="false">6pf!P573+6pf!P574</f>
        <v>0</v>
      </c>
      <c r="G110" s="0" t="str">
        <f aca="false">IF(C110=F110,"+","-")</f>
        <v>+</v>
      </c>
      <c r="I110" s="0" t="s">
        <v>638</v>
      </c>
      <c r="J110" s="56" t="n">
        <f aca="false">6pf!Q572</f>
        <v>0</v>
      </c>
      <c r="K110" s="0" t="s">
        <v>443</v>
      </c>
      <c r="L110" s="0" t="s">
        <v>639</v>
      </c>
      <c r="M110" s="56" t="n">
        <f aca="false">6pf!Q573+6pf!Q574</f>
        <v>0</v>
      </c>
      <c r="N110" s="0" t="str">
        <f aca="false">IF(J110=M110,"+","-")</f>
        <v>+</v>
      </c>
    </row>
    <row r="111" customFormat="false" ht="12.8" hidden="false" customHeight="false" outlineLevel="0" collapsed="false">
      <c r="B111" s="0" t="s">
        <v>640</v>
      </c>
      <c r="C111" s="0" t="n">
        <f aca="false">6pf!P575</f>
        <v>1</v>
      </c>
      <c r="D111" s="0" t="s">
        <v>443</v>
      </c>
      <c r="E111" s="0" t="s">
        <v>641</v>
      </c>
      <c r="F111" s="0" t="n">
        <f aca="false">6pf!P576+6pf!P577</f>
        <v>1</v>
      </c>
      <c r="G111" s="0" t="str">
        <f aca="false">IF(C111=F111,"+","-")</f>
        <v>+</v>
      </c>
      <c r="I111" s="0" t="s">
        <v>640</v>
      </c>
      <c r="J111" s="56" t="n">
        <f aca="false">6pf!Q575</f>
        <v>3.9</v>
      </c>
      <c r="K111" s="0" t="s">
        <v>443</v>
      </c>
      <c r="L111" s="0" t="s">
        <v>641</v>
      </c>
      <c r="M111" s="56" t="n">
        <f aca="false">6pf!Q576+6pf!Q577</f>
        <v>3.9</v>
      </c>
      <c r="N111" s="0" t="str">
        <f aca="false">IF(J111=M111,"+","-")</f>
        <v>+</v>
      </c>
    </row>
    <row r="112" customFormat="false" ht="12.8" hidden="false" customHeight="false" outlineLevel="0" collapsed="false">
      <c r="B112" s="0" t="s">
        <v>642</v>
      </c>
      <c r="C112" s="0" t="n">
        <f aca="false">6pf!P578</f>
        <v>5</v>
      </c>
      <c r="D112" s="0" t="s">
        <v>443</v>
      </c>
      <c r="E112" s="0" t="s">
        <v>643</v>
      </c>
      <c r="F112" s="0" t="n">
        <f aca="false">6pf!P579+6pf!P580</f>
        <v>5</v>
      </c>
      <c r="G112" s="0" t="str">
        <f aca="false">IF(C112=F112,"+","-")</f>
        <v>+</v>
      </c>
      <c r="I112" s="0" t="s">
        <v>642</v>
      </c>
      <c r="J112" s="56" t="n">
        <f aca="false">6pf!Q578</f>
        <v>14.9</v>
      </c>
      <c r="K112" s="0" t="s">
        <v>443</v>
      </c>
      <c r="L112" s="0" t="s">
        <v>643</v>
      </c>
      <c r="M112" s="56" t="n">
        <f aca="false">6pf!Q579+6pf!Q580</f>
        <v>14.9</v>
      </c>
      <c r="N112" s="0" t="str">
        <f aca="false">IF(J112=M112,"+","-")</f>
        <v>+</v>
      </c>
    </row>
    <row r="113" customFormat="false" ht="12.8" hidden="false" customHeight="false" outlineLevel="0" collapsed="false">
      <c r="B113" s="0" t="s">
        <v>585</v>
      </c>
      <c r="C113" s="0" t="n">
        <f aca="false">6pf!P428</f>
        <v>36</v>
      </c>
      <c r="D113" s="0" t="s">
        <v>443</v>
      </c>
      <c r="E113" s="0" t="s">
        <v>644</v>
      </c>
      <c r="F113" s="0" t="n">
        <f aca="false">6pf!P110+6pf!P135+6pf!P156+6pf!P181+6pf!P195+6pf!P225+6pf!P269+6pf!P278+6pf!P291+6pf!P300+6pf!P309+6pf!P319+6pf!P329+6pf!P338+6pf!P355+6pf!P371</f>
        <v>36</v>
      </c>
      <c r="G113" s="0" t="str">
        <f aca="false">IF(C113=F113,"+","-")</f>
        <v>+</v>
      </c>
      <c r="I113" s="0" t="s">
        <v>585</v>
      </c>
      <c r="J113" s="56" t="n">
        <f aca="false">6pf!Q428</f>
        <v>356.6</v>
      </c>
      <c r="K113" s="0" t="s">
        <v>443</v>
      </c>
      <c r="L113" s="0" t="s">
        <v>644</v>
      </c>
      <c r="M113" s="56" t="n">
        <f aca="false">6pf!Q110+6pf!Q135+6pf!Q156+6pf!Q181+6pf!Q195+6pf!Q225+6pf!Q269+6pf!Q278+6pf!Q291+6pf!Q300+6pf!Q309+6pf!Q319+6pf!Q329+6pf!Q338+6pf!Q355+6pf!Q371</f>
        <v>356.6</v>
      </c>
      <c r="N113" s="0" t="str">
        <f aca="false">IF(J113=M113,"+","-")</f>
        <v>+</v>
      </c>
    </row>
    <row r="114" customFormat="false" ht="12.8" hidden="false" customHeight="false" outlineLevel="0" collapsed="false">
      <c r="B114" s="0" t="s">
        <v>589</v>
      </c>
      <c r="C114" s="0" t="n">
        <f aca="false">6pf!P440</f>
        <v>267</v>
      </c>
      <c r="D114" s="0" t="s">
        <v>581</v>
      </c>
      <c r="E114" s="0" t="s">
        <v>645</v>
      </c>
      <c r="F114" s="0" t="n">
        <f aca="false">6pf!P438+6pf!P428</f>
        <v>267</v>
      </c>
      <c r="G114" s="0" t="str">
        <f aca="false">IF(C114&lt;=F114,"+","-")</f>
        <v>+</v>
      </c>
      <c r="I114" s="0" t="s">
        <v>589</v>
      </c>
      <c r="J114" s="56" t="n">
        <f aca="false">6pf!Q440</f>
        <v>1319</v>
      </c>
      <c r="K114" s="0" t="s">
        <v>581</v>
      </c>
      <c r="L114" s="0" t="s">
        <v>645</v>
      </c>
      <c r="M114" s="56" t="n">
        <f aca="false">6pf!Q438+6pf!Q428</f>
        <v>1319</v>
      </c>
      <c r="N114" s="0" t="str">
        <f aca="false">IF(J114&lt;=M114,"+","-")</f>
        <v>+</v>
      </c>
    </row>
    <row r="115" customFormat="false" ht="12.8" hidden="false" customHeight="false" outlineLevel="0" collapsed="false">
      <c r="B115" s="0" t="s">
        <v>646</v>
      </c>
      <c r="C115" s="0" t="n">
        <f aca="false">6pf!P529</f>
        <v>3353</v>
      </c>
      <c r="D115" s="0" t="s">
        <v>443</v>
      </c>
      <c r="E115" s="0" t="s">
        <v>647</v>
      </c>
      <c r="F115" s="0" t="e">
        <f aca="false">6pf!P114+6pf!P133+6pf!P139+6pf!P157+6pf!P182+6pf!P191+6pf!P203+6pf!P207+6pf!P208+6pf!P232+6pf!P268+6pf!P277+6pf!P290+6pf!P299+6pf!P308+6pf!P318+6pf!P328+6pf!P337+6pf!P359+6pf!P370+6pf!P428+'6pf'!r[239]c[10]-'6pf'!r[256]c[10]-6pf!P195</f>
        <v>#VALUE!</v>
      </c>
      <c r="G115" s="0" t="e">
        <f aca="false">IF(C115=F115,"+","-")</f>
        <v>#VALUE!</v>
      </c>
      <c r="I115" s="0" t="s">
        <v>646</v>
      </c>
      <c r="J115" s="56" t="n">
        <f aca="false">6pf!Q529</f>
        <v>9027</v>
      </c>
      <c r="K115" s="0" t="s">
        <v>443</v>
      </c>
      <c r="L115" s="0" t="s">
        <v>647</v>
      </c>
      <c r="M115" s="56" t="e">
        <f aca="false">6pf!Q114+6pf!Q133+6pf!Q139+6pf!Q157+6pf!Q182+6pf!Q191+6pf!Q203+6pf!Q207+6pf!Q208+6pf!Q232+6pf!Q268+6pf!Q277+6pf!Q290+6pf!Q299+6pf!Q308+6pf!Q318+6pf!Q328+6pf!Q337+6pf!Q359+6pf!Q370+6pf!Q428+'6pf'!r[239]c[4]-'6pf'!r[256]c[4]-6pf!Q195</f>
        <v>#VALUE!</v>
      </c>
      <c r="N115" s="0" t="e">
        <f aca="false">IF(J115=M115,"+","-")</f>
        <v>#VALUE!</v>
      </c>
    </row>
    <row r="116" customFormat="false" ht="12.8" hidden="false" customHeight="false" outlineLevel="0" collapsed="false">
      <c r="B116" s="0" t="s">
        <v>648</v>
      </c>
      <c r="C116" s="0" t="n">
        <f aca="false">6pf!P47</f>
        <v>544</v>
      </c>
      <c r="D116" s="0" t="s">
        <v>443</v>
      </c>
      <c r="E116" s="0" t="s">
        <v>649</v>
      </c>
      <c r="F116" s="0" t="n">
        <f aca="false">6pf!P36+6pf!P40+6pf!P41+6pf!P42+6pf!P43+6pf!P44+6pf!P45+6pf!P46</f>
        <v>544</v>
      </c>
      <c r="G116" s="0" t="str">
        <f aca="false">IF(C116=F116,"+","-")</f>
        <v>+</v>
      </c>
      <c r="I116" s="0" t="s">
        <v>648</v>
      </c>
      <c r="J116" s="56" t="n">
        <f aca="false">6pf!Q47</f>
        <v>2548.7</v>
      </c>
      <c r="K116" s="0" t="s">
        <v>443</v>
      </c>
      <c r="L116" s="0" t="s">
        <v>649</v>
      </c>
      <c r="M116" s="56" t="n">
        <f aca="false">6pf!Q36+6pf!Q40+6pf!Q41+6pf!Q42+6pf!Q43+6pf!Q44+6pf!Q45+6pf!Q46</f>
        <v>2548.7</v>
      </c>
      <c r="N116" s="0" t="str">
        <f aca="false">IF(J116=M116,"+","-")</f>
        <v>+</v>
      </c>
    </row>
    <row r="117" customFormat="false" ht="12.8" hidden="false" customHeight="false" outlineLevel="0" collapsed="false">
      <c r="B117" s="0" t="s">
        <v>650</v>
      </c>
      <c r="C117" s="0" t="n">
        <f aca="false">6pf!P240</f>
        <v>6</v>
      </c>
      <c r="D117" s="0" t="s">
        <v>443</v>
      </c>
      <c r="E117" s="0" t="s">
        <v>651</v>
      </c>
      <c r="F117" s="0" t="n">
        <f aca="false">6pf!P227+6pf!P229+6pf!P231+6pf!P236+6pf!P234+6pf!P238</f>
        <v>6</v>
      </c>
      <c r="G117" s="0" t="str">
        <f aca="false">IF(C117=F117,"+","-")</f>
        <v>+</v>
      </c>
      <c r="I117" s="0" t="s">
        <v>650</v>
      </c>
      <c r="J117" s="56" t="n">
        <f aca="false">6pf!Q240</f>
        <v>32.5</v>
      </c>
      <c r="K117" s="0" t="s">
        <v>443</v>
      </c>
      <c r="L117" s="0" t="s">
        <v>651</v>
      </c>
      <c r="M117" s="56" t="n">
        <f aca="false">6pf!Q227+6pf!Q229+6pf!Q231+6pf!Q236+6pf!Q234+6pf!Q238</f>
        <v>32.5</v>
      </c>
      <c r="N117" s="0" t="str">
        <f aca="false">IF(J117=M117,"+","-")</f>
        <v>+</v>
      </c>
    </row>
    <row r="118" customFormat="false" ht="12.8" hidden="false" customHeight="false" outlineLevel="0" collapsed="false">
      <c r="B118" s="0" t="s">
        <v>652</v>
      </c>
      <c r="C118" s="0" t="n">
        <f aca="false">6pf!P441</f>
        <v>2</v>
      </c>
      <c r="D118" s="0" t="s">
        <v>581</v>
      </c>
      <c r="E118" s="0" t="n">
        <v>367</v>
      </c>
      <c r="F118" s="0" t="n">
        <f aca="false">6pf!P429</f>
        <v>2</v>
      </c>
      <c r="G118" s="0" t="str">
        <f aca="false">IF(C118&lt;=F118,"+","-")</f>
        <v>+</v>
      </c>
      <c r="I118" s="0" t="s">
        <v>652</v>
      </c>
      <c r="J118" s="56" t="n">
        <f aca="false">6pf!Q441</f>
        <v>24</v>
      </c>
      <c r="K118" s="0" t="s">
        <v>581</v>
      </c>
      <c r="L118" s="0" t="n">
        <v>367</v>
      </c>
      <c r="M118" s="56" t="n">
        <f aca="false">6pf!Q429</f>
        <v>24</v>
      </c>
      <c r="N118" s="0" t="str">
        <f aca="false">IF(J118&lt;=M118,"+","-")</f>
        <v>+</v>
      </c>
    </row>
    <row r="119" customFormat="false" ht="12.8" hidden="false" customHeight="false" outlineLevel="0" collapsed="false">
      <c r="B119" s="0" t="s">
        <v>653</v>
      </c>
      <c r="C119" s="0" t="n">
        <f aca="false">6pf!P442</f>
        <v>29</v>
      </c>
      <c r="D119" s="0" t="s">
        <v>581</v>
      </c>
      <c r="E119" s="0" t="n">
        <v>368</v>
      </c>
      <c r="F119" s="0" t="n">
        <f aca="false">6pf!P430</f>
        <v>29</v>
      </c>
      <c r="G119" s="0" t="str">
        <f aca="false">IF(C119&lt;=F119,"+","-")</f>
        <v>+</v>
      </c>
      <c r="I119" s="0" t="s">
        <v>653</v>
      </c>
      <c r="J119" s="56" t="n">
        <f aca="false">6pf!Q442</f>
        <v>300.8</v>
      </c>
      <c r="K119" s="0" t="s">
        <v>581</v>
      </c>
      <c r="L119" s="0" t="n">
        <v>368</v>
      </c>
      <c r="M119" s="56" t="n">
        <f aca="false">6pf!Q430</f>
        <v>300.8</v>
      </c>
      <c r="N119" s="0" t="str">
        <f aca="false">IF(J119&lt;=M119,"+","-")</f>
        <v>+</v>
      </c>
    </row>
    <row r="120" customFormat="false" ht="12.8" hidden="false" customHeight="false" outlineLevel="0" collapsed="false">
      <c r="B120" s="0" t="s">
        <v>654</v>
      </c>
      <c r="C120" s="0" t="n">
        <f aca="false">6pf!P443</f>
        <v>5</v>
      </c>
      <c r="D120" s="0" t="s">
        <v>581</v>
      </c>
      <c r="E120" s="0" t="n">
        <v>369</v>
      </c>
      <c r="F120" s="0" t="n">
        <f aca="false">6pf!P431</f>
        <v>5</v>
      </c>
      <c r="G120" s="0" t="str">
        <f aca="false">IF(C120&lt;=F120,"+","-")</f>
        <v>+</v>
      </c>
      <c r="I120" s="0" t="s">
        <v>654</v>
      </c>
      <c r="J120" s="56" t="n">
        <f aca="false">6pf!Q443</f>
        <v>31.8</v>
      </c>
      <c r="K120" s="0" t="s">
        <v>581</v>
      </c>
      <c r="L120" s="0" t="n">
        <v>369</v>
      </c>
      <c r="M120" s="56" t="n">
        <f aca="false">6pf!Q431</f>
        <v>31.8</v>
      </c>
      <c r="N120" s="0" t="str">
        <f aca="false">IF(J120&lt;=M120,"+","-")</f>
        <v>+</v>
      </c>
    </row>
    <row r="121" customFormat="false" ht="12.8" hidden="false" customHeight="false" outlineLevel="0" collapsed="false">
      <c r="B121" s="0" t="s">
        <v>655</v>
      </c>
      <c r="C121" s="0" t="n">
        <f aca="false">6pf!P444</f>
        <v>231</v>
      </c>
      <c r="D121" s="0" t="s">
        <v>581</v>
      </c>
      <c r="E121" s="0" t="n">
        <v>376</v>
      </c>
      <c r="F121" s="0" t="n">
        <f aca="false">6pf!P438</f>
        <v>231</v>
      </c>
      <c r="G121" s="0" t="str">
        <f aca="false">IF(C121&lt;=F121,"+","-")</f>
        <v>+</v>
      </c>
      <c r="I121" s="0" t="s">
        <v>655</v>
      </c>
      <c r="J121" s="56" t="n">
        <f aca="false">6pf!Q444</f>
        <v>962.4</v>
      </c>
      <c r="K121" s="0" t="s">
        <v>581</v>
      </c>
      <c r="L121" s="0" t="n">
        <v>376</v>
      </c>
      <c r="M121" s="56" t="n">
        <f aca="false">6pf!Q438</f>
        <v>962.4</v>
      </c>
      <c r="N121" s="0" t="str">
        <f aca="false">IF(J121&lt;=M121,"+","-")</f>
        <v>+</v>
      </c>
    </row>
    <row r="122" customFormat="false" ht="12.8" hidden="false" customHeight="false" outlineLevel="0" collapsed="false">
      <c r="B122" s="0" t="s">
        <v>556</v>
      </c>
      <c r="C122" s="0" t="n">
        <f aca="false">6pf!P358</f>
        <v>14</v>
      </c>
      <c r="D122" s="0" t="s">
        <v>443</v>
      </c>
      <c r="E122" s="0" t="s">
        <v>656</v>
      </c>
      <c r="F122" s="0" t="n">
        <f aca="false">6pf!P534+6pf!P546+6pf!P555+6pf!P565+6pf!P572</f>
        <v>14</v>
      </c>
      <c r="G122" s="0" t="str">
        <f aca="false">IF(C122=F122,"+","-")</f>
        <v>+</v>
      </c>
      <c r="I122" s="0" t="s">
        <v>556</v>
      </c>
      <c r="J122" s="56" t="n">
        <f aca="false">6pf!Q358</f>
        <v>123</v>
      </c>
      <c r="K122" s="0" t="s">
        <v>443</v>
      </c>
      <c r="L122" s="0" t="s">
        <v>656</v>
      </c>
      <c r="M122" s="56" t="n">
        <f aca="false">6pf!Q534+6pf!Q546+6pf!Q555+6pf!Q565+6pf!Q572</f>
        <v>123</v>
      </c>
      <c r="N122" s="0" t="str">
        <f aca="false">IF(J122=M122,"+","-")</f>
        <v>+</v>
      </c>
    </row>
    <row r="123" customFormat="false" ht="12.8" hidden="false" customHeight="false" outlineLevel="0" collapsed="false">
      <c r="B123" s="0" t="s">
        <v>657</v>
      </c>
      <c r="C123" s="0" t="n">
        <f aca="false">6pf!P359+6pf!P370</f>
        <v>12</v>
      </c>
      <c r="D123" s="0" t="s">
        <v>443</v>
      </c>
      <c r="E123" s="0" t="s">
        <v>658</v>
      </c>
      <c r="F123" s="0" t="n">
        <f aca="false">6pf!P534+6pf!P546+6pf!P555</f>
        <v>12</v>
      </c>
      <c r="G123" s="0" t="str">
        <f aca="false">IF(C123=F123,"+","-")</f>
        <v>+</v>
      </c>
      <c r="I123" s="0" t="s">
        <v>657</v>
      </c>
      <c r="J123" s="56" t="n">
        <f aca="false">6pf!Q359+6pf!Q370</f>
        <v>111.4</v>
      </c>
      <c r="K123" s="0" t="s">
        <v>443</v>
      </c>
      <c r="L123" s="0" t="s">
        <v>658</v>
      </c>
      <c r="M123" s="56" t="n">
        <f aca="false">6pf!Q534+6pf!Q546+6pf!Q555</f>
        <v>111.4</v>
      </c>
      <c r="N123" s="0" t="str">
        <f aca="false">IF(J123=M123,"+","-")</f>
        <v>+</v>
      </c>
    </row>
    <row r="124" customFormat="false" ht="12.8" hidden="false" customHeight="false" outlineLevel="0" collapsed="false">
      <c r="B124" s="0" t="s">
        <v>659</v>
      </c>
      <c r="C124" s="0" t="n">
        <f aca="false">6pf!P361</f>
        <v>1</v>
      </c>
      <c r="D124" s="0" t="s">
        <v>443</v>
      </c>
      <c r="E124" s="0" t="s">
        <v>660</v>
      </c>
      <c r="F124" s="0" t="n">
        <f aca="false">6pf!P535+6pf!P547+6pf!P556</f>
        <v>1</v>
      </c>
      <c r="G124" s="0" t="str">
        <f aca="false">IF(C124=F124,"+","-")</f>
        <v>+</v>
      </c>
      <c r="I124" s="0" t="s">
        <v>659</v>
      </c>
      <c r="J124" s="56" t="n">
        <f aca="false">6pf!Q361</f>
        <v>12.5</v>
      </c>
      <c r="K124" s="0" t="s">
        <v>443</v>
      </c>
      <c r="L124" s="0" t="s">
        <v>660</v>
      </c>
      <c r="M124" s="56" t="n">
        <f aca="false">6pf!Q535+6pf!Q547+6pf!Q556</f>
        <v>12.5</v>
      </c>
      <c r="N124" s="0" t="str">
        <f aca="false">IF(J124=M124,"+","-")</f>
        <v>+</v>
      </c>
    </row>
    <row r="125" customFormat="false" ht="12.8" hidden="false" customHeight="false" outlineLevel="0" collapsed="false">
      <c r="B125" s="0" t="s">
        <v>661</v>
      </c>
      <c r="C125" s="0" t="n">
        <f aca="false">6pf!P364</f>
        <v>11</v>
      </c>
      <c r="D125" s="0" t="s">
        <v>443</v>
      </c>
      <c r="E125" s="0" t="s">
        <v>662</v>
      </c>
      <c r="F125" s="0" t="n">
        <f aca="false">6pf!P537+6pf!P548+6pf!P557</f>
        <v>11</v>
      </c>
      <c r="G125" s="0" t="str">
        <f aca="false">IF(C125=F125,"+","-")</f>
        <v>+</v>
      </c>
      <c r="I125" s="0" t="s">
        <v>661</v>
      </c>
      <c r="J125" s="56" t="n">
        <f aca="false">6pf!Q364</f>
        <v>98.9</v>
      </c>
      <c r="K125" s="0" t="s">
        <v>443</v>
      </c>
      <c r="L125" s="0" t="s">
        <v>662</v>
      </c>
      <c r="M125" s="56" t="n">
        <f aca="false">6pf!Q537+6pf!Q548+6pf!Q557</f>
        <v>98.9</v>
      </c>
      <c r="N125" s="0" t="str">
        <f aca="false">IF(J125=M125,"+","-")</f>
        <v>+</v>
      </c>
    </row>
    <row r="126" customFormat="false" ht="12.8" hidden="false" customHeight="false" outlineLevel="0" collapsed="false">
      <c r="B126" s="0" t="s">
        <v>663</v>
      </c>
      <c r="C126" s="0" t="n">
        <f aca="false">6pf!P367</f>
        <v>0</v>
      </c>
      <c r="D126" s="0" t="s">
        <v>443</v>
      </c>
      <c r="E126" s="0" t="s">
        <v>664</v>
      </c>
      <c r="F126" s="0" t="n">
        <f aca="false">6pf!P539+6pf!P549+6pf!P558</f>
        <v>0</v>
      </c>
      <c r="G126" s="0" t="str">
        <f aca="false">IF(C126=F126,"+","-")</f>
        <v>+</v>
      </c>
      <c r="I126" s="0" t="s">
        <v>663</v>
      </c>
      <c r="J126" s="56" t="n">
        <f aca="false">6pf!Q367</f>
        <v>0</v>
      </c>
      <c r="K126" s="0" t="s">
        <v>443</v>
      </c>
      <c r="L126" s="0" t="s">
        <v>664</v>
      </c>
      <c r="M126" s="56" t="n">
        <f aca="false">6pf!Q539+6pf!Q549+6pf!Q558</f>
        <v>0</v>
      </c>
      <c r="N126" s="0" t="str">
        <f aca="false">IF(J126=M126,"+","-")</f>
        <v>+</v>
      </c>
    </row>
    <row r="127" customFormat="false" ht="12.8" hidden="false" customHeight="false" outlineLevel="0" collapsed="false">
      <c r="B127" s="0" t="s">
        <v>562</v>
      </c>
      <c r="C127" s="0" t="n">
        <f aca="false">6pf!P372</f>
        <v>2</v>
      </c>
      <c r="D127" s="0" t="s">
        <v>443</v>
      </c>
      <c r="E127" s="0" t="s">
        <v>665</v>
      </c>
      <c r="F127" s="0" t="n">
        <f aca="false">6pf!P565+6pf!P572</f>
        <v>2</v>
      </c>
      <c r="G127" s="0" t="str">
        <f aca="false">IF(C127=F127,"+","-")</f>
        <v>+</v>
      </c>
      <c r="I127" s="0" t="s">
        <v>562</v>
      </c>
      <c r="J127" s="56" t="n">
        <f aca="false">6pf!Q372</f>
        <v>11.6</v>
      </c>
      <c r="K127" s="0" t="s">
        <v>443</v>
      </c>
      <c r="L127" s="0" t="s">
        <v>665</v>
      </c>
      <c r="M127" s="56" t="n">
        <f aca="false">6pf!Q565+6pf!Q572</f>
        <v>11.6</v>
      </c>
      <c r="N127" s="0" t="str">
        <f aca="false">IF(J127=M127,"+","-")</f>
        <v>+</v>
      </c>
    </row>
    <row r="128" customFormat="false" ht="12.8" hidden="false" customHeight="false" outlineLevel="0" collapsed="false">
      <c r="B128" s="0" t="s">
        <v>666</v>
      </c>
      <c r="C128" s="0" t="n">
        <f aca="false">6pf!P373</f>
        <v>2</v>
      </c>
      <c r="D128" s="0" t="s">
        <v>443</v>
      </c>
      <c r="E128" s="0" t="s">
        <v>667</v>
      </c>
      <c r="F128" s="0" t="n">
        <f aca="false">6pf!P566+6pf!P573</f>
        <v>2</v>
      </c>
      <c r="G128" s="0" t="str">
        <f aca="false">IF(C128=F128,"+","-")</f>
        <v>+</v>
      </c>
      <c r="I128" s="0" t="s">
        <v>666</v>
      </c>
      <c r="J128" s="56" t="n">
        <f aca="false">6pf!Q373</f>
        <v>11.6</v>
      </c>
      <c r="K128" s="0" t="s">
        <v>443</v>
      </c>
      <c r="L128" s="0" t="s">
        <v>667</v>
      </c>
      <c r="M128" s="56" t="n">
        <f aca="false">6pf!Q566+6pf!Q573</f>
        <v>11.6</v>
      </c>
      <c r="N128" s="0" t="str">
        <f aca="false">IF(J128=M128,"+","-")</f>
        <v>+</v>
      </c>
    </row>
    <row r="129" customFormat="false" ht="12.8" hidden="false" customHeight="false" outlineLevel="0" collapsed="false">
      <c r="B129" s="0" t="s">
        <v>668</v>
      </c>
      <c r="C129" s="0" t="n">
        <f aca="false">6pf!P374+6pf!P375</f>
        <v>0</v>
      </c>
      <c r="D129" s="0" t="s">
        <v>443</v>
      </c>
      <c r="E129" s="0" t="s">
        <v>669</v>
      </c>
      <c r="F129" s="0" t="n">
        <f aca="false">6pf!P567+6pf!P574</f>
        <v>0</v>
      </c>
      <c r="G129" s="0" t="str">
        <f aca="false">IF(C129=F129,"+","-")</f>
        <v>+</v>
      </c>
      <c r="I129" s="0" t="s">
        <v>668</v>
      </c>
      <c r="J129" s="56" t="n">
        <f aca="false">6pf!Q374+6pf!Q375</f>
        <v>0</v>
      </c>
      <c r="K129" s="0" t="s">
        <v>443</v>
      </c>
      <c r="L129" s="0" t="s">
        <v>669</v>
      </c>
      <c r="M129" s="56" t="n">
        <f aca="false">6pf!Q567+6pf!Q574</f>
        <v>0</v>
      </c>
      <c r="N129" s="0" t="str">
        <f aca="false">IF(J129=M129,"+","-")</f>
        <v>+</v>
      </c>
    </row>
    <row r="134" customFormat="false" ht="12.8" hidden="false" customHeight="false" outlineLevel="0" collapsed="false">
      <c r="B134" s="58" t="s">
        <v>670</v>
      </c>
      <c r="C134" s="58"/>
    </row>
    <row r="135" customFormat="false" ht="12.8" hidden="false" customHeight="false" outlineLevel="0" collapsed="false">
      <c r="A135" s="57"/>
      <c r="D135" s="0" t="s">
        <v>440</v>
      </c>
      <c r="G135" s="0" t="s">
        <v>441</v>
      </c>
    </row>
    <row r="136" customFormat="false" ht="12.8" hidden="false" customHeight="false" outlineLevel="0" collapsed="false">
      <c r="A136" s="57"/>
      <c r="B136" s="0" t="s">
        <v>671</v>
      </c>
      <c r="C136" s="56" t="n">
        <f aca="false">6pf!D26</f>
        <v>879</v>
      </c>
      <c r="D136" s="0" t="s">
        <v>672</v>
      </c>
      <c r="E136" s="0" t="s">
        <v>673</v>
      </c>
      <c r="F136" s="56" t="n">
        <f aca="false">6pf!E26</f>
        <v>807.7</v>
      </c>
      <c r="G136" s="0" t="str">
        <f aca="false">IF(C136&gt;=F136,"+","-")</f>
        <v>+</v>
      </c>
    </row>
    <row r="137" customFormat="false" ht="12.8" hidden="false" customHeight="false" outlineLevel="0" collapsed="false">
      <c r="A137" s="57"/>
      <c r="B137" s="0" t="s">
        <v>674</v>
      </c>
      <c r="C137" s="56" t="n">
        <f aca="false">6pf!F26</f>
        <v>893.2</v>
      </c>
      <c r="D137" s="0" t="s">
        <v>672</v>
      </c>
      <c r="E137" s="0" t="s">
        <v>671</v>
      </c>
      <c r="F137" s="56" t="n">
        <f aca="false">6pf!D26</f>
        <v>879</v>
      </c>
      <c r="G137" s="0" t="str">
        <f aca="false">IF(C137&gt;=F137,"+","-")</f>
        <v>+</v>
      </c>
    </row>
    <row r="138" customFormat="false" ht="12.8" hidden="false" customHeight="false" outlineLevel="0" collapsed="false">
      <c r="A138" s="57"/>
      <c r="B138" s="0" t="s">
        <v>675</v>
      </c>
      <c r="C138" s="56" t="n">
        <f aca="false">6pf!G26</f>
        <v>893.2</v>
      </c>
      <c r="D138" s="0" t="s">
        <v>672</v>
      </c>
      <c r="E138" s="0" t="s">
        <v>674</v>
      </c>
      <c r="F138" s="56" t="n">
        <f aca="false">6pf!S26</f>
        <v>0</v>
      </c>
      <c r="G138" s="0" t="str">
        <f aca="false">IF(C138&gt;=F138,"+","-")</f>
        <v>+</v>
      </c>
    </row>
    <row r="139" customFormat="false" ht="12.8" hidden="false" customHeight="false" outlineLevel="0" collapsed="false">
      <c r="A139" s="57"/>
      <c r="B139" s="0" t="s">
        <v>676</v>
      </c>
      <c r="C139" s="56" t="n">
        <f aca="false">6pf!H26</f>
        <v>895.6</v>
      </c>
      <c r="D139" s="0" t="s">
        <v>672</v>
      </c>
      <c r="E139" s="0" t="s">
        <v>675</v>
      </c>
      <c r="F139" s="56" t="n">
        <f aca="false">6pf!G26</f>
        <v>893.2</v>
      </c>
      <c r="G139" s="0" t="str">
        <f aca="false">IF(C139&gt;=F139,"+","-")</f>
        <v>+</v>
      </c>
    </row>
    <row r="140" customFormat="false" ht="12.8" hidden="false" customHeight="false" outlineLevel="0" collapsed="false">
      <c r="A140" s="57"/>
      <c r="B140" s="0" t="s">
        <v>677</v>
      </c>
      <c r="C140" s="56" t="n">
        <f aca="false">6pf!I26</f>
        <v>917.4</v>
      </c>
      <c r="D140" s="0" t="s">
        <v>672</v>
      </c>
      <c r="E140" s="0" t="s">
        <v>676</v>
      </c>
      <c r="F140" s="56" t="n">
        <f aca="false">6pf!H26</f>
        <v>895.6</v>
      </c>
      <c r="G140" s="0" t="str">
        <f aca="false">IF(C140&gt;=F140,"+","-")</f>
        <v>+</v>
      </c>
    </row>
    <row r="141" customFormat="false" ht="12.8" hidden="false" customHeight="false" outlineLevel="0" collapsed="false">
      <c r="A141" s="57"/>
      <c r="B141" s="0" t="s">
        <v>678</v>
      </c>
      <c r="C141" s="56" t="n">
        <f aca="false">6pf!J26</f>
        <v>2872.54901960784</v>
      </c>
      <c r="D141" s="0" t="s">
        <v>672</v>
      </c>
      <c r="E141" s="0" t="s">
        <v>679</v>
      </c>
      <c r="F141" s="56" t="n">
        <f aca="false">6pf!K26</f>
        <v>2639.54248366013</v>
      </c>
      <c r="G141" s="0" t="str">
        <f aca="false">IF(C141&gt;=F141,"+","-")</f>
        <v>+</v>
      </c>
    </row>
    <row r="142" customFormat="false" ht="12.8" hidden="false" customHeight="false" outlineLevel="0" collapsed="false">
      <c r="A142" s="57"/>
      <c r="B142" s="0" t="s">
        <v>680</v>
      </c>
      <c r="C142" s="56" t="n">
        <f aca="false">6pf!L26</f>
        <v>2918.95424836601</v>
      </c>
      <c r="D142" s="0" t="s">
        <v>672</v>
      </c>
      <c r="E142" s="0" t="s">
        <v>678</v>
      </c>
      <c r="F142" s="56" t="n">
        <f aca="false">6pf!J26</f>
        <v>2872.54901960784</v>
      </c>
      <c r="G142" s="0" t="str">
        <f aca="false">IF(C142&gt;=F142,"+","-")</f>
        <v>+</v>
      </c>
    </row>
    <row r="143" customFormat="false" ht="12.8" hidden="false" customHeight="false" outlineLevel="0" collapsed="false">
      <c r="A143" s="57"/>
      <c r="B143" s="0" t="s">
        <v>681</v>
      </c>
      <c r="C143" s="56" t="n">
        <f aca="false">6pf!M26</f>
        <v>2918.95424836601</v>
      </c>
      <c r="D143" s="0" t="s">
        <v>672</v>
      </c>
      <c r="E143" s="0" t="s">
        <v>680</v>
      </c>
      <c r="F143" s="56" t="n">
        <f aca="false">6pf!L26</f>
        <v>2918.95424836601</v>
      </c>
      <c r="G143" s="0" t="str">
        <f aca="false">IF(C143&gt;=F143,"+","-")</f>
        <v>+</v>
      </c>
    </row>
    <row r="144" customFormat="false" ht="12.8" hidden="false" customHeight="false" outlineLevel="0" collapsed="false">
      <c r="A144" s="57"/>
      <c r="B144" s="0" t="s">
        <v>682</v>
      </c>
      <c r="C144" s="56" t="n">
        <f aca="false">6pf!N26</f>
        <v>2926.79738562092</v>
      </c>
      <c r="D144" s="0" t="s">
        <v>672</v>
      </c>
      <c r="E144" s="0" t="s">
        <v>681</v>
      </c>
      <c r="F144" s="56" t="n">
        <f aca="false">6pf!M26</f>
        <v>2918.95424836601</v>
      </c>
      <c r="G144" s="0" t="str">
        <f aca="false">IF(C144&gt;=F144,"+","-")</f>
        <v>+</v>
      </c>
    </row>
    <row r="145" customFormat="false" ht="12.8" hidden="false" customHeight="false" outlineLevel="0" collapsed="false">
      <c r="B145" s="0" t="s">
        <v>683</v>
      </c>
      <c r="C145" s="56" t="n">
        <f aca="false">6pf!O26</f>
        <v>2998.03921568627</v>
      </c>
      <c r="D145" s="0" t="s">
        <v>672</v>
      </c>
      <c r="E145" s="0" t="s">
        <v>682</v>
      </c>
      <c r="F145" s="56" t="n">
        <f aca="false">6pf!N26</f>
        <v>2926.79738562092</v>
      </c>
      <c r="G145" s="0" t="str">
        <f aca="false">IF(C145&gt;=F145,"+","-")</f>
        <v>+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uk-UA</dc:language>
  <cp:lastModifiedBy/>
  <cp:revision>0</cp:revision>
  <dc:subject/>
  <dc:title/>
</cp:coreProperties>
</file>