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2020 г\Титульные списки 2020\3 Титул на 01.11.2020 + ПЭО\"/>
    </mc:Choice>
  </mc:AlternateContent>
  <xr:revisionPtr revIDLastSave="0" documentId="13_ncr:1_{1C46F353-9A71-48FB-B841-72767A16A753}" xr6:coauthVersionLast="45" xr6:coauthVersionMax="45" xr10:uidLastSave="{00000000-0000-0000-0000-000000000000}"/>
  <bookViews>
    <workbookView xWindow="-120" yWindow="-120" windowWidth="29040" windowHeight="15840" tabRatio="204" activeTab="1" xr2:uid="{00000000-000D-0000-FFFF-FFFF00000000}"/>
  </bookViews>
  <sheets>
    <sheet name="Лист1" sheetId="1" r:id="rId1"/>
    <sheet name="Лист2-3" sheetId="2" r:id="rId2"/>
  </sheets>
  <definedNames>
    <definedName name="_xlnm.Print_Area" localSheetId="1">'Лист2-3'!$A$1:$R$70</definedName>
  </definedNames>
  <calcPr calcId="181029" refMode="R1C1"/>
</workbook>
</file>

<file path=xl/calcChain.xml><?xml version="1.0" encoding="utf-8"?>
<calcChain xmlns="http://schemas.openxmlformats.org/spreadsheetml/2006/main">
  <c r="F42" i="2" l="1"/>
  <c r="F44" i="2"/>
  <c r="F46" i="2" l="1"/>
  <c r="F52" i="2" s="1"/>
  <c r="Q41" i="2"/>
  <c r="Q40" i="2" s="1"/>
  <c r="F47" i="2" l="1"/>
  <c r="F41" i="2"/>
  <c r="F40" i="2" s="1"/>
  <c r="G47" i="2" s="1"/>
  <c r="G50" i="2" s="1"/>
  <c r="N39" i="2" l="1"/>
  <c r="O39" i="2" s="1"/>
  <c r="F32" i="2"/>
  <c r="K39" i="2"/>
  <c r="I40" i="2"/>
  <c r="I41" i="2" s="1"/>
  <c r="H40" i="2"/>
  <c r="C55" i="1"/>
  <c r="F11" i="2"/>
  <c r="D24" i="1"/>
  <c r="F27" i="2" l="1"/>
  <c r="F49" i="2" s="1"/>
  <c r="F51" i="2"/>
  <c r="G55" i="2" s="1"/>
  <c r="G54" i="2"/>
  <c r="C54" i="1"/>
  <c r="C53" i="1" s="1"/>
</calcChain>
</file>

<file path=xl/sharedStrings.xml><?xml version="1.0" encoding="utf-8"?>
<sst xmlns="http://schemas.openxmlformats.org/spreadsheetml/2006/main" count="150" uniqueCount="126">
  <si>
    <t>ЗАТВЕРДЖУЮ:</t>
  </si>
  <si>
    <t>УЗГОДЖЕНО:</t>
  </si>
  <si>
    <t>Директор  департаменту</t>
  </si>
  <si>
    <t>зеленого  будівництва</t>
  </si>
  <si>
    <t>розвитку  ЖКІ  міської  ради</t>
  </si>
  <si>
    <t>__________________ І.Г. Бабек</t>
  </si>
  <si>
    <t>Т И Т У Л</t>
  </si>
  <si>
    <t>МКП  зеленого  будівництва</t>
  </si>
  <si>
    <t>Всього:</t>
  </si>
  <si>
    <t xml:space="preserve">  тис.грн.</t>
  </si>
  <si>
    <t xml:space="preserve">Спеціальний   фонд     -  </t>
  </si>
  <si>
    <t>Загальний   фонд          -</t>
  </si>
  <si>
    <t>станом на</t>
  </si>
  <si>
    <t>№ з/п</t>
  </si>
  <si>
    <t>Вид  ремонту,  найменування  об'єкту</t>
  </si>
  <si>
    <t>КЕКВ</t>
  </si>
  <si>
    <t>КФК</t>
  </si>
  <si>
    <t>Сума,</t>
  </si>
  <si>
    <t>КФК,   КЕКВ</t>
  </si>
  <si>
    <t>тис.грн.</t>
  </si>
  <si>
    <t>1</t>
  </si>
  <si>
    <t xml:space="preserve">I. </t>
  </si>
  <si>
    <t>Капітальний  ремонт:</t>
  </si>
  <si>
    <t>1.1</t>
  </si>
  <si>
    <t>міський  бюджет</t>
  </si>
  <si>
    <t>1.1.1</t>
  </si>
  <si>
    <t>1.2</t>
  </si>
  <si>
    <t>1.3</t>
  </si>
  <si>
    <t>Разом  капітальний  ремонт:</t>
  </si>
  <si>
    <t>I I.</t>
  </si>
  <si>
    <t>Поточний  ремонт  об'єктів  благоустрою:</t>
  </si>
  <si>
    <t>2.1</t>
  </si>
  <si>
    <t>2.2</t>
  </si>
  <si>
    <t>Разом  поточний  ремонт:</t>
  </si>
  <si>
    <t>в  тому  числі:</t>
  </si>
  <si>
    <t>Спеціальний   фонд</t>
  </si>
  <si>
    <t>Загальний   фонд</t>
  </si>
  <si>
    <t>І.В. Пульгаєва</t>
  </si>
  <si>
    <t>О.М. Дударєва</t>
  </si>
  <si>
    <t>станом  на</t>
  </si>
  <si>
    <t>Начальник  виробничо-технічного  відділу</t>
  </si>
  <si>
    <t>Начальник  планово-економічного  відділу</t>
  </si>
  <si>
    <t>міський  бюджет, спец.фонд</t>
  </si>
  <si>
    <t>Поточний  ремонт  пам'ятників:</t>
  </si>
  <si>
    <t>придбання  розсадницької  продукції - квіти</t>
  </si>
  <si>
    <t>придбання  суміші  насіння  газонних трав</t>
  </si>
  <si>
    <t xml:space="preserve">Придбання  матеріалів  та  виконання  поточного  ремонту  зелених  насаджень  на  об'єктах  згідно  затвердженого  плану  озеленення  (посадка  квітників,  посів  газонів,  придбання  добрив)  </t>
  </si>
  <si>
    <t>придбання  агрохімічної  продукції  (фунгіцидів,  стимуляторів  росту)  та  мінеральних  добрив</t>
  </si>
  <si>
    <t>Капітальний ремонт будівель дільниць, придбання та встановлення обладнання довгострокового користування з монтажем (проектування, передпроектні, супровідні роботи та впровадження).</t>
  </si>
  <si>
    <t>1.1.2</t>
  </si>
  <si>
    <t>1.1.3</t>
  </si>
  <si>
    <t>міста  Маріуполя  на  2020 р.</t>
  </si>
  <si>
    <t xml:space="preserve">розробку  проектно-кошторисної документації для виконання капітального ремонту  будівлі громадської лазні за адресою: пров. Банний, 3 </t>
  </si>
  <si>
    <t xml:space="preserve">розробку  проектно-кошторисної документації для виконання капітального ремонту  будівлі дільниці за адресою: пров. Чорноморський, 4 </t>
  </si>
  <si>
    <t xml:space="preserve">коригування  проектно-кошторисної документації для виконання капітального ремонту  будівлі виробничої дільниці за адресою: вул. Газова, 1 </t>
  </si>
  <si>
    <t>Загальна сума 62 000,00  грн. з ПДВ</t>
  </si>
  <si>
    <t>Загальна сума 173 000,00  грн. з ПДВ</t>
  </si>
  <si>
    <t>Загальна сума 283 290,91  грн. з ПДВ</t>
  </si>
  <si>
    <t xml:space="preserve">Розробка  проектно-кошторисної документації для виконання капітального ремонту  будівлі дільниці за адресою: пров. Чорноморський, 4 </t>
  </si>
  <si>
    <t xml:space="preserve">Коригування  проектно-кошторисної документації для виконання капітального ремонту  будівлі виробничої дільниці за адресою: вул. Газова, 1 </t>
  </si>
  <si>
    <t xml:space="preserve">Розробка  проектно-кошторисної документації для виконання капітального ремонту  будівлі громадської лазні за адресою: пров. Банний, 3 </t>
  </si>
  <si>
    <t>Приєднання зовнішніх електромереж до об'єкту площа Свободи у Центральному районі м. Маріуполя (проектні, предпроектні, супровідні роботи та впровадження)</t>
  </si>
  <si>
    <t>Капітальний ремонт об’єктів благоустрою. Встановлення технічних засобів відеоспостереження та забезпечення технологічної можливості їх експлуатації (проектування, передпроектні, супровідні роботи та впровадження) на площі Свободи по пр.Мира у Центральному районі м.Маріуполя  (Програма "Безпечне місто")</t>
  </si>
  <si>
    <t>Заходи  з  озеленення  міста.  Придбання посадкового матеріалу (дерев, чагарників, багаторічників).</t>
  </si>
  <si>
    <t>1.4</t>
  </si>
  <si>
    <t>1.5</t>
  </si>
  <si>
    <t xml:space="preserve">Приєднання зовнішніх електромереж до об'єкту площа Свободи у Центральному районі м. Маріуполя </t>
  </si>
  <si>
    <t>Т.І. Гіренко</t>
  </si>
  <si>
    <t>Заступник  директора  з  фінансово-економічних  питань</t>
  </si>
  <si>
    <t>Заступник  директора  з  благоустрою</t>
  </si>
  <si>
    <t>Головний  інженер</t>
  </si>
  <si>
    <t>О.Г. Шульга</t>
  </si>
  <si>
    <t>П.В. Дереклєєв</t>
  </si>
  <si>
    <t>Капітальний ремонт - облаштування спортивно-розважального комплексу за адресою: м. Маріуполь, Кальміуський район, навпроти будинку № 32 по вул. Чернишевського (проектні, предпроектні,супровідні роботи, впровадження та інше) ( в рамках реалізації проекту бюджету громадської участі "Веселе дитинство")</t>
  </si>
  <si>
    <t>Капітальний ремонт - облаштування спортивно-ігрового майданчику за адресою: м. Маріуполь, Кальміуський район, навпроти будинку № 8 по вул. Комишовій (проектні, предпроектні, супровідні роботи, впровадження та інше) (в рамках реалізації проекту  бюджет громадської участі)</t>
  </si>
  <si>
    <t>Капітальний ремонт майданчика за адресою: м.Маріуполь вул. Новоросійська, 16 ( проектні, предпроектні, супровідні роботи, впровадження та інше) ( в рамках реалізації проекту громадської  участі   "Перлина Черьомушек")</t>
  </si>
  <si>
    <t>Капітальний ремонт об'єкта за адресою м.Маріуполь вул. Луніна,9 ( проектні, предпроектні, супровідні роботи, впровадження та інше) ( в рамках реалізації проекту громадської  участі   "Щаслива алея дитинства")</t>
  </si>
  <si>
    <t xml:space="preserve">Капітальний ремонт - облаштування спортивно-розважального комплексу за адресою: м. Маріуполь, вул. Куїнджи, 37 (проектні, предпроектні супровідні роботи, впровадження та інше) (в рамках реалізації проекту громадськоїї участі "Благоустрій прибудинкової території") </t>
  </si>
  <si>
    <t>Капітальний ремонт - спортивно-розважального майданчику з благоустроєм за адресою: м. Маріуполь, вул. Гагаріна, 6 ( проектні, предпроектні, супровідні роботи, впровадження та інше) ( в рамках реалізації проекту громадської участи "Дитячий майданчик "Барбарики")</t>
  </si>
  <si>
    <t>Капітальний ремонт спортивно-ігрового майданчика, за адресою: м. Маріуполь, Приморський район, на ділянці навпроти будинку 28 по провулку Спортивний (проектні, предпроектні, супровідні роботи, впровадження та інше) (в рамках реалізації міського конкурсу міні-проектів)</t>
  </si>
  <si>
    <t>Реконструкція  об'єктів  благоустрою:</t>
  </si>
  <si>
    <t>Заходи з озеленення, а саме : реконструкція парку культури і відпочинку ім. М.О.Гурова, пр. Металургів 148 у Кальміуському районі м. Маріуполя (без електропостачання) (з проектуванням)</t>
  </si>
  <si>
    <t>Разом  реконструкція:</t>
  </si>
  <si>
    <t>1.6</t>
  </si>
  <si>
    <t>1.7</t>
  </si>
  <si>
    <t>1.8</t>
  </si>
  <si>
    <t>1.9</t>
  </si>
  <si>
    <t>1.10</t>
  </si>
  <si>
    <t>1.11</t>
  </si>
  <si>
    <t>1.12</t>
  </si>
  <si>
    <t>III.</t>
  </si>
  <si>
    <t>3.1</t>
  </si>
  <si>
    <t>3.1.1</t>
  </si>
  <si>
    <t>3.1.2</t>
  </si>
  <si>
    <t>3.1.3</t>
  </si>
  <si>
    <t>3.2</t>
  </si>
  <si>
    <t>3.2.1</t>
  </si>
  <si>
    <t>3.2.2</t>
  </si>
  <si>
    <t>Разом  по  місту  (п.I  + п. II + п.III)</t>
  </si>
  <si>
    <t>з  реконструкції,  капітального  та  поточного  ремонтів  об'єктів  благоустрою</t>
  </si>
  <si>
    <t>Н.В. Гончарова</t>
  </si>
  <si>
    <t>Т.В. Коноваленко</t>
  </si>
  <si>
    <t>Начальник відділу спг</t>
  </si>
  <si>
    <t>Начальник  відділу  капітального  будівництва</t>
  </si>
  <si>
    <t>01.11.2020</t>
  </si>
  <si>
    <t>По актам вып.работ:</t>
  </si>
  <si>
    <t>№ 684 май</t>
  </si>
  <si>
    <t>№ 1306 август</t>
  </si>
  <si>
    <t>!!! Завязано с планами 49,590-не меняется</t>
  </si>
  <si>
    <t>Цифры ПЭО,  исправленный титул на эл.почте 05.11.2020</t>
  </si>
  <si>
    <t>3.3</t>
  </si>
  <si>
    <t>3.3.1</t>
  </si>
  <si>
    <t>Поточний  ремонт  дорожнього  покриття:</t>
  </si>
  <si>
    <t>Пточний ремонт дорожнього покриття - укладання тротуарної плитки (ФЕМ) на Центральній виробничій дільниці, за адресою вул. Георгіївська, 66</t>
  </si>
  <si>
    <t>3.4</t>
  </si>
  <si>
    <t>3.4.1</t>
  </si>
  <si>
    <t>Поточний  ремонт  покрівлі:</t>
  </si>
  <si>
    <t>Пточний ремонт м'якої покрівлі нежитлового приміщення за адресою: вул.Флотська, 196</t>
  </si>
  <si>
    <t>Поточний ремонт пам'ятного  знак у "Воїнам-інтернаціоналістам"за  адресою:  Лугопарк  вул.  Карпінського  у  Кальміуському  районі).</t>
  </si>
  <si>
    <t>Поточний ремонт пам'ятника  робітникам  завода  ім.  Ільіча,  розстріляним  в  роки  окупації  за  адресою:  перехрестя пр. Нікопольський та вул. Левченка у  Кальміуському  районі.</t>
  </si>
  <si>
    <t>3.5</t>
  </si>
  <si>
    <t>Поточний ремонт інших об'єктів</t>
  </si>
  <si>
    <t>В.о. директора  МКП</t>
  </si>
  <si>
    <t>__________________ П.В. Дереклеєв</t>
  </si>
  <si>
    <t>Заступник головного  бухгалтера</t>
  </si>
  <si>
    <t xml:space="preserve">О.Л. Новікова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</si>
</sst>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0.000000"/>
    <numFmt numFmtId="167" formatCode="0.00000"/>
  </numFmts>
  <fonts count="21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Arial"/>
      <family val="2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i/>
      <sz val="11"/>
      <name val="Times New Roman"/>
      <family val="1"/>
      <charset val="1"/>
    </font>
    <font>
      <i/>
      <sz val="10"/>
      <name val="Times New Roman"/>
      <family val="1"/>
      <charset val="1"/>
    </font>
    <font>
      <i/>
      <sz val="9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u/>
      <sz val="10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9" fontId="2" fillId="0" borderId="0" xfId="0" applyNumberFormat="1" applyFont="1"/>
    <xf numFmtId="164" fontId="9" fillId="0" borderId="0" xfId="0" applyNumberFormat="1" applyFont="1"/>
    <xf numFmtId="0" fontId="10" fillId="0" borderId="0" xfId="0" applyFont="1"/>
    <xf numFmtId="16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164" fontId="3" fillId="0" borderId="0" xfId="0" applyNumberFormat="1" applyFont="1"/>
    <xf numFmtId="0" fontId="3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2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top"/>
    </xf>
    <xf numFmtId="164" fontId="11" fillId="0" borderId="11" xfId="0" applyNumberFormat="1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49" fontId="10" fillId="0" borderId="10" xfId="0" applyNumberFormat="1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 wrapText="1"/>
    </xf>
    <xf numFmtId="164" fontId="10" fillId="0" borderId="1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justify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justify" vertical="top" wrapText="1"/>
    </xf>
    <xf numFmtId="0" fontId="10" fillId="0" borderId="13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0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/>
    <xf numFmtId="0" fontId="12" fillId="0" borderId="0" xfId="0" applyFont="1" applyFill="1" applyAlignment="1">
      <alignment vertical="top"/>
    </xf>
    <xf numFmtId="0" fontId="13" fillId="0" borderId="0" xfId="0" applyFont="1" applyFill="1"/>
    <xf numFmtId="164" fontId="2" fillId="0" borderId="0" xfId="0" applyNumberFormat="1" applyFont="1" applyBorder="1"/>
    <xf numFmtId="0" fontId="17" fillId="0" borderId="14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vertical="top"/>
    </xf>
    <xf numFmtId="0" fontId="15" fillId="0" borderId="10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center" vertical="top"/>
    </xf>
    <xf numFmtId="0" fontId="13" fillId="0" borderId="13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/>
    </xf>
    <xf numFmtId="0" fontId="13" fillId="0" borderId="18" xfId="0" applyFont="1" applyFill="1" applyBorder="1"/>
    <xf numFmtId="0" fontId="13" fillId="0" borderId="19" xfId="0" applyFont="1" applyFill="1" applyBorder="1" applyAlignment="1">
      <alignment horizontal="center" vertical="top"/>
    </xf>
    <xf numFmtId="0" fontId="13" fillId="0" borderId="20" xfId="0" applyFont="1" applyFill="1" applyBorder="1" applyAlignment="1">
      <alignment horizontal="center" vertical="top"/>
    </xf>
    <xf numFmtId="0" fontId="13" fillId="0" borderId="20" xfId="0" applyFont="1" applyFill="1" applyBorder="1" applyAlignment="1">
      <alignment horizontal="center" vertical="top" wrapText="1"/>
    </xf>
    <xf numFmtId="164" fontId="13" fillId="0" borderId="2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164" fontId="13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7" fillId="0" borderId="12" xfId="0" applyFont="1" applyFill="1" applyBorder="1" applyAlignment="1">
      <alignment horizontal="center" vertical="top"/>
    </xf>
    <xf numFmtId="0" fontId="13" fillId="0" borderId="22" xfId="0" applyFont="1" applyFill="1" applyBorder="1" applyAlignment="1">
      <alignment vertical="top"/>
    </xf>
    <xf numFmtId="0" fontId="13" fillId="0" borderId="18" xfId="0" applyFont="1" applyFill="1" applyBorder="1" applyAlignment="1">
      <alignment vertical="top"/>
    </xf>
    <xf numFmtId="0" fontId="10" fillId="0" borderId="19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 wrapText="1"/>
    </xf>
    <xf numFmtId="164" fontId="10" fillId="0" borderId="21" xfId="0" applyNumberFormat="1" applyFont="1" applyFill="1" applyBorder="1" applyAlignment="1">
      <alignment horizontal="center" vertical="top"/>
    </xf>
    <xf numFmtId="0" fontId="13" fillId="0" borderId="23" xfId="0" applyFont="1" applyFill="1" applyBorder="1" applyAlignment="1">
      <alignment vertical="top"/>
    </xf>
    <xf numFmtId="0" fontId="10" fillId="0" borderId="16" xfId="0" applyFont="1" applyFill="1" applyBorder="1" applyAlignment="1">
      <alignment horizontal="center" vertical="top" wrapText="1"/>
    </xf>
    <xf numFmtId="164" fontId="10" fillId="0" borderId="17" xfId="0" applyNumberFormat="1" applyFont="1" applyFill="1" applyBorder="1" applyAlignment="1">
      <alignment horizontal="center" vertical="top"/>
    </xf>
    <xf numFmtId="4" fontId="17" fillId="0" borderId="21" xfId="0" applyNumberFormat="1" applyFont="1" applyFill="1" applyBorder="1" applyAlignment="1">
      <alignment horizontal="center" vertical="top"/>
    </xf>
    <xf numFmtId="0" fontId="13" fillId="0" borderId="24" xfId="0" applyFont="1" applyFill="1" applyBorder="1" applyAlignment="1">
      <alignment horizontal="center" vertical="top"/>
    </xf>
    <xf numFmtId="0" fontId="13" fillId="0" borderId="25" xfId="0" applyFont="1" applyFill="1" applyBorder="1" applyAlignment="1">
      <alignment horizontal="center" vertical="top"/>
    </xf>
    <xf numFmtId="0" fontId="13" fillId="0" borderId="25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/>
    </xf>
    <xf numFmtId="4" fontId="18" fillId="0" borderId="17" xfId="0" applyNumberFormat="1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3" fillId="0" borderId="32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11" fillId="0" borderId="14" xfId="0" applyFont="1" applyFill="1" applyBorder="1" applyAlignment="1">
      <alignment horizontal="right" vertical="top"/>
    </xf>
    <xf numFmtId="0" fontId="13" fillId="0" borderId="31" xfId="0" applyFont="1" applyFill="1" applyBorder="1"/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vertical="top"/>
    </xf>
    <xf numFmtId="0" fontId="3" fillId="2" borderId="0" xfId="0" applyFont="1" applyFill="1" applyBorder="1"/>
    <xf numFmtId="164" fontId="2" fillId="2" borderId="0" xfId="0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left" vertical="top"/>
    </xf>
    <xf numFmtId="164" fontId="11" fillId="2" borderId="0" xfId="0" applyNumberFormat="1" applyFont="1" applyFill="1" applyBorder="1" applyAlignment="1">
      <alignment horizontal="center" vertical="top"/>
    </xf>
    <xf numFmtId="0" fontId="2" fillId="2" borderId="38" xfId="0" applyFont="1" applyFill="1" applyBorder="1" applyAlignment="1">
      <alignment vertical="top"/>
    </xf>
    <xf numFmtId="164" fontId="3" fillId="2" borderId="38" xfId="0" applyNumberFormat="1" applyFont="1" applyFill="1" applyBorder="1" applyAlignment="1">
      <alignment vertical="top"/>
    </xf>
    <xf numFmtId="0" fontId="3" fillId="2" borderId="38" xfId="0" applyFont="1" applyFill="1" applyBorder="1"/>
    <xf numFmtId="0" fontId="3" fillId="2" borderId="38" xfId="0" applyFont="1" applyFill="1" applyBorder="1" applyAlignment="1">
      <alignment horizontal="left" vertical="top"/>
    </xf>
    <xf numFmtId="164" fontId="3" fillId="0" borderId="39" xfId="0" applyNumberFormat="1" applyFont="1" applyBorder="1" applyAlignment="1">
      <alignment vertical="top"/>
    </xf>
    <xf numFmtId="0" fontId="3" fillId="0" borderId="41" xfId="0" applyFont="1" applyBorder="1"/>
    <xf numFmtId="164" fontId="2" fillId="2" borderId="42" xfId="0" applyNumberFormat="1" applyFont="1" applyFill="1" applyBorder="1" applyAlignment="1">
      <alignment vertical="center"/>
    </xf>
    <xf numFmtId="164" fontId="3" fillId="2" borderId="42" xfId="0" applyNumberFormat="1" applyFont="1" applyFill="1" applyBorder="1" applyAlignment="1">
      <alignment vertical="top"/>
    </xf>
    <xf numFmtId="0" fontId="3" fillId="2" borderId="42" xfId="0" applyFont="1" applyFill="1" applyBorder="1"/>
    <xf numFmtId="0" fontId="0" fillId="2" borderId="42" xfId="0" applyFont="1" applyFill="1" applyBorder="1" applyAlignment="1">
      <alignment vertical="top"/>
    </xf>
    <xf numFmtId="0" fontId="0" fillId="2" borderId="42" xfId="0" applyFont="1" applyFill="1" applyBorder="1" applyAlignment="1">
      <alignment horizontal="left" vertical="top"/>
    </xf>
    <xf numFmtId="0" fontId="3" fillId="0" borderId="43" xfId="0" applyFont="1" applyBorder="1"/>
    <xf numFmtId="164" fontId="10" fillId="2" borderId="38" xfId="0" applyNumberFormat="1" applyFont="1" applyFill="1" applyBorder="1" applyAlignment="1">
      <alignment horizontal="center" vertical="top"/>
    </xf>
    <xf numFmtId="164" fontId="11" fillId="2" borderId="4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167" fontId="11" fillId="0" borderId="11" xfId="0" applyNumberFormat="1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vertical="top" wrapText="1"/>
    </xf>
    <xf numFmtId="166" fontId="2" fillId="0" borderId="0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20" fillId="2" borderId="0" xfId="0" applyFont="1" applyFill="1" applyBorder="1" applyAlignment="1">
      <alignment vertical="center" wrapText="1"/>
    </xf>
    <xf numFmtId="164" fontId="10" fillId="0" borderId="44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65" fontId="17" fillId="0" borderId="36" xfId="0" applyNumberFormat="1" applyFont="1" applyFill="1" applyBorder="1" applyAlignment="1">
      <alignment horizontal="center" vertical="top"/>
    </xf>
    <xf numFmtId="4" fontId="17" fillId="0" borderId="3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2" borderId="39" xfId="0" applyFont="1" applyFill="1" applyBorder="1" applyAlignment="1">
      <alignment horizontal="center" vertical="top" wrapText="1"/>
    </xf>
    <xf numFmtId="0" fontId="14" fillId="2" borderId="41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center" vertical="top" wrapText="1"/>
    </xf>
    <xf numFmtId="0" fontId="0" fillId="2" borderId="37" xfId="0" applyFont="1" applyFill="1" applyBorder="1" applyAlignment="1">
      <alignment horizontal="center" vertical="top" wrapText="1"/>
    </xf>
    <xf numFmtId="0" fontId="0" fillId="2" borderId="40" xfId="0" applyFont="1" applyFill="1" applyBorder="1" applyAlignment="1">
      <alignment horizontal="center" vertical="top" wrapText="1"/>
    </xf>
    <xf numFmtId="0" fontId="0" fillId="2" borderId="32" xfId="0" applyFont="1" applyFill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4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/>
    </xf>
    <xf numFmtId="0" fontId="1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opLeftCell="A37" zoomScale="105" zoomScaleNormal="105" workbookViewId="0">
      <selection activeCell="A79" sqref="A79"/>
    </sheetView>
  </sheetViews>
  <sheetFormatPr defaultColWidth="11.5703125" defaultRowHeight="12.75" x14ac:dyDescent="0.2"/>
  <cols>
    <col min="1" max="1" width="21.7109375" customWidth="1"/>
    <col min="2" max="2" width="14.42578125" customWidth="1"/>
    <col min="3" max="3" width="11.42578125" customWidth="1"/>
    <col min="5" max="5" width="32.140625" customWidth="1"/>
  </cols>
  <sheetData>
    <row r="1" spans="1:5" s="3" customFormat="1" ht="14.1" customHeight="1" x14ac:dyDescent="0.25">
      <c r="A1" s="1"/>
      <c r="B1" s="1"/>
      <c r="C1" s="1"/>
      <c r="D1" s="2"/>
    </row>
    <row r="2" spans="1:5" s="3" customFormat="1" ht="14.1" customHeight="1" x14ac:dyDescent="0.25">
      <c r="A2" s="1"/>
      <c r="B2" s="1"/>
      <c r="C2" s="1"/>
      <c r="D2" s="2"/>
    </row>
    <row r="3" spans="1:5" s="3" customFormat="1" ht="14.1" customHeight="1" x14ac:dyDescent="0.25">
      <c r="A3" s="4" t="s">
        <v>0</v>
      </c>
      <c r="B3" s="1"/>
      <c r="C3"/>
      <c r="D3" s="2"/>
      <c r="E3" s="4" t="s">
        <v>1</v>
      </c>
    </row>
    <row r="4" spans="1:5" s="3" customFormat="1" ht="14.1" customHeight="1" x14ac:dyDescent="0.25">
      <c r="A4" s="4"/>
      <c r="B4" s="1"/>
      <c r="C4"/>
      <c r="D4" s="2"/>
      <c r="E4" s="4"/>
    </row>
    <row r="5" spans="1:5" s="3" customFormat="1" ht="14.1" customHeight="1" x14ac:dyDescent="0.25">
      <c r="A5" s="4"/>
      <c r="B5" s="5"/>
      <c r="C5"/>
      <c r="D5" s="2"/>
      <c r="E5" s="2"/>
    </row>
    <row r="6" spans="1:5" s="3" customFormat="1" ht="14.1" customHeight="1" x14ac:dyDescent="0.25">
      <c r="A6" s="131" t="s">
        <v>122</v>
      </c>
      <c r="B6" s="5"/>
      <c r="C6"/>
      <c r="D6" s="2"/>
      <c r="E6" s="6" t="s">
        <v>2</v>
      </c>
    </row>
    <row r="7" spans="1:5" s="3" customFormat="1" ht="14.1" customHeight="1" x14ac:dyDescent="0.25">
      <c r="A7" s="4" t="s">
        <v>3</v>
      </c>
      <c r="B7" s="5"/>
      <c r="C7"/>
      <c r="D7" s="2"/>
      <c r="E7" s="6" t="s">
        <v>4</v>
      </c>
    </row>
    <row r="8" spans="1:5" s="3" customFormat="1" ht="15" x14ac:dyDescent="0.25">
      <c r="A8" s="2"/>
      <c r="B8" s="2"/>
      <c r="C8"/>
      <c r="D8" s="2"/>
      <c r="E8" s="6"/>
    </row>
    <row r="9" spans="1:5" s="3" customFormat="1" ht="15" x14ac:dyDescent="0.25">
      <c r="A9" s="2"/>
      <c r="B9" s="2"/>
      <c r="C9"/>
      <c r="D9" s="2"/>
      <c r="E9" s="6"/>
    </row>
    <row r="10" spans="1:5" s="3" customFormat="1" ht="15" x14ac:dyDescent="0.25">
      <c r="A10" s="164" t="s">
        <v>123</v>
      </c>
      <c r="B10" s="164"/>
      <c r="C10"/>
      <c r="D10" s="2"/>
      <c r="E10" s="6" t="s">
        <v>5</v>
      </c>
    </row>
    <row r="11" spans="1:5" s="3" customFormat="1" ht="15" x14ac:dyDescent="0.25">
      <c r="A11" s="2"/>
      <c r="B11" s="2"/>
      <c r="C11" s="2"/>
      <c r="D11" s="2"/>
    </row>
    <row r="12" spans="1:5" s="3" customFormat="1" ht="15" x14ac:dyDescent="0.25">
      <c r="A12" s="2"/>
      <c r="B12" s="2"/>
      <c r="C12" s="2"/>
      <c r="D12" s="2"/>
    </row>
    <row r="13" spans="1:5" s="3" customFormat="1" ht="15" x14ac:dyDescent="0.25">
      <c r="A13" s="2"/>
      <c r="B13" s="2"/>
      <c r="C13" s="2"/>
      <c r="D13" s="2"/>
    </row>
    <row r="14" spans="1:5" s="3" customFormat="1" ht="15" x14ac:dyDescent="0.25">
      <c r="A14" s="2"/>
      <c r="B14" s="2"/>
      <c r="C14" s="2"/>
      <c r="D14" s="2"/>
    </row>
    <row r="15" spans="1:5" s="3" customFormat="1" ht="15" x14ac:dyDescent="0.25">
      <c r="A15" s="2"/>
      <c r="B15" s="2"/>
      <c r="C15" s="2"/>
      <c r="D15" s="2"/>
    </row>
    <row r="16" spans="1:5" s="3" customFormat="1" ht="15" x14ac:dyDescent="0.25">
      <c r="A16" s="2"/>
      <c r="B16" s="2"/>
      <c r="C16" s="2"/>
      <c r="D16" s="2"/>
    </row>
    <row r="17" spans="1:5" s="3" customFormat="1" ht="15" x14ac:dyDescent="0.25">
      <c r="A17" s="2"/>
      <c r="B17" s="2"/>
      <c r="C17" s="2"/>
      <c r="D17" s="2"/>
    </row>
    <row r="18" spans="1:5" s="3" customFormat="1" ht="15" x14ac:dyDescent="0.25">
      <c r="A18" s="2"/>
      <c r="B18" s="2"/>
      <c r="C18" s="2"/>
      <c r="D18" s="2"/>
    </row>
    <row r="19" spans="1:5" s="3" customFormat="1" ht="15" x14ac:dyDescent="0.25">
      <c r="A19" s="2"/>
      <c r="B19" s="2"/>
      <c r="C19" s="2"/>
    </row>
    <row r="20" spans="1:5" s="3" customFormat="1" ht="14.25" x14ac:dyDescent="0.2">
      <c r="A20" s="165" t="s">
        <v>6</v>
      </c>
      <c r="B20" s="165"/>
      <c r="C20" s="165"/>
      <c r="D20" s="165"/>
      <c r="E20" s="165"/>
    </row>
    <row r="21" spans="1:5" s="3" customFormat="1" ht="14.25" x14ac:dyDescent="0.2">
      <c r="A21" s="165" t="s">
        <v>99</v>
      </c>
      <c r="B21" s="165"/>
      <c r="C21" s="165"/>
      <c r="D21" s="165"/>
      <c r="E21" s="165"/>
    </row>
    <row r="22" spans="1:5" s="3" customFormat="1" ht="14.25" x14ac:dyDescent="0.2">
      <c r="A22" s="165" t="s">
        <v>51</v>
      </c>
      <c r="B22" s="165"/>
      <c r="C22" s="165"/>
      <c r="D22" s="165"/>
      <c r="E22" s="165"/>
    </row>
    <row r="23" spans="1:5" s="3" customFormat="1" ht="14.25" x14ac:dyDescent="0.2">
      <c r="A23" s="165" t="s">
        <v>7</v>
      </c>
      <c r="B23" s="165"/>
      <c r="C23" s="165"/>
      <c r="D23" s="165"/>
      <c r="E23" s="165"/>
    </row>
    <row r="24" spans="1:5" s="3" customFormat="1" ht="15" x14ac:dyDescent="0.25">
      <c r="A24" s="166" t="s">
        <v>39</v>
      </c>
      <c r="B24" s="166"/>
      <c r="C24" s="166"/>
      <c r="D24" s="10" t="str">
        <f>'Лист2-3'!F6</f>
        <v>01.11.2020</v>
      </c>
      <c r="E24" s="2"/>
    </row>
    <row r="25" spans="1:5" s="3" customFormat="1" ht="15" x14ac:dyDescent="0.25">
      <c r="A25" s="2"/>
      <c r="B25" s="2"/>
      <c r="C25" s="2"/>
    </row>
    <row r="26" spans="1:5" s="3" customFormat="1" ht="15" x14ac:dyDescent="0.25">
      <c r="A26" s="2"/>
      <c r="B26" s="2"/>
      <c r="C26" s="2"/>
    </row>
    <row r="27" spans="1:5" s="3" customFormat="1" ht="15" x14ac:dyDescent="0.25">
      <c r="A27" s="2"/>
      <c r="B27" s="2"/>
      <c r="C27" s="2"/>
    </row>
    <row r="28" spans="1:5" s="3" customFormat="1" ht="15" x14ac:dyDescent="0.25">
      <c r="A28" s="2"/>
      <c r="B28" s="2"/>
      <c r="C28" s="2"/>
    </row>
    <row r="29" spans="1:5" x14ac:dyDescent="0.2">
      <c r="A29" s="1"/>
      <c r="B29" s="1"/>
      <c r="C29" s="1"/>
    </row>
    <row r="30" spans="1:5" x14ac:dyDescent="0.2">
      <c r="A30" s="1"/>
      <c r="B30" s="1"/>
      <c r="C30" s="1"/>
    </row>
    <row r="31" spans="1:5" x14ac:dyDescent="0.2">
      <c r="A31" s="1"/>
      <c r="B31" s="1"/>
      <c r="C31" s="1"/>
    </row>
    <row r="32" spans="1:5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x14ac:dyDescent="0.2">
      <c r="A37" s="1"/>
      <c r="B37" s="1"/>
      <c r="C37" s="1"/>
    </row>
    <row r="38" spans="1:3" x14ac:dyDescent="0.2">
      <c r="A38" s="1"/>
      <c r="B38" s="1"/>
      <c r="C38" s="1"/>
    </row>
    <row r="39" spans="1:3" x14ac:dyDescent="0.2">
      <c r="A39" s="1"/>
      <c r="B39" s="1"/>
      <c r="C39" s="1"/>
    </row>
    <row r="40" spans="1:3" x14ac:dyDescent="0.2">
      <c r="A40" s="1"/>
      <c r="B40" s="1"/>
      <c r="C40" s="1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4" x14ac:dyDescent="0.2">
      <c r="A49" s="1"/>
      <c r="B49" s="1"/>
      <c r="C49" s="1"/>
    </row>
    <row r="50" spans="1:4" x14ac:dyDescent="0.2">
      <c r="A50" s="1"/>
      <c r="B50" s="1"/>
      <c r="C50" s="1"/>
    </row>
    <row r="51" spans="1:4" x14ac:dyDescent="0.2">
      <c r="A51" s="1"/>
      <c r="B51" s="1"/>
      <c r="C51" s="1"/>
    </row>
    <row r="52" spans="1:4" x14ac:dyDescent="0.2">
      <c r="A52" s="1"/>
      <c r="B52" s="1"/>
      <c r="C52" s="1"/>
    </row>
    <row r="53" spans="1:4" ht="14.25" x14ac:dyDescent="0.2">
      <c r="A53" s="7" t="s">
        <v>8</v>
      </c>
      <c r="C53" s="11">
        <f>C54+C55+C56</f>
        <v>41359.404000000002</v>
      </c>
      <c r="D53" s="12" t="s">
        <v>9</v>
      </c>
    </row>
    <row r="54" spans="1:4" ht="15" x14ac:dyDescent="0.2">
      <c r="A54" s="162" t="s">
        <v>10</v>
      </c>
      <c r="B54" s="162"/>
      <c r="C54" s="13">
        <f>'Лист2-3'!F51</f>
        <v>37512.26</v>
      </c>
      <c r="D54" s="14" t="s">
        <v>9</v>
      </c>
    </row>
    <row r="55" spans="1:4" ht="15" x14ac:dyDescent="0.2">
      <c r="A55" s="162" t="s">
        <v>11</v>
      </c>
      <c r="B55" s="162"/>
      <c r="C55" s="13">
        <f>'Лист2-3'!F52</f>
        <v>3847.1440000000002</v>
      </c>
      <c r="D55" s="14" t="s">
        <v>9</v>
      </c>
    </row>
    <row r="56" spans="1:4" ht="18.75" customHeight="1" x14ac:dyDescent="0.2">
      <c r="A56" s="163"/>
      <c r="B56" s="163"/>
      <c r="C56" s="13"/>
      <c r="D56" s="14"/>
    </row>
    <row r="57" spans="1:4" x14ac:dyDescent="0.2">
      <c r="A57" s="1"/>
      <c r="B57" s="1"/>
      <c r="C57" s="1"/>
    </row>
    <row r="58" spans="1:4" x14ac:dyDescent="0.2">
      <c r="A58" s="1"/>
      <c r="B58" s="1"/>
      <c r="C58" s="1"/>
    </row>
    <row r="59" spans="1:4" x14ac:dyDescent="0.2">
      <c r="A59" s="1"/>
      <c r="B59" s="1"/>
      <c r="C59" s="1"/>
    </row>
    <row r="60" spans="1:4" x14ac:dyDescent="0.2">
      <c r="A60" s="1"/>
      <c r="B60" s="1"/>
      <c r="C60" s="1"/>
    </row>
    <row r="61" spans="1:4" x14ac:dyDescent="0.2">
      <c r="A61" s="1"/>
      <c r="B61" s="1"/>
      <c r="C61" s="1"/>
    </row>
    <row r="62" spans="1:4" x14ac:dyDescent="0.2">
      <c r="A62" s="1"/>
      <c r="B62" s="1"/>
      <c r="C62" s="1"/>
    </row>
    <row r="63" spans="1:4" x14ac:dyDescent="0.2">
      <c r="A63" s="1"/>
      <c r="B63" s="1"/>
      <c r="C63" s="1"/>
    </row>
    <row r="64" spans="1:4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</sheetData>
  <sheetProtection selectLockedCells="1" selectUnlockedCells="1"/>
  <mergeCells count="9">
    <mergeCell ref="A54:B54"/>
    <mergeCell ref="A55:B55"/>
    <mergeCell ref="A56:B56"/>
    <mergeCell ref="A10:B10"/>
    <mergeCell ref="A20:E20"/>
    <mergeCell ref="A21:E21"/>
    <mergeCell ref="A22:E22"/>
    <mergeCell ref="A23:E23"/>
    <mergeCell ref="A24:C24"/>
  </mergeCells>
  <pageMargins left="0.98402777777777772" right="0.19652777777777777" top="0.2361111111111111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4"/>
  <sheetViews>
    <sheetView tabSelected="1" view="pageBreakPreview" topLeftCell="A55" zoomScale="105" zoomScaleNormal="105" zoomScaleSheetLayoutView="105" workbookViewId="0">
      <selection activeCell="R34" sqref="R1:R1048576"/>
    </sheetView>
  </sheetViews>
  <sheetFormatPr defaultColWidth="11.5703125" defaultRowHeight="12.75" x14ac:dyDescent="0.2"/>
  <cols>
    <col min="1" max="1" width="6.5703125" customWidth="1"/>
    <col min="2" max="2" width="47.140625" customWidth="1"/>
    <col min="3" max="3" width="8.140625" customWidth="1"/>
    <col min="4" max="4" width="8.28515625" customWidth="1"/>
    <col min="5" max="5" width="9.85546875" customWidth="1"/>
    <col min="6" max="6" width="11.7109375" style="35" customWidth="1"/>
    <col min="7" max="7" width="16.7109375" hidden="1" customWidth="1"/>
    <col min="8" max="8" width="13" hidden="1" customWidth="1"/>
    <col min="9" max="9" width="13.7109375" hidden="1" customWidth="1"/>
    <col min="10" max="11" width="11.5703125" hidden="1" customWidth="1"/>
    <col min="12" max="12" width="2.85546875" hidden="1" customWidth="1"/>
    <col min="13" max="13" width="15.140625" hidden="1" customWidth="1"/>
    <col min="14" max="14" width="15.28515625" hidden="1" customWidth="1"/>
    <col min="15" max="15" width="0" hidden="1" customWidth="1"/>
    <col min="16" max="16" width="12.28515625" hidden="1" customWidth="1"/>
    <col min="17" max="17" width="8.7109375" hidden="1" customWidth="1"/>
    <col min="18" max="18" width="15.7109375" hidden="1" customWidth="1"/>
  </cols>
  <sheetData>
    <row r="1" spans="1:14" s="3" customFormat="1" ht="14.1" customHeight="1" x14ac:dyDescent="0.25">
      <c r="A1" s="165" t="s">
        <v>6</v>
      </c>
      <c r="B1" s="165"/>
      <c r="C1" s="165"/>
      <c r="D1" s="165"/>
      <c r="E1" s="165"/>
      <c r="F1" s="165"/>
      <c r="G1" s="2"/>
      <c r="H1" s="2"/>
    </row>
    <row r="2" spans="1:14" s="3" customFormat="1" ht="14.1" customHeight="1" x14ac:dyDescent="0.25">
      <c r="A2" s="165" t="s">
        <v>99</v>
      </c>
      <c r="B2" s="165"/>
      <c r="C2" s="165"/>
      <c r="D2" s="165"/>
      <c r="E2" s="165"/>
      <c r="F2" s="165"/>
      <c r="G2" s="2"/>
      <c r="H2" s="2"/>
    </row>
    <row r="3" spans="1:14" s="3" customFormat="1" ht="14.1" customHeight="1" x14ac:dyDescent="0.25">
      <c r="A3" s="165" t="s">
        <v>51</v>
      </c>
      <c r="B3" s="165"/>
      <c r="C3" s="165"/>
      <c r="D3" s="165"/>
      <c r="E3" s="165"/>
      <c r="F3" s="165"/>
      <c r="G3" s="2"/>
      <c r="H3" s="2"/>
    </row>
    <row r="4" spans="1:14" s="3" customFormat="1" ht="14.1" customHeight="1" x14ac:dyDescent="0.25">
      <c r="A4" s="165" t="s">
        <v>7</v>
      </c>
      <c r="B4" s="165"/>
      <c r="C4" s="165"/>
      <c r="D4" s="165"/>
      <c r="E4" s="165"/>
      <c r="F4" s="165"/>
      <c r="G4" s="2"/>
      <c r="H4" s="2"/>
    </row>
    <row r="5" spans="1:14" s="3" customFormat="1" ht="8.1" customHeight="1" x14ac:dyDescent="0.25">
      <c r="A5" s="5"/>
      <c r="B5" s="5"/>
      <c r="C5" s="5"/>
      <c r="D5" s="5"/>
      <c r="E5" s="5"/>
      <c r="F5" s="158"/>
      <c r="G5" s="2"/>
      <c r="H5" s="2"/>
    </row>
    <row r="6" spans="1:14" s="3" customFormat="1" ht="12.95" customHeight="1" thickBot="1" x14ac:dyDescent="0.3">
      <c r="A6" s="2"/>
      <c r="B6"/>
      <c r="C6" s="8"/>
      <c r="D6"/>
      <c r="E6" s="9" t="s">
        <v>12</v>
      </c>
      <c r="F6" s="159" t="s">
        <v>104</v>
      </c>
      <c r="G6" s="2"/>
      <c r="H6" s="2"/>
    </row>
    <row r="7" spans="1:14" s="3" customFormat="1" ht="14.1" customHeight="1" x14ac:dyDescent="0.25">
      <c r="A7" s="23" t="s">
        <v>13</v>
      </c>
      <c r="B7" s="92" t="s">
        <v>14</v>
      </c>
      <c r="C7" s="106" t="s">
        <v>15</v>
      </c>
      <c r="D7" s="24" t="s">
        <v>16</v>
      </c>
      <c r="E7" s="24"/>
      <c r="F7" s="25" t="s">
        <v>17</v>
      </c>
      <c r="G7" s="2"/>
      <c r="H7" s="2"/>
    </row>
    <row r="8" spans="1:14" s="3" customFormat="1" ht="14.1" customHeight="1" x14ac:dyDescent="0.25">
      <c r="A8" s="26"/>
      <c r="B8" s="93" t="s">
        <v>18</v>
      </c>
      <c r="C8" s="107"/>
      <c r="D8" s="27"/>
      <c r="E8" s="27"/>
      <c r="F8" s="28" t="s">
        <v>19</v>
      </c>
      <c r="G8" s="2"/>
      <c r="H8" s="2"/>
    </row>
    <row r="9" spans="1:14" s="3" customFormat="1" ht="14.1" customHeight="1" thickBot="1" x14ac:dyDescent="0.3">
      <c r="A9" s="29" t="s">
        <v>20</v>
      </c>
      <c r="B9" s="94">
        <v>2</v>
      </c>
      <c r="C9" s="108">
        <v>3</v>
      </c>
      <c r="D9" s="30">
        <v>4</v>
      </c>
      <c r="E9" s="30">
        <v>5</v>
      </c>
      <c r="F9" s="31">
        <v>6</v>
      </c>
      <c r="G9" s="2"/>
      <c r="H9" s="2"/>
    </row>
    <row r="10" spans="1:14" s="3" customFormat="1" ht="19.7" customHeight="1" x14ac:dyDescent="0.25">
      <c r="A10" s="139" t="s">
        <v>21</v>
      </c>
      <c r="B10" s="140" t="s">
        <v>22</v>
      </c>
      <c r="C10" s="141"/>
      <c r="D10" s="142"/>
      <c r="E10" s="142"/>
      <c r="F10" s="143"/>
      <c r="G10" s="2"/>
      <c r="H10" s="2"/>
      <c r="I10" s="15"/>
    </row>
    <row r="11" spans="1:14" s="3" customFormat="1" ht="51" customHeight="1" x14ac:dyDescent="0.25">
      <c r="A11" s="38" t="s">
        <v>23</v>
      </c>
      <c r="B11" s="53" t="s">
        <v>48</v>
      </c>
      <c r="C11" s="44">
        <v>3210</v>
      </c>
      <c r="D11" s="34">
        <v>127670</v>
      </c>
      <c r="E11" s="39" t="s">
        <v>42</v>
      </c>
      <c r="F11" s="40">
        <f>F12+F13+F14</f>
        <v>518</v>
      </c>
      <c r="G11" s="22"/>
      <c r="H11" s="2"/>
      <c r="I11" s="15"/>
      <c r="J11" s="15"/>
      <c r="K11" s="15"/>
    </row>
    <row r="12" spans="1:14" s="3" customFormat="1" ht="40.5" customHeight="1" x14ac:dyDescent="0.2">
      <c r="A12" s="32" t="s">
        <v>25</v>
      </c>
      <c r="B12" s="95" t="s">
        <v>58</v>
      </c>
      <c r="C12" s="44"/>
      <c r="D12" s="34"/>
      <c r="E12" s="34"/>
      <c r="F12" s="33">
        <v>173</v>
      </c>
      <c r="H12" s="176" t="s">
        <v>53</v>
      </c>
      <c r="I12" s="176"/>
      <c r="J12" s="176"/>
      <c r="K12" s="176"/>
      <c r="L12" s="176"/>
      <c r="M12" s="176"/>
      <c r="N12" s="41" t="s">
        <v>56</v>
      </c>
    </row>
    <row r="13" spans="1:14" s="3" customFormat="1" ht="43.5" customHeight="1" x14ac:dyDescent="0.2">
      <c r="A13" s="32" t="s">
        <v>49</v>
      </c>
      <c r="B13" s="95" t="s">
        <v>59</v>
      </c>
      <c r="C13" s="44"/>
      <c r="D13" s="34"/>
      <c r="E13" s="34"/>
      <c r="F13" s="33">
        <v>62</v>
      </c>
      <c r="H13" s="176" t="s">
        <v>54</v>
      </c>
      <c r="I13" s="176"/>
      <c r="J13" s="176"/>
      <c r="K13" s="176"/>
      <c r="L13" s="176"/>
      <c r="M13" s="176"/>
      <c r="N13" s="42" t="s">
        <v>55</v>
      </c>
    </row>
    <row r="14" spans="1:14" s="3" customFormat="1" ht="39" customHeight="1" x14ac:dyDescent="0.2">
      <c r="A14" s="32" t="s">
        <v>50</v>
      </c>
      <c r="B14" s="95" t="s">
        <v>60</v>
      </c>
      <c r="C14" s="44"/>
      <c r="D14" s="34"/>
      <c r="E14" s="34"/>
      <c r="F14" s="33">
        <v>283</v>
      </c>
      <c r="H14" s="176" t="s">
        <v>52</v>
      </c>
      <c r="I14" s="176"/>
      <c r="J14" s="176"/>
      <c r="K14" s="176"/>
      <c r="L14" s="176"/>
      <c r="M14" s="176"/>
      <c r="N14" s="43" t="s">
        <v>57</v>
      </c>
    </row>
    <row r="15" spans="1:14" s="3" customFormat="1" ht="54" customHeight="1" x14ac:dyDescent="0.25">
      <c r="A15" s="38" t="s">
        <v>26</v>
      </c>
      <c r="B15" s="96" t="s">
        <v>61</v>
      </c>
      <c r="C15" s="44">
        <v>3210</v>
      </c>
      <c r="D15" s="34">
        <v>1217330</v>
      </c>
      <c r="E15" s="39" t="s">
        <v>42</v>
      </c>
      <c r="F15" s="40">
        <v>50</v>
      </c>
      <c r="G15" s="2"/>
      <c r="H15" s="166"/>
      <c r="I15" s="166"/>
    </row>
    <row r="16" spans="1:14" s="3" customFormat="1" ht="91.5" customHeight="1" x14ac:dyDescent="0.25">
      <c r="A16" s="38" t="s">
        <v>27</v>
      </c>
      <c r="B16" s="53" t="s">
        <v>62</v>
      </c>
      <c r="C16" s="46">
        <v>3210</v>
      </c>
      <c r="D16" s="34">
        <v>1217330</v>
      </c>
      <c r="E16" s="39" t="s">
        <v>42</v>
      </c>
      <c r="F16" s="40">
        <v>518.98699999999997</v>
      </c>
      <c r="G16" s="2"/>
      <c r="H16" s="45"/>
    </row>
    <row r="17" spans="1:15" s="3" customFormat="1" ht="79.5" customHeight="1" x14ac:dyDescent="0.25">
      <c r="A17" s="38" t="s">
        <v>64</v>
      </c>
      <c r="B17" s="53" t="s">
        <v>78</v>
      </c>
      <c r="C17" s="109">
        <v>3210</v>
      </c>
      <c r="D17" s="76">
        <v>1217330</v>
      </c>
      <c r="E17" s="39" t="s">
        <v>42</v>
      </c>
      <c r="F17" s="160">
        <v>230</v>
      </c>
      <c r="G17" s="2"/>
      <c r="H17" s="45"/>
    </row>
    <row r="18" spans="1:15" s="3" customFormat="1" ht="93.75" customHeight="1" x14ac:dyDescent="0.25">
      <c r="A18" s="38" t="s">
        <v>65</v>
      </c>
      <c r="B18" s="53" t="s">
        <v>73</v>
      </c>
      <c r="C18" s="109">
        <v>3210</v>
      </c>
      <c r="D18" s="76">
        <v>1217330</v>
      </c>
      <c r="E18" s="39" t="s">
        <v>42</v>
      </c>
      <c r="F18" s="160">
        <v>230</v>
      </c>
      <c r="G18" s="2"/>
      <c r="H18" s="45"/>
    </row>
    <row r="19" spans="1:15" s="3" customFormat="1" ht="77.25" customHeight="1" x14ac:dyDescent="0.25">
      <c r="A19" s="38" t="s">
        <v>83</v>
      </c>
      <c r="B19" s="53" t="s">
        <v>74</v>
      </c>
      <c r="C19" s="109">
        <v>3210</v>
      </c>
      <c r="D19" s="76">
        <v>1217330</v>
      </c>
      <c r="E19" s="39" t="s">
        <v>42</v>
      </c>
      <c r="F19" s="160">
        <v>230</v>
      </c>
      <c r="G19" s="2"/>
      <c r="H19" s="45"/>
    </row>
    <row r="20" spans="1:15" s="3" customFormat="1" ht="66" customHeight="1" x14ac:dyDescent="0.25">
      <c r="A20" s="38" t="s">
        <v>84</v>
      </c>
      <c r="B20" s="53" t="s">
        <v>75</v>
      </c>
      <c r="C20" s="109">
        <v>3210</v>
      </c>
      <c r="D20" s="76">
        <v>1217330</v>
      </c>
      <c r="E20" s="39" t="s">
        <v>42</v>
      </c>
      <c r="F20" s="160">
        <v>184</v>
      </c>
      <c r="G20" s="2"/>
      <c r="H20" s="45"/>
    </row>
    <row r="21" spans="1:15" s="3" customFormat="1" ht="63.75" customHeight="1" x14ac:dyDescent="0.25">
      <c r="A21" s="38" t="s">
        <v>85</v>
      </c>
      <c r="B21" s="53" t="s">
        <v>76</v>
      </c>
      <c r="C21" s="109">
        <v>3210</v>
      </c>
      <c r="D21" s="76">
        <v>1217330</v>
      </c>
      <c r="E21" s="39" t="s">
        <v>42</v>
      </c>
      <c r="F21" s="160">
        <v>155.25</v>
      </c>
      <c r="G21" s="2"/>
      <c r="H21" s="45"/>
    </row>
    <row r="22" spans="1:15" s="3" customFormat="1" ht="78.75" customHeight="1" x14ac:dyDescent="0.25">
      <c r="A22" s="38" t="s">
        <v>86</v>
      </c>
      <c r="B22" s="53" t="s">
        <v>77</v>
      </c>
      <c r="C22" s="109">
        <v>3210</v>
      </c>
      <c r="D22" s="76">
        <v>1217330</v>
      </c>
      <c r="E22" s="39" t="s">
        <v>42</v>
      </c>
      <c r="F22" s="160">
        <v>230</v>
      </c>
      <c r="G22" s="2"/>
      <c r="H22" s="45"/>
    </row>
    <row r="23" spans="1:15" s="3" customFormat="1" ht="77.25" customHeight="1" x14ac:dyDescent="0.25">
      <c r="A23" s="38" t="s">
        <v>87</v>
      </c>
      <c r="B23" s="53" t="s">
        <v>79</v>
      </c>
      <c r="C23" s="109">
        <v>3210</v>
      </c>
      <c r="D23" s="76">
        <v>1217330</v>
      </c>
      <c r="E23" s="39" t="s">
        <v>42</v>
      </c>
      <c r="F23" s="160">
        <v>166.023</v>
      </c>
      <c r="G23" s="2"/>
      <c r="H23" s="45"/>
    </row>
    <row r="24" spans="1:15" s="3" customFormat="1" ht="7.5" customHeight="1" x14ac:dyDescent="0.25">
      <c r="A24" s="38"/>
      <c r="B24" s="53"/>
      <c r="C24" s="46"/>
      <c r="D24" s="34"/>
      <c r="E24" s="39"/>
      <c r="F24" s="40"/>
      <c r="G24" s="2"/>
      <c r="H24" s="45"/>
    </row>
    <row r="25" spans="1:15" s="3" customFormat="1" ht="37.5" customHeight="1" x14ac:dyDescent="0.25">
      <c r="A25" s="38" t="s">
        <v>88</v>
      </c>
      <c r="B25" s="97" t="s">
        <v>63</v>
      </c>
      <c r="C25" s="44">
        <v>3210</v>
      </c>
      <c r="D25" s="34">
        <v>1218311</v>
      </c>
      <c r="E25" s="39" t="s">
        <v>42</v>
      </c>
      <c r="F25" s="40">
        <v>1500</v>
      </c>
      <c r="G25" s="2"/>
      <c r="H25" s="2"/>
    </row>
    <row r="26" spans="1:15" s="3" customFormat="1" ht="38.25" customHeight="1" x14ac:dyDescent="0.25">
      <c r="A26" s="38" t="s">
        <v>89</v>
      </c>
      <c r="B26" s="96" t="s">
        <v>66</v>
      </c>
      <c r="C26" s="44">
        <v>2610</v>
      </c>
      <c r="D26" s="34">
        <v>1216020</v>
      </c>
      <c r="E26" s="39" t="s">
        <v>24</v>
      </c>
      <c r="F26" s="40">
        <v>1240.4590000000001</v>
      </c>
      <c r="G26" s="2"/>
      <c r="H26" s="2"/>
    </row>
    <row r="27" spans="1:15" s="3" customFormat="1" ht="18.95" customHeight="1" thickBot="1" x14ac:dyDescent="0.3">
      <c r="A27" s="78"/>
      <c r="B27" s="98" t="s">
        <v>28</v>
      </c>
      <c r="C27" s="79"/>
      <c r="D27" s="80"/>
      <c r="E27" s="81"/>
      <c r="F27" s="82">
        <f>F11+F15+F16+F17+F18+F19+F20+F21+F22+F23+F25+F26</f>
        <v>5252.7190000000001</v>
      </c>
      <c r="G27" s="18"/>
      <c r="H27" s="18"/>
      <c r="I27" s="16"/>
      <c r="J27" s="16"/>
      <c r="K27" s="16"/>
      <c r="L27" s="16"/>
      <c r="M27" s="16"/>
      <c r="N27" s="16"/>
      <c r="O27" s="16"/>
    </row>
    <row r="28" spans="1:15" s="3" customFormat="1" ht="6.75" customHeight="1" x14ac:dyDescent="0.25">
      <c r="A28" s="83"/>
      <c r="B28" s="99"/>
      <c r="C28" s="54"/>
      <c r="D28" s="55"/>
      <c r="E28" s="84"/>
      <c r="F28" s="85"/>
      <c r="G28" s="18"/>
      <c r="H28" s="18"/>
      <c r="I28" s="16"/>
      <c r="J28" s="16"/>
      <c r="K28" s="16"/>
      <c r="L28" s="16"/>
      <c r="M28" s="16"/>
      <c r="N28" s="16"/>
      <c r="O28" s="16"/>
    </row>
    <row r="29" spans="1:15" s="3" customFormat="1" ht="24.75" customHeight="1" x14ac:dyDescent="0.25">
      <c r="A29" s="133" t="s">
        <v>29</v>
      </c>
      <c r="B29" s="134" t="s">
        <v>80</v>
      </c>
      <c r="C29" s="135"/>
      <c r="D29" s="136"/>
      <c r="E29" s="137"/>
      <c r="F29" s="138"/>
      <c r="G29" s="18"/>
      <c r="H29" s="18"/>
      <c r="I29" s="16"/>
      <c r="J29" s="16"/>
      <c r="K29" s="16"/>
      <c r="L29" s="16"/>
      <c r="M29" s="16"/>
      <c r="N29" s="16"/>
      <c r="O29" s="16"/>
    </row>
    <row r="30" spans="1:15" s="3" customFormat="1" ht="63" customHeight="1" x14ac:dyDescent="0.25">
      <c r="A30" s="38" t="s">
        <v>31</v>
      </c>
      <c r="B30" s="53" t="s">
        <v>81</v>
      </c>
      <c r="C30" s="109">
        <v>3210</v>
      </c>
      <c r="D30" s="76">
        <v>1217330</v>
      </c>
      <c r="E30" s="39" t="s">
        <v>24</v>
      </c>
      <c r="F30" s="161">
        <v>30000</v>
      </c>
      <c r="G30" s="18"/>
      <c r="H30" s="18"/>
      <c r="I30" s="16"/>
      <c r="J30" s="16"/>
      <c r="K30" s="16"/>
      <c r="L30" s="16"/>
      <c r="M30" s="16"/>
      <c r="N30" s="16"/>
      <c r="O30" s="16"/>
    </row>
    <row r="31" spans="1:15" s="3" customFormat="1" ht="63.75" customHeight="1" x14ac:dyDescent="0.25">
      <c r="A31" s="38" t="s">
        <v>32</v>
      </c>
      <c r="B31" s="53" t="s">
        <v>81</v>
      </c>
      <c r="C31" s="109">
        <v>3210</v>
      </c>
      <c r="D31" s="76">
        <v>1218311</v>
      </c>
      <c r="E31" s="39" t="s">
        <v>24</v>
      </c>
      <c r="F31" s="161">
        <v>3500</v>
      </c>
      <c r="G31" s="18"/>
      <c r="H31" s="18"/>
      <c r="I31" s="16"/>
      <c r="J31" s="16"/>
      <c r="K31" s="16"/>
      <c r="L31" s="16"/>
      <c r="M31" s="16"/>
      <c r="N31" s="16"/>
      <c r="O31" s="16"/>
    </row>
    <row r="32" spans="1:15" s="3" customFormat="1" ht="22.5" customHeight="1" thickBot="1" x14ac:dyDescent="0.3">
      <c r="A32" s="78"/>
      <c r="B32" s="98" t="s">
        <v>82</v>
      </c>
      <c r="C32" s="79"/>
      <c r="D32" s="80"/>
      <c r="E32" s="81"/>
      <c r="F32" s="86">
        <f>F30+F31</f>
        <v>33500</v>
      </c>
      <c r="G32" s="18"/>
      <c r="H32" s="18"/>
      <c r="I32" s="16"/>
      <c r="J32" s="16"/>
      <c r="K32" s="16"/>
      <c r="L32" s="16"/>
      <c r="M32" s="16"/>
      <c r="N32" s="16"/>
      <c r="O32" s="16"/>
    </row>
    <row r="33" spans="1:19" s="3" customFormat="1" ht="5.25" customHeight="1" x14ac:dyDescent="0.25">
      <c r="A33" s="83"/>
      <c r="B33" s="99"/>
      <c r="C33" s="54"/>
      <c r="D33" s="55"/>
      <c r="E33" s="84"/>
      <c r="F33" s="91"/>
      <c r="G33" s="18"/>
      <c r="H33" s="18"/>
      <c r="I33" s="16"/>
      <c r="J33" s="16"/>
      <c r="K33" s="16"/>
      <c r="L33" s="16"/>
      <c r="M33" s="16"/>
      <c r="N33" s="16"/>
      <c r="O33" s="16"/>
    </row>
    <row r="34" spans="1:19" s="3" customFormat="1" ht="19.7" customHeight="1" x14ac:dyDescent="0.25">
      <c r="A34" s="57" t="s">
        <v>90</v>
      </c>
      <c r="B34" s="100" t="s">
        <v>30</v>
      </c>
      <c r="C34" s="44"/>
      <c r="D34" s="34"/>
      <c r="E34" s="39"/>
      <c r="F34" s="58"/>
      <c r="G34" s="18"/>
      <c r="H34" s="18"/>
      <c r="I34" s="16"/>
      <c r="J34" s="16"/>
      <c r="K34" s="16"/>
      <c r="L34" s="16"/>
      <c r="M34" s="16"/>
      <c r="N34" s="16"/>
      <c r="O34" s="16"/>
    </row>
    <row r="35" spans="1:19" s="3" customFormat="1" ht="51.75" customHeight="1" x14ac:dyDescent="0.25">
      <c r="A35" s="38" t="s">
        <v>91</v>
      </c>
      <c r="B35" s="96" t="s">
        <v>46</v>
      </c>
      <c r="C35" s="44">
        <v>2610</v>
      </c>
      <c r="D35" s="34">
        <v>1218311</v>
      </c>
      <c r="E35" s="39" t="s">
        <v>42</v>
      </c>
      <c r="F35" s="40">
        <v>2321.83</v>
      </c>
      <c r="G35" s="52"/>
      <c r="H35" s="177"/>
      <c r="I35" s="177"/>
      <c r="J35" s="177"/>
      <c r="K35" s="177"/>
      <c r="L35" s="16"/>
      <c r="M35" s="16"/>
      <c r="N35" s="16"/>
      <c r="O35" s="16"/>
      <c r="P35" s="16"/>
    </row>
    <row r="36" spans="1:19" s="3" customFormat="1" ht="19.5" customHeight="1" x14ac:dyDescent="0.25">
      <c r="A36" s="32" t="s">
        <v>92</v>
      </c>
      <c r="B36" s="101" t="s">
        <v>44</v>
      </c>
      <c r="C36" s="59"/>
      <c r="D36" s="60"/>
      <c r="E36" s="61"/>
      <c r="F36" s="33">
        <v>1648.925</v>
      </c>
      <c r="G36" s="20"/>
      <c r="H36" s="17"/>
      <c r="I36" s="19"/>
      <c r="J36" s="19"/>
      <c r="K36" s="19"/>
      <c r="L36" s="19"/>
      <c r="M36" s="19"/>
      <c r="N36" s="16"/>
      <c r="O36" s="19"/>
      <c r="P36" s="16"/>
    </row>
    <row r="37" spans="1:19" s="3" customFormat="1" ht="19.5" customHeight="1" x14ac:dyDescent="0.25">
      <c r="A37" s="32" t="s">
        <v>93</v>
      </c>
      <c r="B37" s="101" t="s">
        <v>45</v>
      </c>
      <c r="C37" s="59"/>
      <c r="D37" s="60"/>
      <c r="E37" s="61"/>
      <c r="F37" s="33">
        <v>500.90499999999997</v>
      </c>
      <c r="G37" s="18"/>
      <c r="H37" s="18"/>
      <c r="I37" s="19"/>
      <c r="J37" s="19"/>
      <c r="K37" s="19"/>
      <c r="L37" s="19"/>
      <c r="M37" s="19"/>
      <c r="N37" s="16"/>
      <c r="O37" s="16"/>
      <c r="P37" s="16"/>
    </row>
    <row r="38" spans="1:19" s="3" customFormat="1" ht="26.25" customHeight="1" x14ac:dyDescent="0.2">
      <c r="A38" s="32" t="s">
        <v>94</v>
      </c>
      <c r="B38" s="101" t="s">
        <v>47</v>
      </c>
      <c r="C38" s="59"/>
      <c r="D38" s="60"/>
      <c r="E38" s="61"/>
      <c r="F38" s="33">
        <v>172</v>
      </c>
      <c r="G38" s="21"/>
      <c r="H38" s="17"/>
      <c r="I38" s="19"/>
      <c r="J38" s="19"/>
      <c r="K38" s="19"/>
      <c r="L38" s="19"/>
      <c r="M38" s="19"/>
      <c r="N38" s="16"/>
      <c r="O38" s="16"/>
      <c r="P38" s="16"/>
    </row>
    <row r="39" spans="1:19" s="3" customFormat="1" ht="24.95" customHeight="1" x14ac:dyDescent="0.2">
      <c r="A39" s="38" t="s">
        <v>95</v>
      </c>
      <c r="B39" s="96" t="s">
        <v>43</v>
      </c>
      <c r="C39" s="44">
        <v>2610</v>
      </c>
      <c r="D39" s="34">
        <v>1216030</v>
      </c>
      <c r="E39" s="39" t="s">
        <v>24</v>
      </c>
      <c r="F39" s="40">
        <v>49.59</v>
      </c>
      <c r="G39" s="173" t="s">
        <v>105</v>
      </c>
      <c r="H39" s="117">
        <v>109.651</v>
      </c>
      <c r="I39" s="118">
        <v>70.930999999999997</v>
      </c>
      <c r="J39" s="118">
        <v>38.003</v>
      </c>
      <c r="K39" s="118">
        <f>H39-I39-J39</f>
        <v>0.71699999999999875</v>
      </c>
      <c r="L39" s="119"/>
      <c r="M39" s="119"/>
      <c r="N39" s="120">
        <f>N40+N41</f>
        <v>49478.039999999994</v>
      </c>
      <c r="O39" s="121">
        <f>F39-(N39/1000)</f>
        <v>0.1119600000000105</v>
      </c>
      <c r="P39" s="170" t="s">
        <v>108</v>
      </c>
      <c r="Q39" s="129">
        <v>49.59</v>
      </c>
      <c r="R39" s="167" t="s">
        <v>109</v>
      </c>
    </row>
    <row r="40" spans="1:19" s="3" customFormat="1" ht="39" customHeight="1" x14ac:dyDescent="0.2">
      <c r="A40" s="32" t="s">
        <v>96</v>
      </c>
      <c r="B40" s="101" t="s">
        <v>118</v>
      </c>
      <c r="C40" s="59"/>
      <c r="D40" s="60"/>
      <c r="E40" s="61"/>
      <c r="F40" s="33">
        <f>F39-F41</f>
        <v>23.780000000000005</v>
      </c>
      <c r="G40" s="174"/>
      <c r="H40" s="112">
        <f>H39-F41</f>
        <v>83.840999999999994</v>
      </c>
      <c r="I40" s="110">
        <f>K39</f>
        <v>0.71699999999999875</v>
      </c>
      <c r="J40" s="113"/>
      <c r="K40" s="111"/>
      <c r="L40" s="111"/>
      <c r="M40" s="114" t="s">
        <v>107</v>
      </c>
      <c r="N40" s="115">
        <v>23668.92</v>
      </c>
      <c r="O40" s="122"/>
      <c r="P40" s="171"/>
      <c r="Q40" s="116">
        <f>Q39-Q41</f>
        <v>23.780000000000005</v>
      </c>
      <c r="R40" s="168"/>
    </row>
    <row r="41" spans="1:19" s="3" customFormat="1" ht="51" customHeight="1" x14ac:dyDescent="0.2">
      <c r="A41" s="32" t="s">
        <v>97</v>
      </c>
      <c r="B41" s="101" t="s">
        <v>119</v>
      </c>
      <c r="C41" s="59"/>
      <c r="D41" s="60"/>
      <c r="E41" s="61"/>
      <c r="F41" s="33">
        <f>25.81</f>
        <v>25.81</v>
      </c>
      <c r="G41" s="175"/>
      <c r="H41" s="123"/>
      <c r="I41" s="124">
        <f>I39+I40</f>
        <v>71.647999999999996</v>
      </c>
      <c r="J41" s="125"/>
      <c r="K41" s="125"/>
      <c r="L41" s="125"/>
      <c r="M41" s="126" t="s">
        <v>106</v>
      </c>
      <c r="N41" s="127">
        <v>25809.119999999999</v>
      </c>
      <c r="O41" s="128"/>
      <c r="P41" s="172"/>
      <c r="Q41" s="130">
        <f>25.81</f>
        <v>25.81</v>
      </c>
      <c r="R41" s="169"/>
    </row>
    <row r="42" spans="1:19" s="3" customFormat="1" ht="26.25" customHeight="1" x14ac:dyDescent="0.2">
      <c r="A42" s="38" t="s">
        <v>110</v>
      </c>
      <c r="B42" s="96" t="s">
        <v>112</v>
      </c>
      <c r="C42" s="44">
        <v>2610</v>
      </c>
      <c r="D42" s="34">
        <v>1216020</v>
      </c>
      <c r="E42" s="39" t="s">
        <v>24</v>
      </c>
      <c r="F42" s="40">
        <f>F43</f>
        <v>89.652000000000001</v>
      </c>
      <c r="G42" s="144"/>
      <c r="H42" s="145"/>
      <c r="I42" s="146"/>
      <c r="J42" s="147"/>
      <c r="K42" s="147"/>
      <c r="L42" s="147"/>
      <c r="M42" s="148"/>
      <c r="N42" s="149"/>
      <c r="O42" s="147"/>
      <c r="P42" s="150"/>
      <c r="Q42" s="151"/>
      <c r="R42" s="152"/>
      <c r="S42" s="36"/>
    </row>
    <row r="43" spans="1:19" s="3" customFormat="1" ht="39.75" customHeight="1" x14ac:dyDescent="0.2">
      <c r="A43" s="32" t="s">
        <v>111</v>
      </c>
      <c r="B43" s="101" t="s">
        <v>113</v>
      </c>
      <c r="C43" s="59"/>
      <c r="D43" s="60"/>
      <c r="E43" s="61"/>
      <c r="F43" s="33">
        <v>89.652000000000001</v>
      </c>
      <c r="G43" s="144"/>
      <c r="H43" s="145"/>
      <c r="I43" s="146"/>
      <c r="J43" s="147"/>
      <c r="K43" s="147"/>
      <c r="L43" s="147"/>
      <c r="M43" s="148"/>
      <c r="N43" s="149"/>
      <c r="O43" s="147"/>
      <c r="P43" s="150"/>
      <c r="Q43" s="151"/>
      <c r="R43" s="152"/>
      <c r="S43" s="36"/>
    </row>
    <row r="44" spans="1:19" s="3" customFormat="1" ht="26.25" customHeight="1" x14ac:dyDescent="0.2">
      <c r="A44" s="38" t="s">
        <v>114</v>
      </c>
      <c r="B44" s="96" t="s">
        <v>116</v>
      </c>
      <c r="C44" s="44">
        <v>2610</v>
      </c>
      <c r="D44" s="34">
        <v>1216020</v>
      </c>
      <c r="E44" s="39" t="s">
        <v>24</v>
      </c>
      <c r="F44" s="40">
        <f>F45</f>
        <v>69.406999999999996</v>
      </c>
      <c r="G44" s="144"/>
      <c r="H44" s="145"/>
      <c r="I44" s="146"/>
      <c r="J44" s="147"/>
      <c r="K44" s="147"/>
      <c r="L44" s="147"/>
      <c r="M44" s="148"/>
      <c r="N44" s="149"/>
      <c r="O44" s="147"/>
      <c r="P44" s="150"/>
      <c r="Q44" s="151"/>
      <c r="R44" s="152"/>
      <c r="S44" s="36"/>
    </row>
    <row r="45" spans="1:19" s="3" customFormat="1" ht="25.5" customHeight="1" x14ac:dyDescent="0.2">
      <c r="A45" s="32" t="s">
        <v>115</v>
      </c>
      <c r="B45" s="101" t="s">
        <v>117</v>
      </c>
      <c r="C45" s="59"/>
      <c r="D45" s="60"/>
      <c r="E45" s="61"/>
      <c r="F45" s="132">
        <v>69.406999999999996</v>
      </c>
      <c r="G45" s="144"/>
      <c r="H45" s="145"/>
      <c r="I45" s="146"/>
      <c r="J45" s="147"/>
      <c r="K45" s="147"/>
      <c r="L45" s="147"/>
      <c r="M45" s="148"/>
      <c r="N45" s="149"/>
      <c r="O45" s="147"/>
      <c r="P45" s="150"/>
      <c r="Q45" s="151"/>
      <c r="R45" s="152"/>
      <c r="S45" s="36"/>
    </row>
    <row r="46" spans="1:19" s="3" customFormat="1" ht="25.5" customHeight="1" x14ac:dyDescent="0.2">
      <c r="A46" s="38" t="s">
        <v>120</v>
      </c>
      <c r="B46" s="153" t="s">
        <v>121</v>
      </c>
      <c r="C46" s="44">
        <v>2610</v>
      </c>
      <c r="D46" s="34">
        <v>1216020</v>
      </c>
      <c r="E46" s="39" t="s">
        <v>24</v>
      </c>
      <c r="F46" s="157">
        <f>G46-F44-F42</f>
        <v>76.206000000000003</v>
      </c>
      <c r="G46" s="156">
        <v>235.26499999999999</v>
      </c>
      <c r="H46" s="145"/>
      <c r="I46" s="146"/>
      <c r="J46" s="147"/>
      <c r="K46" s="147"/>
      <c r="L46" s="147"/>
      <c r="M46" s="148"/>
      <c r="N46" s="149"/>
      <c r="O46" s="147"/>
      <c r="P46" s="150"/>
      <c r="Q46" s="151"/>
      <c r="R46" s="152"/>
      <c r="S46" s="36"/>
    </row>
    <row r="47" spans="1:19" s="3" customFormat="1" ht="21" customHeight="1" thickBot="1" x14ac:dyDescent="0.3">
      <c r="A47" s="78"/>
      <c r="B47" s="98" t="s">
        <v>33</v>
      </c>
      <c r="C47" s="79"/>
      <c r="D47" s="80"/>
      <c r="E47" s="81"/>
      <c r="F47" s="82">
        <f>F35+F39+F42+F44+F46</f>
        <v>2606.6850000000004</v>
      </c>
      <c r="G47" s="154">
        <f>F40+F41</f>
        <v>49.59</v>
      </c>
      <c r="H47" s="18"/>
      <c r="I47" s="16"/>
      <c r="J47" s="16"/>
      <c r="K47" s="16"/>
      <c r="L47" s="16"/>
      <c r="M47" s="16"/>
    </row>
    <row r="48" spans="1:19" s="3" customFormat="1" ht="6" customHeight="1" x14ac:dyDescent="0.25">
      <c r="A48" s="77"/>
      <c r="B48" s="102"/>
      <c r="C48" s="87"/>
      <c r="D48" s="88"/>
      <c r="E48" s="89"/>
      <c r="F48" s="90"/>
      <c r="G48" s="45"/>
      <c r="H48" s="2"/>
    </row>
    <row r="49" spans="1:8" s="3" customFormat="1" ht="14.1" customHeight="1" x14ac:dyDescent="0.25">
      <c r="A49" s="56"/>
      <c r="B49" s="103" t="s">
        <v>98</v>
      </c>
      <c r="C49" s="44"/>
      <c r="D49" s="34"/>
      <c r="E49" s="39"/>
      <c r="F49" s="40">
        <f>F27+F32+F47</f>
        <v>41359.403999999995</v>
      </c>
      <c r="G49" s="45"/>
      <c r="H49" s="2"/>
    </row>
    <row r="50" spans="1:8" s="3" customFormat="1" ht="14.1" customHeight="1" x14ac:dyDescent="0.25">
      <c r="A50" s="56"/>
      <c r="B50" s="104" t="s">
        <v>34</v>
      </c>
      <c r="C50" s="62"/>
      <c r="D50" s="63"/>
      <c r="E50" s="64"/>
      <c r="F50" s="65"/>
      <c r="G50" s="155">
        <f>F39-G47</f>
        <v>0</v>
      </c>
      <c r="H50" s="2"/>
    </row>
    <row r="51" spans="1:8" s="3" customFormat="1" ht="21.75" customHeight="1" x14ac:dyDescent="0.25">
      <c r="A51" s="56"/>
      <c r="B51" s="104" t="s">
        <v>35</v>
      </c>
      <c r="C51" s="59"/>
      <c r="D51" s="60"/>
      <c r="E51" s="61"/>
      <c r="F51" s="33">
        <f>F11+F15+F16+F17+F18+F19+F20+F21+F22+F23+F25+F30+F31</f>
        <v>37512.26</v>
      </c>
      <c r="G51" s="2"/>
      <c r="H51" s="2"/>
    </row>
    <row r="52" spans="1:8" s="3" customFormat="1" ht="19.5" customHeight="1" x14ac:dyDescent="0.25">
      <c r="A52" s="56"/>
      <c r="B52" s="104" t="s">
        <v>36</v>
      </c>
      <c r="C52" s="44"/>
      <c r="D52" s="34"/>
      <c r="E52" s="39"/>
      <c r="F52" s="33">
        <f>F26+F35+F39+F42+F44+F46</f>
        <v>3847.1440000000002</v>
      </c>
      <c r="G52" s="2"/>
      <c r="H52" s="2"/>
    </row>
    <row r="53" spans="1:8" s="3" customFormat="1" ht="6" customHeight="1" thickBot="1" x14ac:dyDescent="0.3">
      <c r="A53" s="66"/>
      <c r="B53" s="105"/>
      <c r="C53" s="67"/>
      <c r="D53" s="68"/>
      <c r="E53" s="69"/>
      <c r="F53" s="70"/>
      <c r="G53" s="22"/>
      <c r="H53" s="2"/>
    </row>
    <row r="54" spans="1:8" s="3" customFormat="1" ht="14.1" customHeight="1" x14ac:dyDescent="0.25">
      <c r="A54" s="51"/>
      <c r="B54" s="51"/>
      <c r="C54" s="71"/>
      <c r="D54" s="71"/>
      <c r="E54" s="72"/>
      <c r="F54" s="71"/>
      <c r="G54" s="22">
        <f>F11+F15+F16+F17+F18+F19+F20+F21+F22+F23+F25+F26+F30+F31+F35+F39+F42+F44+F46</f>
        <v>41359.403999999995</v>
      </c>
      <c r="H54" s="2"/>
    </row>
    <row r="55" spans="1:8" s="3" customFormat="1" ht="14.1" customHeight="1" x14ac:dyDescent="0.25">
      <c r="A55" s="51"/>
      <c r="B55" s="51"/>
      <c r="C55" s="71"/>
      <c r="D55" s="71"/>
      <c r="E55" s="72"/>
      <c r="F55" s="73"/>
      <c r="G55" s="22">
        <f>F51+F52</f>
        <v>41359.404000000002</v>
      </c>
      <c r="H55" s="2"/>
    </row>
    <row r="56" spans="1:8" s="3" customFormat="1" ht="15.95" customHeight="1" x14ac:dyDescent="0.25">
      <c r="A56" s="178" t="s">
        <v>68</v>
      </c>
      <c r="B56" s="178"/>
      <c r="C56" s="71"/>
      <c r="D56" s="71"/>
      <c r="E56" s="178" t="s">
        <v>67</v>
      </c>
      <c r="F56" s="178"/>
      <c r="G56" s="2"/>
      <c r="H56" s="2"/>
    </row>
    <row r="57" spans="1:8" s="3" customFormat="1" ht="15.95" customHeight="1" x14ac:dyDescent="0.25">
      <c r="A57" s="72"/>
      <c r="C57" s="71"/>
      <c r="D57" s="71"/>
      <c r="E57" s="72"/>
      <c r="F57" s="71"/>
      <c r="G57" s="2"/>
      <c r="H57" s="2"/>
    </row>
    <row r="58" spans="1:8" s="3" customFormat="1" ht="15.95" customHeight="1" x14ac:dyDescent="0.25">
      <c r="A58" s="178" t="s">
        <v>69</v>
      </c>
      <c r="B58" s="178"/>
      <c r="C58" s="71"/>
      <c r="D58" s="71"/>
      <c r="E58" s="178" t="s">
        <v>71</v>
      </c>
      <c r="F58" s="178"/>
      <c r="G58" s="22"/>
      <c r="H58" s="2"/>
    </row>
    <row r="59" spans="1:8" s="3" customFormat="1" ht="15.95" customHeight="1" x14ac:dyDescent="0.25">
      <c r="A59" s="72"/>
      <c r="C59" s="71"/>
      <c r="D59" s="71"/>
      <c r="E59" s="72"/>
      <c r="F59" s="71"/>
      <c r="G59" s="2"/>
      <c r="H59" s="2"/>
    </row>
    <row r="60" spans="1:8" s="3" customFormat="1" ht="15.95" hidden="1" customHeight="1" x14ac:dyDescent="0.25">
      <c r="A60" s="178" t="s">
        <v>70</v>
      </c>
      <c r="B60" s="178"/>
      <c r="C60" s="71"/>
      <c r="D60" s="71"/>
      <c r="E60" s="178" t="s">
        <v>72</v>
      </c>
      <c r="F60" s="178"/>
      <c r="G60" s="2"/>
      <c r="H60" s="2"/>
    </row>
    <row r="61" spans="1:8" s="3" customFormat="1" ht="15.95" hidden="1" customHeight="1" x14ac:dyDescent="0.25">
      <c r="A61" s="72"/>
      <c r="C61" s="71"/>
      <c r="D61" s="71"/>
      <c r="E61" s="72"/>
      <c r="F61" s="71"/>
      <c r="G61" s="2"/>
      <c r="H61" s="2"/>
    </row>
    <row r="62" spans="1:8" s="3" customFormat="1" ht="15.95" customHeight="1" x14ac:dyDescent="0.25">
      <c r="A62" s="178" t="s">
        <v>124</v>
      </c>
      <c r="B62" s="178"/>
      <c r="C62" s="71"/>
      <c r="D62" s="71"/>
      <c r="E62" s="71" t="s">
        <v>125</v>
      </c>
      <c r="F62" s="71"/>
      <c r="G62" s="22"/>
      <c r="H62" s="2"/>
    </row>
    <row r="63" spans="1:8" s="3" customFormat="1" ht="15.95" customHeight="1" x14ac:dyDescent="0.25">
      <c r="A63" s="72"/>
      <c r="C63" s="71"/>
      <c r="D63" s="71"/>
      <c r="E63" s="71"/>
      <c r="F63" s="71"/>
      <c r="G63" s="22"/>
      <c r="H63" s="2"/>
    </row>
    <row r="64" spans="1:8" s="3" customFormat="1" ht="15.95" customHeight="1" x14ac:dyDescent="0.2">
      <c r="A64" s="178" t="s">
        <v>40</v>
      </c>
      <c r="B64" s="178"/>
      <c r="C64" s="71"/>
      <c r="D64" s="71"/>
      <c r="E64" s="71" t="s">
        <v>37</v>
      </c>
      <c r="F64" s="71"/>
    </row>
    <row r="65" spans="1:6" s="3" customFormat="1" ht="15.95" customHeight="1" x14ac:dyDescent="0.2">
      <c r="A65" s="74"/>
      <c r="C65" s="50"/>
      <c r="D65" s="50"/>
      <c r="E65" s="50"/>
      <c r="F65" s="71"/>
    </row>
    <row r="66" spans="1:6" s="3" customFormat="1" ht="15.95" customHeight="1" x14ac:dyDescent="0.2">
      <c r="A66" s="178" t="s">
        <v>41</v>
      </c>
      <c r="B66" s="178"/>
      <c r="C66" s="71"/>
      <c r="D66" s="71"/>
      <c r="E66" s="71" t="s">
        <v>38</v>
      </c>
      <c r="F66" s="71"/>
    </row>
    <row r="67" spans="1:6" s="3" customFormat="1" ht="15.95" customHeight="1" x14ac:dyDescent="0.2">
      <c r="A67" s="75"/>
      <c r="C67" s="37"/>
      <c r="D67" s="37"/>
      <c r="E67" s="47"/>
      <c r="F67" s="37"/>
    </row>
    <row r="68" spans="1:6" s="3" customFormat="1" ht="15.95" customHeight="1" x14ac:dyDescent="0.2">
      <c r="A68" s="178" t="s">
        <v>103</v>
      </c>
      <c r="B68" s="178"/>
      <c r="C68" s="71"/>
      <c r="D68" s="71"/>
      <c r="E68" s="71" t="s">
        <v>101</v>
      </c>
      <c r="F68" s="71"/>
    </row>
    <row r="69" spans="1:6" s="3" customFormat="1" ht="15.95" customHeight="1" x14ac:dyDescent="0.2">
      <c r="A69" s="75"/>
      <c r="C69" s="37"/>
      <c r="D69" s="37"/>
      <c r="E69" s="47"/>
      <c r="F69" s="37"/>
    </row>
    <row r="70" spans="1:6" s="3" customFormat="1" ht="15.95" customHeight="1" x14ac:dyDescent="0.2">
      <c r="A70" s="178" t="s">
        <v>102</v>
      </c>
      <c r="B70" s="178"/>
      <c r="C70" s="71"/>
      <c r="D70" s="71"/>
      <c r="E70" s="71" t="s">
        <v>100</v>
      </c>
      <c r="F70" s="71"/>
    </row>
    <row r="71" spans="1:6" s="3" customFormat="1" ht="14.25" x14ac:dyDescent="0.2">
      <c r="A71" s="36"/>
      <c r="B71" s="36"/>
      <c r="C71" s="37"/>
      <c r="D71" s="37"/>
      <c r="E71" s="47"/>
      <c r="F71" s="37"/>
    </row>
    <row r="72" spans="1:6" s="3" customFormat="1" ht="14.25" x14ac:dyDescent="0.2">
      <c r="A72" s="36"/>
      <c r="B72" s="36"/>
      <c r="C72" s="36"/>
      <c r="D72" s="36"/>
      <c r="E72" s="48"/>
      <c r="F72" s="36"/>
    </row>
    <row r="73" spans="1:6" s="3" customFormat="1" ht="14.25" x14ac:dyDescent="0.2">
      <c r="A73" s="36"/>
      <c r="B73" s="36"/>
      <c r="C73" s="36"/>
      <c r="D73" s="36"/>
      <c r="E73" s="48"/>
      <c r="F73" s="49"/>
    </row>
    <row r="74" spans="1:6" s="3" customFormat="1" ht="14.25" x14ac:dyDescent="0.2">
      <c r="A74" s="36"/>
      <c r="B74" s="36"/>
      <c r="C74" s="36"/>
      <c r="D74" s="36"/>
      <c r="E74" s="48"/>
      <c r="F74" s="36"/>
    </row>
    <row r="75" spans="1:6" x14ac:dyDescent="0.2">
      <c r="A75" s="35"/>
      <c r="B75" s="35"/>
      <c r="C75" s="35"/>
      <c r="D75" s="35"/>
      <c r="E75" s="48"/>
    </row>
    <row r="76" spans="1:6" x14ac:dyDescent="0.2">
      <c r="A76" s="35"/>
      <c r="B76" s="35"/>
      <c r="C76" s="35"/>
      <c r="D76" s="35"/>
      <c r="E76" s="48"/>
    </row>
    <row r="77" spans="1:6" x14ac:dyDescent="0.2">
      <c r="A77" s="35"/>
      <c r="B77" s="35"/>
      <c r="C77" s="35"/>
      <c r="D77" s="35"/>
      <c r="E77" s="48"/>
    </row>
    <row r="78" spans="1:6" x14ac:dyDescent="0.2">
      <c r="A78" s="35"/>
      <c r="B78" s="35"/>
      <c r="C78" s="35"/>
      <c r="D78" s="35"/>
      <c r="E78" s="48"/>
    </row>
    <row r="79" spans="1:6" x14ac:dyDescent="0.2">
      <c r="A79" s="35"/>
      <c r="B79" s="35"/>
      <c r="C79" s="35"/>
      <c r="D79" s="35"/>
      <c r="E79" s="48"/>
    </row>
    <row r="80" spans="1:6" x14ac:dyDescent="0.2">
      <c r="A80" s="35"/>
      <c r="B80" s="35"/>
      <c r="C80" s="35"/>
      <c r="D80" s="35"/>
      <c r="E80" s="48"/>
    </row>
    <row r="81" spans="1:5" x14ac:dyDescent="0.2">
      <c r="A81" s="35"/>
      <c r="B81" s="35"/>
      <c r="C81" s="35"/>
      <c r="D81" s="35"/>
      <c r="E81" s="48"/>
    </row>
    <row r="82" spans="1:5" x14ac:dyDescent="0.2">
      <c r="A82" s="35"/>
      <c r="B82" s="35"/>
      <c r="C82" s="35"/>
      <c r="D82" s="35"/>
      <c r="E82" s="48"/>
    </row>
    <row r="83" spans="1:5" x14ac:dyDescent="0.2">
      <c r="A83" s="35"/>
      <c r="B83" s="35"/>
      <c r="C83" s="35"/>
      <c r="D83" s="35"/>
      <c r="E83" s="48"/>
    </row>
    <row r="84" spans="1:5" x14ac:dyDescent="0.2">
      <c r="A84" s="35"/>
      <c r="B84" s="35"/>
      <c r="C84" s="35"/>
      <c r="D84" s="35"/>
      <c r="E84" s="35"/>
    </row>
  </sheetData>
  <sheetProtection selectLockedCells="1" selectUnlockedCells="1"/>
  <mergeCells count="23">
    <mergeCell ref="H12:M12"/>
    <mergeCell ref="A1:F1"/>
    <mergeCell ref="A2:F2"/>
    <mergeCell ref="A3:F3"/>
    <mergeCell ref="A4:F4"/>
    <mergeCell ref="E56:F56"/>
    <mergeCell ref="E58:F58"/>
    <mergeCell ref="E60:F60"/>
    <mergeCell ref="H15:I15"/>
    <mergeCell ref="H13:M13"/>
    <mergeCell ref="A68:B68"/>
    <mergeCell ref="A70:B70"/>
    <mergeCell ref="A56:B56"/>
    <mergeCell ref="A58:B58"/>
    <mergeCell ref="A60:B60"/>
    <mergeCell ref="A62:B62"/>
    <mergeCell ref="A64:B64"/>
    <mergeCell ref="A66:B66"/>
    <mergeCell ref="R39:R41"/>
    <mergeCell ref="P39:P41"/>
    <mergeCell ref="G39:G41"/>
    <mergeCell ref="H14:M14"/>
    <mergeCell ref="H35:K35"/>
  </mergeCells>
  <pageMargins left="0.78740157480314965" right="0.19685039370078741" top="0.59055118110236227" bottom="0.19685039370078741" header="0.51181102362204722" footer="0.51181102362204722"/>
  <pageSetup paperSize="9" firstPageNumber="0" orientation="portrait" r:id="rId1"/>
  <headerFooter alignWithMargins="0"/>
  <colBreaks count="1" manualBreakCount="1">
    <brk id="6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Лист2-3</vt:lpstr>
      <vt:lpstr>'Лист2-3'!Область_печати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2020-11-11T08:31:34Z</cp:lastPrinted>
  <dcterms:created xsi:type="dcterms:W3CDTF">2020-10-29T12:58:27Z</dcterms:created>
  <dcterms:modified xsi:type="dcterms:W3CDTF">2020-11-24T12:10:20Z</dcterms:modified>
</cp:coreProperties>
</file>