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3528" windowWidth="6000" windowHeight="3048" tabRatio="555"/>
  </bookViews>
  <sheets>
    <sheet name="01.02" sheetId="20" r:id="rId1"/>
  </sheets>
  <definedNames>
    <definedName name="_xlnm._FilterDatabase" localSheetId="0" hidden="1">'01.02'!$C$1:$C$2112</definedName>
    <definedName name="_xlnm.Print_Titles" localSheetId="0">'01.02'!$2:$5</definedName>
    <definedName name="_xlnm.Print_Area" localSheetId="0">'01.02'!$A$1:$W$121</definedName>
  </definedNames>
  <calcPr calcId="145621"/>
</workbook>
</file>

<file path=xl/calcChain.xml><?xml version="1.0" encoding="utf-8"?>
<calcChain xmlns="http://schemas.openxmlformats.org/spreadsheetml/2006/main">
  <c r="U118" i="20" l="1"/>
  <c r="T118" i="20"/>
  <c r="S118" i="20"/>
  <c r="R118" i="20"/>
  <c r="O118" i="20"/>
  <c r="N118" i="20"/>
  <c r="M118" i="20"/>
  <c r="L118" i="20"/>
  <c r="G118" i="20"/>
  <c r="H118" i="20"/>
  <c r="U8" i="20"/>
  <c r="T8" i="20"/>
  <c r="S8" i="20"/>
  <c r="R8" i="20"/>
  <c r="O8" i="20"/>
  <c r="N8" i="20"/>
  <c r="M8" i="20"/>
  <c r="L8" i="20"/>
  <c r="G8" i="20"/>
  <c r="H8" i="20"/>
  <c r="F8" i="20"/>
  <c r="F118" i="20" s="1"/>
  <c r="U109" i="20" l="1"/>
  <c r="V109" i="20" s="1"/>
  <c r="T109" i="20"/>
  <c r="S109" i="20"/>
  <c r="R109" i="20"/>
  <c r="P109" i="20"/>
  <c r="J109" i="20"/>
  <c r="F135" i="20"/>
  <c r="G135" i="20"/>
  <c r="H135" i="20"/>
  <c r="J135" i="20"/>
  <c r="K135" i="20"/>
  <c r="L135" i="20"/>
  <c r="M135" i="20"/>
  <c r="N135" i="20"/>
  <c r="O135" i="20"/>
  <c r="P135" i="20" s="1"/>
  <c r="R135" i="20"/>
  <c r="S135" i="20"/>
  <c r="T135" i="20"/>
  <c r="U135" i="20"/>
  <c r="V135" i="20" s="1"/>
  <c r="N140" i="20"/>
  <c r="M140" i="20"/>
  <c r="L140" i="20"/>
  <c r="H140" i="20"/>
  <c r="G140" i="20"/>
  <c r="F140" i="20"/>
  <c r="O7" i="20"/>
  <c r="N7" i="20"/>
  <c r="M7" i="20"/>
  <c r="L7" i="20"/>
  <c r="H7" i="20"/>
  <c r="G7" i="20"/>
  <c r="F7" i="20"/>
  <c r="J13" i="20"/>
  <c r="K13" i="20"/>
  <c r="T13" i="20"/>
  <c r="T140" i="20" s="1"/>
  <c r="R13" i="20"/>
  <c r="R140" i="20" s="1"/>
  <c r="S13" i="20"/>
  <c r="Q135" i="20" l="1"/>
  <c r="W135" i="20"/>
  <c r="S140" i="20"/>
  <c r="O140" i="20"/>
  <c r="U13" i="20"/>
  <c r="W13" i="20" s="1"/>
  <c r="U140" i="20"/>
  <c r="V13" i="20" l="1"/>
  <c r="F26" i="20"/>
  <c r="P117" i="20" l="1"/>
  <c r="P115" i="20"/>
  <c r="K36" i="20"/>
  <c r="K30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10" i="20"/>
  <c r="J111" i="20"/>
  <c r="J112" i="20"/>
  <c r="J113" i="20"/>
  <c r="J114" i="20"/>
  <c r="J115" i="20"/>
  <c r="J116" i="20"/>
  <c r="J117" i="20"/>
  <c r="Q14" i="20"/>
  <c r="Q15" i="20"/>
  <c r="Q27" i="20"/>
  <c r="Q29" i="20"/>
  <c r="Q41" i="20"/>
  <c r="Q48" i="20"/>
  <c r="Q51" i="20"/>
  <c r="Q56" i="20"/>
  <c r="Q57" i="20"/>
  <c r="Q60" i="20"/>
  <c r="Q61" i="20"/>
  <c r="Q62" i="20"/>
  <c r="Q68" i="20"/>
  <c r="Q69" i="20"/>
  <c r="Q71" i="20"/>
  <c r="Q75" i="20"/>
  <c r="Q76" i="20"/>
  <c r="Q77" i="20"/>
  <c r="Q78" i="20"/>
  <c r="Q79" i="20"/>
  <c r="Q80" i="20"/>
  <c r="Q84" i="20"/>
  <c r="Q85" i="20"/>
  <c r="Q89" i="20"/>
  <c r="Q90" i="20"/>
  <c r="Q91" i="20"/>
  <c r="Q92" i="20"/>
  <c r="Q94" i="20"/>
  <c r="Q95" i="20"/>
  <c r="Q96" i="20"/>
  <c r="Q97" i="20"/>
  <c r="Q98" i="20"/>
  <c r="Q99" i="20"/>
  <c r="Q100" i="20"/>
  <c r="Q103" i="20"/>
  <c r="Q105" i="20"/>
  <c r="Q106" i="20"/>
  <c r="Q107" i="20"/>
  <c r="Q108" i="20"/>
  <c r="Q117" i="20"/>
  <c r="K68" i="20"/>
  <c r="K69" i="20"/>
  <c r="K70" i="20"/>
  <c r="K71" i="20"/>
  <c r="K72" i="20"/>
  <c r="K73" i="20"/>
  <c r="K78" i="20"/>
  <c r="K81" i="20"/>
  <c r="K82" i="20"/>
  <c r="K84" i="20"/>
  <c r="K85" i="20"/>
  <c r="K89" i="20"/>
  <c r="K90" i="20"/>
  <c r="K91" i="20"/>
  <c r="K92" i="20"/>
  <c r="K94" i="20"/>
  <c r="K95" i="20"/>
  <c r="K96" i="20"/>
  <c r="K97" i="20"/>
  <c r="K98" i="20"/>
  <c r="K99" i="20"/>
  <c r="K100" i="20"/>
  <c r="K101" i="20"/>
  <c r="K103" i="20"/>
  <c r="K105" i="20"/>
  <c r="K106" i="20"/>
  <c r="K107" i="20"/>
  <c r="K108" i="20"/>
  <c r="K112" i="20"/>
  <c r="K113" i="20"/>
  <c r="K117" i="20"/>
  <c r="U69" i="20"/>
  <c r="N26" i="20"/>
  <c r="Q26" i="20" s="1"/>
  <c r="J24" i="20"/>
  <c r="K24" i="20"/>
  <c r="P24" i="20"/>
  <c r="R24" i="20"/>
  <c r="S24" i="20"/>
  <c r="T24" i="20"/>
  <c r="U24" i="20"/>
  <c r="V24" i="20" l="1"/>
  <c r="W24" i="20"/>
  <c r="N74" i="20"/>
  <c r="M142" i="20" l="1"/>
  <c r="N142" i="20"/>
  <c r="O142" i="20"/>
  <c r="L142" i="20"/>
  <c r="G142" i="20"/>
  <c r="H142" i="20"/>
  <c r="K142" i="20"/>
  <c r="F142" i="20"/>
  <c r="U36" i="20"/>
  <c r="U142" i="20" s="1"/>
  <c r="T36" i="20"/>
  <c r="T142" i="20" s="1"/>
  <c r="S36" i="20"/>
  <c r="S142" i="20" s="1"/>
  <c r="R36" i="20"/>
  <c r="R142" i="20" s="1"/>
  <c r="Q142" i="20"/>
  <c r="P36" i="20"/>
  <c r="P142" i="20" s="1"/>
  <c r="J36" i="20"/>
  <c r="J142" i="20" s="1"/>
  <c r="W36" i="20" l="1"/>
  <c r="W142" i="20" s="1"/>
  <c r="V36" i="20"/>
  <c r="V142" i="20" s="1"/>
  <c r="I147" i="20" l="1"/>
  <c r="P9" i="20" l="1"/>
  <c r="P10" i="20"/>
  <c r="P11" i="20"/>
  <c r="P12" i="20"/>
  <c r="P14" i="20"/>
  <c r="P15" i="20"/>
  <c r="P16" i="20"/>
  <c r="P17" i="20"/>
  <c r="P18" i="20"/>
  <c r="P19" i="20"/>
  <c r="P20" i="20"/>
  <c r="P21" i="20"/>
  <c r="P22" i="20"/>
  <c r="P23" i="20"/>
  <c r="P27" i="20"/>
  <c r="P28" i="20"/>
  <c r="P29" i="20"/>
  <c r="P30" i="20"/>
  <c r="P31" i="20"/>
  <c r="P32" i="20"/>
  <c r="P33" i="20"/>
  <c r="P34" i="20"/>
  <c r="P35" i="20"/>
  <c r="P37" i="20"/>
  <c r="P38" i="20"/>
  <c r="P39" i="20"/>
  <c r="P40" i="20"/>
  <c r="P41" i="20"/>
  <c r="P42" i="20"/>
  <c r="P43" i="20"/>
  <c r="P44" i="20"/>
  <c r="P45" i="20"/>
  <c r="P46" i="20"/>
  <c r="P48" i="20"/>
  <c r="P49" i="20"/>
  <c r="P50" i="20"/>
  <c r="P51" i="20"/>
  <c r="P52" i="20"/>
  <c r="P53" i="20"/>
  <c r="P54" i="20"/>
  <c r="P55" i="20"/>
  <c r="P56" i="20"/>
  <c r="P57" i="20"/>
  <c r="P58" i="20"/>
  <c r="P60" i="20"/>
  <c r="P61" i="20"/>
  <c r="P62" i="20"/>
  <c r="P63" i="20"/>
  <c r="P65" i="20"/>
  <c r="P66" i="20"/>
  <c r="P67" i="20"/>
  <c r="P68" i="20"/>
  <c r="P69" i="20"/>
  <c r="P70" i="20"/>
  <c r="P71" i="20"/>
  <c r="P72" i="20"/>
  <c r="P73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J9" i="20"/>
  <c r="K9" i="20"/>
  <c r="J10" i="20"/>
  <c r="K10" i="20"/>
  <c r="J11" i="20"/>
  <c r="K11" i="20"/>
  <c r="J12" i="20"/>
  <c r="K12" i="20"/>
  <c r="J14" i="20"/>
  <c r="K14" i="20"/>
  <c r="J15" i="20"/>
  <c r="K15" i="20"/>
  <c r="J16" i="20"/>
  <c r="J17" i="20"/>
  <c r="J18" i="20"/>
  <c r="K18" i="20"/>
  <c r="J19" i="20"/>
  <c r="K19" i="20"/>
  <c r="J20" i="20"/>
  <c r="K20" i="20"/>
  <c r="J21" i="20"/>
  <c r="K21" i="20"/>
  <c r="J22" i="20"/>
  <c r="K22" i="20"/>
  <c r="J23" i="20"/>
  <c r="J27" i="20"/>
  <c r="K27" i="20"/>
  <c r="J28" i="20"/>
  <c r="K28" i="20"/>
  <c r="J29" i="20"/>
  <c r="K29" i="20"/>
  <c r="J30" i="20"/>
  <c r="J31" i="20"/>
  <c r="J32" i="20"/>
  <c r="J33" i="20"/>
  <c r="K33" i="20"/>
  <c r="J34" i="20"/>
  <c r="J35" i="20"/>
  <c r="J37" i="20"/>
  <c r="K37" i="20"/>
  <c r="J38" i="20"/>
  <c r="K38" i="20"/>
  <c r="J39" i="20"/>
  <c r="J40" i="20"/>
  <c r="K40" i="20"/>
  <c r="J41" i="20"/>
  <c r="K41" i="20"/>
  <c r="J42" i="20"/>
  <c r="K42" i="20"/>
  <c r="J43" i="20"/>
  <c r="K43" i="20"/>
  <c r="J44" i="20"/>
  <c r="J45" i="20"/>
  <c r="K45" i="20"/>
  <c r="J46" i="20"/>
  <c r="K46" i="20"/>
  <c r="J48" i="20"/>
  <c r="K48" i="20"/>
  <c r="J49" i="20"/>
  <c r="K49" i="20"/>
  <c r="J50" i="20"/>
  <c r="K50" i="20"/>
  <c r="J51" i="20"/>
  <c r="K51" i="20"/>
  <c r="J52" i="20"/>
  <c r="J53" i="20"/>
  <c r="K53" i="20"/>
  <c r="J54" i="20"/>
  <c r="K54" i="20"/>
  <c r="J55" i="20"/>
  <c r="K55" i="20"/>
  <c r="J56" i="20"/>
  <c r="K56" i="20"/>
  <c r="J57" i="20"/>
  <c r="K57" i="20"/>
  <c r="J58" i="20"/>
  <c r="K58" i="20"/>
  <c r="J60" i="20"/>
  <c r="K60" i="20"/>
  <c r="J61" i="20"/>
  <c r="K61" i="20"/>
  <c r="J62" i="20"/>
  <c r="K62" i="20"/>
  <c r="J63" i="20"/>
  <c r="K63" i="20"/>
  <c r="J65" i="20"/>
  <c r="K65" i="20"/>
  <c r="J66" i="20"/>
  <c r="K66" i="20"/>
  <c r="J67" i="20"/>
  <c r="K67" i="20"/>
  <c r="J68" i="20"/>
  <c r="J69" i="20"/>
  <c r="J70" i="20"/>
  <c r="J71" i="20"/>
  <c r="J72" i="20"/>
  <c r="J73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U86" i="20"/>
  <c r="T86" i="20"/>
  <c r="S86" i="20"/>
  <c r="R86" i="20"/>
  <c r="V86" i="20" l="1"/>
  <c r="S115" i="20"/>
  <c r="R117" i="20"/>
  <c r="S117" i="20"/>
  <c r="T117" i="20"/>
  <c r="U117" i="20"/>
  <c r="V117" i="20" l="1"/>
  <c r="W117" i="20"/>
  <c r="V159" i="20"/>
  <c r="Q159" i="20"/>
  <c r="P159" i="20"/>
  <c r="K159" i="20"/>
  <c r="J159" i="20"/>
  <c r="O145" i="20"/>
  <c r="N145" i="20"/>
  <c r="M145" i="20"/>
  <c r="L145" i="20"/>
  <c r="K145" i="20"/>
  <c r="J145" i="20"/>
  <c r="H145" i="20"/>
  <c r="G145" i="20"/>
  <c r="F145" i="20"/>
  <c r="O144" i="20"/>
  <c r="N144" i="20"/>
  <c r="M144" i="20"/>
  <c r="L144" i="20"/>
  <c r="K144" i="20"/>
  <c r="H144" i="20"/>
  <c r="G144" i="20"/>
  <c r="F144" i="20"/>
  <c r="Q143" i="20"/>
  <c r="O143" i="20"/>
  <c r="N143" i="20"/>
  <c r="M143" i="20"/>
  <c r="L143" i="20"/>
  <c r="H143" i="20"/>
  <c r="G143" i="20"/>
  <c r="F143" i="20"/>
  <c r="O141" i="20"/>
  <c r="N141" i="20"/>
  <c r="M141" i="20"/>
  <c r="L141" i="20"/>
  <c r="H141" i="20"/>
  <c r="G141" i="20"/>
  <c r="F141" i="20"/>
  <c r="O154" i="20"/>
  <c r="N154" i="20"/>
  <c r="M154" i="20"/>
  <c r="L154" i="20"/>
  <c r="H154" i="20"/>
  <c r="G154" i="20"/>
  <c r="F154" i="20"/>
  <c r="O139" i="20"/>
  <c r="N139" i="20"/>
  <c r="M139" i="20"/>
  <c r="L139" i="20"/>
  <c r="H139" i="20"/>
  <c r="U139" i="20" s="1"/>
  <c r="G139" i="20"/>
  <c r="T139" i="20" s="1"/>
  <c r="F139" i="20"/>
  <c r="S139" i="20" s="1"/>
  <c r="O138" i="20"/>
  <c r="U138" i="20" s="1"/>
  <c r="N138" i="20"/>
  <c r="T138" i="20" s="1"/>
  <c r="M138" i="20"/>
  <c r="S138" i="20" s="1"/>
  <c r="L138" i="20"/>
  <c r="R138" i="20" s="1"/>
  <c r="K138" i="20"/>
  <c r="J138" i="20"/>
  <c r="O137" i="20"/>
  <c r="N137" i="20"/>
  <c r="M137" i="20"/>
  <c r="L137" i="20"/>
  <c r="J137" i="20"/>
  <c r="H137" i="20"/>
  <c r="G137" i="20"/>
  <c r="F137" i="20"/>
  <c r="O136" i="20"/>
  <c r="N136" i="20"/>
  <c r="M136" i="20"/>
  <c r="L136" i="20"/>
  <c r="H136" i="20"/>
  <c r="G136" i="20"/>
  <c r="F136" i="20"/>
  <c r="O134" i="20"/>
  <c r="O158" i="20" s="1"/>
  <c r="N134" i="20"/>
  <c r="N158" i="20" s="1"/>
  <c r="M134" i="20"/>
  <c r="M158" i="20" s="1"/>
  <c r="L134" i="20"/>
  <c r="L158" i="20" s="1"/>
  <c r="H134" i="20"/>
  <c r="H158" i="20" s="1"/>
  <c r="G134" i="20"/>
  <c r="G158" i="20" s="1"/>
  <c r="F134" i="20"/>
  <c r="F158" i="20" s="1"/>
  <c r="O133" i="20"/>
  <c r="N133" i="20"/>
  <c r="M133" i="20"/>
  <c r="L133" i="20"/>
  <c r="H133" i="20"/>
  <c r="G133" i="20"/>
  <c r="F133" i="20"/>
  <c r="O132" i="20"/>
  <c r="N132" i="20"/>
  <c r="M132" i="20"/>
  <c r="M157" i="20" s="1"/>
  <c r="L132" i="20"/>
  <c r="H132" i="20"/>
  <c r="G132" i="20"/>
  <c r="F132" i="20"/>
  <c r="O131" i="20"/>
  <c r="N131" i="20"/>
  <c r="M131" i="20"/>
  <c r="L131" i="20"/>
  <c r="H131" i="20"/>
  <c r="G131" i="20"/>
  <c r="F131" i="20"/>
  <c r="O130" i="20"/>
  <c r="O156" i="20" s="1"/>
  <c r="N130" i="20"/>
  <c r="N156" i="20" s="1"/>
  <c r="M130" i="20"/>
  <c r="M156" i="20" s="1"/>
  <c r="L130" i="20"/>
  <c r="L156" i="20" s="1"/>
  <c r="H130" i="20"/>
  <c r="H156" i="20" s="1"/>
  <c r="G130" i="20"/>
  <c r="G156" i="20" s="1"/>
  <c r="F130" i="20"/>
  <c r="F156" i="20" s="1"/>
  <c r="O129" i="20"/>
  <c r="N129" i="20"/>
  <c r="M129" i="20"/>
  <c r="L129" i="20"/>
  <c r="H129" i="20"/>
  <c r="G129" i="20"/>
  <c r="F129" i="20"/>
  <c r="Q128" i="20"/>
  <c r="P128" i="20"/>
  <c r="O128" i="20"/>
  <c r="N128" i="20"/>
  <c r="M128" i="20"/>
  <c r="L128" i="20"/>
  <c r="H128" i="20"/>
  <c r="G128" i="20"/>
  <c r="F128" i="20"/>
  <c r="O127" i="20"/>
  <c r="O155" i="20" s="1"/>
  <c r="N127" i="20"/>
  <c r="N155" i="20" s="1"/>
  <c r="M127" i="20"/>
  <c r="M155" i="20" s="1"/>
  <c r="L127" i="20"/>
  <c r="L155" i="20" s="1"/>
  <c r="H127" i="20"/>
  <c r="H155" i="20" s="1"/>
  <c r="G127" i="20"/>
  <c r="G155" i="20" s="1"/>
  <c r="F127" i="20"/>
  <c r="F155" i="20" s="1"/>
  <c r="O153" i="20"/>
  <c r="N153" i="20"/>
  <c r="M153" i="20"/>
  <c r="L153" i="20"/>
  <c r="H153" i="20"/>
  <c r="G153" i="20"/>
  <c r="F153" i="20"/>
  <c r="O152" i="20"/>
  <c r="N152" i="20"/>
  <c r="M152" i="20"/>
  <c r="L152" i="20"/>
  <c r="H152" i="20"/>
  <c r="G152" i="20"/>
  <c r="F152" i="20"/>
  <c r="U119" i="20"/>
  <c r="T119" i="20"/>
  <c r="R119" i="20"/>
  <c r="P119" i="20"/>
  <c r="U116" i="20"/>
  <c r="T116" i="20"/>
  <c r="S116" i="20"/>
  <c r="R116" i="20"/>
  <c r="P116" i="20"/>
  <c r="U115" i="20"/>
  <c r="T115" i="20"/>
  <c r="R115" i="20"/>
  <c r="U114" i="20"/>
  <c r="T114" i="20"/>
  <c r="S114" i="20"/>
  <c r="R114" i="20"/>
  <c r="P114" i="20"/>
  <c r="U113" i="20"/>
  <c r="T113" i="20"/>
  <c r="S113" i="20"/>
  <c r="R113" i="20"/>
  <c r="P113" i="20"/>
  <c r="U112" i="20"/>
  <c r="T112" i="20"/>
  <c r="W112" i="20" s="1"/>
  <c r="S112" i="20"/>
  <c r="R112" i="20"/>
  <c r="P112" i="20"/>
  <c r="U111" i="20"/>
  <c r="T111" i="20"/>
  <c r="S111" i="20"/>
  <c r="R111" i="20"/>
  <c r="P111" i="20"/>
  <c r="U110" i="20"/>
  <c r="T110" i="20"/>
  <c r="S110" i="20"/>
  <c r="R110" i="20"/>
  <c r="P110" i="20"/>
  <c r="U108" i="20"/>
  <c r="T108" i="20"/>
  <c r="S108" i="20"/>
  <c r="R108" i="20"/>
  <c r="P108" i="20"/>
  <c r="U107" i="20"/>
  <c r="T107" i="20"/>
  <c r="T143" i="20" s="1"/>
  <c r="S107" i="20"/>
  <c r="S143" i="20" s="1"/>
  <c r="R107" i="20"/>
  <c r="R143" i="20" s="1"/>
  <c r="P107" i="20"/>
  <c r="P143" i="20" s="1"/>
  <c r="K143" i="20"/>
  <c r="J143" i="20"/>
  <c r="U106" i="20"/>
  <c r="T106" i="20"/>
  <c r="S106" i="20"/>
  <c r="R106" i="20"/>
  <c r="P106" i="20"/>
  <c r="U105" i="20"/>
  <c r="T105" i="20"/>
  <c r="S105" i="20"/>
  <c r="R105" i="20"/>
  <c r="P105" i="20"/>
  <c r="U104" i="20"/>
  <c r="T104" i="20"/>
  <c r="S104" i="20"/>
  <c r="R104" i="20"/>
  <c r="P104" i="20"/>
  <c r="U103" i="20"/>
  <c r="T103" i="20"/>
  <c r="S103" i="20"/>
  <c r="R103" i="20"/>
  <c r="P103" i="20"/>
  <c r="U102" i="20"/>
  <c r="T102" i="20"/>
  <c r="S102" i="20"/>
  <c r="R102" i="20"/>
  <c r="P102" i="20"/>
  <c r="U101" i="20"/>
  <c r="T101" i="20"/>
  <c r="S101" i="20"/>
  <c r="R101" i="20"/>
  <c r="P101" i="20"/>
  <c r="U100" i="20"/>
  <c r="T100" i="20"/>
  <c r="S100" i="20"/>
  <c r="R100" i="20"/>
  <c r="P100" i="20"/>
  <c r="U99" i="20"/>
  <c r="T99" i="20"/>
  <c r="S99" i="20"/>
  <c r="R99" i="20"/>
  <c r="P99" i="20"/>
  <c r="U98" i="20"/>
  <c r="T98" i="20"/>
  <c r="S98" i="20"/>
  <c r="R98" i="20"/>
  <c r="P98" i="20"/>
  <c r="U97" i="20"/>
  <c r="T97" i="20"/>
  <c r="T136" i="20" s="1"/>
  <c r="S97" i="20"/>
  <c r="S136" i="20" s="1"/>
  <c r="R97" i="20"/>
  <c r="R136" i="20" s="1"/>
  <c r="P97" i="20"/>
  <c r="P136" i="20" s="1"/>
  <c r="J136" i="20"/>
  <c r="U96" i="20"/>
  <c r="T96" i="20"/>
  <c r="S96" i="20"/>
  <c r="R96" i="20"/>
  <c r="P96" i="20"/>
  <c r="U95" i="20"/>
  <c r="T95" i="20"/>
  <c r="T137" i="20" s="1"/>
  <c r="S95" i="20"/>
  <c r="S137" i="20" s="1"/>
  <c r="R95" i="20"/>
  <c r="R137" i="20" s="1"/>
  <c r="P95" i="20"/>
  <c r="P137" i="20" s="1"/>
  <c r="U94" i="20"/>
  <c r="T94" i="20"/>
  <c r="S94" i="20"/>
  <c r="R94" i="20"/>
  <c r="P94" i="20"/>
  <c r="U93" i="20"/>
  <c r="T93" i="20"/>
  <c r="S93" i="20"/>
  <c r="R93" i="20"/>
  <c r="P93" i="20"/>
  <c r="U92" i="20"/>
  <c r="T92" i="20"/>
  <c r="S92" i="20"/>
  <c r="R92" i="20"/>
  <c r="P92" i="20"/>
  <c r="U91" i="20"/>
  <c r="T91" i="20"/>
  <c r="S91" i="20"/>
  <c r="R91" i="20"/>
  <c r="P91" i="20"/>
  <c r="U90" i="20"/>
  <c r="T90" i="20"/>
  <c r="S90" i="20"/>
  <c r="R90" i="20"/>
  <c r="P90" i="20"/>
  <c r="U89" i="20"/>
  <c r="T89" i="20"/>
  <c r="S89" i="20"/>
  <c r="R89" i="20"/>
  <c r="P89" i="20"/>
  <c r="U88" i="20"/>
  <c r="T88" i="20"/>
  <c r="S88" i="20"/>
  <c r="R88" i="20"/>
  <c r="P88" i="20"/>
  <c r="J88" i="20"/>
  <c r="U87" i="20"/>
  <c r="T87" i="20"/>
  <c r="S87" i="20"/>
  <c r="R87" i="20"/>
  <c r="P87" i="20"/>
  <c r="J87" i="20"/>
  <c r="U85" i="20"/>
  <c r="T85" i="20"/>
  <c r="T145" i="20" s="1"/>
  <c r="S85" i="20"/>
  <c r="S145" i="20" s="1"/>
  <c r="R85" i="20"/>
  <c r="R145" i="20" s="1"/>
  <c r="Q145" i="20"/>
  <c r="P145" i="20"/>
  <c r="U84" i="20"/>
  <c r="T84" i="20"/>
  <c r="S84" i="20"/>
  <c r="R84" i="20"/>
  <c r="U83" i="20"/>
  <c r="T83" i="20"/>
  <c r="S83" i="20"/>
  <c r="R83" i="20"/>
  <c r="U82" i="20"/>
  <c r="T82" i="20"/>
  <c r="S82" i="20"/>
  <c r="R82" i="20"/>
  <c r="U81" i="20"/>
  <c r="T81" i="20"/>
  <c r="S81" i="20"/>
  <c r="R81" i="20"/>
  <c r="U80" i="20"/>
  <c r="T80" i="20"/>
  <c r="S80" i="20"/>
  <c r="R80" i="20"/>
  <c r="U79" i="20"/>
  <c r="T79" i="20"/>
  <c r="S79" i="20"/>
  <c r="R79" i="20"/>
  <c r="U78" i="20"/>
  <c r="T78" i="20"/>
  <c r="S78" i="20"/>
  <c r="R78" i="20"/>
  <c r="U77" i="20"/>
  <c r="T77" i="20"/>
  <c r="S77" i="20"/>
  <c r="R77" i="20"/>
  <c r="U76" i="20"/>
  <c r="T76" i="20"/>
  <c r="S76" i="20"/>
  <c r="R76" i="20"/>
  <c r="U75" i="20"/>
  <c r="T75" i="20"/>
  <c r="S75" i="20"/>
  <c r="S74" i="20" s="1"/>
  <c r="R75" i="20"/>
  <c r="R74" i="20" s="1"/>
  <c r="O74" i="20"/>
  <c r="Q74" i="20" s="1"/>
  <c r="M74" i="20"/>
  <c r="L74" i="20"/>
  <c r="H74" i="20"/>
  <c r="G74" i="20"/>
  <c r="F74" i="20"/>
  <c r="U73" i="20"/>
  <c r="T73" i="20"/>
  <c r="S73" i="20"/>
  <c r="R73" i="20"/>
  <c r="U72" i="20"/>
  <c r="T72" i="20"/>
  <c r="S72" i="20"/>
  <c r="R72" i="20"/>
  <c r="U71" i="20"/>
  <c r="T71" i="20"/>
  <c r="S71" i="20"/>
  <c r="R71" i="20"/>
  <c r="U70" i="20"/>
  <c r="T70" i="20"/>
  <c r="S70" i="20"/>
  <c r="R70" i="20"/>
  <c r="T69" i="20"/>
  <c r="T144" i="20" s="1"/>
  <c r="S69" i="20"/>
  <c r="S144" i="20" s="1"/>
  <c r="R69" i="20"/>
  <c r="R144" i="20" s="1"/>
  <c r="Q144" i="20"/>
  <c r="P144" i="20"/>
  <c r="J144" i="20"/>
  <c r="U68" i="20"/>
  <c r="T68" i="20"/>
  <c r="S68" i="20"/>
  <c r="R68" i="20"/>
  <c r="U67" i="20"/>
  <c r="T67" i="20"/>
  <c r="S67" i="20"/>
  <c r="R67" i="20"/>
  <c r="U66" i="20"/>
  <c r="T66" i="20"/>
  <c r="S66" i="20"/>
  <c r="R66" i="20"/>
  <c r="U65" i="20"/>
  <c r="T65" i="20"/>
  <c r="S65" i="20"/>
  <c r="R65" i="20"/>
  <c r="R64" i="20" s="1"/>
  <c r="O64" i="20"/>
  <c r="N64" i="20"/>
  <c r="M64" i="20"/>
  <c r="L64" i="20"/>
  <c r="H64" i="20"/>
  <c r="G64" i="20"/>
  <c r="F64" i="20"/>
  <c r="U63" i="20"/>
  <c r="T63" i="20"/>
  <c r="S63" i="20"/>
  <c r="R63" i="20"/>
  <c r="U62" i="20"/>
  <c r="T62" i="20"/>
  <c r="S62" i="20"/>
  <c r="R62" i="20"/>
  <c r="U61" i="20"/>
  <c r="T61" i="20"/>
  <c r="S61" i="20"/>
  <c r="R61" i="20"/>
  <c r="U60" i="20"/>
  <c r="T60" i="20"/>
  <c r="S60" i="20"/>
  <c r="R60" i="20"/>
  <c r="U59" i="20"/>
  <c r="T59" i="20"/>
  <c r="S59" i="20"/>
  <c r="R59" i="20"/>
  <c r="O59" i="20"/>
  <c r="N59" i="20"/>
  <c r="M59" i="20"/>
  <c r="L59" i="20"/>
  <c r="H59" i="20"/>
  <c r="G59" i="20"/>
  <c r="F59" i="20"/>
  <c r="U58" i="20"/>
  <c r="T58" i="20"/>
  <c r="S58" i="20"/>
  <c r="R58" i="20"/>
  <c r="U57" i="20"/>
  <c r="T57" i="20"/>
  <c r="T134" i="20" s="1"/>
  <c r="T158" i="20" s="1"/>
  <c r="S57" i="20"/>
  <c r="S134" i="20" s="1"/>
  <c r="S158" i="20" s="1"/>
  <c r="R57" i="20"/>
  <c r="R134" i="20" s="1"/>
  <c r="R158" i="20" s="1"/>
  <c r="U56" i="20"/>
  <c r="T56" i="20"/>
  <c r="S56" i="20"/>
  <c r="R56" i="20"/>
  <c r="U55" i="20"/>
  <c r="T55" i="20"/>
  <c r="S55" i="20"/>
  <c r="R55" i="20"/>
  <c r="U54" i="20"/>
  <c r="T54" i="20"/>
  <c r="T133" i="20" s="1"/>
  <c r="S54" i="20"/>
  <c r="S133" i="20" s="1"/>
  <c r="R54" i="20"/>
  <c r="R133" i="20" s="1"/>
  <c r="U53" i="20"/>
  <c r="T53" i="20"/>
  <c r="S53" i="20"/>
  <c r="R53" i="20"/>
  <c r="U52" i="20"/>
  <c r="T52" i="20"/>
  <c r="S52" i="20"/>
  <c r="R52" i="20"/>
  <c r="U51" i="20"/>
  <c r="T51" i="20"/>
  <c r="S51" i="20"/>
  <c r="R51" i="20"/>
  <c r="U50" i="20"/>
  <c r="T50" i="20"/>
  <c r="S50" i="20"/>
  <c r="R50" i="20"/>
  <c r="U49" i="20"/>
  <c r="T49" i="20"/>
  <c r="S49" i="20"/>
  <c r="R49" i="20"/>
  <c r="P132" i="20"/>
  <c r="J132" i="20"/>
  <c r="U48" i="20"/>
  <c r="T48" i="20"/>
  <c r="S48" i="20"/>
  <c r="S47" i="20" s="1"/>
  <c r="R48" i="20"/>
  <c r="O47" i="20"/>
  <c r="N47" i="20"/>
  <c r="M47" i="20"/>
  <c r="L47" i="20"/>
  <c r="H47" i="20"/>
  <c r="G47" i="20"/>
  <c r="F47" i="20"/>
  <c r="U46" i="20"/>
  <c r="T46" i="20"/>
  <c r="T128" i="20" s="1"/>
  <c r="S46" i="20"/>
  <c r="S128" i="20" s="1"/>
  <c r="R46" i="20"/>
  <c r="R128" i="20" s="1"/>
  <c r="K128" i="20"/>
  <c r="J128" i="20"/>
  <c r="U45" i="20"/>
  <c r="T45" i="20"/>
  <c r="S45" i="20"/>
  <c r="R45" i="20"/>
  <c r="U44" i="20"/>
  <c r="T44" i="20"/>
  <c r="S44" i="20"/>
  <c r="R44" i="20"/>
  <c r="U43" i="20"/>
  <c r="T43" i="20"/>
  <c r="S43" i="20"/>
  <c r="R43" i="20"/>
  <c r="U42" i="20"/>
  <c r="T42" i="20"/>
  <c r="S42" i="20"/>
  <c r="R42" i="20"/>
  <c r="U41" i="20"/>
  <c r="T41" i="20"/>
  <c r="S41" i="20"/>
  <c r="R41" i="20"/>
  <c r="U40" i="20"/>
  <c r="T40" i="20"/>
  <c r="S40" i="20"/>
  <c r="R40" i="20"/>
  <c r="U39" i="20"/>
  <c r="T39" i="20"/>
  <c r="S39" i="20"/>
  <c r="R39" i="20"/>
  <c r="U38" i="20"/>
  <c r="T38" i="20"/>
  <c r="S38" i="20"/>
  <c r="R38" i="20"/>
  <c r="U37" i="20"/>
  <c r="T37" i="20"/>
  <c r="S37" i="20"/>
  <c r="R37" i="20"/>
  <c r="U35" i="20"/>
  <c r="T35" i="20"/>
  <c r="T129" i="20" s="1"/>
  <c r="S35" i="20"/>
  <c r="S129" i="20" s="1"/>
  <c r="R35" i="20"/>
  <c r="R129" i="20" s="1"/>
  <c r="Q129" i="20"/>
  <c r="P129" i="20"/>
  <c r="K129" i="20"/>
  <c r="J129" i="20"/>
  <c r="U34" i="20"/>
  <c r="T34" i="20"/>
  <c r="T131" i="20" s="1"/>
  <c r="S34" i="20"/>
  <c r="S131" i="20" s="1"/>
  <c r="R34" i="20"/>
  <c r="R131" i="20" s="1"/>
  <c r="P131" i="20"/>
  <c r="K131" i="20"/>
  <c r="J131" i="20"/>
  <c r="U33" i="20"/>
  <c r="T33" i="20"/>
  <c r="S33" i="20"/>
  <c r="R33" i="20"/>
  <c r="U32" i="20"/>
  <c r="T32" i="20"/>
  <c r="S32" i="20"/>
  <c r="R32" i="20"/>
  <c r="Q139" i="20"/>
  <c r="P139" i="20"/>
  <c r="K139" i="20"/>
  <c r="J139" i="20"/>
  <c r="U31" i="20"/>
  <c r="T31" i="20"/>
  <c r="S31" i="20"/>
  <c r="R31" i="20"/>
  <c r="U30" i="20"/>
  <c r="T30" i="20"/>
  <c r="S30" i="20"/>
  <c r="R30" i="20"/>
  <c r="U29" i="20"/>
  <c r="T29" i="20"/>
  <c r="S29" i="20"/>
  <c r="R29" i="20"/>
  <c r="U28" i="20"/>
  <c r="T28" i="20"/>
  <c r="S28" i="20"/>
  <c r="R28" i="20"/>
  <c r="U27" i="20"/>
  <c r="T27" i="20"/>
  <c r="S27" i="20"/>
  <c r="R27" i="20"/>
  <c r="M26" i="20"/>
  <c r="L26" i="20"/>
  <c r="H26" i="20"/>
  <c r="G26" i="20"/>
  <c r="U23" i="20"/>
  <c r="T23" i="20"/>
  <c r="S23" i="20"/>
  <c r="R23" i="20"/>
  <c r="U22" i="20"/>
  <c r="T22" i="20"/>
  <c r="S22" i="20"/>
  <c r="R22" i="20"/>
  <c r="U21" i="20"/>
  <c r="T21" i="20"/>
  <c r="S21" i="20"/>
  <c r="R21" i="20"/>
  <c r="U20" i="20"/>
  <c r="T20" i="20"/>
  <c r="S20" i="20"/>
  <c r="R20" i="20"/>
  <c r="U19" i="20"/>
  <c r="T19" i="20"/>
  <c r="S19" i="20"/>
  <c r="R19" i="20"/>
  <c r="U18" i="20"/>
  <c r="T18" i="20"/>
  <c r="S18" i="20"/>
  <c r="R18" i="20"/>
  <c r="U17" i="20"/>
  <c r="T17" i="20"/>
  <c r="S17" i="20"/>
  <c r="R17" i="20"/>
  <c r="U16" i="20"/>
  <c r="U7" i="20" s="1"/>
  <c r="T16" i="20"/>
  <c r="T7" i="20" s="1"/>
  <c r="S16" i="20"/>
  <c r="R16" i="20"/>
  <c r="P141" i="20"/>
  <c r="U15" i="20"/>
  <c r="T15" i="20"/>
  <c r="S15" i="20"/>
  <c r="R15" i="20"/>
  <c r="U14" i="20"/>
  <c r="T14" i="20"/>
  <c r="S14" i="20"/>
  <c r="R14" i="20"/>
  <c r="U12" i="20"/>
  <c r="T12" i="20"/>
  <c r="S12" i="20"/>
  <c r="S154" i="20" s="1"/>
  <c r="R12" i="20"/>
  <c r="R154" i="20" s="1"/>
  <c r="S153" i="20"/>
  <c r="R153" i="20"/>
  <c r="U11" i="20"/>
  <c r="T11" i="20"/>
  <c r="S11" i="20"/>
  <c r="R11" i="20"/>
  <c r="U10" i="20"/>
  <c r="T10" i="20"/>
  <c r="S10" i="20"/>
  <c r="R10" i="20"/>
  <c r="U9" i="20"/>
  <c r="T9" i="20"/>
  <c r="S9" i="20"/>
  <c r="R9" i="20"/>
  <c r="S152" i="20"/>
  <c r="R152" i="20"/>
  <c r="U3" i="20"/>
  <c r="T3" i="20"/>
  <c r="O3" i="20"/>
  <c r="N3" i="20"/>
  <c r="R141" i="20" l="1"/>
  <c r="R7" i="20"/>
  <c r="R163" i="20" s="1"/>
  <c r="S141" i="20"/>
  <c r="S7" i="20"/>
  <c r="S132" i="20"/>
  <c r="S157" i="20" s="1"/>
  <c r="F157" i="20"/>
  <c r="O25" i="20"/>
  <c r="Q59" i="20"/>
  <c r="N25" i="20"/>
  <c r="Q25" i="20" s="1"/>
  <c r="Q47" i="20"/>
  <c r="K74" i="20"/>
  <c r="O157" i="20"/>
  <c r="F6" i="20"/>
  <c r="F25" i="20"/>
  <c r="H25" i="20"/>
  <c r="U25" i="20" s="1"/>
  <c r="R26" i="20"/>
  <c r="R127" i="20"/>
  <c r="R155" i="20" s="1"/>
  <c r="T127" i="20"/>
  <c r="T155" i="20" s="1"/>
  <c r="R47" i="20"/>
  <c r="R132" i="20"/>
  <c r="R157" i="20" s="1"/>
  <c r="T132" i="20"/>
  <c r="T157" i="20" s="1"/>
  <c r="S163" i="20"/>
  <c r="V8" i="20"/>
  <c r="T163" i="20"/>
  <c r="L25" i="20"/>
  <c r="V21" i="20"/>
  <c r="W22" i="20"/>
  <c r="S127" i="20"/>
  <c r="S155" i="20" s="1"/>
  <c r="T64" i="20"/>
  <c r="V76" i="20"/>
  <c r="V114" i="20"/>
  <c r="G157" i="20"/>
  <c r="L157" i="20"/>
  <c r="N157" i="20"/>
  <c r="R25" i="20"/>
  <c r="S26" i="20"/>
  <c r="S64" i="20"/>
  <c r="V116" i="20"/>
  <c r="U64" i="20"/>
  <c r="U26" i="20"/>
  <c r="M25" i="20"/>
  <c r="S25" i="20" s="1"/>
  <c r="V67" i="20"/>
  <c r="V66" i="20"/>
  <c r="V11" i="20"/>
  <c r="V10" i="20"/>
  <c r="V9" i="20"/>
  <c r="V55" i="20"/>
  <c r="V52" i="20"/>
  <c r="V48" i="20"/>
  <c r="V77" i="20"/>
  <c r="V119" i="20"/>
  <c r="V78" i="20"/>
  <c r="V88" i="20"/>
  <c r="K137" i="20"/>
  <c r="V37" i="20"/>
  <c r="V42" i="20"/>
  <c r="V43" i="20"/>
  <c r="V81" i="20"/>
  <c r="J141" i="20"/>
  <c r="T141" i="20"/>
  <c r="P8" i="20"/>
  <c r="Q8" i="20"/>
  <c r="W14" i="20"/>
  <c r="V17" i="20"/>
  <c r="V22" i="20"/>
  <c r="J26" i="20"/>
  <c r="K26" i="20"/>
  <c r="P26" i="20"/>
  <c r="J47" i="20"/>
  <c r="K47" i="20"/>
  <c r="P47" i="20"/>
  <c r="K59" i="20"/>
  <c r="J59" i="20"/>
  <c r="P59" i="20"/>
  <c r="L6" i="20"/>
  <c r="V80" i="20"/>
  <c r="Q133" i="20"/>
  <c r="G6" i="20"/>
  <c r="P25" i="20"/>
  <c r="V27" i="20"/>
  <c r="V29" i="20"/>
  <c r="V44" i="20"/>
  <c r="V59" i="20"/>
  <c r="V60" i="20"/>
  <c r="V61" i="20"/>
  <c r="V62" i="20"/>
  <c r="J64" i="20"/>
  <c r="K64" i="20"/>
  <c r="P64" i="20"/>
  <c r="V68" i="20"/>
  <c r="V70" i="20"/>
  <c r="V71" i="20"/>
  <c r="V72" i="20"/>
  <c r="V73" i="20"/>
  <c r="J74" i="20"/>
  <c r="M6" i="20"/>
  <c r="T74" i="20"/>
  <c r="V115" i="20"/>
  <c r="K136" i="20"/>
  <c r="N6" i="20"/>
  <c r="P74" i="20"/>
  <c r="V84" i="20"/>
  <c r="Q137" i="20"/>
  <c r="Q136" i="20"/>
  <c r="K8" i="20"/>
  <c r="J8" i="20"/>
  <c r="H157" i="20"/>
  <c r="K157" i="20" s="1"/>
  <c r="K133" i="20"/>
  <c r="V39" i="20"/>
  <c r="P7" i="20"/>
  <c r="V38" i="20"/>
  <c r="V33" i="20"/>
  <c r="V112" i="20"/>
  <c r="V14" i="20"/>
  <c r="V15" i="20"/>
  <c r="U141" i="20"/>
  <c r="W141" i="20" s="1"/>
  <c r="V16" i="20"/>
  <c r="V18" i="20"/>
  <c r="V19" i="20"/>
  <c r="V20" i="20"/>
  <c r="V23" i="20"/>
  <c r="V28" i="20"/>
  <c r="U127" i="20"/>
  <c r="W127" i="20" s="1"/>
  <c r="V30" i="20"/>
  <c r="V31" i="20"/>
  <c r="V32" i="20"/>
  <c r="V40" i="20"/>
  <c r="V41" i="20"/>
  <c r="V45" i="20"/>
  <c r="U132" i="20"/>
  <c r="W132" i="20" s="1"/>
  <c r="V49" i="20"/>
  <c r="W50" i="20"/>
  <c r="V50" i="20"/>
  <c r="U133" i="20"/>
  <c r="W133" i="20" s="1"/>
  <c r="V54" i="20"/>
  <c r="W56" i="20"/>
  <c r="V56" i="20"/>
  <c r="U144" i="20"/>
  <c r="V69" i="20"/>
  <c r="V75" i="20"/>
  <c r="W79" i="20"/>
  <c r="V79" i="20"/>
  <c r="V82" i="20"/>
  <c r="V83" i="20"/>
  <c r="V87" i="20"/>
  <c r="W92" i="20"/>
  <c r="V92" i="20"/>
  <c r="W96" i="20"/>
  <c r="V96" i="20"/>
  <c r="W103" i="20"/>
  <c r="V103" i="20"/>
  <c r="U143" i="20"/>
  <c r="V107" i="20"/>
  <c r="V111" i="20"/>
  <c r="W113" i="20"/>
  <c r="V113" i="20"/>
  <c r="U131" i="20"/>
  <c r="V34" i="20"/>
  <c r="U129" i="20"/>
  <c r="V35" i="20"/>
  <c r="V129" i="20" s="1"/>
  <c r="U128" i="20"/>
  <c r="V46" i="20"/>
  <c r="V128" i="20" s="1"/>
  <c r="V51" i="20"/>
  <c r="V53" i="20"/>
  <c r="U134" i="20"/>
  <c r="V57" i="20"/>
  <c r="V58" i="20"/>
  <c r="V63" i="20"/>
  <c r="V65" i="20"/>
  <c r="U145" i="20"/>
  <c r="V85" i="20"/>
  <c r="V145" i="20" s="1"/>
  <c r="V89" i="20"/>
  <c r="V90" i="20"/>
  <c r="V91" i="20"/>
  <c r="V93" i="20"/>
  <c r="V94" i="20"/>
  <c r="U137" i="20"/>
  <c r="V95" i="20"/>
  <c r="V137" i="20" s="1"/>
  <c r="U136" i="20"/>
  <c r="V97" i="20"/>
  <c r="V98" i="20"/>
  <c r="V99" i="20"/>
  <c r="V100" i="20"/>
  <c r="V101" i="20"/>
  <c r="V102" i="20"/>
  <c r="V104" i="20"/>
  <c r="V105" i="20"/>
  <c r="V106" i="20"/>
  <c r="V108" i="20"/>
  <c r="V110" i="20"/>
  <c r="W81" i="20"/>
  <c r="W63" i="20"/>
  <c r="W59" i="20"/>
  <c r="W15" i="20"/>
  <c r="T154" i="20"/>
  <c r="V12" i="20"/>
  <c r="T153" i="20"/>
  <c r="W10" i="20"/>
  <c r="T152" i="20"/>
  <c r="T47" i="20"/>
  <c r="W43" i="20"/>
  <c r="W42" i="20"/>
  <c r="W37" i="20"/>
  <c r="G25" i="20"/>
  <c r="J25" i="20" s="1"/>
  <c r="W73" i="20"/>
  <c r="W40" i="20"/>
  <c r="W41" i="20"/>
  <c r="W45" i="20"/>
  <c r="W58" i="20"/>
  <c r="W18" i="20"/>
  <c r="W19" i="20"/>
  <c r="W20" i="20"/>
  <c r="W21" i="20"/>
  <c r="W27" i="20"/>
  <c r="W28" i="20"/>
  <c r="W29" i="20"/>
  <c r="W38" i="20"/>
  <c r="W48" i="20"/>
  <c r="W55" i="20"/>
  <c r="W61" i="20"/>
  <c r="W62" i="20"/>
  <c r="W64" i="20"/>
  <c r="W66" i="20"/>
  <c r="W71" i="20"/>
  <c r="W72" i="20"/>
  <c r="U74" i="20"/>
  <c r="W77" i="20"/>
  <c r="W80" i="20"/>
  <c r="W82" i="20"/>
  <c r="W84" i="20"/>
  <c r="W89" i="20"/>
  <c r="W90" i="20"/>
  <c r="W91" i="20"/>
  <c r="W94" i="20"/>
  <c r="W137" i="20"/>
  <c r="W136" i="20"/>
  <c r="W98" i="20"/>
  <c r="W99" i="20"/>
  <c r="W100" i="20"/>
  <c r="W106" i="20"/>
  <c r="W108" i="20"/>
  <c r="K7" i="20"/>
  <c r="W8" i="20"/>
  <c r="R151" i="20"/>
  <c r="T151" i="20"/>
  <c r="W9" i="20"/>
  <c r="W11" i="20"/>
  <c r="U154" i="20"/>
  <c r="W12" i="20"/>
  <c r="T26" i="20"/>
  <c r="U155" i="20"/>
  <c r="W30" i="20"/>
  <c r="S130" i="20"/>
  <c r="S156" i="20" s="1"/>
  <c r="U130" i="20"/>
  <c r="W33" i="20"/>
  <c r="V131" i="20"/>
  <c r="W129" i="20"/>
  <c r="W46" i="20"/>
  <c r="W128" i="20" s="1"/>
  <c r="U47" i="20"/>
  <c r="J7" i="20"/>
  <c r="S151" i="20"/>
  <c r="U151" i="20"/>
  <c r="U152" i="20"/>
  <c r="U153" i="20"/>
  <c r="V141" i="20"/>
  <c r="J130" i="20"/>
  <c r="P130" i="20"/>
  <c r="R130" i="20"/>
  <c r="R156" i="20" s="1"/>
  <c r="T130" i="20"/>
  <c r="T156" i="20" s="1"/>
  <c r="W131" i="20"/>
  <c r="W49" i="20"/>
  <c r="W51" i="20"/>
  <c r="W53" i="20"/>
  <c r="W60" i="20"/>
  <c r="W65" i="20"/>
  <c r="W67" i="20"/>
  <c r="W68" i="20"/>
  <c r="W69" i="20"/>
  <c r="W144" i="20" s="1"/>
  <c r="W70" i="20"/>
  <c r="W75" i="20"/>
  <c r="W76" i="20"/>
  <c r="W78" i="20"/>
  <c r="W101" i="20"/>
  <c r="W105" i="20"/>
  <c r="V143" i="20"/>
  <c r="F151" i="20"/>
  <c r="F160" i="20" s="1"/>
  <c r="F146" i="20"/>
  <c r="F147" i="20" s="1"/>
  <c r="H151" i="20"/>
  <c r="H146" i="20"/>
  <c r="H147" i="20" s="1"/>
  <c r="M151" i="20"/>
  <c r="M160" i="20" s="1"/>
  <c r="M146" i="20"/>
  <c r="M147" i="20" s="1"/>
  <c r="O151" i="20"/>
  <c r="O146" i="20"/>
  <c r="O147" i="20" s="1"/>
  <c r="K153" i="20"/>
  <c r="J153" i="20"/>
  <c r="Q153" i="20"/>
  <c r="P153" i="20"/>
  <c r="J127" i="20"/>
  <c r="P127" i="20"/>
  <c r="J156" i="20"/>
  <c r="K156" i="20"/>
  <c r="K130" i="20"/>
  <c r="P156" i="20"/>
  <c r="Q156" i="20"/>
  <c r="Q130" i="20"/>
  <c r="W139" i="20"/>
  <c r="V139" i="20"/>
  <c r="V133" i="20"/>
  <c r="W54" i="20"/>
  <c r="U158" i="20"/>
  <c r="V134" i="20"/>
  <c r="W134" i="20"/>
  <c r="W57" i="20"/>
  <c r="V144" i="20"/>
  <c r="W85" i="20"/>
  <c r="W145" i="20" s="1"/>
  <c r="W95" i="20"/>
  <c r="W97" i="20"/>
  <c r="W107" i="20"/>
  <c r="W143" i="20" s="1"/>
  <c r="G151" i="20"/>
  <c r="G160" i="20" s="1"/>
  <c r="G146" i="20"/>
  <c r="G147" i="20" s="1"/>
  <c r="L151" i="20"/>
  <c r="L160" i="20" s="1"/>
  <c r="L146" i="20"/>
  <c r="L147" i="20" s="1"/>
  <c r="N151" i="20"/>
  <c r="N160" i="20" s="1"/>
  <c r="N146" i="20"/>
  <c r="N147" i="20" s="1"/>
  <c r="J152" i="20"/>
  <c r="K152" i="20"/>
  <c r="P152" i="20"/>
  <c r="Q152" i="20"/>
  <c r="K155" i="20"/>
  <c r="J155" i="20"/>
  <c r="K127" i="20"/>
  <c r="Q155" i="20"/>
  <c r="P155" i="20"/>
  <c r="Q127" i="20"/>
  <c r="Q131" i="20"/>
  <c r="W138" i="20"/>
  <c r="V138" i="20"/>
  <c r="J157" i="20"/>
  <c r="K132" i="20"/>
  <c r="Q157" i="20"/>
  <c r="Q132" i="20"/>
  <c r="J133" i="20"/>
  <c r="P133" i="20"/>
  <c r="J158" i="20"/>
  <c r="K158" i="20"/>
  <c r="K134" i="20"/>
  <c r="P158" i="20"/>
  <c r="Q158" i="20"/>
  <c r="Q134" i="20"/>
  <c r="P138" i="20"/>
  <c r="R139" i="20"/>
  <c r="J154" i="20"/>
  <c r="K154" i="20"/>
  <c r="K140" i="20"/>
  <c r="P154" i="20"/>
  <c r="Q154" i="20"/>
  <c r="K141" i="20"/>
  <c r="J134" i="20"/>
  <c r="P134" i="20"/>
  <c r="Q138" i="20"/>
  <c r="J140" i="20"/>
  <c r="P140" i="20"/>
  <c r="P157" i="20" l="1"/>
  <c r="W7" i="20"/>
  <c r="V132" i="20"/>
  <c r="U146" i="20"/>
  <c r="U147" i="20" s="1"/>
  <c r="V127" i="20"/>
  <c r="O6" i="20"/>
  <c r="P6" i="20" s="1"/>
  <c r="Q118" i="20"/>
  <c r="R6" i="20"/>
  <c r="T124" i="20"/>
  <c r="T25" i="20"/>
  <c r="H6" i="20"/>
  <c r="K118" i="20"/>
  <c r="S6" i="20"/>
  <c r="F120" i="20"/>
  <c r="I24" i="20"/>
  <c r="V64" i="20"/>
  <c r="V74" i="20"/>
  <c r="U157" i="20"/>
  <c r="V157" i="20" s="1"/>
  <c r="V130" i="20"/>
  <c r="W74" i="20"/>
  <c r="R124" i="20"/>
  <c r="V140" i="20"/>
  <c r="Q124" i="20"/>
  <c r="G120" i="20"/>
  <c r="L120" i="20"/>
  <c r="W140" i="20"/>
  <c r="P124" i="20"/>
  <c r="O120" i="20"/>
  <c r="S124" i="20"/>
  <c r="M120" i="20"/>
  <c r="M124" i="20"/>
  <c r="H120" i="20"/>
  <c r="U124" i="20"/>
  <c r="W124" i="20" s="1"/>
  <c r="I111" i="20"/>
  <c r="I72" i="20"/>
  <c r="I105" i="20"/>
  <c r="I102" i="20"/>
  <c r="I7" i="20"/>
  <c r="I108" i="20"/>
  <c r="I85" i="20"/>
  <c r="I145" i="20" s="1"/>
  <c r="I98" i="20"/>
  <c r="I64" i="20"/>
  <c r="I97" i="20"/>
  <c r="I82" i="20"/>
  <c r="I112" i="20"/>
  <c r="I104" i="20"/>
  <c r="I96" i="20"/>
  <c r="I88" i="20"/>
  <c r="I68" i="20"/>
  <c r="I43" i="20"/>
  <c r="I81" i="20"/>
  <c r="I74" i="20"/>
  <c r="I66" i="20"/>
  <c r="I53" i="20"/>
  <c r="I40" i="20"/>
  <c r="I62" i="20"/>
  <c r="I55" i="20"/>
  <c r="I49" i="20"/>
  <c r="I25" i="20"/>
  <c r="I54" i="20"/>
  <c r="I20" i="20"/>
  <c r="I9" i="20"/>
  <c r="I30" i="20"/>
  <c r="I32" i="20"/>
  <c r="I139" i="20" s="1"/>
  <c r="I22" i="20"/>
  <c r="I8" i="20"/>
  <c r="I69" i="20"/>
  <c r="I144" i="20" s="1"/>
  <c r="I23" i="20"/>
  <c r="I103" i="20"/>
  <c r="I77" i="20"/>
  <c r="I26" i="20"/>
  <c r="I87" i="20"/>
  <c r="I73" i="20"/>
  <c r="I58" i="20"/>
  <c r="I44" i="20"/>
  <c r="I31" i="20"/>
  <c r="I79" i="20"/>
  <c r="I71" i="20"/>
  <c r="I63" i="20"/>
  <c r="I56" i="20"/>
  <c r="I46" i="20"/>
  <c r="I39" i="20"/>
  <c r="I33" i="20"/>
  <c r="I19" i="20"/>
  <c r="J6" i="20"/>
  <c r="K25" i="20"/>
  <c r="N120" i="20"/>
  <c r="T120" i="20" s="1"/>
  <c r="I18" i="20"/>
  <c r="S160" i="20"/>
  <c r="V47" i="20"/>
  <c r="V7" i="20"/>
  <c r="W26" i="20"/>
  <c r="V26" i="20"/>
  <c r="W25" i="20"/>
  <c r="V25" i="20"/>
  <c r="S146" i="20"/>
  <c r="S147" i="20" s="1"/>
  <c r="T6" i="20"/>
  <c r="V158" i="20"/>
  <c r="W158" i="20"/>
  <c r="Q151" i="20"/>
  <c r="O160" i="20"/>
  <c r="P151" i="20"/>
  <c r="K147" i="20"/>
  <c r="J146" i="20"/>
  <c r="J147" i="20" s="1"/>
  <c r="K146" i="20"/>
  <c r="V136" i="20"/>
  <c r="W153" i="20"/>
  <c r="V153" i="20"/>
  <c r="V152" i="20"/>
  <c r="W152" i="20"/>
  <c r="W151" i="20"/>
  <c r="V151" i="20"/>
  <c r="J118" i="20"/>
  <c r="W47" i="20"/>
  <c r="W155" i="20"/>
  <c r="V155" i="20"/>
  <c r="V154" i="20"/>
  <c r="W154" i="20"/>
  <c r="T160" i="20"/>
  <c r="R160" i="20"/>
  <c r="R149" i="20"/>
  <c r="Q147" i="20"/>
  <c r="P146" i="20"/>
  <c r="P147" i="20" s="1"/>
  <c r="Q146" i="20"/>
  <c r="K151" i="20"/>
  <c r="H160" i="20"/>
  <c r="J151" i="20"/>
  <c r="W157" i="20"/>
  <c r="P118" i="20"/>
  <c r="P120" i="20" s="1"/>
  <c r="U156" i="20"/>
  <c r="W130" i="20"/>
  <c r="T146" i="20"/>
  <c r="T147" i="20" s="1"/>
  <c r="R146" i="20"/>
  <c r="R147" i="20" s="1"/>
  <c r="Q6" i="20" l="1"/>
  <c r="I36" i="20"/>
  <c r="I142" i="20" s="1"/>
  <c r="I109" i="20"/>
  <c r="R120" i="20"/>
  <c r="K120" i="20"/>
  <c r="I14" i="20"/>
  <c r="I21" i="20"/>
  <c r="K6" i="20"/>
  <c r="I10" i="20"/>
  <c r="I28" i="20"/>
  <c r="I35" i="20"/>
  <c r="I42" i="20"/>
  <c r="I52" i="20"/>
  <c r="I60" i="20"/>
  <c r="I67" i="20"/>
  <c r="I75" i="20"/>
  <c r="I16" i="20"/>
  <c r="I37" i="20"/>
  <c r="I50" i="20"/>
  <c r="I65" i="20"/>
  <c r="I80" i="20"/>
  <c r="I95" i="20"/>
  <c r="I48" i="20"/>
  <c r="I89" i="20"/>
  <c r="I11" i="20"/>
  <c r="I41" i="20"/>
  <c r="I99" i="20"/>
  <c r="I15" i="20"/>
  <c r="I27" i="20"/>
  <c r="I34" i="20"/>
  <c r="I83" i="20"/>
  <c r="I12" i="20"/>
  <c r="I38" i="20"/>
  <c r="I17" i="20"/>
  <c r="I45" i="20"/>
  <c r="I51" i="20"/>
  <c r="I59" i="20"/>
  <c r="I106" i="20"/>
  <c r="I47" i="20"/>
  <c r="I61" i="20"/>
  <c r="I70" i="20"/>
  <c r="I78" i="20"/>
  <c r="I84" i="20"/>
  <c r="I57" i="20"/>
  <c r="I76" i="20"/>
  <c r="I92" i="20"/>
  <c r="I100" i="20"/>
  <c r="I107" i="20"/>
  <c r="I143" i="20" s="1"/>
  <c r="I115" i="20"/>
  <c r="I91" i="20"/>
  <c r="I29" i="20"/>
  <c r="I90" i="20"/>
  <c r="I113" i="20"/>
  <c r="I101" i="20"/>
  <c r="I116" i="20"/>
  <c r="I86" i="20"/>
  <c r="I117" i="20"/>
  <c r="I114" i="20"/>
  <c r="I110" i="20"/>
  <c r="I94" i="20"/>
  <c r="Q120" i="20"/>
  <c r="S120" i="20"/>
  <c r="I93" i="20"/>
  <c r="U120" i="20"/>
  <c r="V120" i="20" s="1"/>
  <c r="J124" i="20"/>
  <c r="J120" i="20"/>
  <c r="V118" i="20"/>
  <c r="V156" i="20"/>
  <c r="W156" i="20"/>
  <c r="W146" i="20"/>
  <c r="W147" i="20"/>
  <c r="J160" i="20"/>
  <c r="K160" i="20"/>
  <c r="W118" i="20"/>
  <c r="V124" i="20"/>
  <c r="U6" i="20"/>
  <c r="P160" i="20"/>
  <c r="Q160" i="20"/>
  <c r="V146" i="20"/>
  <c r="V147" i="20" s="1"/>
  <c r="U160" i="20"/>
  <c r="W120" i="20" l="1"/>
  <c r="V160" i="20"/>
  <c r="W160" i="20"/>
  <c r="V6" i="20"/>
  <c r="W6" i="20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
41051200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41033900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41051400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41051100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Дотація
41040200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41033900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41051000</t>
        </r>
      </text>
    </comment>
    <comment ref="E4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Субвенція
41034200
</t>
        </r>
      </text>
    </comment>
    <comment ref="E50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41051500</t>
        </r>
      </text>
    </comment>
    <comment ref="E54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41051500</t>
        </r>
      </text>
    </comment>
    <comment ref="E57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69" authorId="0">
      <text>
        <r>
          <rPr>
            <b/>
            <sz val="9"/>
            <color indexed="81"/>
            <rFont val="Tahoma"/>
            <family val="2"/>
            <charset val="204"/>
          </rPr>
          <t>Субвенція 41054500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41050900</t>
        </r>
      </text>
    </comment>
    <comment ref="E89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95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97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41034500</t>
        </r>
      </text>
    </comment>
    <comment ref="E98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41034500</t>
        </r>
      </text>
    </comment>
    <comment ref="E99" author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07" author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<sst xmlns="http://schemas.openxmlformats.org/spreadsheetml/2006/main" count="377" uniqueCount="306">
  <si>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</si>
  <si>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</si>
  <si>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</si>
  <si>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</si>
  <si>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</si>
  <si>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</si>
  <si>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</si>
  <si>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</si>
  <si>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</si>
  <si>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</si>
  <si>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</si>
  <si>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</si>
  <si>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</si>
  <si>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</si>
  <si>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</si>
  <si>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</si>
  <si>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</si>
  <si>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</si>
  <si>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</si>
  <si>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</si>
  <si>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Резервний фонд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</si>
  <si>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</si>
  <si>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</si>
  <si>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</si>
  <si>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</si>
  <si>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</si>
  <si>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</si>
  <si>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</si>
  <si>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</si>
  <si>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</si>
  <si>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</si>
  <si>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</si>
  <si>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</si>
  <si>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</si>
  <si>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</si>
  <si>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</si>
  <si>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</si>
  <si>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</si>
  <si>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</si>
  <si>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</si>
  <si>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відхилення "+", "-"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</si>
  <si>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</si>
  <si>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</si>
  <si>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</si>
  <si>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</si>
  <si>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</si>
  <si>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</si>
  <si>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</si>
  <si>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</si>
  <si>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</si>
  <si>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</si>
  <si>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</si>
  <si>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</si>
  <si>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</si>
  <si>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</si>
  <si>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</si>
  <si>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</si>
  <si>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</si>
  <si>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</si>
  <si>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</si>
  <si>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Надання позашкільної освіти позашкільними закладами освіти, заходи із позашкільної роботи з дітьми</t>
  </si>
  <si>
    <t>0990</t>
  </si>
  <si>
    <t>1090</t>
  </si>
  <si>
    <t>0960</t>
  </si>
  <si>
    <t>1150</t>
  </si>
  <si>
    <t>0922</t>
  </si>
  <si>
    <t>0732</t>
  </si>
  <si>
    <t>0763</t>
  </si>
  <si>
    <t>Спеціалізована стаціонарна медична допомога населенню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</si>
  <si>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</si>
  <si>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</si>
  <si>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</si>
  <si>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</si>
  <si>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</si>
  <si>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</si>
  <si>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</si>
  <si>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</si>
  <si>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</si>
  <si>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</si>
  <si>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</si>
  <si>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</si>
  <si>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</si>
  <si>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</si>
  <si>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</si>
  <si>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</si>
  <si>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</si>
  <si>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</si>
  <si>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</si>
  <si>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</si>
  <si>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</si>
  <si>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</si>
  <si>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</si>
  <si>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</si>
  <si>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</si>
  <si>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</si>
  <si>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</si>
  <si>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</si>
  <si>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</si>
  <si>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</si>
  <si>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</si>
  <si>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</si>
  <si>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</si>
  <si>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</si>
  <si>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</si>
  <si>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</si>
  <si>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</si>
  <si>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</si>
  <si>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</si>
  <si>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</si>
  <si>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</si>
  <si>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</si>
  <si>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</si>
  <si>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</si>
  <si>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</si>
  <si>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</si>
  <si>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</si>
  <si>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</si>
  <si>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</si>
  <si>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</si>
  <si>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</si>
  <si>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</si>
  <si>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</si>
  <si>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</si>
  <si>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</si>
  <si>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</si>
  <si>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</si>
  <si>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</si>
  <si>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субвенція на соціально-екон.розвиток окремих територій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</si>
  <si>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</si>
  <si>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</si>
  <si>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</si>
  <si>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</si>
  <si>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</si>
  <si>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</si>
  <si>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</si>
  <si>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</si>
  <si>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</si>
  <si>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</si>
  <si>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1161</t>
  </si>
  <si>
    <t xml:space="preserve">Забезпечення діяльності інших закладів у сфері освіти </t>
  </si>
  <si>
    <t>2020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</si>
  <si>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</si>
  <si>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</si>
  <si>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</si>
  <si>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</si>
  <si>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</si>
  <si>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</si>
  <si>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</si>
  <si>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</si>
  <si>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</si>
  <si>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</si>
  <si>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1100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</si>
  <si>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</si>
  <si>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</si>
  <si>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</si>
  <si>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</si>
  <si>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</si>
  <si>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</si>
  <si>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</si>
  <si>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6030</t>
  </si>
  <si>
    <t>Організація благоустрою населених пунктів</t>
  </si>
  <si>
    <t>7610</t>
  </si>
  <si>
    <t>8700</t>
  </si>
  <si>
    <t>Відшкодування вартості лікарських засобів для лікування окремих захворювань</t>
  </si>
  <si>
    <t>2146</t>
  </si>
  <si>
    <t>уточнений план  на рік, кошторисні призначення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</si>
  <si>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</si>
  <si>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</si>
  <si>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</si>
  <si>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</si>
  <si>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1162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</si>
  <si>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</si>
  <si>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</si>
  <si>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</si>
  <si>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</si>
  <si>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</si>
  <si>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</si>
  <si>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</si>
  <si>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</si>
  <si>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</si>
  <si>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</si>
  <si>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</si>
  <si>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</si>
  <si>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</si>
  <si>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</si>
  <si>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</si>
  <si>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</si>
  <si>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</si>
  <si>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</si>
  <si>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</si>
  <si>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</si>
  <si>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</si>
  <si>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</si>
  <si>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</si>
  <si>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</si>
  <si>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</si>
  <si>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</si>
  <si>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</si>
  <si>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</si>
  <si>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</si>
  <si>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</si>
  <si>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</si>
  <si>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</si>
  <si>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</si>
  <si>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</si>
  <si>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</si>
  <si>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</si>
  <si>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субвенція на допомоги 41050300</t>
  </si>
  <si>
    <t>енергосубвенція 41050100</t>
  </si>
  <si>
    <t>субвенція на тверде паливо 41050200</t>
  </si>
  <si>
    <t>субвенція ЧАЕС 41053900</t>
  </si>
  <si>
    <t>освітня субвенція 41033900</t>
  </si>
  <si>
    <t>субвенція на держпідтримку осіб з особл.осв.потребами 41051200</t>
  </si>
  <si>
    <t>субвенція на інсулін 41051500</t>
  </si>
  <si>
    <t>субвенція окремі захворювання "Доступні ліки" 41052000</t>
  </si>
  <si>
    <t>Для звірки з казначейським звітом</t>
  </si>
  <si>
    <t>медична субвенція 41034200 + субвенція на інсуліни 41051500</t>
  </si>
  <si>
    <t>Будівництво інших об'єктів комунальної власності</t>
  </si>
  <si>
    <t>КПКВКМБ</t>
  </si>
  <si>
    <t>Сума без ЧАЕС</t>
  </si>
  <si>
    <t>1170</t>
  </si>
  <si>
    <t>Забезпечення діяльності інклюзивно-ресурсних центрів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</si>
  <si>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</si>
  <si>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</si>
  <si>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</si>
  <si>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</si>
  <si>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</si>
  <si>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</si>
  <si>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</si>
  <si>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</si>
  <si>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</si>
  <si>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Заступник начальника бюджетного відділу </t>
  </si>
  <si>
    <t>В.Петрина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</si>
  <si>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</si>
  <si>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</si>
  <si>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</si>
  <si>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</si>
  <si>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8340</t>
  </si>
  <si>
    <t>Природоохоронні заходи за рахунок цільових фондів</t>
  </si>
  <si>
    <t>субвенції з місцевого бюджету на здійснення переданих видатків у сфері освіти за рахунок коштів освітньої субвенції (41051000)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</si>
  <si>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</si>
  <si>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</si>
  <si>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за рах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</si>
  <si>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</si>
  <si>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здійснення переданих видатків у сфері охорони здоров'я за рахунок коштів медичної субвенції (41051500) - на внутрішньопереміщених осіб</t>
  </si>
  <si>
    <t>субвенції з місцевого бюджету за рахунок залишку коштів освітньої субвенції, що утворився на початок бюджетного періоду (41051100) - ресурсні кімнати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</si>
  <si>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</si>
  <si>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</si>
  <si>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міського бюджету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</si>
  <si>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</si>
  <si>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місцевого бюджету на здійснення переданих видатків у сфері освіти за рахунок коштів освітньої субвенції (41051000)</t>
  </si>
  <si>
    <t>у т.ч. за рахунок субвенції з інших бюджетів (41053900)</t>
  </si>
  <si>
    <t>у т.ч. за рахунок: залишку субвенції з державного бюджету на здійснення заходів щодо соціально-економічного розвитку окремих територій (41034500) - освіта, культура, реабцентр</t>
  </si>
  <si>
    <t>субвенція на реабцентр  41053900</t>
  </si>
  <si>
    <t>субвенція НУШ 41051400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</si>
  <si>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</si>
  <si>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</si>
  <si>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реалізацію заходів, спрямованих на підвищення якості освіти за рахунок відповідної субвенції з державного бюджету (41054300)</t>
  </si>
  <si>
    <t>субвенція на реалізацію заходів, спрямованих на підвищення якості освіти за рахунок відповідної субвенції з державного бюджету (41054300)</t>
  </si>
  <si>
    <t>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 (41030400)</t>
  </si>
  <si>
    <t xml:space="preserve"> субвенції з державного бюджету на здійснення заходів щодо соціально-економічного розвитку окремих територій (41034500) - освіта, реабцентр, культура (музшкола), виконком</t>
  </si>
  <si>
    <t>субвенція по зоні спостереження обл. 41050800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</si>
  <si>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</si>
  <si>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</si>
  <si>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 xml:space="preserve"> в т.ч. за рахунок субвенції з державного бюджету по 30-км зоні спостереження -реконструкція ЗОШ №2, коригування ПКД (41035100) </t>
  </si>
  <si>
    <t>без 41053900 (без реабцентру, без ЧАЕС, прогр.енергоеф.) (для звірки з казнач.звітом)</t>
  </si>
  <si>
    <t>5045</t>
  </si>
  <si>
    <t>7370</t>
  </si>
  <si>
    <t>Реалізація інших заходів щодо соціально-економічного розвитку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</si>
  <si>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</si>
  <si>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</si>
  <si>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Будівництво мультифункціональних майданчиків для занять ігровими видами спорту</t>
  </si>
  <si>
    <t>у т. ч. за рахунок субвенції з місц.бюджету на будівництво мультифункціональних майданчиків для занять ігровими видами спорту за рахунок відповідної субвенції з державного бюджету (41054500)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</si>
  <si>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</si>
  <si>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субвенція на буд.мультифункц.майданчика 41054500</t>
  </si>
  <si>
    <t>субвенція на забезпечення житлом дітей-сиріт 41050900</t>
  </si>
  <si>
    <t>без залишків ОС, мед., соц.екон розв. (для звірки з доходами)</t>
  </si>
  <si>
    <t>субвенція 30 км зона 41035100</t>
  </si>
  <si>
    <t>інша субвенція на виконання заходів "Обласної програми запобігання виникненню лісових і торф'яних пожеж та забезпечення їх ефективного гасіння на 2017-2021 роки":  Будівництво пожежного депо з житловими приміщеннями по вул. Князя Володимира, 74 в м.Рівне (завершення будівництва), II черга (пожежне депо) на умовах співфінансування</t>
  </si>
  <si>
    <t>7130</t>
  </si>
  <si>
    <t>Здійснення заходів із землеустрою</t>
  </si>
  <si>
    <t>інфраструктурна субвенція (41033200)</t>
  </si>
  <si>
    <t>0421</t>
  </si>
  <si>
    <t>виконано станом на 01.02.2020</t>
  </si>
  <si>
    <t>затверджено на 01.02.2020</t>
  </si>
  <si>
    <t>7670</t>
  </si>
  <si>
    <t>в тому числі видатків за рахунок субвенцій та дотацій з інших бюджетів:</t>
  </si>
  <si>
    <t>дотації з місцевого бюджету на здійснення переданих з державного бюджету видатків з утримання закладів освіти та охорони здоров'яза рахунок відповідної додаткової дотації з державного бюджету (41040200)</t>
  </si>
  <si>
    <t xml:space="preserve">медична субвенція 41034200 </t>
  </si>
  <si>
    <t xml:space="preserve">                Аналіз виконання бюджету Вараської міської об'єднаної міської териториальної громади по видатках та кредитуванню станом на 01.02.2020 року</t>
  </si>
  <si>
    <t>у т. ч. за рахунок: освітньої субвенції з державного бюджету місцевим бюджетам (41033900)</t>
  </si>
  <si>
    <t>у т.ч.: за рахунок освітньої субвенції з державного бюджету місцевим бюджетам (41033900)</t>
  </si>
  <si>
    <t>у т.ч. за рахунок: медичної субвенції з державного бюджету місцевим бюджетам (41034200)</t>
  </si>
  <si>
    <t>у т. ч. за рахунок субвенції з місцевого бюджету на здійснення переданих видатків у сфері охорони здоров'я за рахунок коштів медичної субвенції (41051500) - інсуліни</t>
  </si>
  <si>
    <t>капітальний ремонт асфальтобетонного покриття вулиці Соборної в м.Вараш Рівненської області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</si>
  <si>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</si>
  <si>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</si>
  <si>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</si>
  <si>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за рахунок субвенції з місцевого бюджету за рахунок залишку коштів освітньої субвенції, що утворився на початок бюджетного періоду 41051100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</si>
  <si>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</si>
  <si>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</si>
  <si>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спеціальної освіти мистецькими школами</t>
  </si>
  <si>
    <t>Методичне забезпечення діяльності закладів освіти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</si>
  <si>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</si>
  <si>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7680</t>
  </si>
  <si>
    <t>Внески до статутного капіталу суб'єктів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</si>
</sst>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00000"/>
    <numFmt numFmtId="167" formatCode="#,##0.0"/>
    <numFmt numFmtId="168" formatCode="0.000%"/>
  </numFmts>
  <fonts count="5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b/>
      <sz val="11"/>
      <color indexed="8"/>
      <name val="Arial Cyr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1"/>
      <color indexed="10"/>
      <name val="Arial Cyr"/>
      <charset val="204"/>
    </font>
    <font>
      <sz val="10"/>
      <color indexed="62"/>
      <name val="Arial Cyr"/>
      <family val="2"/>
      <charset val="204"/>
    </font>
    <font>
      <sz val="10"/>
      <color indexed="30"/>
      <name val="Arial Cyr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sz val="20"/>
      <color rgb="FFFF0000"/>
      <name val="Arial Cyr"/>
      <family val="2"/>
      <charset val="204"/>
    </font>
    <font>
      <b/>
      <sz val="11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10"/>
      <color rgb="FF7030A0"/>
      <name val="Arial Cyr"/>
      <family val="2"/>
      <charset val="204"/>
    </font>
    <font>
      <sz val="10"/>
      <color theme="9" tint="-0.499984740745262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12"/>
      <name val="Arial Cyr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8" tint="-0.249977111117893"/>
      <name val="Arial Cyr"/>
      <family val="2"/>
      <charset val="204"/>
    </font>
    <font>
      <sz val="10"/>
      <color theme="9" tint="-0.249977111117893"/>
      <name val="Arial Cyr"/>
      <family val="2"/>
      <charset val="204"/>
    </font>
    <font>
      <sz val="11"/>
      <color rgb="FF00B05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4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21" fillId="0" borderId="0" xfId="0" applyFont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10" fillId="3" borderId="0" xfId="0" applyFont="1" applyFill="1" applyAlignment="1"/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1" fillId="0" borderId="0" xfId="0" applyFont="1" applyFill="1"/>
    <xf numFmtId="0" fontId="31" fillId="0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36" fillId="0" borderId="0" xfId="0" applyFont="1" applyFill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/>
    <xf numFmtId="0" fontId="21" fillId="0" borderId="0" xfId="0" applyFont="1" applyFill="1" applyBorder="1"/>
    <xf numFmtId="0" fontId="21" fillId="0" borderId="0" xfId="0" applyFont="1" applyFill="1"/>
    <xf numFmtId="0" fontId="22" fillId="0" borderId="0" xfId="0" applyFont="1" applyFill="1"/>
    <xf numFmtId="0" fontId="24" fillId="0" borderId="0" xfId="0" applyFont="1" applyFill="1" applyAlignment="1">
      <alignment horizontal="center"/>
    </xf>
    <xf numFmtId="0" fontId="21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1" fillId="0" borderId="0" xfId="0" applyFont="1" applyFill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1" fillId="0" borderId="0" xfId="0" applyFont="1" applyFill="1" applyAlignment="1">
      <alignment wrapText="1"/>
    </xf>
    <xf numFmtId="0" fontId="21" fillId="0" borderId="0" xfId="0" applyFont="1" applyBorder="1" applyAlignment="1">
      <alignment horizontal="right" wrapText="1"/>
    </xf>
    <xf numFmtId="0" fontId="21" fillId="0" borderId="0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22" fillId="0" borderId="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32" fillId="0" borderId="0" xfId="0" applyFont="1" applyFill="1" applyBorder="1" applyAlignment="1">
      <alignment horizontal="center" wrapText="1"/>
    </xf>
    <xf numFmtId="0" fontId="31" fillId="3" borderId="0" xfId="0" applyFont="1" applyFill="1" applyAlignment="1">
      <alignment wrapText="1"/>
    </xf>
    <xf numFmtId="0" fontId="6" fillId="0" borderId="0" xfId="0" applyFont="1" applyAlignment="1">
      <alignment horizontal="center" wrapText="1"/>
    </xf>
    <xf numFmtId="165" fontId="12" fillId="0" borderId="0" xfId="0" applyNumberFormat="1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164" fontId="15" fillId="0" borderId="0" xfId="0" applyNumberFormat="1" applyFont="1" applyFill="1" applyBorder="1" applyAlignment="1">
      <alignment horizontal="center" wrapText="1"/>
    </xf>
    <xf numFmtId="0" fontId="17" fillId="3" borderId="0" xfId="0" applyFont="1" applyFill="1" applyAlignment="1">
      <alignment horizontal="center" wrapText="1"/>
    </xf>
    <xf numFmtId="167" fontId="17" fillId="3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167" fontId="33" fillId="3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5" fontId="15" fillId="2" borderId="0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167" fontId="1" fillId="0" borderId="0" xfId="0" applyNumberFormat="1" applyFont="1" applyFill="1" applyAlignment="1">
      <alignment horizontal="center" wrapText="1"/>
    </xf>
    <xf numFmtId="165" fontId="15" fillId="0" borderId="0" xfId="0" applyNumberFormat="1" applyFont="1" applyFill="1" applyBorder="1" applyAlignment="1">
      <alignment horizontal="center" wrapText="1"/>
    </xf>
    <xf numFmtId="167" fontId="14" fillId="0" borderId="0" xfId="0" applyNumberFormat="1" applyFont="1" applyFill="1" applyBorder="1" applyAlignment="1">
      <alignment horizontal="center" wrapText="1"/>
    </xf>
    <xf numFmtId="167" fontId="14" fillId="3" borderId="0" xfId="0" applyNumberFormat="1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 wrapText="1"/>
    </xf>
    <xf numFmtId="167" fontId="1" fillId="0" borderId="0" xfId="0" applyNumberFormat="1" applyFont="1" applyBorder="1" applyAlignment="1">
      <alignment horizontal="center" wrapText="1"/>
    </xf>
    <xf numFmtId="165" fontId="13" fillId="2" borderId="0" xfId="0" applyNumberFormat="1" applyFont="1" applyFill="1" applyBorder="1" applyAlignment="1">
      <alignment horizontal="center" wrapText="1"/>
    </xf>
    <xf numFmtId="167" fontId="34" fillId="3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Alignment="1">
      <alignment horizontal="center" wrapText="1"/>
    </xf>
    <xf numFmtId="167" fontId="2" fillId="8" borderId="0" xfId="0" applyNumberFormat="1" applyFont="1" applyFill="1" applyBorder="1" applyAlignment="1">
      <alignment horizontal="center" wrapText="1"/>
    </xf>
    <xf numFmtId="167" fontId="16" fillId="8" borderId="0" xfId="0" applyNumberFormat="1" applyFont="1" applyFill="1" applyBorder="1" applyAlignment="1">
      <alignment horizontal="center" wrapText="1"/>
    </xf>
    <xf numFmtId="165" fontId="16" fillId="8" borderId="0" xfId="0" applyNumberFormat="1" applyFont="1" applyFill="1" applyBorder="1" applyAlignment="1">
      <alignment horizontal="center" wrapText="1"/>
    </xf>
    <xf numFmtId="167" fontId="2" fillId="9" borderId="0" xfId="0" applyNumberFormat="1" applyFont="1" applyFill="1" applyBorder="1" applyAlignment="1">
      <alignment horizontal="center" wrapText="1"/>
    </xf>
    <xf numFmtId="165" fontId="16" fillId="9" borderId="0" xfId="0" applyNumberFormat="1" applyFont="1" applyFill="1" applyBorder="1" applyAlignment="1">
      <alignment horizontal="center" wrapText="1"/>
    </xf>
    <xf numFmtId="167" fontId="2" fillId="7" borderId="0" xfId="0" applyNumberFormat="1" applyFont="1" applyFill="1" applyBorder="1" applyAlignment="1">
      <alignment horizontal="center" wrapText="1"/>
    </xf>
    <xf numFmtId="167" fontId="16" fillId="7" borderId="0" xfId="0" applyNumberFormat="1" applyFont="1" applyFill="1" applyBorder="1" applyAlignment="1">
      <alignment horizontal="center" wrapText="1"/>
    </xf>
    <xf numFmtId="165" fontId="16" fillId="7" borderId="0" xfId="0" applyNumberFormat="1" applyFont="1" applyFill="1" applyBorder="1" applyAlignment="1">
      <alignment horizontal="center" wrapText="1"/>
    </xf>
    <xf numFmtId="165" fontId="1" fillId="8" borderId="0" xfId="0" applyNumberFormat="1" applyFont="1" applyFill="1" applyAlignment="1">
      <alignment horizontal="center" wrapText="1"/>
    </xf>
    <xf numFmtId="0" fontId="36" fillId="0" borderId="0" xfId="0" applyFont="1" applyBorder="1" applyAlignment="1">
      <alignment horizontal="right" wrapText="1"/>
    </xf>
    <xf numFmtId="0" fontId="36" fillId="0" borderId="0" xfId="0" applyFont="1" applyBorder="1" applyAlignment="1">
      <alignment wrapText="1"/>
    </xf>
    <xf numFmtId="167" fontId="3" fillId="8" borderId="0" xfId="0" applyNumberFormat="1" applyFont="1" applyFill="1" applyBorder="1" applyAlignment="1">
      <alignment horizontal="center" wrapText="1"/>
    </xf>
    <xf numFmtId="165" fontId="15" fillId="9" borderId="0" xfId="0" applyNumberFormat="1" applyFont="1" applyFill="1" applyBorder="1" applyAlignment="1">
      <alignment horizontal="center" wrapText="1"/>
    </xf>
    <xf numFmtId="165" fontId="15" fillId="7" borderId="0" xfId="0" applyNumberFormat="1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center" wrapText="1"/>
    </xf>
    <xf numFmtId="0" fontId="31" fillId="0" borderId="0" xfId="0" applyFont="1" applyFill="1" applyBorder="1" applyAlignment="1">
      <alignment wrapText="1"/>
    </xf>
    <xf numFmtId="165" fontId="2" fillId="0" borderId="0" xfId="0" applyNumberFormat="1" applyFont="1" applyAlignment="1">
      <alignment wrapText="1"/>
    </xf>
    <xf numFmtId="0" fontId="17" fillId="3" borderId="0" xfId="0" applyFont="1" applyFill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165" fontId="2" fillId="0" borderId="0" xfId="0" applyNumberFormat="1" applyFont="1" applyFill="1" applyAlignment="1">
      <alignment horizontal="center" wrapText="1"/>
    </xf>
    <xf numFmtId="167" fontId="3" fillId="0" borderId="0" xfId="0" applyNumberFormat="1" applyFont="1" applyFill="1" applyBorder="1" applyAlignment="1">
      <alignment horizontal="center" wrapText="1"/>
    </xf>
    <xf numFmtId="167" fontId="3" fillId="9" borderId="0" xfId="0" applyNumberFormat="1" applyFont="1" applyFill="1" applyBorder="1" applyAlignment="1">
      <alignment horizontal="center" wrapText="1"/>
    </xf>
    <xf numFmtId="167" fontId="3" fillId="7" borderId="0" xfId="0" applyNumberFormat="1" applyFont="1" applyFill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21" fillId="0" borderId="3" xfId="0" applyFont="1" applyBorder="1"/>
    <xf numFmtId="0" fontId="24" fillId="0" borderId="0" xfId="0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Alignment="1">
      <alignment wrapText="1"/>
    </xf>
    <xf numFmtId="0" fontId="24" fillId="0" borderId="0" xfId="0" applyFont="1" applyFill="1"/>
    <xf numFmtId="0" fontId="7" fillId="6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/>
    </xf>
    <xf numFmtId="49" fontId="38" fillId="3" borderId="5" xfId="0" applyNumberFormat="1" applyFont="1" applyFill="1" applyBorder="1" applyAlignment="1">
      <alignment horizontal="center"/>
    </xf>
    <xf numFmtId="49" fontId="37" fillId="0" borderId="5" xfId="0" applyNumberFormat="1" applyFont="1" applyBorder="1" applyAlignment="1">
      <alignment horizontal="center"/>
    </xf>
    <xf numFmtId="49" fontId="37" fillId="0" borderId="5" xfId="0" applyNumberFormat="1" applyFont="1" applyBorder="1" applyAlignment="1">
      <alignment horizontal="center" wrapText="1"/>
    </xf>
    <xf numFmtId="49" fontId="37" fillId="0" borderId="5" xfId="0" applyNumberFormat="1" applyFont="1" applyFill="1" applyBorder="1" applyAlignment="1">
      <alignment horizontal="center" wrapText="1"/>
    </xf>
    <xf numFmtId="49" fontId="39" fillId="4" borderId="5" xfId="0" applyNumberFormat="1" applyFont="1" applyFill="1" applyBorder="1" applyAlignment="1">
      <alignment horizontal="center"/>
    </xf>
    <xf numFmtId="49" fontId="39" fillId="4" borderId="5" xfId="0" applyNumberFormat="1" applyFont="1" applyFill="1" applyBorder="1" applyAlignment="1">
      <alignment horizontal="center" wrapText="1"/>
    </xf>
    <xf numFmtId="49" fontId="38" fillId="0" borderId="5" xfId="0" applyNumberFormat="1" applyFont="1" applyFill="1" applyBorder="1" applyAlignment="1">
      <alignment horizontal="center"/>
    </xf>
    <xf numFmtId="166" fontId="37" fillId="0" borderId="5" xfId="0" applyNumberFormat="1" applyFont="1" applyFill="1" applyBorder="1" applyAlignment="1">
      <alignment horizontal="center"/>
    </xf>
    <xf numFmtId="1" fontId="37" fillId="0" borderId="5" xfId="0" applyNumberFormat="1" applyFont="1" applyFill="1" applyBorder="1" applyAlignment="1">
      <alignment horizontal="center"/>
    </xf>
    <xf numFmtId="49" fontId="37" fillId="0" borderId="5" xfId="0" applyNumberFormat="1" applyFont="1" applyFill="1" applyBorder="1" applyAlignment="1">
      <alignment horizontal="center"/>
    </xf>
    <xf numFmtId="49" fontId="37" fillId="3" borderId="5" xfId="0" applyNumberFormat="1" applyFont="1" applyFill="1" applyBorder="1" applyAlignment="1" applyProtection="1">
      <alignment horizontal="center" wrapText="1"/>
      <protection locked="0"/>
    </xf>
    <xf numFmtId="1" fontId="37" fillId="3" borderId="5" xfId="0" applyNumberFormat="1" applyFont="1" applyFill="1" applyBorder="1" applyAlignment="1" applyProtection="1">
      <alignment horizontal="center" wrapText="1"/>
      <protection locked="0"/>
    </xf>
    <xf numFmtId="49" fontId="37" fillId="0" borderId="5" xfId="0" applyNumberFormat="1" applyFont="1" applyFill="1" applyBorder="1" applyAlignment="1" applyProtection="1">
      <alignment horizontal="center" wrapText="1"/>
      <protection locked="0"/>
    </xf>
    <xf numFmtId="1" fontId="37" fillId="0" borderId="5" xfId="0" applyNumberFormat="1" applyFont="1" applyFill="1" applyBorder="1" applyAlignment="1" applyProtection="1">
      <alignment horizontal="center" wrapText="1"/>
      <protection locked="0"/>
    </xf>
    <xf numFmtId="49" fontId="37" fillId="0" borderId="5" xfId="0" applyNumberFormat="1" applyFont="1" applyBorder="1" applyAlignment="1" applyProtection="1">
      <alignment horizontal="center" wrapText="1"/>
      <protection locked="0"/>
    </xf>
    <xf numFmtId="49" fontId="38" fillId="0" borderId="5" xfId="0" applyNumberFormat="1" applyFont="1" applyBorder="1" applyAlignment="1">
      <alignment horizontal="center"/>
    </xf>
    <xf numFmtId="49" fontId="37" fillId="3" borderId="5" xfId="0" applyNumberFormat="1" applyFont="1" applyFill="1" applyBorder="1" applyAlignment="1">
      <alignment horizontal="center"/>
    </xf>
    <xf numFmtId="49" fontId="37" fillId="3" borderId="5" xfId="0" applyNumberFormat="1" applyFont="1" applyFill="1" applyBorder="1" applyAlignment="1">
      <alignment horizontal="center" wrapText="1"/>
    </xf>
    <xf numFmtId="49" fontId="37" fillId="2" borderId="5" xfId="0" applyNumberFormat="1" applyFont="1" applyFill="1" applyBorder="1" applyAlignment="1">
      <alignment horizontal="center" wrapText="1"/>
    </xf>
    <xf numFmtId="0" fontId="38" fillId="0" borderId="5" xfId="0" applyFont="1" applyBorder="1" applyAlignment="1">
      <alignment horizontal="center"/>
    </xf>
    <xf numFmtId="49" fontId="38" fillId="0" borderId="5" xfId="0" applyNumberFormat="1" applyFont="1" applyFill="1" applyBorder="1" applyAlignment="1">
      <alignment horizontal="center" wrapText="1"/>
    </xf>
    <xf numFmtId="0" fontId="39" fillId="4" borderId="5" xfId="0" applyFont="1" applyFill="1" applyBorder="1" applyAlignment="1">
      <alignment horizontal="center"/>
    </xf>
    <xf numFmtId="0" fontId="38" fillId="3" borderId="5" xfId="0" applyFont="1" applyFill="1" applyBorder="1" applyAlignment="1">
      <alignment horizontal="center"/>
    </xf>
    <xf numFmtId="49" fontId="38" fillId="3" borderId="5" xfId="0" applyNumberFormat="1" applyFont="1" applyFill="1" applyBorder="1" applyAlignment="1">
      <alignment horizontal="center" wrapText="1"/>
    </xf>
    <xf numFmtId="49" fontId="38" fillId="0" borderId="5" xfId="0" applyNumberFormat="1" applyFont="1" applyBorder="1" applyAlignment="1">
      <alignment horizontal="center" wrapText="1"/>
    </xf>
    <xf numFmtId="0" fontId="37" fillId="3" borderId="9" xfId="0" applyFont="1" applyFill="1" applyBorder="1" applyAlignment="1"/>
    <xf numFmtId="0" fontId="38" fillId="3" borderId="10" xfId="0" applyFont="1" applyFill="1" applyBorder="1" applyAlignment="1">
      <alignment horizontal="center" wrapText="1"/>
    </xf>
    <xf numFmtId="0" fontId="38" fillId="3" borderId="10" xfId="0" applyNumberFormat="1" applyFont="1" applyFill="1" applyBorder="1" applyAlignment="1" applyProtection="1">
      <alignment horizontal="left" wrapText="1"/>
      <protection locked="0"/>
    </xf>
    <xf numFmtId="0" fontId="37" fillId="0" borderId="9" xfId="0" applyFont="1" applyFill="1" applyBorder="1" applyAlignment="1"/>
    <xf numFmtId="0" fontId="37" fillId="0" borderId="10" xfId="0" applyFont="1" applyFill="1" applyBorder="1" applyAlignment="1">
      <alignment wrapText="1"/>
    </xf>
    <xf numFmtId="0" fontId="37" fillId="0" borderId="10" xfId="0" applyFont="1" applyFill="1" applyBorder="1" applyAlignment="1">
      <alignment horizontal="left" wrapText="1"/>
    </xf>
    <xf numFmtId="49" fontId="37" fillId="0" borderId="10" xfId="0" applyNumberFormat="1" applyFont="1" applyFill="1" applyBorder="1" applyAlignment="1">
      <alignment wrapText="1"/>
    </xf>
    <xf numFmtId="0" fontId="39" fillId="4" borderId="9" xfId="0" applyFont="1" applyFill="1" applyBorder="1" applyAlignment="1"/>
    <xf numFmtId="0" fontId="28" fillId="4" borderId="10" xfId="0" applyFont="1" applyFill="1" applyBorder="1" applyAlignment="1">
      <alignment horizontal="left" wrapText="1"/>
    </xf>
    <xf numFmtId="49" fontId="37" fillId="0" borderId="10" xfId="0" applyNumberFormat="1" applyFont="1" applyFill="1" applyBorder="1" applyAlignment="1" applyProtection="1">
      <alignment horizontal="left" wrapText="1"/>
      <protection locked="0"/>
    </xf>
    <xf numFmtId="49" fontId="37" fillId="0" borderId="10" xfId="0" applyNumberFormat="1" applyFont="1" applyFill="1" applyBorder="1" applyAlignment="1">
      <alignment horizontal="left" wrapText="1"/>
    </xf>
    <xf numFmtId="0" fontId="37" fillId="0" borderId="10" xfId="0" applyFont="1" applyBorder="1" applyAlignment="1">
      <alignment wrapText="1"/>
    </xf>
    <xf numFmtId="0" fontId="37" fillId="0" borderId="10" xfId="1" applyFont="1" applyFill="1" applyBorder="1" applyAlignment="1" applyProtection="1">
      <alignment horizontal="left" wrapText="1"/>
    </xf>
    <xf numFmtId="0" fontId="38" fillId="2" borderId="10" xfId="0" applyFont="1" applyFill="1" applyBorder="1" applyAlignment="1">
      <alignment horizontal="left" wrapText="1"/>
    </xf>
    <xf numFmtId="0" fontId="38" fillId="0" borderId="10" xfId="0" applyFont="1" applyFill="1" applyBorder="1" applyAlignment="1" applyProtection="1">
      <alignment horizontal="left" wrapText="1"/>
      <protection locked="0"/>
    </xf>
    <xf numFmtId="49" fontId="37" fillId="0" borderId="10" xfId="0" applyNumberFormat="1" applyFont="1" applyFill="1" applyBorder="1" applyAlignment="1" applyProtection="1">
      <alignment wrapText="1"/>
      <protection locked="0"/>
    </xf>
    <xf numFmtId="0" fontId="28" fillId="4" borderId="10" xfId="0" applyFont="1" applyFill="1" applyBorder="1" applyAlignment="1" applyProtection="1">
      <alignment horizontal="left" wrapText="1"/>
      <protection locked="0"/>
    </xf>
    <xf numFmtId="0" fontId="39" fillId="4" borderId="10" xfId="0" applyFont="1" applyFill="1" applyBorder="1" applyAlignment="1" applyProtection="1">
      <alignment horizontal="left" wrapText="1"/>
      <protection locked="0"/>
    </xf>
    <xf numFmtId="49" fontId="37" fillId="3" borderId="10" xfId="0" applyNumberFormat="1" applyFont="1" applyFill="1" applyBorder="1" applyAlignment="1" applyProtection="1">
      <alignment wrapText="1"/>
      <protection locked="0"/>
    </xf>
    <xf numFmtId="49" fontId="37" fillId="0" borderId="10" xfId="0" applyNumberFormat="1" applyFont="1" applyBorder="1" applyAlignment="1" applyProtection="1">
      <alignment wrapText="1"/>
      <protection locked="0"/>
    </xf>
    <xf numFmtId="0" fontId="28" fillId="4" borderId="10" xfId="0" applyFont="1" applyFill="1" applyBorder="1" applyAlignment="1">
      <alignment wrapText="1"/>
    </xf>
    <xf numFmtId="49" fontId="37" fillId="3" borderId="10" xfId="0" applyNumberFormat="1" applyFont="1" applyFill="1" applyBorder="1" applyAlignment="1">
      <alignment wrapText="1"/>
    </xf>
    <xf numFmtId="0" fontId="38" fillId="0" borderId="10" xfId="0" applyFont="1" applyFill="1" applyBorder="1" applyAlignment="1">
      <alignment horizontal="left" wrapText="1"/>
    </xf>
    <xf numFmtId="49" fontId="37" fillId="0" borderId="10" xfId="0" applyNumberFormat="1" applyFont="1" applyBorder="1" applyAlignment="1" applyProtection="1">
      <alignment horizontal="left" wrapText="1"/>
      <protection locked="0"/>
    </xf>
    <xf numFmtId="0" fontId="37" fillId="2" borderId="10" xfId="0" applyFont="1" applyFill="1" applyBorder="1" applyAlignment="1">
      <alignment horizontal="left" wrapText="1"/>
    </xf>
    <xf numFmtId="0" fontId="38" fillId="2" borderId="10" xfId="0" applyFont="1" applyFill="1" applyBorder="1" applyAlignment="1" applyProtection="1">
      <alignment horizontal="left" wrapText="1"/>
      <protection locked="0"/>
    </xf>
    <xf numFmtId="49" fontId="37" fillId="2" borderId="10" xfId="0" applyNumberFormat="1" applyFont="1" applyFill="1" applyBorder="1" applyAlignment="1">
      <alignment wrapText="1"/>
    </xf>
    <xf numFmtId="0" fontId="29" fillId="0" borderId="10" xfId="0" applyFont="1" applyBorder="1" applyAlignment="1" applyProtection="1">
      <alignment horizontal="left" wrapText="1"/>
      <protection locked="0"/>
    </xf>
    <xf numFmtId="0" fontId="38" fillId="0" borderId="10" xfId="0" applyFont="1" applyBorder="1" applyAlignment="1" applyProtection="1">
      <alignment horizontal="left" wrapText="1"/>
      <protection locked="0"/>
    </xf>
    <xf numFmtId="3" fontId="37" fillId="0" borderId="10" xfId="0" applyNumberFormat="1" applyFont="1" applyBorder="1" applyAlignment="1">
      <alignment horizontal="left" wrapText="1"/>
    </xf>
    <xf numFmtId="49" fontId="38" fillId="0" borderId="10" xfId="0" applyNumberFormat="1" applyFont="1" applyFill="1" applyBorder="1" applyAlignment="1">
      <alignment wrapText="1"/>
    </xf>
    <xf numFmtId="49" fontId="28" fillId="4" borderId="10" xfId="0" applyNumberFormat="1" applyFont="1" applyFill="1" applyBorder="1" applyAlignment="1">
      <alignment wrapText="1"/>
    </xf>
    <xf numFmtId="49" fontId="38" fillId="3" borderId="10" xfId="0" applyNumberFormat="1" applyFont="1" applyFill="1" applyBorder="1" applyAlignment="1">
      <alignment wrapText="1"/>
    </xf>
    <xf numFmtId="49" fontId="38" fillId="0" borderId="10" xfId="0" applyNumberFormat="1" applyFont="1" applyBorder="1" applyAlignment="1" applyProtection="1">
      <alignment horizontal="left" wrapText="1"/>
      <protection locked="0"/>
    </xf>
    <xf numFmtId="0" fontId="38" fillId="0" borderId="10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/>
    <xf numFmtId="0" fontId="8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165" fontId="3" fillId="8" borderId="0" xfId="0" applyNumberFormat="1" applyFont="1" applyFill="1" applyBorder="1" applyAlignment="1">
      <alignment horizontal="center" wrapText="1"/>
    </xf>
    <xf numFmtId="0" fontId="42" fillId="0" borderId="0" xfId="0" applyFont="1" applyFill="1"/>
    <xf numFmtId="0" fontId="42" fillId="0" borderId="0" xfId="0" applyFont="1" applyAlignment="1">
      <alignment horizontal="center"/>
    </xf>
    <xf numFmtId="0" fontId="42" fillId="0" borderId="0" xfId="0" applyFont="1" applyAlignment="1">
      <alignment wrapText="1"/>
    </xf>
    <xf numFmtId="167" fontId="5" fillId="8" borderId="0" xfId="0" applyNumberFormat="1" applyFont="1" applyFill="1" applyBorder="1" applyAlignment="1">
      <alignment horizontal="center" wrapText="1"/>
    </xf>
    <xf numFmtId="165" fontId="30" fillId="8" borderId="0" xfId="0" applyNumberFormat="1" applyFont="1" applyFill="1" applyBorder="1" applyAlignment="1">
      <alignment horizontal="center" wrapText="1"/>
    </xf>
    <xf numFmtId="167" fontId="5" fillId="9" borderId="0" xfId="0" applyNumberFormat="1" applyFont="1" applyFill="1" applyBorder="1" applyAlignment="1">
      <alignment horizontal="center" wrapText="1"/>
    </xf>
    <xf numFmtId="165" fontId="30" fillId="9" borderId="0" xfId="0" applyNumberFormat="1" applyFont="1" applyFill="1" applyBorder="1" applyAlignment="1">
      <alignment horizontal="center" wrapText="1"/>
    </xf>
    <xf numFmtId="167" fontId="5" fillId="7" borderId="0" xfId="0" applyNumberFormat="1" applyFont="1" applyFill="1" applyBorder="1" applyAlignment="1">
      <alignment horizontal="center" wrapText="1"/>
    </xf>
    <xf numFmtId="165" fontId="30" fillId="7" borderId="0" xfId="0" applyNumberFormat="1" applyFont="1" applyFill="1" applyBorder="1" applyAlignment="1">
      <alignment horizontal="center" wrapText="1"/>
    </xf>
    <xf numFmtId="0" fontId="42" fillId="0" borderId="0" xfId="0" applyFont="1" applyBorder="1" applyAlignment="1">
      <alignment horizontal="right" wrapText="1"/>
    </xf>
    <xf numFmtId="0" fontId="42" fillId="0" borderId="0" xfId="0" applyFont="1" applyBorder="1" applyAlignment="1">
      <alignment wrapText="1"/>
    </xf>
    <xf numFmtId="0" fontId="42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wrapText="1"/>
    </xf>
    <xf numFmtId="0" fontId="35" fillId="0" borderId="0" xfId="0" applyFont="1" applyFill="1" applyBorder="1" applyAlignment="1">
      <alignment horizontal="right" wrapText="1"/>
    </xf>
    <xf numFmtId="0" fontId="35" fillId="0" borderId="0" xfId="0" applyFont="1" applyFill="1" applyBorder="1" applyAlignment="1">
      <alignment wrapText="1"/>
    </xf>
    <xf numFmtId="167" fontId="2" fillId="8" borderId="0" xfId="0" applyNumberFormat="1" applyFont="1" applyFill="1" applyBorder="1" applyAlignment="1">
      <alignment horizontal="center" vertical="center" wrapText="1"/>
    </xf>
    <xf numFmtId="167" fontId="2" fillId="9" borderId="0" xfId="0" applyNumberFormat="1" applyFont="1" applyFill="1" applyBorder="1" applyAlignment="1">
      <alignment horizontal="center" vertical="center" wrapText="1"/>
    </xf>
    <xf numFmtId="167" fontId="2" fillId="7" borderId="0" xfId="0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left" wrapText="1"/>
    </xf>
    <xf numFmtId="167" fontId="18" fillId="3" borderId="0" xfId="0" applyNumberFormat="1" applyFont="1" applyFill="1" applyAlignment="1">
      <alignment horizontal="center" wrapText="1"/>
    </xf>
    <xf numFmtId="0" fontId="43" fillId="4" borderId="10" xfId="0" applyFont="1" applyFill="1" applyBorder="1" applyAlignment="1" applyProtection="1">
      <alignment horizontal="left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wrapText="1"/>
    </xf>
    <xf numFmtId="167" fontId="1" fillId="7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164" fontId="36" fillId="0" borderId="0" xfId="0" applyNumberFormat="1" applyFont="1" applyFill="1" applyAlignment="1">
      <alignment horizontal="left"/>
    </xf>
    <xf numFmtId="0" fontId="35" fillId="11" borderId="0" xfId="0" applyFont="1" applyFill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38" fillId="0" borderId="9" xfId="0" applyFont="1" applyFill="1" applyBorder="1" applyAlignment="1"/>
    <xf numFmtId="0" fontId="38" fillId="12" borderId="9" xfId="0" applyFont="1" applyFill="1" applyBorder="1" applyAlignment="1"/>
    <xf numFmtId="49" fontId="38" fillId="12" borderId="5" xfId="0" applyNumberFormat="1" applyFont="1" applyFill="1" applyBorder="1" applyAlignment="1">
      <alignment horizontal="center"/>
    </xf>
    <xf numFmtId="0" fontId="38" fillId="12" borderId="10" xfId="0" applyFont="1" applyFill="1" applyBorder="1" applyAlignment="1" applyProtection="1">
      <alignment horizontal="left" wrapText="1"/>
      <protection locked="0"/>
    </xf>
    <xf numFmtId="0" fontId="39" fillId="12" borderId="9" xfId="0" applyFont="1" applyFill="1" applyBorder="1" applyAlignment="1"/>
    <xf numFmtId="49" fontId="39" fillId="12" borderId="5" xfId="0" applyNumberFormat="1" applyFont="1" applyFill="1" applyBorder="1" applyAlignment="1">
      <alignment horizontal="center"/>
    </xf>
    <xf numFmtId="49" fontId="39" fillId="12" borderId="5" xfId="0" applyNumberFormat="1" applyFont="1" applyFill="1" applyBorder="1" applyAlignment="1">
      <alignment horizontal="center" wrapText="1"/>
    </xf>
    <xf numFmtId="0" fontId="28" fillId="12" borderId="10" xfId="0" applyFont="1" applyFill="1" applyBorder="1" applyAlignment="1">
      <alignment horizontal="left" wrapText="1"/>
    </xf>
    <xf numFmtId="166" fontId="39" fillId="12" borderId="5" xfId="0" applyNumberFormat="1" applyFont="1" applyFill="1" applyBorder="1" applyAlignment="1">
      <alignment horizontal="center"/>
    </xf>
    <xf numFmtId="1" fontId="39" fillId="12" borderId="5" xfId="0" applyNumberFormat="1" applyFont="1" applyFill="1" applyBorder="1" applyAlignment="1">
      <alignment horizontal="center"/>
    </xf>
    <xf numFmtId="0" fontId="28" fillId="12" borderId="10" xfId="0" applyFont="1" applyFill="1" applyBorder="1" applyAlignment="1" applyProtection="1">
      <alignment horizontal="left" wrapText="1"/>
      <protection locked="0"/>
    </xf>
    <xf numFmtId="49" fontId="39" fillId="12" borderId="5" xfId="0" applyNumberFormat="1" applyFont="1" applyFill="1" applyBorder="1" applyAlignment="1" applyProtection="1">
      <alignment horizontal="center" wrapText="1"/>
      <protection locked="0"/>
    </xf>
    <xf numFmtId="1" fontId="39" fillId="12" borderId="5" xfId="0" applyNumberFormat="1" applyFont="1" applyFill="1" applyBorder="1" applyAlignment="1" applyProtection="1">
      <alignment horizontal="center" wrapText="1"/>
      <protection locked="0"/>
    </xf>
    <xf numFmtId="0" fontId="39" fillId="12" borderId="9" xfId="0" applyFont="1" applyFill="1" applyBorder="1" applyAlignment="1">
      <alignment horizontal="center"/>
    </xf>
    <xf numFmtId="49" fontId="28" fillId="12" borderId="10" xfId="0" applyNumberFormat="1" applyFont="1" applyFill="1" applyBorder="1" applyAlignment="1" applyProtection="1">
      <alignment wrapText="1"/>
      <protection locked="0"/>
    </xf>
    <xf numFmtId="49" fontId="28" fillId="12" borderId="10" xfId="0" applyNumberFormat="1" applyFont="1" applyFill="1" applyBorder="1" applyAlignment="1">
      <alignment horizontal="left" wrapText="1"/>
    </xf>
    <xf numFmtId="0" fontId="28" fillId="12" borderId="10" xfId="0" applyFont="1" applyFill="1" applyBorder="1" applyAlignment="1">
      <alignment wrapText="1"/>
    </xf>
    <xf numFmtId="167" fontId="45" fillId="0" borderId="9" xfId="0" applyNumberFormat="1" applyFont="1" applyFill="1" applyBorder="1" applyAlignment="1">
      <alignment horizontal="center" wrapText="1"/>
    </xf>
    <xf numFmtId="167" fontId="45" fillId="0" borderId="5" xfId="0" applyNumberFormat="1" applyFont="1" applyFill="1" applyBorder="1" applyAlignment="1">
      <alignment horizontal="center" wrapText="1"/>
    </xf>
    <xf numFmtId="165" fontId="45" fillId="0" borderId="5" xfId="0" applyNumberFormat="1" applyFont="1" applyFill="1" applyBorder="1" applyAlignment="1">
      <alignment horizontal="center" wrapText="1"/>
    </xf>
    <xf numFmtId="165" fontId="45" fillId="0" borderId="10" xfId="0" applyNumberFormat="1" applyFont="1" applyFill="1" applyBorder="1" applyAlignment="1">
      <alignment horizontal="center" wrapText="1"/>
    </xf>
    <xf numFmtId="167" fontId="46" fillId="0" borderId="9" xfId="0" applyNumberFormat="1" applyFont="1" applyFill="1" applyBorder="1" applyAlignment="1" applyProtection="1">
      <alignment horizontal="center" wrapText="1"/>
      <protection locked="0"/>
    </xf>
    <xf numFmtId="167" fontId="46" fillId="0" borderId="5" xfId="0" applyNumberFormat="1" applyFont="1" applyFill="1" applyBorder="1" applyAlignment="1" applyProtection="1">
      <alignment horizontal="center" wrapText="1"/>
      <protection locked="0"/>
    </xf>
    <xf numFmtId="10" fontId="46" fillId="0" borderId="5" xfId="0" applyNumberFormat="1" applyFont="1" applyFill="1" applyBorder="1" applyAlignment="1">
      <alignment horizontal="center" wrapText="1"/>
    </xf>
    <xf numFmtId="167" fontId="46" fillId="0" borderId="5" xfId="0" applyNumberFormat="1" applyFont="1" applyFill="1" applyBorder="1" applyAlignment="1">
      <alignment horizontal="center" wrapText="1"/>
    </xf>
    <xf numFmtId="165" fontId="46" fillId="0" borderId="10" xfId="0" applyNumberFormat="1" applyFont="1" applyFill="1" applyBorder="1" applyAlignment="1">
      <alignment horizontal="center" wrapText="1"/>
    </xf>
    <xf numFmtId="167" fontId="46" fillId="0" borderId="9" xfId="0" applyNumberFormat="1" applyFont="1" applyFill="1" applyBorder="1" applyAlignment="1">
      <alignment horizontal="center" wrapText="1"/>
    </xf>
    <xf numFmtId="167" fontId="47" fillId="0" borderId="5" xfId="0" applyNumberFormat="1" applyFont="1" applyFill="1" applyBorder="1" applyAlignment="1">
      <alignment horizontal="center" wrapText="1"/>
    </xf>
    <xf numFmtId="167" fontId="47" fillId="0" borderId="9" xfId="0" applyNumberFormat="1" applyFont="1" applyFill="1" applyBorder="1" applyAlignment="1">
      <alignment horizontal="center" wrapText="1"/>
    </xf>
    <xf numFmtId="165" fontId="46" fillId="0" borderId="5" xfId="0" applyNumberFormat="1" applyFont="1" applyFill="1" applyBorder="1" applyAlignment="1">
      <alignment horizontal="center" wrapText="1"/>
    </xf>
    <xf numFmtId="167" fontId="48" fillId="0" borderId="5" xfId="0" applyNumberFormat="1" applyFont="1" applyFill="1" applyBorder="1" applyAlignment="1">
      <alignment horizontal="center" wrapText="1"/>
    </xf>
    <xf numFmtId="167" fontId="46" fillId="0" borderId="9" xfId="0" applyNumberFormat="1" applyFont="1" applyFill="1" applyBorder="1" applyAlignment="1" applyProtection="1">
      <alignment horizontal="center" wrapText="1"/>
    </xf>
    <xf numFmtId="167" fontId="46" fillId="0" borderId="5" xfId="0" applyNumberFormat="1" applyFont="1" applyFill="1" applyBorder="1" applyAlignment="1" applyProtection="1">
      <alignment horizontal="center" wrapText="1"/>
    </xf>
    <xf numFmtId="167" fontId="51" fillId="0" borderId="9" xfId="0" applyNumberFormat="1" applyFont="1" applyFill="1" applyBorder="1" applyAlignment="1">
      <alignment horizontal="center" wrapText="1"/>
    </xf>
    <xf numFmtId="167" fontId="51" fillId="0" borderId="5" xfId="0" applyNumberFormat="1" applyFont="1" applyFill="1" applyBorder="1" applyAlignment="1">
      <alignment horizontal="center" wrapText="1"/>
    </xf>
    <xf numFmtId="167" fontId="47" fillId="0" borderId="9" xfId="0" applyNumberFormat="1" applyFont="1" applyFill="1" applyBorder="1" applyAlignment="1" applyProtection="1">
      <alignment horizontal="center" wrapText="1"/>
      <protection locked="0"/>
    </xf>
    <xf numFmtId="167" fontId="45" fillId="0" borderId="9" xfId="0" applyNumberFormat="1" applyFont="1" applyFill="1" applyBorder="1" applyAlignment="1" applyProtection="1">
      <alignment horizontal="center" wrapText="1"/>
    </xf>
    <xf numFmtId="167" fontId="45" fillId="0" borderId="5" xfId="0" applyNumberFormat="1" applyFont="1" applyFill="1" applyBorder="1" applyAlignment="1" applyProtection="1">
      <alignment horizontal="center" wrapText="1"/>
    </xf>
    <xf numFmtId="10" fontId="45" fillId="0" borderId="5" xfId="0" applyNumberFormat="1" applyFont="1" applyFill="1" applyBorder="1" applyAlignment="1">
      <alignment horizontal="center" wrapText="1"/>
    </xf>
    <xf numFmtId="167" fontId="45" fillId="0" borderId="9" xfId="0" applyNumberFormat="1" applyFont="1" applyFill="1" applyBorder="1" applyAlignment="1" applyProtection="1">
      <alignment horizontal="center" wrapText="1"/>
      <protection locked="0"/>
    </xf>
    <xf numFmtId="167" fontId="45" fillId="0" borderId="5" xfId="0" applyNumberFormat="1" applyFont="1" applyFill="1" applyBorder="1" applyAlignment="1" applyProtection="1">
      <alignment horizontal="center" wrapText="1"/>
      <protection locked="0"/>
    </xf>
    <xf numFmtId="167" fontId="45" fillId="0" borderId="11" xfId="0" applyNumberFormat="1" applyFont="1" applyFill="1" applyBorder="1" applyAlignment="1" applyProtection="1">
      <alignment horizontal="center" wrapText="1"/>
    </xf>
    <xf numFmtId="167" fontId="45" fillId="0" borderId="12" xfId="0" applyNumberFormat="1" applyFont="1" applyFill="1" applyBorder="1" applyAlignment="1" applyProtection="1">
      <alignment horizontal="center" wrapText="1"/>
    </xf>
    <xf numFmtId="167" fontId="45" fillId="0" borderId="12" xfId="0" applyNumberFormat="1" applyFont="1" applyFill="1" applyBorder="1" applyAlignment="1">
      <alignment horizontal="center" wrapText="1"/>
    </xf>
    <xf numFmtId="165" fontId="45" fillId="0" borderId="13" xfId="0" applyNumberFormat="1" applyFont="1" applyFill="1" applyBorder="1" applyAlignment="1">
      <alignment horizontal="center" wrapText="1"/>
    </xf>
    <xf numFmtId="167" fontId="45" fillId="0" borderId="11" xfId="0" applyNumberFormat="1" applyFont="1" applyFill="1" applyBorder="1" applyAlignment="1">
      <alignment horizontal="center" wrapText="1"/>
    </xf>
    <xf numFmtId="167" fontId="45" fillId="3" borderId="9" xfId="0" applyNumberFormat="1" applyFont="1" applyFill="1" applyBorder="1" applyAlignment="1">
      <alignment horizontal="center" wrapText="1"/>
    </xf>
    <xf numFmtId="167" fontId="45" fillId="3" borderId="5" xfId="0" applyNumberFormat="1" applyFont="1" applyFill="1" applyBorder="1" applyAlignment="1">
      <alignment horizontal="center" wrapText="1"/>
    </xf>
    <xf numFmtId="167" fontId="45" fillId="6" borderId="5" xfId="0" applyNumberFormat="1" applyFont="1" applyFill="1" applyBorder="1" applyAlignment="1">
      <alignment horizontal="center" wrapText="1"/>
    </xf>
    <xf numFmtId="165" fontId="45" fillId="3" borderId="5" xfId="0" applyNumberFormat="1" applyFont="1" applyFill="1" applyBorder="1" applyAlignment="1">
      <alignment horizontal="center" wrapText="1"/>
    </xf>
    <xf numFmtId="165" fontId="45" fillId="3" borderId="10" xfId="0" applyNumberFormat="1" applyFont="1" applyFill="1" applyBorder="1" applyAlignment="1">
      <alignment horizontal="center" wrapText="1"/>
    </xf>
    <xf numFmtId="167" fontId="45" fillId="12" borderId="9" xfId="0" applyNumberFormat="1" applyFont="1" applyFill="1" applyBorder="1" applyAlignment="1">
      <alignment horizontal="center" wrapText="1"/>
    </xf>
    <xf numFmtId="167" fontId="45" fillId="12" borderId="5" xfId="0" applyNumberFormat="1" applyFont="1" applyFill="1" applyBorder="1" applyAlignment="1">
      <alignment horizontal="center" wrapText="1"/>
    </xf>
    <xf numFmtId="165" fontId="45" fillId="12" borderId="5" xfId="0" applyNumberFormat="1" applyFont="1" applyFill="1" applyBorder="1" applyAlignment="1">
      <alignment horizontal="center" wrapText="1"/>
    </xf>
    <xf numFmtId="165" fontId="45" fillId="12" borderId="10" xfId="0" applyNumberFormat="1" applyFont="1" applyFill="1" applyBorder="1" applyAlignment="1">
      <alignment horizontal="center" wrapText="1"/>
    </xf>
    <xf numFmtId="167" fontId="46" fillId="6" borderId="5" xfId="0" applyNumberFormat="1" applyFont="1" applyFill="1" applyBorder="1" applyAlignment="1" applyProtection="1">
      <alignment horizontal="center" wrapText="1"/>
      <protection locked="0"/>
    </xf>
    <xf numFmtId="167" fontId="47" fillId="3" borderId="5" xfId="0" applyNumberFormat="1" applyFont="1" applyFill="1" applyBorder="1" applyAlignment="1">
      <alignment horizontal="center" wrapText="1"/>
    </xf>
    <xf numFmtId="167" fontId="47" fillId="6" borderId="5" xfId="0" applyNumberFormat="1" applyFont="1" applyFill="1" applyBorder="1" applyAlignment="1" applyProtection="1">
      <alignment horizontal="center" wrapText="1"/>
      <protection locked="0"/>
    </xf>
    <xf numFmtId="167" fontId="46" fillId="3" borderId="5" xfId="0" applyNumberFormat="1" applyFont="1" applyFill="1" applyBorder="1" applyAlignment="1">
      <alignment horizontal="center" wrapText="1"/>
    </xf>
    <xf numFmtId="167" fontId="46" fillId="6" borderId="5" xfId="0" applyNumberFormat="1" applyFont="1" applyFill="1" applyBorder="1" applyAlignment="1">
      <alignment horizontal="center" wrapText="1"/>
    </xf>
    <xf numFmtId="165" fontId="46" fillId="2" borderId="10" xfId="0" applyNumberFormat="1" applyFont="1" applyFill="1" applyBorder="1" applyAlignment="1">
      <alignment horizontal="center" wrapText="1"/>
    </xf>
    <xf numFmtId="167" fontId="48" fillId="12" borderId="9" xfId="0" applyNumberFormat="1" applyFont="1" applyFill="1" applyBorder="1" applyAlignment="1" applyProtection="1">
      <alignment horizontal="center" wrapText="1"/>
      <protection locked="0"/>
    </xf>
    <xf numFmtId="167" fontId="48" fillId="12" borderId="5" xfId="0" applyNumberFormat="1" applyFont="1" applyFill="1" applyBorder="1" applyAlignment="1" applyProtection="1">
      <alignment horizontal="center" wrapText="1"/>
      <protection locked="0"/>
    </xf>
    <xf numFmtId="164" fontId="48" fillId="6" borderId="5" xfId="0" applyNumberFormat="1" applyFont="1" applyFill="1" applyBorder="1" applyAlignment="1" applyProtection="1">
      <alignment horizontal="center" wrapText="1"/>
      <protection locked="0"/>
    </xf>
    <xf numFmtId="10" fontId="48" fillId="12" borderId="5" xfId="0" applyNumberFormat="1" applyFont="1" applyFill="1" applyBorder="1" applyAlignment="1">
      <alignment horizontal="center" wrapText="1"/>
    </xf>
    <xf numFmtId="167" fontId="48" fillId="12" borderId="5" xfId="0" applyNumberFormat="1" applyFont="1" applyFill="1" applyBorder="1" applyAlignment="1">
      <alignment horizontal="center" wrapText="1"/>
    </xf>
    <xf numFmtId="165" fontId="48" fillId="12" borderId="10" xfId="0" applyNumberFormat="1" applyFont="1" applyFill="1" applyBorder="1" applyAlignment="1">
      <alignment horizontal="center" wrapText="1"/>
    </xf>
    <xf numFmtId="167" fontId="49" fillId="12" borderId="9" xfId="0" applyNumberFormat="1" applyFont="1" applyFill="1" applyBorder="1" applyAlignment="1">
      <alignment horizontal="center" wrapText="1"/>
    </xf>
    <xf numFmtId="167" fontId="49" fillId="12" borderId="5" xfId="0" applyNumberFormat="1" applyFont="1" applyFill="1" applyBorder="1" applyAlignment="1">
      <alignment horizontal="center" wrapText="1"/>
    </xf>
    <xf numFmtId="167" fontId="49" fillId="6" borderId="5" xfId="0" applyNumberFormat="1" applyFont="1" applyFill="1" applyBorder="1" applyAlignment="1" applyProtection="1">
      <alignment horizontal="center" wrapText="1"/>
      <protection locked="0"/>
    </xf>
    <xf numFmtId="167" fontId="50" fillId="12" borderId="5" xfId="0" applyNumberFormat="1" applyFont="1" applyFill="1" applyBorder="1" applyAlignment="1">
      <alignment horizontal="center" wrapText="1"/>
    </xf>
    <xf numFmtId="167" fontId="48" fillId="12" borderId="9" xfId="0" applyNumberFormat="1" applyFont="1" applyFill="1" applyBorder="1" applyAlignment="1">
      <alignment horizontal="center" wrapText="1"/>
    </xf>
    <xf numFmtId="167" fontId="48" fillId="6" borderId="5" xfId="0" applyNumberFormat="1" applyFont="1" applyFill="1" applyBorder="1" applyAlignment="1">
      <alignment horizontal="center" wrapText="1"/>
    </xf>
    <xf numFmtId="167" fontId="48" fillId="6" borderId="5" xfId="0" applyNumberFormat="1" applyFont="1" applyFill="1" applyBorder="1" applyAlignment="1" applyProtection="1">
      <alignment horizontal="center" wrapText="1"/>
      <protection locked="0"/>
    </xf>
    <xf numFmtId="165" fontId="48" fillId="12" borderId="5" xfId="0" applyNumberFormat="1" applyFont="1" applyFill="1" applyBorder="1" applyAlignment="1">
      <alignment horizontal="center" wrapText="1"/>
    </xf>
    <xf numFmtId="164" fontId="46" fillId="6" borderId="5" xfId="0" applyNumberFormat="1" applyFont="1" applyFill="1" applyBorder="1" applyAlignment="1" applyProtection="1">
      <alignment horizontal="center" wrapText="1"/>
      <protection locked="0"/>
    </xf>
    <xf numFmtId="164" fontId="46" fillId="6" borderId="5" xfId="0" applyNumberFormat="1" applyFont="1" applyFill="1" applyBorder="1" applyAlignment="1">
      <alignment horizontal="center" wrapText="1"/>
    </xf>
    <xf numFmtId="167" fontId="47" fillId="6" borderId="5" xfId="0" applyNumberFormat="1" applyFont="1" applyFill="1" applyBorder="1" applyAlignment="1">
      <alignment horizontal="center" wrapText="1"/>
    </xf>
    <xf numFmtId="165" fontId="45" fillId="2" borderId="10" xfId="0" applyNumberFormat="1" applyFont="1" applyFill="1" applyBorder="1" applyAlignment="1">
      <alignment horizontal="center" wrapText="1"/>
    </xf>
    <xf numFmtId="167" fontId="46" fillId="6" borderId="5" xfId="0" applyNumberFormat="1" applyFont="1" applyFill="1" applyBorder="1" applyAlignment="1" applyProtection="1">
      <alignment horizontal="center" wrapText="1"/>
    </xf>
    <xf numFmtId="167" fontId="48" fillId="12" borderId="9" xfId="0" applyNumberFormat="1" applyFont="1" applyFill="1" applyBorder="1" applyAlignment="1" applyProtection="1">
      <alignment horizontal="center" wrapText="1"/>
    </xf>
    <xf numFmtId="167" fontId="48" fillId="12" borderId="5" xfId="0" applyNumberFormat="1" applyFont="1" applyFill="1" applyBorder="1" applyAlignment="1" applyProtection="1">
      <alignment horizontal="center" wrapText="1"/>
    </xf>
    <xf numFmtId="167" fontId="48" fillId="6" borderId="5" xfId="0" applyNumberFormat="1" applyFont="1" applyFill="1" applyBorder="1" applyAlignment="1" applyProtection="1">
      <alignment horizontal="center" wrapText="1"/>
    </xf>
    <xf numFmtId="168" fontId="48" fillId="12" borderId="5" xfId="0" applyNumberFormat="1" applyFont="1" applyFill="1" applyBorder="1" applyAlignment="1">
      <alignment horizontal="center" wrapText="1"/>
    </xf>
    <xf numFmtId="165" fontId="46" fillId="12" borderId="10" xfId="0" applyNumberFormat="1" applyFont="1" applyFill="1" applyBorder="1" applyAlignment="1">
      <alignment horizontal="center" wrapText="1"/>
    </xf>
    <xf numFmtId="167" fontId="46" fillId="3" borderId="9" xfId="0" applyNumberFormat="1" applyFont="1" applyFill="1" applyBorder="1" applyAlignment="1" applyProtection="1">
      <alignment horizontal="center" wrapText="1"/>
    </xf>
    <xf numFmtId="167" fontId="46" fillId="3" borderId="5" xfId="0" applyNumberFormat="1" applyFont="1" applyFill="1" applyBorder="1" applyAlignment="1" applyProtection="1">
      <alignment horizontal="center" wrapText="1"/>
    </xf>
    <xf numFmtId="167" fontId="46" fillId="3" borderId="9" xfId="0" applyNumberFormat="1" applyFont="1" applyFill="1" applyBorder="1" applyAlignment="1">
      <alignment horizontal="center" wrapText="1"/>
    </xf>
    <xf numFmtId="165" fontId="46" fillId="3" borderId="10" xfId="0" applyNumberFormat="1" applyFont="1" applyFill="1" applyBorder="1" applyAlignment="1">
      <alignment horizontal="center" wrapText="1"/>
    </xf>
    <xf numFmtId="167" fontId="49" fillId="12" borderId="9" xfId="0" applyNumberFormat="1" applyFont="1" applyFill="1" applyBorder="1" applyAlignment="1" applyProtection="1">
      <alignment horizontal="center" wrapText="1"/>
    </xf>
    <xf numFmtId="167" fontId="49" fillId="12" borderId="5" xfId="0" applyNumberFormat="1" applyFont="1" applyFill="1" applyBorder="1" applyAlignment="1" applyProtection="1">
      <alignment horizontal="center" wrapText="1"/>
    </xf>
    <xf numFmtId="167" fontId="49" fillId="6" borderId="5" xfId="0" applyNumberFormat="1" applyFont="1" applyFill="1" applyBorder="1" applyAlignment="1" applyProtection="1">
      <alignment horizontal="center" wrapText="1"/>
    </xf>
    <xf numFmtId="164" fontId="48" fillId="12" borderId="5" xfId="0" applyNumberFormat="1" applyFont="1" applyFill="1" applyBorder="1" applyAlignment="1">
      <alignment horizontal="center" wrapText="1"/>
    </xf>
    <xf numFmtId="164" fontId="48" fillId="6" borderId="5" xfId="0" applyNumberFormat="1" applyFont="1" applyFill="1" applyBorder="1" applyAlignment="1">
      <alignment horizontal="center" wrapText="1"/>
    </xf>
    <xf numFmtId="0" fontId="48" fillId="12" borderId="9" xfId="0" applyFont="1" applyFill="1" applyBorder="1" applyAlignment="1">
      <alignment horizontal="center" wrapText="1"/>
    </xf>
    <xf numFmtId="0" fontId="48" fillId="12" borderId="5" xfId="0" applyFont="1" applyFill="1" applyBorder="1" applyAlignment="1">
      <alignment horizontal="center" wrapText="1"/>
    </xf>
    <xf numFmtId="0" fontId="48" fillId="6" borderId="5" xfId="0" applyFont="1" applyFill="1" applyBorder="1" applyAlignment="1">
      <alignment horizontal="center" wrapText="1"/>
    </xf>
    <xf numFmtId="164" fontId="48" fillId="12" borderId="9" xfId="0" applyNumberFormat="1" applyFont="1" applyFill="1" applyBorder="1" applyAlignment="1">
      <alignment horizontal="center" wrapText="1"/>
    </xf>
    <xf numFmtId="164" fontId="49" fillId="6" borderId="5" xfId="0" applyNumberFormat="1" applyFont="1" applyFill="1" applyBorder="1" applyAlignment="1">
      <alignment horizontal="center" wrapText="1"/>
    </xf>
    <xf numFmtId="164" fontId="46" fillId="12" borderId="5" xfId="0" applyNumberFormat="1" applyFont="1" applyFill="1" applyBorder="1" applyAlignment="1">
      <alignment horizontal="center" wrapText="1"/>
    </xf>
    <xf numFmtId="164" fontId="46" fillId="12" borderId="10" xfId="0" applyNumberFormat="1" applyFont="1" applyFill="1" applyBorder="1" applyAlignment="1">
      <alignment horizontal="center" wrapText="1"/>
    </xf>
    <xf numFmtId="167" fontId="49" fillId="6" borderId="5" xfId="0" applyNumberFormat="1" applyFont="1" applyFill="1" applyBorder="1" applyAlignment="1">
      <alignment horizontal="center" wrapText="1"/>
    </xf>
    <xf numFmtId="167" fontId="47" fillId="3" borderId="9" xfId="0" applyNumberFormat="1" applyFont="1" applyFill="1" applyBorder="1" applyAlignment="1">
      <alignment horizontal="center" wrapText="1"/>
    </xf>
    <xf numFmtId="167" fontId="46" fillId="12" borderId="5" xfId="0" applyNumberFormat="1" applyFont="1" applyFill="1" applyBorder="1" applyAlignment="1">
      <alignment horizontal="center" wrapText="1"/>
    </xf>
    <xf numFmtId="167" fontId="48" fillId="4" borderId="9" xfId="0" applyNumberFormat="1" applyFont="1" applyFill="1" applyBorder="1" applyAlignment="1">
      <alignment horizontal="center" wrapText="1"/>
    </xf>
    <xf numFmtId="167" fontId="48" fillId="4" borderId="5" xfId="0" applyNumberFormat="1" applyFont="1" applyFill="1" applyBorder="1" applyAlignment="1">
      <alignment horizontal="center" wrapText="1"/>
    </xf>
    <xf numFmtId="10" fontId="48" fillId="4" borderId="5" xfId="0" applyNumberFormat="1" applyFont="1" applyFill="1" applyBorder="1" applyAlignment="1">
      <alignment horizontal="center" wrapText="1"/>
    </xf>
    <xf numFmtId="165" fontId="48" fillId="4" borderId="10" xfId="0" applyNumberFormat="1" applyFont="1" applyFill="1" applyBorder="1" applyAlignment="1">
      <alignment horizontal="center" wrapText="1"/>
    </xf>
    <xf numFmtId="167" fontId="49" fillId="4" borderId="9" xfId="0" applyNumberFormat="1" applyFont="1" applyFill="1" applyBorder="1" applyAlignment="1">
      <alignment horizontal="center" wrapText="1"/>
    </xf>
    <xf numFmtId="167" fontId="49" fillId="4" borderId="5" xfId="0" applyNumberFormat="1" applyFont="1" applyFill="1" applyBorder="1" applyAlignment="1">
      <alignment horizontal="center" wrapText="1"/>
    </xf>
    <xf numFmtId="167" fontId="45" fillId="4" borderId="5" xfId="0" applyNumberFormat="1" applyFont="1" applyFill="1" applyBorder="1" applyAlignment="1">
      <alignment horizontal="center" wrapText="1"/>
    </xf>
    <xf numFmtId="165" fontId="46" fillId="4" borderId="10" xfId="0" applyNumberFormat="1" applyFont="1" applyFill="1" applyBorder="1" applyAlignment="1">
      <alignment horizontal="center" wrapText="1"/>
    </xf>
    <xf numFmtId="165" fontId="45" fillId="4" borderId="5" xfId="0" applyNumberFormat="1" applyFont="1" applyFill="1" applyBorder="1" applyAlignment="1">
      <alignment horizontal="center" wrapText="1"/>
    </xf>
    <xf numFmtId="167" fontId="51" fillId="6" borderId="5" xfId="0" applyNumberFormat="1" applyFont="1" applyFill="1" applyBorder="1" applyAlignment="1">
      <alignment horizontal="center" wrapText="1"/>
    </xf>
    <xf numFmtId="167" fontId="48" fillId="4" borderId="9" xfId="0" applyNumberFormat="1" applyFont="1" applyFill="1" applyBorder="1" applyAlignment="1" applyProtection="1">
      <alignment horizontal="center" wrapText="1"/>
    </xf>
    <xf numFmtId="167" fontId="48" fillId="4" borderId="5" xfId="0" applyNumberFormat="1" applyFont="1" applyFill="1" applyBorder="1" applyAlignment="1" applyProtection="1">
      <alignment horizontal="center" wrapText="1"/>
    </xf>
    <xf numFmtId="165" fontId="46" fillId="4" borderId="5" xfId="0" applyNumberFormat="1" applyFont="1" applyFill="1" applyBorder="1" applyAlignment="1">
      <alignment horizontal="center" wrapText="1"/>
    </xf>
    <xf numFmtId="167" fontId="46" fillId="4" borderId="5" xfId="0" applyNumberFormat="1" applyFont="1" applyFill="1" applyBorder="1" applyAlignment="1">
      <alignment horizontal="center" wrapText="1"/>
    </xf>
    <xf numFmtId="167" fontId="45" fillId="6" borderId="5" xfId="0" applyNumberFormat="1" applyFont="1" applyFill="1" applyBorder="1" applyAlignment="1" applyProtection="1">
      <alignment horizontal="center" wrapText="1"/>
    </xf>
    <xf numFmtId="167" fontId="51" fillId="6" borderId="5" xfId="0" applyNumberFormat="1" applyFont="1" applyFill="1" applyBorder="1" applyAlignment="1" applyProtection="1">
      <alignment horizontal="center" wrapText="1"/>
    </xf>
    <xf numFmtId="165" fontId="45" fillId="2" borderId="5" xfId="0" applyNumberFormat="1" applyFont="1" applyFill="1" applyBorder="1" applyAlignment="1">
      <alignment horizontal="center" wrapText="1"/>
    </xf>
    <xf numFmtId="167" fontId="45" fillId="2" borderId="5" xfId="0" applyNumberFormat="1" applyFont="1" applyFill="1" applyBorder="1" applyAlignment="1">
      <alignment horizontal="center" wrapText="1"/>
    </xf>
    <xf numFmtId="165" fontId="48" fillId="4" borderId="5" xfId="0" applyNumberFormat="1" applyFont="1" applyFill="1" applyBorder="1" applyAlignment="1">
      <alignment horizontal="center" wrapText="1"/>
    </xf>
    <xf numFmtId="167" fontId="45" fillId="3" borderId="9" xfId="0" applyNumberFormat="1" applyFont="1" applyFill="1" applyBorder="1" applyAlignment="1" applyProtection="1">
      <alignment horizontal="center" wrapText="1"/>
    </xf>
    <xf numFmtId="167" fontId="45" fillId="3" borderId="5" xfId="0" applyNumberFormat="1" applyFont="1" applyFill="1" applyBorder="1" applyAlignment="1" applyProtection="1">
      <alignment horizontal="center" wrapText="1"/>
    </xf>
    <xf numFmtId="10" fontId="45" fillId="2" borderId="5" xfId="0" applyNumberFormat="1" applyFont="1" applyFill="1" applyBorder="1" applyAlignment="1">
      <alignment horizontal="center" wrapText="1"/>
    </xf>
    <xf numFmtId="168" fontId="45" fillId="2" borderId="5" xfId="0" applyNumberFormat="1" applyFont="1" applyFill="1" applyBorder="1" applyAlignment="1">
      <alignment horizontal="center" wrapText="1"/>
    </xf>
    <xf numFmtId="167" fontId="51" fillId="3" borderId="5" xfId="0" applyNumberFormat="1" applyFont="1" applyFill="1" applyBorder="1" applyAlignment="1">
      <alignment horizontal="center" wrapText="1"/>
    </xf>
    <xf numFmtId="167" fontId="51" fillId="6" borderId="5" xfId="0" applyNumberFormat="1" applyFont="1" applyFill="1" applyBorder="1" applyAlignment="1" applyProtection="1">
      <alignment horizontal="center" wrapText="1"/>
      <protection locked="0"/>
    </xf>
    <xf numFmtId="167" fontId="45" fillId="6" borderId="5" xfId="0" applyNumberFormat="1" applyFont="1" applyFill="1" applyBorder="1" applyAlignment="1" applyProtection="1">
      <alignment horizontal="center" wrapText="1"/>
      <protection locked="0"/>
    </xf>
    <xf numFmtId="167" fontId="49" fillId="12" borderId="9" xfId="0" applyNumberFormat="1" applyFont="1" applyFill="1" applyBorder="1" applyAlignment="1" applyProtection="1">
      <alignment horizontal="center" wrapText="1"/>
      <protection locked="0"/>
    </xf>
    <xf numFmtId="167" fontId="49" fillId="12" borderId="5" xfId="0" applyNumberFormat="1" applyFont="1" applyFill="1" applyBorder="1" applyAlignment="1" applyProtection="1">
      <alignment horizontal="center" wrapText="1"/>
      <protection locked="0"/>
    </xf>
    <xf numFmtId="167" fontId="49" fillId="4" borderId="9" xfId="0" applyNumberFormat="1" applyFont="1" applyFill="1" applyBorder="1" applyAlignment="1" applyProtection="1">
      <alignment horizontal="center" wrapText="1"/>
      <protection locked="0"/>
    </xf>
    <xf numFmtId="167" fontId="49" fillId="4" borderId="5" xfId="0" applyNumberFormat="1" applyFont="1" applyFill="1" applyBorder="1" applyAlignment="1" applyProtection="1">
      <alignment horizontal="center" wrapText="1"/>
      <protection locked="0"/>
    </xf>
    <xf numFmtId="165" fontId="48" fillId="2" borderId="5" xfId="0" applyNumberFormat="1" applyFont="1" applyFill="1" applyBorder="1" applyAlignment="1">
      <alignment horizontal="center" wrapText="1"/>
    </xf>
    <xf numFmtId="167" fontId="48" fillId="2" borderId="5" xfId="0" applyNumberFormat="1" applyFont="1" applyFill="1" applyBorder="1" applyAlignment="1">
      <alignment horizontal="center" wrapText="1"/>
    </xf>
    <xf numFmtId="167" fontId="45" fillId="6" borderId="12" xfId="0" applyNumberFormat="1" applyFont="1" applyFill="1" applyBorder="1" applyAlignment="1" applyProtection="1">
      <alignment horizontal="center" wrapText="1"/>
    </xf>
    <xf numFmtId="165" fontId="45" fillId="2" borderId="12" xfId="0" applyNumberFormat="1" applyFont="1" applyFill="1" applyBorder="1" applyAlignment="1">
      <alignment horizontal="center" wrapText="1"/>
    </xf>
    <xf numFmtId="167" fontId="45" fillId="2" borderId="12" xfId="0" applyNumberFormat="1" applyFont="1" applyFill="1" applyBorder="1" applyAlignment="1">
      <alignment horizontal="center" wrapText="1"/>
    </xf>
    <xf numFmtId="165" fontId="45" fillId="2" borderId="13" xfId="0" applyNumberFormat="1" applyFont="1" applyFill="1" applyBorder="1" applyAlignment="1">
      <alignment horizontal="center" wrapText="1"/>
    </xf>
    <xf numFmtId="167" fontId="45" fillId="3" borderId="12" xfId="0" applyNumberFormat="1" applyFont="1" applyFill="1" applyBorder="1" applyAlignment="1" applyProtection="1">
      <alignment horizontal="center" wrapText="1"/>
    </xf>
    <xf numFmtId="167" fontId="45" fillId="3" borderId="12" xfId="0" applyNumberFormat="1" applyFont="1" applyFill="1" applyBorder="1" applyAlignment="1">
      <alignment horizontal="center" wrapText="1"/>
    </xf>
    <xf numFmtId="167" fontId="45" fillId="6" borderId="12" xfId="0" applyNumberFormat="1" applyFont="1" applyFill="1" applyBorder="1" applyAlignment="1">
      <alignment horizontal="center" wrapText="1"/>
    </xf>
    <xf numFmtId="0" fontId="52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53" fillId="0" borderId="0" xfId="0" applyFont="1" applyFill="1" applyBorder="1" applyAlignment="1">
      <alignment wrapText="1"/>
    </xf>
    <xf numFmtId="0" fontId="54" fillId="0" borderId="0" xfId="0" applyFont="1" applyFill="1" applyAlignment="1">
      <alignment wrapText="1"/>
    </xf>
    <xf numFmtId="0" fontId="54" fillId="0" borderId="0" xfId="0" applyFont="1" applyFill="1" applyAlignment="1">
      <alignment vertical="center" wrapText="1"/>
    </xf>
    <xf numFmtId="0" fontId="54" fillId="0" borderId="0" xfId="0" applyFont="1" applyFill="1" applyBorder="1" applyAlignment="1" applyProtection="1">
      <alignment horizontal="left" wrapText="1"/>
      <protection locked="0"/>
    </xf>
    <xf numFmtId="0" fontId="54" fillId="0" borderId="0" xfId="0" applyFont="1" applyAlignment="1">
      <alignment wrapText="1"/>
    </xf>
    <xf numFmtId="49" fontId="37" fillId="0" borderId="10" xfId="0" applyNumberFormat="1" applyFont="1" applyFill="1" applyBorder="1" applyAlignment="1" applyProtection="1">
      <alignment horizontal="justify" wrapText="1"/>
      <protection locked="0"/>
    </xf>
    <xf numFmtId="0" fontId="40" fillId="0" borderId="9" xfId="0" applyFont="1" applyFill="1" applyBorder="1" applyAlignment="1">
      <alignment horizontal="center"/>
    </xf>
    <xf numFmtId="49" fontId="40" fillId="0" borderId="5" xfId="0" applyNumberFormat="1" applyFont="1" applyFill="1" applyBorder="1" applyAlignment="1" applyProtection="1">
      <alignment horizontal="center" wrapText="1"/>
      <protection locked="0"/>
    </xf>
    <xf numFmtId="1" fontId="40" fillId="0" borderId="5" xfId="0" applyNumberFormat="1" applyFont="1" applyFill="1" applyBorder="1" applyAlignment="1" applyProtection="1">
      <alignment horizontal="center" wrapText="1"/>
      <protection locked="0"/>
    </xf>
    <xf numFmtId="0" fontId="39" fillId="0" borderId="10" xfId="0" applyFont="1" applyFill="1" applyBorder="1" applyAlignment="1" applyProtection="1">
      <alignment horizontal="left" wrapText="1"/>
      <protection locked="0"/>
    </xf>
    <xf numFmtId="0" fontId="48" fillId="0" borderId="9" xfId="0" applyFont="1" applyFill="1" applyBorder="1" applyAlignment="1">
      <alignment horizontal="center" wrapText="1"/>
    </xf>
    <xf numFmtId="164" fontId="48" fillId="0" borderId="5" xfId="0" applyNumberFormat="1" applyFont="1" applyFill="1" applyBorder="1" applyAlignment="1">
      <alignment horizontal="center" wrapText="1"/>
    </xf>
    <xf numFmtId="10" fontId="48" fillId="0" borderId="5" xfId="0" applyNumberFormat="1" applyFont="1" applyFill="1" applyBorder="1" applyAlignment="1">
      <alignment horizontal="center" wrapText="1"/>
    </xf>
    <xf numFmtId="165" fontId="48" fillId="0" borderId="10" xfId="0" applyNumberFormat="1" applyFont="1" applyFill="1" applyBorder="1" applyAlignment="1">
      <alignment horizontal="center" wrapText="1"/>
    </xf>
    <xf numFmtId="167" fontId="48" fillId="0" borderId="9" xfId="0" applyNumberFormat="1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41" fillId="0" borderId="0" xfId="0" applyFont="1" applyFill="1" applyAlignment="1">
      <alignment horizontal="center" wrapText="1"/>
    </xf>
    <xf numFmtId="0" fontId="41" fillId="0" borderId="0" xfId="0" applyFont="1" applyFill="1" applyAlignment="1">
      <alignment horizontal="center"/>
    </xf>
    <xf numFmtId="0" fontId="39" fillId="0" borderId="10" xfId="0" applyFont="1" applyFill="1" applyBorder="1" applyAlignment="1" applyProtection="1">
      <alignment horizontal="justify" wrapText="1"/>
      <protection locked="0"/>
    </xf>
    <xf numFmtId="167" fontId="49" fillId="0" borderId="9" xfId="0" applyNumberFormat="1" applyFont="1" applyFill="1" applyBorder="1" applyAlignment="1">
      <alignment horizontal="center" wrapText="1"/>
    </xf>
    <xf numFmtId="167" fontId="49" fillId="0" borderId="5" xfId="0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4" fillId="3" borderId="7" xfId="0" applyFont="1" applyFill="1" applyBorder="1" applyAlignment="1">
      <alignment horizontal="center" vertical="center" wrapText="1"/>
    </xf>
    <xf numFmtId="0" fontId="44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1" fillId="0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10" xfId="0" applyFont="1" applyBorder="1" applyAlignment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N2112"/>
  <sheetViews>
    <sheetView showZeros="0" tabSelected="1" showOutlineSymbols="0" zoomScale="83" zoomScaleNormal="83" zoomScaleSheetLayoutView="100" workbookViewId="0">
      <selection activeCell="E10" sqref="E10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4" width="6.109375" style="1" customWidth="1"/>
    <col min="5" max="5" width="49.33203125" style="9" customWidth="1"/>
    <col min="6" max="7" width="13.33203125" style="23" customWidth="1"/>
    <col min="8" max="8" width="13.33203125" style="73" customWidth="1"/>
    <col min="9" max="9" width="10.5546875" style="9" customWidth="1"/>
    <col min="10" max="10" width="13.44140625" style="9" customWidth="1"/>
    <col min="11" max="11" width="10" style="121" customWidth="1"/>
    <col min="12" max="12" width="13.33203125" style="28" customWidth="1"/>
    <col min="13" max="13" width="13.33203125" style="122" customWidth="1"/>
    <col min="14" max="14" width="13.33203125" style="28" customWidth="1"/>
    <col min="15" max="15" width="13.33203125" style="122" customWidth="1"/>
    <col min="16" max="16" width="11.5546875" style="123" customWidth="1"/>
    <col min="17" max="17" width="10.109375" style="28" customWidth="1"/>
    <col min="18" max="18" width="13.33203125" style="28" customWidth="1"/>
    <col min="19" max="19" width="13.33203125" style="52" customWidth="1"/>
    <col min="20" max="21" width="13.33203125" style="28" customWidth="1"/>
    <col min="22" max="22" width="12.5546875" style="9" customWidth="1"/>
    <col min="23" max="23" width="10.44140625" style="9" customWidth="1"/>
    <col min="24" max="186" width="9.109375" style="40"/>
    <col min="187" max="196" width="9.109375" style="9"/>
    <col min="197" max="16384" width="9.109375" style="2"/>
  </cols>
  <sheetData>
    <row r="1" spans="1:196" s="3" customFormat="1" ht="70.2" customHeight="1" x14ac:dyDescent="0.3">
      <c r="A1" s="408" t="s">
        <v>289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201" t="s">
        <v>205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</row>
    <row r="2" spans="1:196" s="17" customFormat="1" ht="25.5" customHeight="1" x14ac:dyDescent="0.25">
      <c r="A2" s="409" t="s">
        <v>0</v>
      </c>
      <c r="B2" s="411" t="s">
        <v>113</v>
      </c>
      <c r="C2" s="413" t="s">
        <v>218</v>
      </c>
      <c r="D2" s="411" t="s">
        <v>52</v>
      </c>
      <c r="E2" s="415" t="s">
        <v>56</v>
      </c>
      <c r="F2" s="417" t="s">
        <v>1</v>
      </c>
      <c r="G2" s="418"/>
      <c r="H2" s="418"/>
      <c r="I2" s="418"/>
      <c r="J2" s="418"/>
      <c r="K2" s="419"/>
      <c r="L2" s="420" t="s">
        <v>2</v>
      </c>
      <c r="M2" s="421"/>
      <c r="N2" s="421"/>
      <c r="O2" s="421"/>
      <c r="P2" s="421"/>
      <c r="Q2" s="422"/>
      <c r="R2" s="423" t="s">
        <v>3</v>
      </c>
      <c r="S2" s="424"/>
      <c r="T2" s="424"/>
      <c r="U2" s="424"/>
      <c r="V2" s="424"/>
      <c r="W2" s="425"/>
    </row>
    <row r="3" spans="1:196" s="17" customFormat="1" ht="12.75" customHeight="1" x14ac:dyDescent="0.25">
      <c r="A3" s="410"/>
      <c r="B3" s="412"/>
      <c r="C3" s="414"/>
      <c r="D3" s="412"/>
      <c r="E3" s="416"/>
      <c r="F3" s="426" t="s">
        <v>206</v>
      </c>
      <c r="G3" s="431" t="s">
        <v>284</v>
      </c>
      <c r="H3" s="432" t="s">
        <v>283</v>
      </c>
      <c r="I3" s="430" t="s">
        <v>4</v>
      </c>
      <c r="J3" s="430" t="s">
        <v>40</v>
      </c>
      <c r="K3" s="427" t="s">
        <v>39</v>
      </c>
      <c r="L3" s="426" t="s">
        <v>206</v>
      </c>
      <c r="M3" s="430" t="s">
        <v>165</v>
      </c>
      <c r="N3" s="431" t="str">
        <f>G3</f>
        <v>затверджено на 01.02.2020</v>
      </c>
      <c r="O3" s="432" t="str">
        <f>H3</f>
        <v>виконано станом на 01.02.2020</v>
      </c>
      <c r="P3" s="430" t="s">
        <v>40</v>
      </c>
      <c r="Q3" s="427" t="s">
        <v>39</v>
      </c>
      <c r="R3" s="426" t="s">
        <v>206</v>
      </c>
      <c r="S3" s="430" t="s">
        <v>165</v>
      </c>
      <c r="T3" s="431" t="str">
        <f>G3</f>
        <v>затверджено на 01.02.2020</v>
      </c>
      <c r="U3" s="432" t="str">
        <f>H3</f>
        <v>виконано станом на 01.02.2020</v>
      </c>
      <c r="V3" s="430" t="s">
        <v>40</v>
      </c>
      <c r="W3" s="427" t="s">
        <v>39</v>
      </c>
    </row>
    <row r="4" spans="1:196" s="17" customFormat="1" ht="57" customHeight="1" x14ac:dyDescent="0.25">
      <c r="A4" s="410"/>
      <c r="B4" s="412"/>
      <c r="C4" s="414"/>
      <c r="D4" s="412"/>
      <c r="E4" s="416"/>
      <c r="F4" s="426"/>
      <c r="G4" s="431"/>
      <c r="H4" s="432"/>
      <c r="I4" s="430"/>
      <c r="J4" s="430"/>
      <c r="K4" s="428"/>
      <c r="L4" s="426"/>
      <c r="M4" s="430"/>
      <c r="N4" s="431"/>
      <c r="O4" s="432"/>
      <c r="P4" s="430"/>
      <c r="Q4" s="428"/>
      <c r="R4" s="426"/>
      <c r="S4" s="430"/>
      <c r="T4" s="431"/>
      <c r="U4" s="432"/>
      <c r="V4" s="430"/>
      <c r="W4" s="428"/>
    </row>
    <row r="5" spans="1:196" s="20" customFormat="1" ht="18.75" customHeight="1" x14ac:dyDescent="0.25">
      <c r="A5" s="230">
        <v>1</v>
      </c>
      <c r="B5" s="229">
        <v>2</v>
      </c>
      <c r="C5" s="229">
        <v>2</v>
      </c>
      <c r="D5" s="229">
        <v>3</v>
      </c>
      <c r="E5" s="231">
        <v>4</v>
      </c>
      <c r="F5" s="232">
        <v>5</v>
      </c>
      <c r="G5" s="233">
        <v>6</v>
      </c>
      <c r="H5" s="136">
        <v>7</v>
      </c>
      <c r="I5" s="229">
        <v>8</v>
      </c>
      <c r="J5" s="229">
        <v>9</v>
      </c>
      <c r="K5" s="231">
        <v>10</v>
      </c>
      <c r="L5" s="232">
        <v>11</v>
      </c>
      <c r="M5" s="233">
        <v>12</v>
      </c>
      <c r="N5" s="233">
        <v>13</v>
      </c>
      <c r="O5" s="136">
        <v>14</v>
      </c>
      <c r="P5" s="229">
        <v>15</v>
      </c>
      <c r="Q5" s="231">
        <v>16</v>
      </c>
      <c r="R5" s="230">
        <v>17</v>
      </c>
      <c r="S5" s="229">
        <v>18</v>
      </c>
      <c r="T5" s="229">
        <v>19</v>
      </c>
      <c r="U5" s="136">
        <v>20</v>
      </c>
      <c r="V5" s="229">
        <v>21</v>
      </c>
      <c r="W5" s="231">
        <v>22</v>
      </c>
    </row>
    <row r="6" spans="1:196" s="16" customFormat="1" ht="29.25" customHeight="1" x14ac:dyDescent="0.3">
      <c r="A6" s="163"/>
      <c r="B6" s="137"/>
      <c r="C6" s="137"/>
      <c r="D6" s="137"/>
      <c r="E6" s="164" t="s">
        <v>5</v>
      </c>
      <c r="F6" s="288">
        <f>SUM(F118)</f>
        <v>486002.2</v>
      </c>
      <c r="G6" s="289">
        <f>SUM(G118)</f>
        <v>44409.000000000007</v>
      </c>
      <c r="H6" s="290">
        <f>SUM(H118)</f>
        <v>35860.799999999996</v>
      </c>
      <c r="I6" s="291">
        <v>1</v>
      </c>
      <c r="J6" s="289">
        <f t="shared" ref="J6:J7" si="0">H6-G6</f>
        <v>-8548.2000000000116</v>
      </c>
      <c r="K6" s="292">
        <f>H6/G6</f>
        <v>0.80751199081267289</v>
      </c>
      <c r="L6" s="288">
        <f>SUM(L118)</f>
        <v>89565.3</v>
      </c>
      <c r="M6" s="289">
        <f>SUM(M118)</f>
        <v>89952.3</v>
      </c>
      <c r="N6" s="289">
        <f>SUM(N118)</f>
        <v>3643.1000000000004</v>
      </c>
      <c r="O6" s="290">
        <f>SUM(O118)</f>
        <v>1892.1999999999998</v>
      </c>
      <c r="P6" s="289">
        <f>O6-N6</f>
        <v>-1750.9000000000005</v>
      </c>
      <c r="Q6" s="292">
        <f>O6/N6</f>
        <v>0.5193928247920726</v>
      </c>
      <c r="R6" s="288">
        <f>SUM(R118)</f>
        <v>575567.5</v>
      </c>
      <c r="S6" s="260">
        <f>SUM(S118)</f>
        <v>575954.49999999988</v>
      </c>
      <c r="T6" s="260">
        <f>SUM(T118)</f>
        <v>48052.1</v>
      </c>
      <c r="U6" s="290">
        <f>SUM(U118)</f>
        <v>37753</v>
      </c>
      <c r="V6" s="289">
        <f>U6-T6</f>
        <v>-10299.099999999999</v>
      </c>
      <c r="W6" s="292">
        <f>U6/T6</f>
        <v>0.78566805613074142</v>
      </c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</row>
    <row r="7" spans="1:196" s="11" customFormat="1" ht="37.200000000000003" customHeight="1" x14ac:dyDescent="0.3">
      <c r="A7" s="243"/>
      <c r="B7" s="244"/>
      <c r="C7" s="244"/>
      <c r="D7" s="244"/>
      <c r="E7" s="245" t="s">
        <v>286</v>
      </c>
      <c r="F7" s="293">
        <f>SUM(F13,F16,F28,F30,F31,F32,F33,F34,F35,F36,F38:F39,F46,F49,F50,F54,F57,F69,F85,F89,F95,F97,F98,F99,F106,F107)</f>
        <v>90714.900000000023</v>
      </c>
      <c r="G7" s="294">
        <f>SUM(G13,G16,G28,G30,G31,G32,G33,G34,G35,G36,G38:G39,G46,G49,G50,G54,G57,G69,G85,G89,G95,G97,G98,G99,G106,G107)</f>
        <v>8327.6</v>
      </c>
      <c r="H7" s="290">
        <f>SUM(H13,H16,H28,H30,H31,H32,H33,H34,H35,H36,H38:H39,H46,H49,H50,H54,H57,H69,H85,H89,H95,H97,H98,H99,H106,H107)</f>
        <v>6944.2</v>
      </c>
      <c r="I7" s="295">
        <f>H7/$H$6</f>
        <v>0.19364319814393435</v>
      </c>
      <c r="J7" s="294">
        <f t="shared" si="0"/>
        <v>-1383.4000000000005</v>
      </c>
      <c r="K7" s="296">
        <f>H7/G7</f>
        <v>0.83387770786300974</v>
      </c>
      <c r="L7" s="293">
        <f>SUM(L13,L16,L28,L30,L31,L32,L33,L34,L35,L36,L38:L39,L46,L49,L50,L54,L57,L69,L85,L89,L95,L97,L98,L99,L106,L107)</f>
        <v>0</v>
      </c>
      <c r="M7" s="294">
        <f>SUM(M13,M16,M28,M30,M31,M32,M33,M34,M35,M36,M38:M39,M46,M49,M50,M54,M57,M69,M85,M89,M95,M97,M98,M99,M106,M107)</f>
        <v>0</v>
      </c>
      <c r="N7" s="294">
        <f>SUM(N13,N16,N28,N30,N31,N32,N33,N34,N35,N36,N38:N39,N46,N49,N50,N54,N57,N69,N85,N89,N95,N97,N98,N99,N106,N107)</f>
        <v>0</v>
      </c>
      <c r="O7" s="290">
        <f>SUM(O13,O16,O28,O30,O31,O32,O33,O34,O35,O36,O38:O39,O46,O49,O50,O54,O57,O69,O85,O89,O95,O97,O98,O99,O106,O107)</f>
        <v>0</v>
      </c>
      <c r="P7" s="294">
        <f>O7-N7</f>
        <v>0</v>
      </c>
      <c r="Q7" s="296"/>
      <c r="R7" s="293">
        <f>SUM(R13,R16,R28,R30,R31,R32,R33,R34,R35,R36,R38:R39,R46,R49,R50,R54,R57,R69,R85,R89,R95,R97,R98,R99,R106,R107)</f>
        <v>90714.900000000023</v>
      </c>
      <c r="S7" s="294">
        <f>SUM(S13,S16,S28,S30,S31,S32,S33,S34,S35,S36,S38:S39,S46,S49,S50,S54,S57,S69,S85,S89,S95,S97,S98,S99,S106,S107)</f>
        <v>90714.900000000023</v>
      </c>
      <c r="T7" s="294">
        <f>SUM(T13,T16,T28,T30,T31,T32,T33,T34,T35,T36,T38:T39,T46,T49,T50,T54,T57,T69,T85,T89,T95,T97,T98,T99,T106,T107)</f>
        <v>8327.6</v>
      </c>
      <c r="U7" s="290">
        <f>SUM(U13,U16,U28,U30,U31,U32,U33,U34,U35,U36,U38:U39,U46,U49,U50,U54,U57,U69,U85,U89,U95,U97,U98,U99,U106,U107)</f>
        <v>6944.2</v>
      </c>
      <c r="V7" s="294">
        <f>U7-T7</f>
        <v>-1383.4000000000005</v>
      </c>
      <c r="W7" s="296">
        <f>U7/T7</f>
        <v>0.83387770786300974</v>
      </c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</row>
    <row r="8" spans="1:196" s="16" customFormat="1" ht="33.6" customHeight="1" x14ac:dyDescent="0.3">
      <c r="A8" s="163">
        <v>1</v>
      </c>
      <c r="B8" s="138" t="s">
        <v>6</v>
      </c>
      <c r="C8" s="138" t="s">
        <v>115</v>
      </c>
      <c r="D8" s="138"/>
      <c r="E8" s="165" t="s">
        <v>99</v>
      </c>
      <c r="F8" s="288">
        <f>SUM(F14:F24,F9:F12)</f>
        <v>26496.7</v>
      </c>
      <c r="G8" s="289">
        <f t="shared" ref="G8:H8" si="1">SUM(G14:G24,G9:G12)</f>
        <v>1892.5000000000002</v>
      </c>
      <c r="H8" s="290">
        <f t="shared" si="1"/>
        <v>1356.1</v>
      </c>
      <c r="I8" s="261">
        <f t="shared" ref="I8:I37" si="2">H8/$H$6</f>
        <v>3.7815665015839023E-2</v>
      </c>
      <c r="J8" s="260">
        <f t="shared" ref="J8:J37" si="3">H8-G8</f>
        <v>-536.40000000000032</v>
      </c>
      <c r="K8" s="262">
        <f t="shared" ref="K8:K37" si="4">H8/G8</f>
        <v>0.71656538969616901</v>
      </c>
      <c r="L8" s="288">
        <f>SUM(L14:L24,L9:L12)</f>
        <v>198.2</v>
      </c>
      <c r="M8" s="289">
        <f t="shared" ref="M8" si="5">SUM(M14:M24,M9:M12)</f>
        <v>233.3</v>
      </c>
      <c r="N8" s="289">
        <f t="shared" ref="N8:O8" si="6">SUM(N14:N24,N9:N12)</f>
        <v>36.300000000000004</v>
      </c>
      <c r="O8" s="290">
        <f t="shared" si="6"/>
        <v>36.300000000000004</v>
      </c>
      <c r="P8" s="260">
        <f t="shared" ref="P8:P37" si="7">O8-N8</f>
        <v>0</v>
      </c>
      <c r="Q8" s="262">
        <f t="shared" ref="Q8:Q71" si="8">O8/N8</f>
        <v>1</v>
      </c>
      <c r="R8" s="288">
        <f>SUM(R14:R24,R9:R12)</f>
        <v>26694.899999999998</v>
      </c>
      <c r="S8" s="289">
        <f t="shared" ref="S8" si="9">SUM(S14:S24,S9:S12)</f>
        <v>26730</v>
      </c>
      <c r="T8" s="289">
        <f t="shared" ref="T8" si="10">SUM(T14:T24,T9:T12)</f>
        <v>1928.8000000000002</v>
      </c>
      <c r="U8" s="290">
        <f t="shared" ref="U8" si="11">SUM(U14:U24,U9:U12)</f>
        <v>1392.4</v>
      </c>
      <c r="V8" s="260">
        <f t="shared" ref="V8:V37" si="12">U8-T8</f>
        <v>-536.40000000000009</v>
      </c>
      <c r="W8" s="292">
        <f t="shared" ref="W8:W60" si="13">U8/T8</f>
        <v>0.72189962671090835</v>
      </c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</row>
    <row r="9" spans="1:196" s="3" customFormat="1" ht="36.6" customHeight="1" x14ac:dyDescent="0.3">
      <c r="A9" s="166"/>
      <c r="B9" s="139" t="s">
        <v>121</v>
      </c>
      <c r="C9" s="139" t="s">
        <v>122</v>
      </c>
      <c r="D9" s="140" t="s">
        <v>97</v>
      </c>
      <c r="E9" s="167" t="s">
        <v>128</v>
      </c>
      <c r="F9" s="263">
        <v>150</v>
      </c>
      <c r="G9" s="264">
        <v>2</v>
      </c>
      <c r="H9" s="297"/>
      <c r="I9" s="265">
        <f t="shared" si="2"/>
        <v>0</v>
      </c>
      <c r="J9" s="266">
        <f t="shared" si="3"/>
        <v>-2</v>
      </c>
      <c r="K9" s="267">
        <f t="shared" si="4"/>
        <v>0</v>
      </c>
      <c r="L9" s="268"/>
      <c r="M9" s="298"/>
      <c r="N9" s="266"/>
      <c r="O9" s="299"/>
      <c r="P9" s="260">
        <f t="shared" si="7"/>
        <v>0</v>
      </c>
      <c r="Q9" s="267"/>
      <c r="R9" s="268">
        <f>SUM(F9,L9)</f>
        <v>150</v>
      </c>
      <c r="S9" s="300">
        <f t="shared" ref="S9:U60" si="14">SUM(F9,M9)</f>
        <v>150</v>
      </c>
      <c r="T9" s="266">
        <f t="shared" si="14"/>
        <v>2</v>
      </c>
      <c r="U9" s="301">
        <f t="shared" si="14"/>
        <v>0</v>
      </c>
      <c r="V9" s="266">
        <f t="shared" si="12"/>
        <v>-2</v>
      </c>
      <c r="W9" s="302">
        <f t="shared" si="13"/>
        <v>0</v>
      </c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</row>
    <row r="10" spans="1:196" s="3" customFormat="1" ht="33" customHeight="1" x14ac:dyDescent="0.3">
      <c r="A10" s="166"/>
      <c r="B10" s="139" t="s">
        <v>125</v>
      </c>
      <c r="C10" s="139" t="s">
        <v>129</v>
      </c>
      <c r="D10" s="140" t="s">
        <v>98</v>
      </c>
      <c r="E10" s="167" t="s">
        <v>124</v>
      </c>
      <c r="F10" s="263">
        <v>103</v>
      </c>
      <c r="G10" s="264">
        <v>8.5</v>
      </c>
      <c r="H10" s="297"/>
      <c r="I10" s="265">
        <f t="shared" si="2"/>
        <v>0</v>
      </c>
      <c r="J10" s="266">
        <f t="shared" si="3"/>
        <v>-8.5</v>
      </c>
      <c r="K10" s="267">
        <f t="shared" si="4"/>
        <v>0</v>
      </c>
      <c r="L10" s="270"/>
      <c r="M10" s="298"/>
      <c r="N10" s="266"/>
      <c r="O10" s="299"/>
      <c r="P10" s="260">
        <f t="shared" si="7"/>
        <v>0</v>
      </c>
      <c r="Q10" s="267"/>
      <c r="R10" s="268">
        <f>SUM(F10,L10)</f>
        <v>103</v>
      </c>
      <c r="S10" s="300">
        <f t="shared" si="14"/>
        <v>103</v>
      </c>
      <c r="T10" s="266">
        <f t="shared" si="14"/>
        <v>8.5</v>
      </c>
      <c r="U10" s="301">
        <f t="shared" si="14"/>
        <v>0</v>
      </c>
      <c r="V10" s="266">
        <f t="shared" si="12"/>
        <v>-8.5</v>
      </c>
      <c r="W10" s="302">
        <f t="shared" si="13"/>
        <v>0</v>
      </c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</row>
    <row r="11" spans="1:196" s="3" customFormat="1" ht="30.75" customHeight="1" x14ac:dyDescent="0.3">
      <c r="A11" s="166"/>
      <c r="B11" s="139" t="s">
        <v>18</v>
      </c>
      <c r="C11" s="139" t="s">
        <v>123</v>
      </c>
      <c r="D11" s="140" t="s">
        <v>98</v>
      </c>
      <c r="E11" s="168" t="s">
        <v>101</v>
      </c>
      <c r="F11" s="263">
        <v>3400</v>
      </c>
      <c r="G11" s="264">
        <v>130</v>
      </c>
      <c r="H11" s="297"/>
      <c r="I11" s="271">
        <f t="shared" si="2"/>
        <v>0</v>
      </c>
      <c r="J11" s="266">
        <f t="shared" si="3"/>
        <v>-130</v>
      </c>
      <c r="K11" s="267">
        <f t="shared" si="4"/>
        <v>0</v>
      </c>
      <c r="L11" s="270"/>
      <c r="M11" s="298"/>
      <c r="N11" s="266"/>
      <c r="O11" s="299"/>
      <c r="P11" s="260">
        <f t="shared" si="7"/>
        <v>0</v>
      </c>
      <c r="Q11" s="267"/>
      <c r="R11" s="268">
        <f>SUM(F11,L11)</f>
        <v>3400</v>
      </c>
      <c r="S11" s="300">
        <f>SUM(F11,M11)</f>
        <v>3400</v>
      </c>
      <c r="T11" s="266">
        <f>SUM(G11,N11)</f>
        <v>130</v>
      </c>
      <c r="U11" s="301">
        <f>SUM(H11,O11)</f>
        <v>0</v>
      </c>
      <c r="V11" s="266">
        <f t="shared" si="12"/>
        <v>-130</v>
      </c>
      <c r="W11" s="302">
        <f t="shared" si="13"/>
        <v>0</v>
      </c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</row>
    <row r="12" spans="1:196" s="202" customFormat="1" ht="49.8" customHeight="1" x14ac:dyDescent="0.3">
      <c r="A12" s="166"/>
      <c r="B12" s="147" t="s">
        <v>102</v>
      </c>
      <c r="C12" s="141" t="s">
        <v>103</v>
      </c>
      <c r="D12" s="141" t="s">
        <v>98</v>
      </c>
      <c r="E12" s="167" t="s">
        <v>295</v>
      </c>
      <c r="F12" s="263">
        <v>203.6</v>
      </c>
      <c r="G12" s="264">
        <v>16.7</v>
      </c>
      <c r="H12" s="317"/>
      <c r="I12" s="265">
        <f t="shared" si="2"/>
        <v>0</v>
      </c>
      <c r="J12" s="266">
        <f t="shared" si="3"/>
        <v>-16.7</v>
      </c>
      <c r="K12" s="267">
        <f t="shared" si="4"/>
        <v>0</v>
      </c>
      <c r="L12" s="270"/>
      <c r="M12" s="269"/>
      <c r="N12" s="266"/>
      <c r="O12" s="299"/>
      <c r="P12" s="260">
        <f t="shared" si="7"/>
        <v>0</v>
      </c>
      <c r="Q12" s="267"/>
      <c r="R12" s="268">
        <f>SUM(F12,L12)</f>
        <v>203.6</v>
      </c>
      <c r="S12" s="266">
        <f t="shared" si="14"/>
        <v>203.6</v>
      </c>
      <c r="T12" s="266">
        <f t="shared" si="14"/>
        <v>16.7</v>
      </c>
      <c r="U12" s="301">
        <f t="shared" si="14"/>
        <v>0</v>
      </c>
      <c r="V12" s="266">
        <f t="shared" si="12"/>
        <v>-16.7</v>
      </c>
      <c r="W12" s="267">
        <f t="shared" si="13"/>
        <v>0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</row>
    <row r="13" spans="1:196" s="15" customFormat="1" ht="36" customHeight="1" x14ac:dyDescent="0.35">
      <c r="A13" s="246"/>
      <c r="B13" s="247"/>
      <c r="C13" s="248"/>
      <c r="D13" s="248"/>
      <c r="E13" s="252" t="s">
        <v>296</v>
      </c>
      <c r="F13" s="303">
        <v>203.6</v>
      </c>
      <c r="G13" s="304">
        <v>16.7</v>
      </c>
      <c r="H13" s="305"/>
      <c r="I13" s="306"/>
      <c r="J13" s="307">
        <f t="shared" si="3"/>
        <v>-16.7</v>
      </c>
      <c r="K13" s="308">
        <f t="shared" si="4"/>
        <v>0</v>
      </c>
      <c r="L13" s="309"/>
      <c r="M13" s="310"/>
      <c r="N13" s="307"/>
      <c r="O13" s="311"/>
      <c r="P13" s="312"/>
      <c r="Q13" s="308"/>
      <c r="R13" s="313">
        <f>SUM(F13,L13)</f>
        <v>203.6</v>
      </c>
      <c r="S13" s="307">
        <f t="shared" si="14"/>
        <v>203.6</v>
      </c>
      <c r="T13" s="307">
        <f t="shared" si="14"/>
        <v>16.7</v>
      </c>
      <c r="U13" s="301">
        <f t="shared" ref="U13" si="15">SUM(H13,O13)</f>
        <v>0</v>
      </c>
      <c r="V13" s="345">
        <f t="shared" ref="V13" si="16">U13-T13</f>
        <v>-16.7</v>
      </c>
      <c r="W13" s="326">
        <f t="shared" ref="W13" si="17">U13/T13</f>
        <v>0</v>
      </c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</row>
    <row r="14" spans="1:196" s="3" customFormat="1" ht="71.400000000000006" customHeight="1" x14ac:dyDescent="0.3">
      <c r="A14" s="166"/>
      <c r="B14" s="139" t="s">
        <v>12</v>
      </c>
      <c r="C14" s="140" t="s">
        <v>105</v>
      </c>
      <c r="D14" s="140" t="s">
        <v>106</v>
      </c>
      <c r="E14" s="169" t="s">
        <v>107</v>
      </c>
      <c r="F14" s="263">
        <v>4170.6000000000004</v>
      </c>
      <c r="G14" s="264">
        <v>345.3</v>
      </c>
      <c r="H14" s="297">
        <v>333.8</v>
      </c>
      <c r="I14" s="271">
        <f t="shared" si="2"/>
        <v>9.3082139829563215E-3</v>
      </c>
      <c r="J14" s="266">
        <f t="shared" si="3"/>
        <v>-11.5</v>
      </c>
      <c r="K14" s="267">
        <f t="shared" si="4"/>
        <v>0.96669562699102229</v>
      </c>
      <c r="L14" s="268">
        <v>51</v>
      </c>
      <c r="M14" s="266">
        <v>51</v>
      </c>
      <c r="N14" s="300">
        <v>1.2</v>
      </c>
      <c r="O14" s="297">
        <v>1.2</v>
      </c>
      <c r="P14" s="266">
        <f t="shared" si="7"/>
        <v>0</v>
      </c>
      <c r="Q14" s="267">
        <f t="shared" si="8"/>
        <v>1</v>
      </c>
      <c r="R14" s="268">
        <f t="shared" ref="R14:R60" si="18">SUM(F14,L14)</f>
        <v>4221.6000000000004</v>
      </c>
      <c r="S14" s="300">
        <f t="shared" si="14"/>
        <v>4221.6000000000004</v>
      </c>
      <c r="T14" s="266">
        <f>SUM(G14,N14)</f>
        <v>346.5</v>
      </c>
      <c r="U14" s="301">
        <f t="shared" ref="U14:U60" si="19">SUM(H14,O14)</f>
        <v>335</v>
      </c>
      <c r="V14" s="266">
        <f t="shared" si="12"/>
        <v>-11.5</v>
      </c>
      <c r="W14" s="302">
        <f t="shared" si="13"/>
        <v>0.96681096681096679</v>
      </c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</row>
    <row r="15" spans="1:196" s="3" customFormat="1" ht="37.950000000000003" customHeight="1" x14ac:dyDescent="0.3">
      <c r="A15" s="166"/>
      <c r="B15" s="139" t="s">
        <v>41</v>
      </c>
      <c r="C15" s="139" t="s">
        <v>108</v>
      </c>
      <c r="D15" s="140" t="s">
        <v>104</v>
      </c>
      <c r="E15" s="167" t="s">
        <v>130</v>
      </c>
      <c r="F15" s="263">
        <v>9844.2000000000007</v>
      </c>
      <c r="G15" s="264">
        <v>800</v>
      </c>
      <c r="H15" s="297">
        <v>638.20000000000005</v>
      </c>
      <c r="I15" s="271">
        <f t="shared" si="2"/>
        <v>1.7796591263998577E-2</v>
      </c>
      <c r="J15" s="266">
        <f t="shared" si="3"/>
        <v>-161.79999999999995</v>
      </c>
      <c r="K15" s="267">
        <f t="shared" si="4"/>
        <v>0.79775000000000007</v>
      </c>
      <c r="L15" s="268">
        <v>62.3</v>
      </c>
      <c r="M15" s="300">
        <v>97.4</v>
      </c>
      <c r="N15" s="300">
        <v>35.1</v>
      </c>
      <c r="O15" s="297">
        <v>35.1</v>
      </c>
      <c r="P15" s="266">
        <f t="shared" si="7"/>
        <v>0</v>
      </c>
      <c r="Q15" s="267">
        <f t="shared" si="8"/>
        <v>1</v>
      </c>
      <c r="R15" s="268">
        <f t="shared" si="18"/>
        <v>9906.5</v>
      </c>
      <c r="S15" s="300">
        <f>SUM(F15,M15)</f>
        <v>9941.6</v>
      </c>
      <c r="T15" s="266">
        <f>SUM(G15,N15)</f>
        <v>835.1</v>
      </c>
      <c r="U15" s="301">
        <f t="shared" si="19"/>
        <v>673.30000000000007</v>
      </c>
      <c r="V15" s="266">
        <f t="shared" si="12"/>
        <v>-161.79999999999995</v>
      </c>
      <c r="W15" s="302">
        <f t="shared" si="13"/>
        <v>0.80625074841336375</v>
      </c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</row>
    <row r="16" spans="1:196" s="33" customFormat="1" ht="34.200000000000003" hidden="1" customHeight="1" x14ac:dyDescent="0.35">
      <c r="A16" s="246"/>
      <c r="B16" s="247"/>
      <c r="C16" s="247"/>
      <c r="D16" s="248"/>
      <c r="E16" s="249" t="s">
        <v>251</v>
      </c>
      <c r="F16" s="303"/>
      <c r="G16" s="304"/>
      <c r="H16" s="315"/>
      <c r="I16" s="316">
        <f t="shared" si="2"/>
        <v>0</v>
      </c>
      <c r="J16" s="307">
        <f t="shared" si="3"/>
        <v>0</v>
      </c>
      <c r="K16" s="308"/>
      <c r="L16" s="309"/>
      <c r="M16" s="310"/>
      <c r="N16" s="307"/>
      <c r="O16" s="311"/>
      <c r="P16" s="294">
        <f t="shared" si="7"/>
        <v>0</v>
      </c>
      <c r="Q16" s="296"/>
      <c r="R16" s="313">
        <f t="shared" si="18"/>
        <v>0</v>
      </c>
      <c r="S16" s="307">
        <f>SUM(F16,M16)</f>
        <v>0</v>
      </c>
      <c r="T16" s="307">
        <f>SUM(G16,N16)</f>
        <v>0</v>
      </c>
      <c r="U16" s="314">
        <f t="shared" si="19"/>
        <v>0</v>
      </c>
      <c r="V16" s="307">
        <f t="shared" si="12"/>
        <v>0</v>
      </c>
      <c r="W16" s="308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</row>
    <row r="17" spans="1:196" s="3" customFormat="1" ht="33" customHeight="1" x14ac:dyDescent="0.3">
      <c r="A17" s="166"/>
      <c r="B17" s="140" t="s">
        <v>8</v>
      </c>
      <c r="C17" s="141" t="s">
        <v>109</v>
      </c>
      <c r="D17" s="141" t="s">
        <v>100</v>
      </c>
      <c r="E17" s="172" t="s">
        <v>110</v>
      </c>
      <c r="F17" s="263">
        <v>31</v>
      </c>
      <c r="G17" s="264"/>
      <c r="H17" s="317"/>
      <c r="I17" s="265">
        <f t="shared" si="2"/>
        <v>0</v>
      </c>
      <c r="J17" s="266">
        <f t="shared" si="3"/>
        <v>0</v>
      </c>
      <c r="K17" s="267"/>
      <c r="L17" s="270"/>
      <c r="M17" s="298"/>
      <c r="N17" s="266"/>
      <c r="O17" s="299"/>
      <c r="P17" s="266">
        <f t="shared" si="7"/>
        <v>0</v>
      </c>
      <c r="Q17" s="267"/>
      <c r="R17" s="268">
        <f t="shared" si="18"/>
        <v>31</v>
      </c>
      <c r="S17" s="300">
        <f t="shared" ref="S17:U21" si="20">SUM(F17,M17)</f>
        <v>31</v>
      </c>
      <c r="T17" s="266">
        <f t="shared" si="20"/>
        <v>0</v>
      </c>
      <c r="U17" s="301">
        <f t="shared" si="19"/>
        <v>0</v>
      </c>
      <c r="V17" s="266">
        <f t="shared" si="12"/>
        <v>0</v>
      </c>
      <c r="W17" s="302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</row>
    <row r="18" spans="1:196" s="3" customFormat="1" ht="41.4" customHeight="1" x14ac:dyDescent="0.3">
      <c r="A18" s="166"/>
      <c r="B18" s="140" t="s">
        <v>9</v>
      </c>
      <c r="C18" s="141" t="s">
        <v>132</v>
      </c>
      <c r="D18" s="140" t="s">
        <v>100</v>
      </c>
      <c r="E18" s="173" t="s">
        <v>131</v>
      </c>
      <c r="F18" s="263">
        <v>2618.8000000000002</v>
      </c>
      <c r="G18" s="264">
        <v>224.2</v>
      </c>
      <c r="H18" s="297">
        <v>178.3</v>
      </c>
      <c r="I18" s="271">
        <f t="shared" si="2"/>
        <v>4.9720028554856568E-3</v>
      </c>
      <c r="J18" s="266">
        <f t="shared" si="3"/>
        <v>-45.899999999999977</v>
      </c>
      <c r="K18" s="267">
        <f t="shared" si="4"/>
        <v>0.79527207850133819</v>
      </c>
      <c r="L18" s="268">
        <v>32.200000000000003</v>
      </c>
      <c r="M18" s="300">
        <v>32.200000000000003</v>
      </c>
      <c r="N18" s="266"/>
      <c r="O18" s="299"/>
      <c r="P18" s="266">
        <f t="shared" si="7"/>
        <v>0</v>
      </c>
      <c r="Q18" s="267"/>
      <c r="R18" s="268">
        <f t="shared" si="18"/>
        <v>2651</v>
      </c>
      <c r="S18" s="300">
        <f t="shared" si="20"/>
        <v>2651</v>
      </c>
      <c r="T18" s="266">
        <f t="shared" si="20"/>
        <v>224.2</v>
      </c>
      <c r="U18" s="301">
        <f t="shared" si="20"/>
        <v>178.3</v>
      </c>
      <c r="V18" s="266">
        <f t="shared" si="12"/>
        <v>-45.899999999999977</v>
      </c>
      <c r="W18" s="302">
        <f t="shared" si="13"/>
        <v>0.79527207850133819</v>
      </c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</row>
    <row r="19" spans="1:196" ht="34.950000000000003" customHeight="1" x14ac:dyDescent="0.3">
      <c r="A19" s="166"/>
      <c r="B19" s="140" t="s">
        <v>11</v>
      </c>
      <c r="C19" s="141" t="s">
        <v>111</v>
      </c>
      <c r="D19" s="140" t="s">
        <v>100</v>
      </c>
      <c r="E19" s="173" t="s">
        <v>120</v>
      </c>
      <c r="F19" s="268">
        <v>1728.7</v>
      </c>
      <c r="G19" s="266">
        <v>125.2</v>
      </c>
      <c r="H19" s="318">
        <v>88</v>
      </c>
      <c r="I19" s="271">
        <f t="shared" si="2"/>
        <v>2.4539329853210195E-3</v>
      </c>
      <c r="J19" s="266">
        <f t="shared" si="3"/>
        <v>-37.200000000000003</v>
      </c>
      <c r="K19" s="267">
        <f t="shared" si="4"/>
        <v>0.70287539936102239</v>
      </c>
      <c r="L19" s="268">
        <v>52.7</v>
      </c>
      <c r="M19" s="300">
        <v>52.7</v>
      </c>
      <c r="N19" s="266"/>
      <c r="O19" s="301"/>
      <c r="P19" s="266">
        <f t="shared" si="7"/>
        <v>0</v>
      </c>
      <c r="Q19" s="267"/>
      <c r="R19" s="268">
        <f t="shared" si="18"/>
        <v>1781.4</v>
      </c>
      <c r="S19" s="300">
        <f t="shared" si="20"/>
        <v>1781.4</v>
      </c>
      <c r="T19" s="266">
        <f t="shared" si="20"/>
        <v>125.2</v>
      </c>
      <c r="U19" s="301">
        <f t="shared" si="20"/>
        <v>88</v>
      </c>
      <c r="V19" s="266">
        <f t="shared" si="12"/>
        <v>-37.200000000000003</v>
      </c>
      <c r="W19" s="302">
        <f t="shared" si="13"/>
        <v>0.70287539936102239</v>
      </c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1:196" ht="21.75" customHeight="1" x14ac:dyDescent="0.3">
      <c r="A20" s="166"/>
      <c r="B20" s="140" t="s">
        <v>10</v>
      </c>
      <c r="C20" s="141" t="s">
        <v>133</v>
      </c>
      <c r="D20" s="140" t="s">
        <v>100</v>
      </c>
      <c r="E20" s="173" t="s">
        <v>114</v>
      </c>
      <c r="F20" s="268">
        <v>261.8</v>
      </c>
      <c r="G20" s="266">
        <v>13.4</v>
      </c>
      <c r="H20" s="318">
        <v>2</v>
      </c>
      <c r="I20" s="265">
        <f t="shared" si="2"/>
        <v>5.5771204211841351E-5</v>
      </c>
      <c r="J20" s="266">
        <f t="shared" si="3"/>
        <v>-11.4</v>
      </c>
      <c r="K20" s="267">
        <f t="shared" si="4"/>
        <v>0.14925373134328357</v>
      </c>
      <c r="L20" s="270"/>
      <c r="M20" s="298"/>
      <c r="N20" s="266"/>
      <c r="O20" s="319"/>
      <c r="P20" s="266">
        <f t="shared" si="7"/>
        <v>0</v>
      </c>
      <c r="Q20" s="267"/>
      <c r="R20" s="268">
        <f t="shared" si="18"/>
        <v>261.8</v>
      </c>
      <c r="S20" s="300">
        <f t="shared" si="20"/>
        <v>261.8</v>
      </c>
      <c r="T20" s="266">
        <f t="shared" si="20"/>
        <v>13.4</v>
      </c>
      <c r="U20" s="301">
        <f t="shared" si="20"/>
        <v>2</v>
      </c>
      <c r="V20" s="266">
        <f t="shared" si="12"/>
        <v>-11.4</v>
      </c>
      <c r="W20" s="302">
        <f t="shared" si="13"/>
        <v>0.14925373134328357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</row>
    <row r="21" spans="1:196" ht="87.6" customHeight="1" x14ac:dyDescent="0.3">
      <c r="A21" s="166"/>
      <c r="B21" s="140"/>
      <c r="C21" s="141" t="s">
        <v>166</v>
      </c>
      <c r="D21" s="140" t="s">
        <v>100</v>
      </c>
      <c r="E21" s="173" t="s">
        <v>167</v>
      </c>
      <c r="F21" s="268">
        <v>251.6</v>
      </c>
      <c r="G21" s="266">
        <v>26.8</v>
      </c>
      <c r="H21" s="318">
        <v>0</v>
      </c>
      <c r="I21" s="265">
        <f t="shared" si="2"/>
        <v>0</v>
      </c>
      <c r="J21" s="266">
        <f t="shared" si="3"/>
        <v>-26.8</v>
      </c>
      <c r="K21" s="267">
        <f t="shared" si="4"/>
        <v>0</v>
      </c>
      <c r="L21" s="270"/>
      <c r="M21" s="298"/>
      <c r="N21" s="266"/>
      <c r="O21" s="319"/>
      <c r="P21" s="266">
        <f t="shared" si="7"/>
        <v>0</v>
      </c>
      <c r="Q21" s="267"/>
      <c r="R21" s="268">
        <f t="shared" si="18"/>
        <v>251.6</v>
      </c>
      <c r="S21" s="300">
        <f t="shared" si="20"/>
        <v>251.6</v>
      </c>
      <c r="T21" s="266">
        <f t="shared" si="20"/>
        <v>26.8</v>
      </c>
      <c r="U21" s="301">
        <f t="shared" si="20"/>
        <v>0</v>
      </c>
      <c r="V21" s="266">
        <f t="shared" si="12"/>
        <v>-26.8</v>
      </c>
      <c r="W21" s="302">
        <f t="shared" si="13"/>
        <v>0</v>
      </c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</row>
    <row r="22" spans="1:196" ht="104.4" customHeight="1" x14ac:dyDescent="0.3">
      <c r="A22" s="166"/>
      <c r="B22" s="140" t="s">
        <v>38</v>
      </c>
      <c r="C22" s="141" t="s">
        <v>112</v>
      </c>
      <c r="D22" s="140" t="s">
        <v>104</v>
      </c>
      <c r="E22" s="174" t="s">
        <v>134</v>
      </c>
      <c r="F22" s="268">
        <v>63.4</v>
      </c>
      <c r="G22" s="266">
        <v>5.4</v>
      </c>
      <c r="H22" s="301">
        <v>4.8</v>
      </c>
      <c r="I22" s="265">
        <f t="shared" si="2"/>
        <v>1.3385089010841924E-4</v>
      </c>
      <c r="J22" s="266">
        <f t="shared" si="3"/>
        <v>-0.60000000000000053</v>
      </c>
      <c r="K22" s="267">
        <f t="shared" si="4"/>
        <v>0.88888888888888884</v>
      </c>
      <c r="L22" s="270"/>
      <c r="M22" s="298"/>
      <c r="N22" s="266"/>
      <c r="O22" s="319"/>
      <c r="P22" s="260">
        <f t="shared" si="7"/>
        <v>0</v>
      </c>
      <c r="Q22" s="267"/>
      <c r="R22" s="268">
        <f t="shared" si="18"/>
        <v>63.4</v>
      </c>
      <c r="S22" s="300">
        <f t="shared" si="14"/>
        <v>63.4</v>
      </c>
      <c r="T22" s="266">
        <f>SUM(G22,N22)</f>
        <v>5.4</v>
      </c>
      <c r="U22" s="301">
        <f t="shared" si="19"/>
        <v>4.8</v>
      </c>
      <c r="V22" s="266">
        <f t="shared" si="12"/>
        <v>-0.60000000000000053</v>
      </c>
      <c r="W22" s="302">
        <f t="shared" si="13"/>
        <v>0.88888888888888884</v>
      </c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</row>
    <row r="23" spans="1:196" ht="55.95" customHeight="1" x14ac:dyDescent="0.3">
      <c r="A23" s="166"/>
      <c r="B23" s="140"/>
      <c r="C23" s="141" t="s">
        <v>169</v>
      </c>
      <c r="D23" s="140" t="s">
        <v>97</v>
      </c>
      <c r="E23" s="174" t="s">
        <v>168</v>
      </c>
      <c r="F23" s="268">
        <v>62.7</v>
      </c>
      <c r="G23" s="266"/>
      <c r="H23" s="301"/>
      <c r="I23" s="265">
        <f t="shared" si="2"/>
        <v>0</v>
      </c>
      <c r="J23" s="266">
        <f t="shared" si="3"/>
        <v>0</v>
      </c>
      <c r="K23" s="267"/>
      <c r="L23" s="270"/>
      <c r="M23" s="298"/>
      <c r="N23" s="266"/>
      <c r="O23" s="319"/>
      <c r="P23" s="260">
        <f t="shared" si="7"/>
        <v>0</v>
      </c>
      <c r="Q23" s="267"/>
      <c r="R23" s="268">
        <f t="shared" si="18"/>
        <v>62.7</v>
      </c>
      <c r="S23" s="300">
        <f t="shared" si="14"/>
        <v>62.7</v>
      </c>
      <c r="T23" s="266">
        <f t="shared" si="14"/>
        <v>0</v>
      </c>
      <c r="U23" s="301">
        <f t="shared" si="19"/>
        <v>0</v>
      </c>
      <c r="V23" s="266">
        <f t="shared" si="12"/>
        <v>0</v>
      </c>
      <c r="W23" s="302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</row>
    <row r="24" spans="1:196" s="5" customFormat="1" ht="34.5" customHeight="1" x14ac:dyDescent="0.3">
      <c r="A24" s="166"/>
      <c r="B24" s="139" t="s">
        <v>7</v>
      </c>
      <c r="C24" s="139" t="s">
        <v>135</v>
      </c>
      <c r="D24" s="139" t="s">
        <v>62</v>
      </c>
      <c r="E24" s="174" t="s">
        <v>136</v>
      </c>
      <c r="F24" s="268">
        <v>3607.3</v>
      </c>
      <c r="G24" s="266">
        <v>195</v>
      </c>
      <c r="H24" s="301">
        <v>111</v>
      </c>
      <c r="I24" s="271">
        <f t="shared" si="2"/>
        <v>3.0953018337571948E-3</v>
      </c>
      <c r="J24" s="266">
        <f t="shared" si="3"/>
        <v>-84</v>
      </c>
      <c r="K24" s="267">
        <f t="shared" si="4"/>
        <v>0.56923076923076921</v>
      </c>
      <c r="L24" s="270"/>
      <c r="M24" s="298"/>
      <c r="N24" s="266"/>
      <c r="O24" s="319"/>
      <c r="P24" s="260">
        <f t="shared" si="7"/>
        <v>0</v>
      </c>
      <c r="Q24" s="267"/>
      <c r="R24" s="268">
        <f t="shared" si="18"/>
        <v>3607.3</v>
      </c>
      <c r="S24" s="300">
        <f t="shared" si="14"/>
        <v>3607.3</v>
      </c>
      <c r="T24" s="266">
        <f>SUM(G24,N24)</f>
        <v>195</v>
      </c>
      <c r="U24" s="301">
        <f t="shared" si="19"/>
        <v>111</v>
      </c>
      <c r="V24" s="266">
        <f t="shared" si="12"/>
        <v>-84</v>
      </c>
      <c r="W24" s="302">
        <f t="shared" si="13"/>
        <v>0.56923076923076921</v>
      </c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7"/>
      <c r="GF24" s="47"/>
      <c r="GG24" s="47"/>
      <c r="GH24" s="47"/>
      <c r="GI24" s="47"/>
      <c r="GJ24" s="47"/>
      <c r="GK24" s="47"/>
      <c r="GL24" s="47"/>
      <c r="GM24" s="47"/>
      <c r="GN24" s="47"/>
    </row>
    <row r="25" spans="1:196" s="3" customFormat="1" ht="23.25" customHeight="1" x14ac:dyDescent="0.3">
      <c r="A25" s="166"/>
      <c r="B25" s="139"/>
      <c r="C25" s="139"/>
      <c r="D25" s="139"/>
      <c r="E25" s="176" t="s">
        <v>42</v>
      </c>
      <c r="F25" s="259">
        <f>SUM(F26,F59,F64,F47)</f>
        <v>285683</v>
      </c>
      <c r="G25" s="260">
        <f>SUM(G26,G59,G64,G47)</f>
        <v>27418.400000000001</v>
      </c>
      <c r="H25" s="290">
        <f>SUM(H26,H59,H64,H47)</f>
        <v>21090.400000000001</v>
      </c>
      <c r="I25" s="261">
        <f t="shared" si="2"/>
        <v>0.58811850265470944</v>
      </c>
      <c r="J25" s="260">
        <f t="shared" si="3"/>
        <v>-6328</v>
      </c>
      <c r="K25" s="262">
        <f t="shared" si="4"/>
        <v>0.76920608058821816</v>
      </c>
      <c r="L25" s="259">
        <f>SUM(L26,L59,L64,L47)</f>
        <v>16097.1</v>
      </c>
      <c r="M25" s="289">
        <f>SUM(M26,M59,M64,M47)</f>
        <v>16448.900000000001</v>
      </c>
      <c r="N25" s="289">
        <f>SUM(N26,N59,N64,N47)</f>
        <v>1137.6999999999998</v>
      </c>
      <c r="O25" s="290">
        <f>SUM(O26,O59,O64,O47)</f>
        <v>1012</v>
      </c>
      <c r="P25" s="260">
        <f t="shared" si="7"/>
        <v>-125.69999999999982</v>
      </c>
      <c r="Q25" s="262">
        <f t="shared" si="8"/>
        <v>0.88951393161641923</v>
      </c>
      <c r="R25" s="259">
        <f t="shared" si="18"/>
        <v>301780.09999999998</v>
      </c>
      <c r="S25" s="289">
        <f t="shared" si="14"/>
        <v>302131.90000000002</v>
      </c>
      <c r="T25" s="260">
        <f>SUM(G25,N25)</f>
        <v>28556.100000000002</v>
      </c>
      <c r="U25" s="290">
        <f t="shared" si="19"/>
        <v>22102.400000000001</v>
      </c>
      <c r="V25" s="260">
        <f t="shared" si="12"/>
        <v>-6453.7000000000007</v>
      </c>
      <c r="W25" s="320">
        <f t="shared" si="13"/>
        <v>0.77399925059794583</v>
      </c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</row>
    <row r="26" spans="1:196" s="7" customFormat="1" ht="21" customHeight="1" x14ac:dyDescent="0.3">
      <c r="A26" s="166">
        <v>2</v>
      </c>
      <c r="B26" s="144" t="s">
        <v>13</v>
      </c>
      <c r="C26" s="144" t="s">
        <v>57</v>
      </c>
      <c r="D26" s="144"/>
      <c r="E26" s="177" t="s">
        <v>36</v>
      </c>
      <c r="F26" s="259">
        <f>F27+F29+F37+F40+F41+F42+F43+F44+F45</f>
        <v>253628.6</v>
      </c>
      <c r="G26" s="260">
        <f>G27+G29+G37+G40+G41+G42+G43+G44+G45</f>
        <v>20967.2</v>
      </c>
      <c r="H26" s="290">
        <f>H27+H29+H37+H40+H41+H42+H43+H44+H45</f>
        <v>16735.2</v>
      </c>
      <c r="I26" s="261">
        <f t="shared" si="2"/>
        <v>0.46667112836300367</v>
      </c>
      <c r="J26" s="260">
        <f t="shared" si="3"/>
        <v>-4232</v>
      </c>
      <c r="K26" s="262">
        <f t="shared" si="4"/>
        <v>0.79816093708268154</v>
      </c>
      <c r="L26" s="259">
        <f>L27+L29+L37+L40+L41+L42+L43+L44+L45</f>
        <v>13260.2</v>
      </c>
      <c r="M26" s="260">
        <f>M27+M29+M37+M40+M41+M42+M43+M44+M45</f>
        <v>13574.900000000001</v>
      </c>
      <c r="N26" s="260">
        <f>N27+N29+N37+N40+N41+N42+N43+N44+N45</f>
        <v>495.79999999999995</v>
      </c>
      <c r="O26" s="290">
        <v>456.8</v>
      </c>
      <c r="P26" s="260">
        <f t="shared" si="7"/>
        <v>-38.999999999999943</v>
      </c>
      <c r="Q26" s="262">
        <f t="shared" si="8"/>
        <v>0.92133924969745873</v>
      </c>
      <c r="R26" s="259">
        <f>R27+R29+R37+R40+R41+R42+R43+R44+R45</f>
        <v>266888.8</v>
      </c>
      <c r="S26" s="260">
        <f>S27+S29+S37+S40+S41+S42+S43+S44+S45</f>
        <v>267203.49999999994</v>
      </c>
      <c r="T26" s="260">
        <f>T27+T29+T37+T40+T41+T42+T43+T44+T45</f>
        <v>21463</v>
      </c>
      <c r="U26" s="290">
        <f>U27+U29+U37+U40+U41+U42+U43+U44+U45</f>
        <v>17192</v>
      </c>
      <c r="V26" s="260">
        <f t="shared" si="12"/>
        <v>-4271</v>
      </c>
      <c r="W26" s="320">
        <f t="shared" si="13"/>
        <v>0.80100638307785488</v>
      </c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28"/>
      <c r="GF26" s="28"/>
      <c r="GG26" s="28"/>
      <c r="GH26" s="28"/>
      <c r="GI26" s="28"/>
      <c r="GJ26" s="28"/>
      <c r="GK26" s="28"/>
      <c r="GL26" s="28"/>
      <c r="GM26" s="28"/>
      <c r="GN26" s="28"/>
    </row>
    <row r="27" spans="1:196" s="7" customFormat="1" ht="19.95" customHeight="1" x14ac:dyDescent="0.3">
      <c r="A27" s="166"/>
      <c r="B27" s="145">
        <v>70101</v>
      </c>
      <c r="C27" s="146">
        <v>1010</v>
      </c>
      <c r="D27" s="147" t="s">
        <v>58</v>
      </c>
      <c r="E27" s="178" t="s">
        <v>137</v>
      </c>
      <c r="F27" s="273">
        <v>89043.7</v>
      </c>
      <c r="G27" s="274">
        <v>7071</v>
      </c>
      <c r="H27" s="321">
        <v>5527.5</v>
      </c>
      <c r="I27" s="271">
        <f t="shared" si="2"/>
        <v>0.15413766564047654</v>
      </c>
      <c r="J27" s="266">
        <f t="shared" si="3"/>
        <v>-1543.5</v>
      </c>
      <c r="K27" s="267">
        <f t="shared" si="4"/>
        <v>0.78171404327534999</v>
      </c>
      <c r="L27" s="268">
        <v>9464.4</v>
      </c>
      <c r="M27" s="300">
        <v>9464.4</v>
      </c>
      <c r="N27" s="300">
        <v>97.9</v>
      </c>
      <c r="O27" s="301">
        <v>97.9</v>
      </c>
      <c r="P27" s="266">
        <f t="shared" si="7"/>
        <v>0</v>
      </c>
      <c r="Q27" s="267">
        <f t="shared" si="8"/>
        <v>1</v>
      </c>
      <c r="R27" s="268">
        <f t="shared" si="18"/>
        <v>98508.099999999991</v>
      </c>
      <c r="S27" s="300">
        <f t="shared" si="14"/>
        <v>98508.099999999991</v>
      </c>
      <c r="T27" s="266">
        <f t="shared" si="14"/>
        <v>7168.9</v>
      </c>
      <c r="U27" s="301">
        <f t="shared" si="19"/>
        <v>5625.4</v>
      </c>
      <c r="V27" s="266">
        <f t="shared" si="12"/>
        <v>-1543.5</v>
      </c>
      <c r="W27" s="302">
        <f t="shared" si="13"/>
        <v>0.78469500202262554</v>
      </c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28"/>
      <c r="GF27" s="28"/>
      <c r="GG27" s="28"/>
      <c r="GH27" s="28"/>
      <c r="GI27" s="28"/>
      <c r="GJ27" s="28"/>
      <c r="GK27" s="28"/>
      <c r="GL27" s="28"/>
      <c r="GM27" s="28"/>
      <c r="GN27" s="28"/>
    </row>
    <row r="28" spans="1:196" s="34" customFormat="1" ht="78.599999999999994" customHeight="1" x14ac:dyDescent="0.35">
      <c r="A28" s="246"/>
      <c r="B28" s="250"/>
      <c r="C28" s="251"/>
      <c r="D28" s="247"/>
      <c r="E28" s="252" t="s">
        <v>255</v>
      </c>
      <c r="F28" s="322">
        <v>67.400000000000006</v>
      </c>
      <c r="G28" s="323">
        <v>11.3</v>
      </c>
      <c r="H28" s="324"/>
      <c r="I28" s="325">
        <f t="shared" si="2"/>
        <v>0</v>
      </c>
      <c r="J28" s="307">
        <f t="shared" si="3"/>
        <v>-11.3</v>
      </c>
      <c r="K28" s="308">
        <f t="shared" si="4"/>
        <v>0</v>
      </c>
      <c r="L28" s="313"/>
      <c r="M28" s="307"/>
      <c r="N28" s="307"/>
      <c r="O28" s="314"/>
      <c r="P28" s="307">
        <f t="shared" si="7"/>
        <v>0</v>
      </c>
      <c r="Q28" s="308"/>
      <c r="R28" s="313">
        <f t="shared" si="18"/>
        <v>67.400000000000006</v>
      </c>
      <c r="S28" s="307">
        <f t="shared" si="14"/>
        <v>67.400000000000006</v>
      </c>
      <c r="T28" s="307">
        <f t="shared" si="14"/>
        <v>11.3</v>
      </c>
      <c r="U28" s="314">
        <f t="shared" si="19"/>
        <v>0</v>
      </c>
      <c r="V28" s="307">
        <f t="shared" si="12"/>
        <v>-11.3</v>
      </c>
      <c r="W28" s="326">
        <f t="shared" si="13"/>
        <v>0</v>
      </c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9"/>
      <c r="GF28" s="49"/>
      <c r="GG28" s="49"/>
      <c r="GH28" s="49"/>
      <c r="GI28" s="49"/>
      <c r="GJ28" s="49"/>
      <c r="GK28" s="49"/>
      <c r="GL28" s="49"/>
      <c r="GM28" s="49"/>
      <c r="GN28" s="49"/>
    </row>
    <row r="29" spans="1:196" s="19" customFormat="1" ht="72.599999999999994" customHeight="1" x14ac:dyDescent="0.35">
      <c r="A29" s="163"/>
      <c r="B29" s="148" t="s">
        <v>23</v>
      </c>
      <c r="C29" s="149">
        <v>1020</v>
      </c>
      <c r="D29" s="148" t="s">
        <v>59</v>
      </c>
      <c r="E29" s="181" t="s">
        <v>299</v>
      </c>
      <c r="F29" s="327">
        <v>141696</v>
      </c>
      <c r="G29" s="328">
        <v>11335</v>
      </c>
      <c r="H29" s="321">
        <v>9607</v>
      </c>
      <c r="I29" s="271">
        <f t="shared" si="2"/>
        <v>0.26789697943157992</v>
      </c>
      <c r="J29" s="266">
        <f t="shared" si="3"/>
        <v>-1728</v>
      </c>
      <c r="K29" s="267">
        <f t="shared" si="4"/>
        <v>0.8475518306131451</v>
      </c>
      <c r="L29" s="329">
        <v>3290.1</v>
      </c>
      <c r="M29" s="300">
        <v>3604.8</v>
      </c>
      <c r="N29" s="300">
        <v>328.4</v>
      </c>
      <c r="O29" s="301">
        <v>328.4</v>
      </c>
      <c r="P29" s="266">
        <f t="shared" si="7"/>
        <v>0</v>
      </c>
      <c r="Q29" s="267">
        <f t="shared" si="8"/>
        <v>1</v>
      </c>
      <c r="R29" s="329">
        <f t="shared" si="18"/>
        <v>144986.1</v>
      </c>
      <c r="S29" s="300">
        <f t="shared" si="14"/>
        <v>145300.79999999999</v>
      </c>
      <c r="T29" s="300">
        <f t="shared" si="14"/>
        <v>11663.4</v>
      </c>
      <c r="U29" s="301">
        <f t="shared" si="19"/>
        <v>9935.4</v>
      </c>
      <c r="V29" s="272">
        <f t="shared" si="12"/>
        <v>-1728</v>
      </c>
      <c r="W29" s="330">
        <f t="shared" si="13"/>
        <v>0.85184423067030202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52"/>
      <c r="GF29" s="52"/>
      <c r="GG29" s="52"/>
      <c r="GH29" s="52"/>
      <c r="GI29" s="52"/>
      <c r="GJ29" s="52"/>
      <c r="GK29" s="52"/>
      <c r="GL29" s="52"/>
      <c r="GM29" s="52"/>
      <c r="GN29" s="52"/>
    </row>
    <row r="30" spans="1:196" s="35" customFormat="1" ht="49.2" customHeight="1" x14ac:dyDescent="0.35">
      <c r="A30" s="246"/>
      <c r="B30" s="253"/>
      <c r="C30" s="254"/>
      <c r="D30" s="253"/>
      <c r="E30" s="252" t="s">
        <v>290</v>
      </c>
      <c r="F30" s="322">
        <v>76878.8</v>
      </c>
      <c r="G30" s="323">
        <v>5028.8</v>
      </c>
      <c r="H30" s="324">
        <v>5007.6000000000004</v>
      </c>
      <c r="I30" s="316">
        <f t="shared" si="2"/>
        <v>0.13963994110560837</v>
      </c>
      <c r="J30" s="307">
        <f t="shared" si="3"/>
        <v>-21.199999999999818</v>
      </c>
      <c r="K30" s="326">
        <f t="shared" si="4"/>
        <v>0.9957842825326122</v>
      </c>
      <c r="L30" s="313"/>
      <c r="M30" s="307"/>
      <c r="N30" s="307"/>
      <c r="O30" s="314"/>
      <c r="P30" s="307">
        <f t="shared" si="7"/>
        <v>0</v>
      </c>
      <c r="Q30" s="308"/>
      <c r="R30" s="313">
        <f t="shared" si="18"/>
        <v>76878.8</v>
      </c>
      <c r="S30" s="307">
        <f t="shared" si="14"/>
        <v>76878.8</v>
      </c>
      <c r="T30" s="307">
        <f t="shared" si="14"/>
        <v>5028.8</v>
      </c>
      <c r="U30" s="314">
        <f t="shared" si="19"/>
        <v>5007.6000000000004</v>
      </c>
      <c r="V30" s="307">
        <f t="shared" si="12"/>
        <v>-21.199999999999818</v>
      </c>
      <c r="W30" s="326">
        <f t="shared" si="13"/>
        <v>0.9957842825326122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5"/>
      <c r="GF30" s="55"/>
      <c r="GG30" s="55"/>
      <c r="GH30" s="55"/>
      <c r="GI30" s="55"/>
      <c r="GJ30" s="55"/>
      <c r="GK30" s="55"/>
      <c r="GL30" s="55"/>
      <c r="GM30" s="55"/>
      <c r="GN30" s="55"/>
    </row>
    <row r="31" spans="1:196" s="135" customFormat="1" ht="63.6" hidden="1" customHeight="1" x14ac:dyDescent="0.35">
      <c r="A31" s="246"/>
      <c r="B31" s="253"/>
      <c r="C31" s="254"/>
      <c r="D31" s="253"/>
      <c r="E31" s="252" t="s">
        <v>259</v>
      </c>
      <c r="F31" s="331"/>
      <c r="G31" s="332"/>
      <c r="H31" s="333"/>
      <c r="I31" s="316">
        <f t="shared" si="2"/>
        <v>0</v>
      </c>
      <c r="J31" s="307">
        <f t="shared" si="3"/>
        <v>0</v>
      </c>
      <c r="K31" s="308"/>
      <c r="L31" s="313"/>
      <c r="M31" s="307"/>
      <c r="N31" s="307"/>
      <c r="O31" s="314"/>
      <c r="P31" s="307">
        <f t="shared" si="7"/>
        <v>0</v>
      </c>
      <c r="Q31" s="308"/>
      <c r="R31" s="313">
        <f>SUM(F31,L31)</f>
        <v>0</v>
      </c>
      <c r="S31" s="307">
        <f t="shared" si="14"/>
        <v>0</v>
      </c>
      <c r="T31" s="307">
        <f t="shared" si="14"/>
        <v>0</v>
      </c>
      <c r="U31" s="314">
        <f t="shared" si="14"/>
        <v>0</v>
      </c>
      <c r="V31" s="307">
        <f t="shared" si="12"/>
        <v>0</v>
      </c>
      <c r="W31" s="308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</row>
    <row r="32" spans="1:196" s="135" customFormat="1" ht="60" hidden="1" customHeight="1" x14ac:dyDescent="0.35">
      <c r="A32" s="246"/>
      <c r="B32" s="253"/>
      <c r="C32" s="254"/>
      <c r="D32" s="253"/>
      <c r="E32" s="252" t="s">
        <v>257</v>
      </c>
      <c r="F32" s="313"/>
      <c r="G32" s="307"/>
      <c r="H32" s="314"/>
      <c r="I32" s="306">
        <f t="shared" si="2"/>
        <v>0</v>
      </c>
      <c r="J32" s="307">
        <f t="shared" si="3"/>
        <v>0</v>
      </c>
      <c r="K32" s="308"/>
      <c r="L32" s="313"/>
      <c r="M32" s="307"/>
      <c r="N32" s="307"/>
      <c r="O32" s="314"/>
      <c r="P32" s="307">
        <f t="shared" si="7"/>
        <v>0</v>
      </c>
      <c r="Q32" s="308"/>
      <c r="R32" s="313">
        <f t="shared" ref="R32:R36" si="21">SUM(F32,L32)</f>
        <v>0</v>
      </c>
      <c r="S32" s="307">
        <f t="shared" si="14"/>
        <v>0</v>
      </c>
      <c r="T32" s="307">
        <f t="shared" si="14"/>
        <v>0</v>
      </c>
      <c r="U32" s="314">
        <f t="shared" si="14"/>
        <v>0</v>
      </c>
      <c r="V32" s="307">
        <f t="shared" si="12"/>
        <v>0</v>
      </c>
      <c r="W32" s="308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</row>
    <row r="33" spans="1:196" s="36" customFormat="1" ht="66" customHeight="1" x14ac:dyDescent="0.35">
      <c r="A33" s="255"/>
      <c r="B33" s="253"/>
      <c r="C33" s="254"/>
      <c r="D33" s="253"/>
      <c r="E33" s="252" t="s">
        <v>243</v>
      </c>
      <c r="F33" s="313">
        <v>288.3</v>
      </c>
      <c r="G33" s="334">
        <v>48.1</v>
      </c>
      <c r="H33" s="335"/>
      <c r="I33" s="316">
        <f t="shared" si="2"/>
        <v>0</v>
      </c>
      <c r="J33" s="307">
        <f t="shared" si="3"/>
        <v>-48.1</v>
      </c>
      <c r="K33" s="308">
        <f t="shared" si="4"/>
        <v>0</v>
      </c>
      <c r="L33" s="336"/>
      <c r="M33" s="337"/>
      <c r="N33" s="337"/>
      <c r="O33" s="338"/>
      <c r="P33" s="307">
        <f t="shared" si="7"/>
        <v>0</v>
      </c>
      <c r="Q33" s="308"/>
      <c r="R33" s="313">
        <f t="shared" si="21"/>
        <v>288.3</v>
      </c>
      <c r="S33" s="307">
        <f t="shared" si="14"/>
        <v>288.3</v>
      </c>
      <c r="T33" s="307">
        <f t="shared" si="14"/>
        <v>48.1</v>
      </c>
      <c r="U33" s="314">
        <f t="shared" si="14"/>
        <v>0</v>
      </c>
      <c r="V33" s="307">
        <f t="shared" si="12"/>
        <v>-48.1</v>
      </c>
      <c r="W33" s="326">
        <f t="shared" si="13"/>
        <v>0</v>
      </c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7"/>
      <c r="GF33" s="57"/>
      <c r="GG33" s="57"/>
      <c r="GH33" s="57"/>
      <c r="GI33" s="57"/>
      <c r="GJ33" s="57"/>
      <c r="GK33" s="57"/>
      <c r="GL33" s="57"/>
      <c r="GM33" s="57"/>
      <c r="GN33" s="57"/>
    </row>
    <row r="34" spans="1:196" s="36" customFormat="1" ht="81" hidden="1" customHeight="1" x14ac:dyDescent="0.35">
      <c r="A34" s="255"/>
      <c r="B34" s="253"/>
      <c r="C34" s="254"/>
      <c r="D34" s="253"/>
      <c r="E34" s="252" t="s">
        <v>242</v>
      </c>
      <c r="F34" s="336"/>
      <c r="G34" s="337"/>
      <c r="H34" s="338"/>
      <c r="I34" s="316">
        <f t="shared" si="2"/>
        <v>0</v>
      </c>
      <c r="J34" s="307">
        <f t="shared" si="3"/>
        <v>0</v>
      </c>
      <c r="K34" s="308"/>
      <c r="L34" s="339"/>
      <c r="M34" s="334"/>
      <c r="N34" s="334"/>
      <c r="O34" s="335"/>
      <c r="P34" s="307">
        <f t="shared" si="7"/>
        <v>0</v>
      </c>
      <c r="Q34" s="308"/>
      <c r="R34" s="339">
        <f t="shared" si="21"/>
        <v>0</v>
      </c>
      <c r="S34" s="334">
        <f t="shared" si="14"/>
        <v>0</v>
      </c>
      <c r="T34" s="334">
        <f t="shared" si="14"/>
        <v>0</v>
      </c>
      <c r="U34" s="335">
        <f t="shared" si="14"/>
        <v>0</v>
      </c>
      <c r="V34" s="307">
        <f t="shared" si="12"/>
        <v>0</v>
      </c>
      <c r="W34" s="308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7"/>
      <c r="GF34" s="57"/>
      <c r="GG34" s="57"/>
      <c r="GH34" s="57"/>
      <c r="GI34" s="57"/>
      <c r="GJ34" s="57"/>
      <c r="GK34" s="57"/>
      <c r="GL34" s="57"/>
      <c r="GM34" s="57"/>
      <c r="GN34" s="57"/>
    </row>
    <row r="35" spans="1:196" s="36" customFormat="1" ht="62.4" hidden="1" customHeight="1" x14ac:dyDescent="0.35">
      <c r="A35" s="255"/>
      <c r="B35" s="253"/>
      <c r="C35" s="254"/>
      <c r="D35" s="253"/>
      <c r="E35" s="252" t="s">
        <v>245</v>
      </c>
      <c r="F35" s="336"/>
      <c r="G35" s="337"/>
      <c r="H35" s="338"/>
      <c r="I35" s="306">
        <f t="shared" si="2"/>
        <v>0</v>
      </c>
      <c r="J35" s="307">
        <f t="shared" si="3"/>
        <v>0</v>
      </c>
      <c r="K35" s="308"/>
      <c r="L35" s="339"/>
      <c r="M35" s="334"/>
      <c r="N35" s="334"/>
      <c r="O35" s="335"/>
      <c r="P35" s="307">
        <f t="shared" si="7"/>
        <v>0</v>
      </c>
      <c r="Q35" s="308"/>
      <c r="R35" s="339">
        <f t="shared" si="21"/>
        <v>0</v>
      </c>
      <c r="S35" s="334">
        <f t="shared" si="14"/>
        <v>0</v>
      </c>
      <c r="T35" s="334">
        <f t="shared" si="14"/>
        <v>0</v>
      </c>
      <c r="U35" s="335">
        <f t="shared" si="14"/>
        <v>0</v>
      </c>
      <c r="V35" s="307">
        <f t="shared" si="12"/>
        <v>0</v>
      </c>
      <c r="W35" s="308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7"/>
      <c r="GF35" s="57"/>
      <c r="GG35" s="57"/>
      <c r="GH35" s="57"/>
      <c r="GI35" s="57"/>
      <c r="GJ35" s="57"/>
      <c r="GK35" s="57"/>
      <c r="GL35" s="57"/>
      <c r="GM35" s="57"/>
      <c r="GN35" s="57"/>
    </row>
    <row r="36" spans="1:196" s="36" customFormat="1" ht="81.599999999999994" customHeight="1" x14ac:dyDescent="0.35">
      <c r="A36" s="255"/>
      <c r="B36" s="253"/>
      <c r="C36" s="254"/>
      <c r="D36" s="253"/>
      <c r="E36" s="252" t="s">
        <v>287</v>
      </c>
      <c r="F36" s="313">
        <v>4117.1000000000004</v>
      </c>
      <c r="G36" s="307">
        <v>300</v>
      </c>
      <c r="H36" s="314"/>
      <c r="I36" s="307">
        <f t="shared" si="2"/>
        <v>0</v>
      </c>
      <c r="J36" s="307">
        <f t="shared" si="3"/>
        <v>-300</v>
      </c>
      <c r="K36" s="308">
        <f t="shared" si="4"/>
        <v>0</v>
      </c>
      <c r="L36" s="339"/>
      <c r="M36" s="334"/>
      <c r="N36" s="334"/>
      <c r="O36" s="340"/>
      <c r="P36" s="341">
        <f t="shared" si="7"/>
        <v>0</v>
      </c>
      <c r="Q36" s="342"/>
      <c r="R36" s="339">
        <f t="shared" si="21"/>
        <v>4117.1000000000004</v>
      </c>
      <c r="S36" s="334">
        <f t="shared" si="14"/>
        <v>4117.1000000000004</v>
      </c>
      <c r="T36" s="334">
        <f t="shared" si="14"/>
        <v>300</v>
      </c>
      <c r="U36" s="335">
        <f t="shared" si="14"/>
        <v>0</v>
      </c>
      <c r="V36" s="307">
        <f t="shared" si="12"/>
        <v>-300</v>
      </c>
      <c r="W36" s="308">
        <f t="shared" si="13"/>
        <v>0</v>
      </c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7"/>
      <c r="GF36" s="57"/>
      <c r="GG36" s="57"/>
      <c r="GH36" s="57"/>
      <c r="GI36" s="57"/>
      <c r="GJ36" s="57"/>
      <c r="GK36" s="57"/>
      <c r="GL36" s="57"/>
      <c r="GM36" s="57"/>
      <c r="GN36" s="57"/>
    </row>
    <row r="37" spans="1:196" s="7" customFormat="1" ht="89.4" customHeight="1" x14ac:dyDescent="0.3">
      <c r="A37" s="166"/>
      <c r="B37" s="150" t="s">
        <v>24</v>
      </c>
      <c r="C37" s="151">
        <v>1070</v>
      </c>
      <c r="D37" s="150" t="s">
        <v>65</v>
      </c>
      <c r="E37" s="392" t="s">
        <v>300</v>
      </c>
      <c r="F37" s="273">
        <v>558.1</v>
      </c>
      <c r="G37" s="274">
        <v>42.7</v>
      </c>
      <c r="H37" s="321">
        <v>37.6</v>
      </c>
      <c r="I37" s="271">
        <f t="shared" si="2"/>
        <v>1.0484986391826173E-3</v>
      </c>
      <c r="J37" s="266">
        <f t="shared" si="3"/>
        <v>-5.1000000000000014</v>
      </c>
      <c r="K37" s="267">
        <f t="shared" si="4"/>
        <v>0.88056206088992972</v>
      </c>
      <c r="L37" s="268"/>
      <c r="M37" s="300"/>
      <c r="N37" s="300"/>
      <c r="O37" s="301"/>
      <c r="P37" s="266">
        <f t="shared" si="7"/>
        <v>0</v>
      </c>
      <c r="Q37" s="267"/>
      <c r="R37" s="268">
        <f t="shared" si="18"/>
        <v>558.1</v>
      </c>
      <c r="S37" s="300">
        <f t="shared" si="14"/>
        <v>558.1</v>
      </c>
      <c r="T37" s="266">
        <f t="shared" si="14"/>
        <v>42.7</v>
      </c>
      <c r="U37" s="301">
        <f t="shared" si="19"/>
        <v>37.6</v>
      </c>
      <c r="V37" s="266">
        <f t="shared" si="12"/>
        <v>-5.1000000000000014</v>
      </c>
      <c r="W37" s="302">
        <f t="shared" si="13"/>
        <v>0.88056206088992972</v>
      </c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28"/>
      <c r="GF37" s="28"/>
      <c r="GG37" s="28"/>
      <c r="GH37" s="28"/>
      <c r="GI37" s="28"/>
      <c r="GJ37" s="28"/>
      <c r="GK37" s="28"/>
      <c r="GL37" s="28"/>
      <c r="GM37" s="28"/>
      <c r="GN37" s="28"/>
    </row>
    <row r="38" spans="1:196" s="34" customFormat="1" ht="49.8" customHeight="1" x14ac:dyDescent="0.35">
      <c r="A38" s="246"/>
      <c r="B38" s="253"/>
      <c r="C38" s="254"/>
      <c r="D38" s="253"/>
      <c r="E38" s="252" t="s">
        <v>291</v>
      </c>
      <c r="F38" s="322">
        <v>507.3</v>
      </c>
      <c r="G38" s="323">
        <v>38.4</v>
      </c>
      <c r="H38" s="324">
        <v>35.200000000000003</v>
      </c>
      <c r="I38" s="316">
        <f t="shared" ref="I38:I95" si="22">H38/$H$6</f>
        <v>9.8157319412840792E-4</v>
      </c>
      <c r="J38" s="307">
        <f t="shared" ref="J38:J86" si="23">H38-G38</f>
        <v>-3.1999999999999957</v>
      </c>
      <c r="K38" s="308">
        <f t="shared" ref="K38:K101" si="24">H38/G38</f>
        <v>0.91666666666666674</v>
      </c>
      <c r="L38" s="309"/>
      <c r="M38" s="310"/>
      <c r="N38" s="310"/>
      <c r="O38" s="343"/>
      <c r="P38" s="307">
        <f t="shared" ref="P38:P86" si="25">O38-N38</f>
        <v>0</v>
      </c>
      <c r="Q38" s="308"/>
      <c r="R38" s="313">
        <f>SUM(F38,L38)</f>
        <v>507.3</v>
      </c>
      <c r="S38" s="307">
        <f>SUM(F38,M38)</f>
        <v>507.3</v>
      </c>
      <c r="T38" s="307">
        <f t="shared" si="14"/>
        <v>38.4</v>
      </c>
      <c r="U38" s="314">
        <f>SUM(H38,O38)</f>
        <v>35.200000000000003</v>
      </c>
      <c r="V38" s="307">
        <f t="shared" ref="V38:V96" si="26">U38-T38</f>
        <v>-3.1999999999999957</v>
      </c>
      <c r="W38" s="308">
        <f t="shared" si="13"/>
        <v>0.91666666666666674</v>
      </c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9"/>
      <c r="GF38" s="49"/>
      <c r="GG38" s="49"/>
      <c r="GH38" s="49"/>
      <c r="GI38" s="49"/>
      <c r="GJ38" s="49"/>
      <c r="GK38" s="49"/>
      <c r="GL38" s="49"/>
      <c r="GM38" s="49"/>
      <c r="GN38" s="49"/>
    </row>
    <row r="39" spans="1:196" s="34" customFormat="1" ht="80.400000000000006" hidden="1" customHeight="1" x14ac:dyDescent="0.35">
      <c r="A39" s="246"/>
      <c r="B39" s="253"/>
      <c r="C39" s="254"/>
      <c r="D39" s="253"/>
      <c r="E39" s="252" t="s">
        <v>256</v>
      </c>
      <c r="F39" s="331"/>
      <c r="G39" s="332"/>
      <c r="H39" s="333"/>
      <c r="I39" s="316">
        <f t="shared" si="22"/>
        <v>0</v>
      </c>
      <c r="J39" s="307">
        <f t="shared" si="23"/>
        <v>0</v>
      </c>
      <c r="K39" s="308"/>
      <c r="L39" s="313"/>
      <c r="M39" s="307"/>
      <c r="N39" s="307"/>
      <c r="O39" s="314"/>
      <c r="P39" s="307">
        <f t="shared" si="25"/>
        <v>0</v>
      </c>
      <c r="Q39" s="308"/>
      <c r="R39" s="313">
        <f>SUM(F39,L39)</f>
        <v>0</v>
      </c>
      <c r="S39" s="307">
        <f>SUM(F39,M39)</f>
        <v>0</v>
      </c>
      <c r="T39" s="307">
        <f t="shared" si="14"/>
        <v>0</v>
      </c>
      <c r="U39" s="314">
        <f>SUM(H39,O39)</f>
        <v>0</v>
      </c>
      <c r="V39" s="307">
        <f t="shared" si="26"/>
        <v>0</v>
      </c>
      <c r="W39" s="326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9"/>
      <c r="GF39" s="49"/>
      <c r="GG39" s="49"/>
      <c r="GH39" s="49"/>
      <c r="GI39" s="49"/>
      <c r="GJ39" s="49"/>
      <c r="GK39" s="49"/>
      <c r="GL39" s="49"/>
      <c r="GM39" s="49"/>
      <c r="GN39" s="49"/>
    </row>
    <row r="40" spans="1:196" ht="51.6" customHeight="1" x14ac:dyDescent="0.3">
      <c r="A40" s="166"/>
      <c r="B40" s="152" t="s">
        <v>25</v>
      </c>
      <c r="C40" s="140" t="s">
        <v>62</v>
      </c>
      <c r="D40" s="140" t="s">
        <v>63</v>
      </c>
      <c r="E40" s="182" t="s">
        <v>60</v>
      </c>
      <c r="F40" s="273">
        <v>4955.3</v>
      </c>
      <c r="G40" s="274">
        <v>487.1</v>
      </c>
      <c r="H40" s="321">
        <v>276.89999999999998</v>
      </c>
      <c r="I40" s="271">
        <f t="shared" si="22"/>
        <v>7.7215232231294343E-3</v>
      </c>
      <c r="J40" s="266">
        <f t="shared" si="23"/>
        <v>-210.20000000000005</v>
      </c>
      <c r="K40" s="267">
        <f t="shared" si="24"/>
        <v>0.56846643399712582</v>
      </c>
      <c r="L40" s="268">
        <v>52</v>
      </c>
      <c r="M40" s="300">
        <v>52</v>
      </c>
      <c r="N40" s="300"/>
      <c r="O40" s="301"/>
      <c r="P40" s="266">
        <f t="shared" si="25"/>
        <v>0</v>
      </c>
      <c r="Q40" s="267"/>
      <c r="R40" s="268">
        <f t="shared" si="18"/>
        <v>5007.3</v>
      </c>
      <c r="S40" s="300">
        <f t="shared" si="14"/>
        <v>5007.3</v>
      </c>
      <c r="T40" s="266">
        <f t="shared" si="14"/>
        <v>487.1</v>
      </c>
      <c r="U40" s="301">
        <f t="shared" si="19"/>
        <v>276.89999999999998</v>
      </c>
      <c r="V40" s="266">
        <f t="shared" si="26"/>
        <v>-210.20000000000005</v>
      </c>
      <c r="W40" s="302">
        <f t="shared" si="13"/>
        <v>0.56846643399712582</v>
      </c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196" ht="36" customHeight="1" x14ac:dyDescent="0.3">
      <c r="A41" s="166"/>
      <c r="B41" s="152"/>
      <c r="C41" s="140" t="s">
        <v>151</v>
      </c>
      <c r="D41" s="140" t="s">
        <v>63</v>
      </c>
      <c r="E41" s="174" t="s">
        <v>301</v>
      </c>
      <c r="F41" s="273">
        <v>7443.5</v>
      </c>
      <c r="G41" s="274">
        <v>583.5</v>
      </c>
      <c r="H41" s="321">
        <v>541.70000000000005</v>
      </c>
      <c r="I41" s="271">
        <f t="shared" si="22"/>
        <v>1.510563066077723E-2</v>
      </c>
      <c r="J41" s="266">
        <f t="shared" si="23"/>
        <v>-41.799999999999955</v>
      </c>
      <c r="K41" s="267">
        <f t="shared" si="24"/>
        <v>0.92836332476435313</v>
      </c>
      <c r="L41" s="268">
        <v>364.1</v>
      </c>
      <c r="M41" s="300">
        <v>364.1</v>
      </c>
      <c r="N41" s="300">
        <v>69.5</v>
      </c>
      <c r="O41" s="301">
        <v>30.5</v>
      </c>
      <c r="P41" s="266">
        <f t="shared" si="25"/>
        <v>-39</v>
      </c>
      <c r="Q41" s="267">
        <f t="shared" si="8"/>
        <v>0.43884892086330934</v>
      </c>
      <c r="R41" s="268">
        <f t="shared" si="18"/>
        <v>7807.6</v>
      </c>
      <c r="S41" s="300">
        <f t="shared" si="14"/>
        <v>7807.6</v>
      </c>
      <c r="T41" s="266">
        <f t="shared" si="14"/>
        <v>653</v>
      </c>
      <c r="U41" s="301">
        <f t="shared" si="19"/>
        <v>572.20000000000005</v>
      </c>
      <c r="V41" s="266">
        <f t="shared" si="26"/>
        <v>-80.799999999999955</v>
      </c>
      <c r="W41" s="302">
        <f t="shared" si="13"/>
        <v>0.87626339969372136</v>
      </c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</row>
    <row r="42" spans="1:196" ht="32.25" customHeight="1" x14ac:dyDescent="0.3">
      <c r="A42" s="166"/>
      <c r="B42" s="152" t="s">
        <v>26</v>
      </c>
      <c r="C42" s="140" t="s">
        <v>64</v>
      </c>
      <c r="D42" s="140" t="s">
        <v>61</v>
      </c>
      <c r="E42" s="182" t="s">
        <v>302</v>
      </c>
      <c r="F42" s="273">
        <v>1865.5</v>
      </c>
      <c r="G42" s="274">
        <v>151.9</v>
      </c>
      <c r="H42" s="321">
        <v>119.8</v>
      </c>
      <c r="I42" s="271">
        <f t="shared" si="22"/>
        <v>3.3406951322892966E-3</v>
      </c>
      <c r="J42" s="266">
        <f t="shared" si="23"/>
        <v>-32.100000000000009</v>
      </c>
      <c r="K42" s="267">
        <f t="shared" si="24"/>
        <v>0.78867676102699136</v>
      </c>
      <c r="L42" s="268">
        <v>20</v>
      </c>
      <c r="M42" s="300">
        <v>20</v>
      </c>
      <c r="N42" s="300"/>
      <c r="O42" s="301"/>
      <c r="P42" s="266">
        <f t="shared" si="25"/>
        <v>0</v>
      </c>
      <c r="Q42" s="267"/>
      <c r="R42" s="268">
        <f t="shared" si="18"/>
        <v>1885.5</v>
      </c>
      <c r="S42" s="300">
        <f t="shared" si="14"/>
        <v>1885.5</v>
      </c>
      <c r="T42" s="266">
        <f t="shared" si="14"/>
        <v>151.9</v>
      </c>
      <c r="U42" s="301">
        <f t="shared" si="19"/>
        <v>119.8</v>
      </c>
      <c r="V42" s="266">
        <f t="shared" si="26"/>
        <v>-32.100000000000009</v>
      </c>
      <c r="W42" s="302">
        <f t="shared" si="13"/>
        <v>0.78867676102699136</v>
      </c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</row>
    <row r="43" spans="1:196" ht="37.950000000000003" customHeight="1" x14ac:dyDescent="0.3">
      <c r="A43" s="166"/>
      <c r="B43" s="152" t="s">
        <v>27</v>
      </c>
      <c r="C43" s="140" t="s">
        <v>138</v>
      </c>
      <c r="D43" s="140" t="s">
        <v>61</v>
      </c>
      <c r="E43" s="182" t="s">
        <v>139</v>
      </c>
      <c r="F43" s="273">
        <v>6465.5</v>
      </c>
      <c r="G43" s="274">
        <v>898.9</v>
      </c>
      <c r="H43" s="321">
        <v>558.5</v>
      </c>
      <c r="I43" s="271">
        <f t="shared" si="22"/>
        <v>1.5574108776156696E-2</v>
      </c>
      <c r="J43" s="266">
        <f t="shared" si="23"/>
        <v>-340.4</v>
      </c>
      <c r="K43" s="267">
        <f t="shared" si="24"/>
        <v>0.62131494048281233</v>
      </c>
      <c r="L43" s="268">
        <v>69.599999999999994</v>
      </c>
      <c r="M43" s="300">
        <v>69.599999999999994</v>
      </c>
      <c r="N43" s="300"/>
      <c r="O43" s="301"/>
      <c r="P43" s="266">
        <f t="shared" si="25"/>
        <v>0</v>
      </c>
      <c r="Q43" s="267"/>
      <c r="R43" s="268">
        <f t="shared" si="18"/>
        <v>6535.1</v>
      </c>
      <c r="S43" s="300">
        <f t="shared" si="14"/>
        <v>6535.1</v>
      </c>
      <c r="T43" s="266">
        <f t="shared" si="14"/>
        <v>898.9</v>
      </c>
      <c r="U43" s="301">
        <f t="shared" si="19"/>
        <v>558.5</v>
      </c>
      <c r="V43" s="266">
        <f t="shared" si="26"/>
        <v>-340.4</v>
      </c>
      <c r="W43" s="302">
        <f t="shared" si="13"/>
        <v>0.62131494048281233</v>
      </c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</row>
    <row r="44" spans="1:196" ht="18.75" customHeight="1" x14ac:dyDescent="0.3">
      <c r="A44" s="166"/>
      <c r="B44" s="152" t="s">
        <v>27</v>
      </c>
      <c r="C44" s="140" t="s">
        <v>170</v>
      </c>
      <c r="D44" s="140" t="s">
        <v>61</v>
      </c>
      <c r="E44" s="182" t="s">
        <v>171</v>
      </c>
      <c r="F44" s="273">
        <v>10.9</v>
      </c>
      <c r="G44" s="274"/>
      <c r="H44" s="321">
        <v>0</v>
      </c>
      <c r="I44" s="265">
        <f t="shared" si="22"/>
        <v>0</v>
      </c>
      <c r="J44" s="266">
        <f t="shared" si="23"/>
        <v>0</v>
      </c>
      <c r="K44" s="267"/>
      <c r="L44" s="268"/>
      <c r="M44" s="300"/>
      <c r="N44" s="300"/>
      <c r="O44" s="301"/>
      <c r="P44" s="266">
        <f t="shared" si="25"/>
        <v>0</v>
      </c>
      <c r="Q44" s="267"/>
      <c r="R44" s="268">
        <f t="shared" si="18"/>
        <v>10.9</v>
      </c>
      <c r="S44" s="300">
        <f t="shared" si="14"/>
        <v>10.9</v>
      </c>
      <c r="T44" s="266">
        <f t="shared" si="14"/>
        <v>0</v>
      </c>
      <c r="U44" s="301">
        <f t="shared" si="19"/>
        <v>0</v>
      </c>
      <c r="V44" s="266">
        <f t="shared" si="26"/>
        <v>0</v>
      </c>
      <c r="W44" s="302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</row>
    <row r="45" spans="1:196" ht="32.25" customHeight="1" x14ac:dyDescent="0.3">
      <c r="A45" s="166"/>
      <c r="B45" s="152" t="s">
        <v>27</v>
      </c>
      <c r="C45" s="140" t="s">
        <v>220</v>
      </c>
      <c r="D45" s="141" t="s">
        <v>61</v>
      </c>
      <c r="E45" s="182" t="s">
        <v>221</v>
      </c>
      <c r="F45" s="273">
        <v>1590.1</v>
      </c>
      <c r="G45" s="274">
        <v>397.1</v>
      </c>
      <c r="H45" s="321">
        <v>66.2</v>
      </c>
      <c r="I45" s="271">
        <f t="shared" si="22"/>
        <v>1.8460268594119487E-3</v>
      </c>
      <c r="J45" s="266">
        <f t="shared" si="23"/>
        <v>-330.90000000000003</v>
      </c>
      <c r="K45" s="267">
        <f t="shared" si="24"/>
        <v>0.16670863762276505</v>
      </c>
      <c r="L45" s="268"/>
      <c r="M45" s="266"/>
      <c r="N45" s="300"/>
      <c r="O45" s="301"/>
      <c r="P45" s="266">
        <f t="shared" si="25"/>
        <v>0</v>
      </c>
      <c r="Q45" s="267"/>
      <c r="R45" s="268">
        <f t="shared" si="18"/>
        <v>1590.1</v>
      </c>
      <c r="S45" s="300">
        <f t="shared" si="14"/>
        <v>1590.1</v>
      </c>
      <c r="T45" s="266">
        <f t="shared" si="14"/>
        <v>397.1</v>
      </c>
      <c r="U45" s="301">
        <f t="shared" si="19"/>
        <v>66.2</v>
      </c>
      <c r="V45" s="266">
        <f t="shared" si="26"/>
        <v>-330.90000000000003</v>
      </c>
      <c r="W45" s="302">
        <f t="shared" si="13"/>
        <v>0.16670863762276505</v>
      </c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spans="1:196" s="34" customFormat="1" ht="67.8" customHeight="1" x14ac:dyDescent="0.35">
      <c r="A46" s="246"/>
      <c r="B46" s="253"/>
      <c r="C46" s="248"/>
      <c r="D46" s="248"/>
      <c r="E46" s="256" t="s">
        <v>250</v>
      </c>
      <c r="F46" s="322">
        <v>232.8</v>
      </c>
      <c r="G46" s="323">
        <v>77.599999999999994</v>
      </c>
      <c r="H46" s="324">
        <v>37.1</v>
      </c>
      <c r="I46" s="316">
        <f t="shared" si="22"/>
        <v>1.034555838129657E-3</v>
      </c>
      <c r="J46" s="307">
        <f t="shared" si="23"/>
        <v>-40.499999999999993</v>
      </c>
      <c r="K46" s="308">
        <f t="shared" si="24"/>
        <v>0.47809278350515472</v>
      </c>
      <c r="L46" s="313"/>
      <c r="M46" s="307"/>
      <c r="N46" s="307"/>
      <c r="O46" s="314"/>
      <c r="P46" s="294">
        <f t="shared" si="25"/>
        <v>0</v>
      </c>
      <c r="Q46" s="326"/>
      <c r="R46" s="313">
        <f t="shared" si="18"/>
        <v>232.8</v>
      </c>
      <c r="S46" s="307">
        <f t="shared" si="14"/>
        <v>232.8</v>
      </c>
      <c r="T46" s="307">
        <f t="shared" si="14"/>
        <v>77.599999999999994</v>
      </c>
      <c r="U46" s="314">
        <f t="shared" si="19"/>
        <v>37.1</v>
      </c>
      <c r="V46" s="307">
        <f t="shared" si="26"/>
        <v>-40.499999999999993</v>
      </c>
      <c r="W46" s="308">
        <f t="shared" si="13"/>
        <v>0.47809278350515472</v>
      </c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9"/>
      <c r="GF46" s="49"/>
      <c r="GG46" s="49"/>
      <c r="GH46" s="49"/>
      <c r="GI46" s="49"/>
      <c r="GJ46" s="49"/>
      <c r="GK46" s="49"/>
      <c r="GL46" s="49"/>
      <c r="GM46" s="49"/>
      <c r="GN46" s="49"/>
    </row>
    <row r="47" spans="1:196" s="4" customFormat="1" ht="27" customHeight="1" x14ac:dyDescent="0.3">
      <c r="A47" s="242">
        <v>3</v>
      </c>
      <c r="B47" s="153" t="s">
        <v>43</v>
      </c>
      <c r="C47" s="153" t="s">
        <v>116</v>
      </c>
      <c r="D47" s="153"/>
      <c r="E47" s="176" t="s">
        <v>44</v>
      </c>
      <c r="F47" s="259">
        <f>F48+F51+F52+F53+F55+F56+F58</f>
        <v>19872.8</v>
      </c>
      <c r="G47" s="260">
        <f>G48+G51+G52+G53+G55+G56+G58</f>
        <v>5424.3</v>
      </c>
      <c r="H47" s="290">
        <f>H48+H51+H52+H53+H55+H56+H58</f>
        <v>3667.7</v>
      </c>
      <c r="I47" s="261">
        <f t="shared" si="22"/>
        <v>0.10227602284388525</v>
      </c>
      <c r="J47" s="260">
        <f t="shared" si="23"/>
        <v>-1756.6000000000004</v>
      </c>
      <c r="K47" s="262">
        <f t="shared" si="24"/>
        <v>0.67616097929686769</v>
      </c>
      <c r="L47" s="259">
        <f>L48+L51+L52+L53+L55+L56+L58</f>
        <v>1959.9</v>
      </c>
      <c r="M47" s="260">
        <f>M48+M51+M52+M53+M55+M56+M58</f>
        <v>1959.9</v>
      </c>
      <c r="N47" s="260">
        <f>N48+N51+N52+N53+N55+N56+N58</f>
        <v>537.29999999999995</v>
      </c>
      <c r="O47" s="290">
        <f>O48+O51+O52+O53+O55+O56+O58</f>
        <v>505.4</v>
      </c>
      <c r="P47" s="260">
        <f t="shared" si="25"/>
        <v>-31.899999999999977</v>
      </c>
      <c r="Q47" s="262">
        <f t="shared" si="8"/>
        <v>0.94062907128233764</v>
      </c>
      <c r="R47" s="259">
        <f>R48+R51+R52+R53+R55+R56+R58</f>
        <v>21832.7</v>
      </c>
      <c r="S47" s="260">
        <f>S48+S51+S52+S53+S55+S56+S58</f>
        <v>21832.7</v>
      </c>
      <c r="T47" s="260">
        <f>T48+T51+T52+T53+T55+T56+T58</f>
        <v>5961.6</v>
      </c>
      <c r="U47" s="290">
        <f>U48+U51+U52+U53+U55+U56+U58</f>
        <v>4173.1000000000004</v>
      </c>
      <c r="V47" s="260">
        <f t="shared" si="26"/>
        <v>-1788.5</v>
      </c>
      <c r="W47" s="262">
        <f t="shared" si="13"/>
        <v>0.69999664519592053</v>
      </c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60"/>
      <c r="GF47" s="60"/>
      <c r="GG47" s="60"/>
      <c r="GH47" s="60"/>
      <c r="GI47" s="60"/>
      <c r="GJ47" s="60"/>
      <c r="GK47" s="60"/>
      <c r="GL47" s="60"/>
      <c r="GM47" s="60"/>
      <c r="GN47" s="60"/>
    </row>
    <row r="48" spans="1:196" ht="37.200000000000003" customHeight="1" x14ac:dyDescent="0.3">
      <c r="A48" s="166"/>
      <c r="B48" s="139" t="s">
        <v>45</v>
      </c>
      <c r="C48" s="141" t="s">
        <v>140</v>
      </c>
      <c r="D48" s="141" t="s">
        <v>66</v>
      </c>
      <c r="E48" s="173" t="s">
        <v>68</v>
      </c>
      <c r="F48" s="268">
        <v>14758.7</v>
      </c>
      <c r="G48" s="266">
        <v>4948.5</v>
      </c>
      <c r="H48" s="301">
        <v>3601.5</v>
      </c>
      <c r="I48" s="271">
        <f t="shared" si="22"/>
        <v>0.1004299959844733</v>
      </c>
      <c r="J48" s="266">
        <f t="shared" si="23"/>
        <v>-1347</v>
      </c>
      <c r="K48" s="267">
        <f t="shared" si="24"/>
        <v>0.7277963019096696</v>
      </c>
      <c r="L48" s="268">
        <v>1388</v>
      </c>
      <c r="M48" s="266">
        <v>1388</v>
      </c>
      <c r="N48" s="300">
        <v>357.3</v>
      </c>
      <c r="O48" s="301">
        <v>357.3</v>
      </c>
      <c r="P48" s="266">
        <f t="shared" si="25"/>
        <v>0</v>
      </c>
      <c r="Q48" s="267">
        <f t="shared" si="8"/>
        <v>1</v>
      </c>
      <c r="R48" s="268">
        <f t="shared" si="18"/>
        <v>16146.7</v>
      </c>
      <c r="S48" s="300">
        <f t="shared" si="14"/>
        <v>16146.7</v>
      </c>
      <c r="T48" s="266">
        <f t="shared" si="14"/>
        <v>5305.8</v>
      </c>
      <c r="U48" s="301">
        <f t="shared" si="19"/>
        <v>3958.8</v>
      </c>
      <c r="V48" s="266">
        <f t="shared" si="26"/>
        <v>-1347</v>
      </c>
      <c r="W48" s="302">
        <f t="shared" si="13"/>
        <v>0.74612688001809346</v>
      </c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</row>
    <row r="49" spans="1:196" s="35" customFormat="1" ht="54" customHeight="1" x14ac:dyDescent="0.35">
      <c r="A49" s="246"/>
      <c r="B49" s="247"/>
      <c r="C49" s="248"/>
      <c r="D49" s="248"/>
      <c r="E49" s="257" t="s">
        <v>292</v>
      </c>
      <c r="F49" s="313">
        <v>8221.1</v>
      </c>
      <c r="G49" s="307">
        <v>2740.4</v>
      </c>
      <c r="H49" s="314">
        <v>1798.1</v>
      </c>
      <c r="I49" s="316">
        <f t="shared" si="22"/>
        <v>5.0141101146655966E-2</v>
      </c>
      <c r="J49" s="307">
        <f t="shared" si="23"/>
        <v>-942.30000000000018</v>
      </c>
      <c r="K49" s="308">
        <f t="shared" si="24"/>
        <v>0.65614508830827611</v>
      </c>
      <c r="L49" s="309"/>
      <c r="M49" s="310"/>
      <c r="N49" s="307"/>
      <c r="O49" s="343"/>
      <c r="P49" s="294">
        <f t="shared" si="25"/>
        <v>0</v>
      </c>
      <c r="Q49" s="326"/>
      <c r="R49" s="313">
        <f t="shared" si="18"/>
        <v>8221.1</v>
      </c>
      <c r="S49" s="307">
        <f t="shared" si="14"/>
        <v>8221.1</v>
      </c>
      <c r="T49" s="307">
        <f t="shared" si="14"/>
        <v>2740.4</v>
      </c>
      <c r="U49" s="314">
        <f t="shared" si="19"/>
        <v>1798.1</v>
      </c>
      <c r="V49" s="307">
        <f t="shared" si="26"/>
        <v>-942.30000000000018</v>
      </c>
      <c r="W49" s="308">
        <f t="shared" si="13"/>
        <v>0.65614508830827611</v>
      </c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5"/>
      <c r="GF49" s="55"/>
      <c r="GG49" s="55"/>
      <c r="GH49" s="55"/>
      <c r="GI49" s="55"/>
      <c r="GJ49" s="55"/>
      <c r="GK49" s="55"/>
      <c r="GL49" s="55"/>
      <c r="GM49" s="55"/>
      <c r="GN49" s="55"/>
    </row>
    <row r="50" spans="1:196" s="35" customFormat="1" ht="61.2" hidden="1" customHeight="1" x14ac:dyDescent="0.35">
      <c r="A50" s="246"/>
      <c r="B50" s="247"/>
      <c r="C50" s="248"/>
      <c r="D50" s="248"/>
      <c r="E50" s="257" t="s">
        <v>244</v>
      </c>
      <c r="F50" s="313"/>
      <c r="G50" s="307"/>
      <c r="H50" s="314"/>
      <c r="I50" s="316">
        <f t="shared" si="22"/>
        <v>0</v>
      </c>
      <c r="J50" s="307">
        <f t="shared" si="23"/>
        <v>0</v>
      </c>
      <c r="K50" s="308" t="e">
        <f t="shared" si="24"/>
        <v>#DIV/0!</v>
      </c>
      <c r="L50" s="309"/>
      <c r="M50" s="310"/>
      <c r="N50" s="307"/>
      <c r="O50" s="343"/>
      <c r="P50" s="294">
        <f t="shared" si="25"/>
        <v>0</v>
      </c>
      <c r="Q50" s="326"/>
      <c r="R50" s="313">
        <f t="shared" ref="R50:R51" si="27">SUM(F50,L50)</f>
        <v>0</v>
      </c>
      <c r="S50" s="307">
        <f t="shared" ref="S50:S51" si="28">SUM(F50,M50)</f>
        <v>0</v>
      </c>
      <c r="T50" s="307">
        <f t="shared" si="14"/>
        <v>0</v>
      </c>
      <c r="U50" s="314">
        <f t="shared" si="14"/>
        <v>0</v>
      </c>
      <c r="V50" s="307">
        <f t="shared" si="26"/>
        <v>0</v>
      </c>
      <c r="W50" s="308" t="e">
        <f t="shared" si="13"/>
        <v>#DIV/0!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5"/>
      <c r="GF50" s="55"/>
      <c r="GG50" s="55"/>
      <c r="GH50" s="55"/>
      <c r="GI50" s="55"/>
      <c r="GJ50" s="55"/>
      <c r="GK50" s="55"/>
      <c r="GL50" s="55"/>
      <c r="GM50" s="55"/>
      <c r="GN50" s="55"/>
    </row>
    <row r="51" spans="1:196" s="19" customFormat="1" ht="49.95" customHeight="1" x14ac:dyDescent="0.3">
      <c r="A51" s="163"/>
      <c r="B51" s="154" t="s">
        <v>47</v>
      </c>
      <c r="C51" s="154" t="s">
        <v>192</v>
      </c>
      <c r="D51" s="147" t="s">
        <v>193</v>
      </c>
      <c r="E51" s="184" t="s">
        <v>191</v>
      </c>
      <c r="F51" s="329">
        <v>307</v>
      </c>
      <c r="G51" s="300">
        <v>26.3</v>
      </c>
      <c r="H51" s="301"/>
      <c r="I51" s="265">
        <f t="shared" si="22"/>
        <v>0</v>
      </c>
      <c r="J51" s="266">
        <f t="shared" si="23"/>
        <v>-26.3</v>
      </c>
      <c r="K51" s="267">
        <f t="shared" si="24"/>
        <v>0</v>
      </c>
      <c r="L51" s="329">
        <v>571.9</v>
      </c>
      <c r="M51" s="300">
        <v>571.9</v>
      </c>
      <c r="N51" s="300">
        <v>180</v>
      </c>
      <c r="O51" s="301">
        <v>148.1</v>
      </c>
      <c r="P51" s="266">
        <f t="shared" si="25"/>
        <v>-31.900000000000006</v>
      </c>
      <c r="Q51" s="267">
        <f t="shared" si="8"/>
        <v>0.82277777777777772</v>
      </c>
      <c r="R51" s="329">
        <f t="shared" si="27"/>
        <v>878.9</v>
      </c>
      <c r="S51" s="300">
        <f t="shared" si="28"/>
        <v>878.9</v>
      </c>
      <c r="T51" s="300">
        <f t="shared" si="14"/>
        <v>206.3</v>
      </c>
      <c r="U51" s="301">
        <f t="shared" si="14"/>
        <v>148.1</v>
      </c>
      <c r="V51" s="266">
        <f t="shared" si="26"/>
        <v>-58.200000000000017</v>
      </c>
      <c r="W51" s="302">
        <f t="shared" si="13"/>
        <v>0.71788657295201153</v>
      </c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52"/>
      <c r="GF51" s="52"/>
      <c r="GG51" s="52"/>
      <c r="GH51" s="52"/>
      <c r="GI51" s="52"/>
      <c r="GJ51" s="52"/>
      <c r="GK51" s="52"/>
      <c r="GL51" s="52"/>
      <c r="GM51" s="52"/>
      <c r="GN51" s="52"/>
    </row>
    <row r="52" spans="1:196" s="19" customFormat="1" ht="33.75" customHeight="1" x14ac:dyDescent="0.3">
      <c r="A52" s="163"/>
      <c r="B52" s="154" t="s">
        <v>47</v>
      </c>
      <c r="C52" s="154" t="s">
        <v>141</v>
      </c>
      <c r="D52" s="154" t="s">
        <v>67</v>
      </c>
      <c r="E52" s="184" t="s">
        <v>51</v>
      </c>
      <c r="F52" s="329">
        <v>80</v>
      </c>
      <c r="G52" s="300"/>
      <c r="H52" s="301"/>
      <c r="I52" s="265">
        <f t="shared" si="22"/>
        <v>0</v>
      </c>
      <c r="J52" s="266">
        <f t="shared" si="23"/>
        <v>0</v>
      </c>
      <c r="K52" s="267"/>
      <c r="L52" s="344"/>
      <c r="M52" s="298"/>
      <c r="N52" s="300"/>
      <c r="O52" s="319"/>
      <c r="P52" s="266">
        <f t="shared" si="25"/>
        <v>0</v>
      </c>
      <c r="Q52" s="267"/>
      <c r="R52" s="329">
        <f t="shared" si="18"/>
        <v>80</v>
      </c>
      <c r="S52" s="300">
        <f t="shared" si="14"/>
        <v>80</v>
      </c>
      <c r="T52" s="300">
        <f t="shared" si="14"/>
        <v>0</v>
      </c>
      <c r="U52" s="301">
        <f t="shared" si="19"/>
        <v>0</v>
      </c>
      <c r="V52" s="266">
        <f t="shared" si="26"/>
        <v>0</v>
      </c>
      <c r="W52" s="302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52"/>
      <c r="GF52" s="52"/>
      <c r="GG52" s="52"/>
      <c r="GH52" s="52"/>
      <c r="GI52" s="52"/>
      <c r="GJ52" s="52"/>
      <c r="GK52" s="52"/>
      <c r="GL52" s="52"/>
      <c r="GM52" s="52"/>
      <c r="GN52" s="52"/>
    </row>
    <row r="53" spans="1:196" s="19" customFormat="1" ht="33" customHeight="1" x14ac:dyDescent="0.3">
      <c r="A53" s="163"/>
      <c r="B53" s="154" t="s">
        <v>48</v>
      </c>
      <c r="C53" s="154" t="s">
        <v>142</v>
      </c>
      <c r="D53" s="154" t="s">
        <v>67</v>
      </c>
      <c r="E53" s="184" t="s">
        <v>143</v>
      </c>
      <c r="F53" s="329">
        <v>198.5</v>
      </c>
      <c r="G53" s="300">
        <v>66.3</v>
      </c>
      <c r="H53" s="301">
        <v>66.2</v>
      </c>
      <c r="I53" s="271">
        <f t="shared" si="22"/>
        <v>1.8460268594119487E-3</v>
      </c>
      <c r="J53" s="266">
        <f t="shared" si="23"/>
        <v>-9.9999999999994316E-2</v>
      </c>
      <c r="K53" s="267">
        <f t="shared" si="24"/>
        <v>0.99849170437405743</v>
      </c>
      <c r="L53" s="344"/>
      <c r="M53" s="298"/>
      <c r="N53" s="300"/>
      <c r="O53" s="319"/>
      <c r="P53" s="266">
        <f t="shared" si="25"/>
        <v>0</v>
      </c>
      <c r="Q53" s="267"/>
      <c r="R53" s="329">
        <f t="shared" si="18"/>
        <v>198.5</v>
      </c>
      <c r="S53" s="300">
        <f t="shared" si="14"/>
        <v>198.5</v>
      </c>
      <c r="T53" s="300">
        <f t="shared" si="14"/>
        <v>66.3</v>
      </c>
      <c r="U53" s="301">
        <f t="shared" si="19"/>
        <v>66.2</v>
      </c>
      <c r="V53" s="266">
        <f t="shared" si="26"/>
        <v>-9.9999999999994316E-2</v>
      </c>
      <c r="W53" s="330">
        <f t="shared" si="13"/>
        <v>0.99849170437405743</v>
      </c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52"/>
      <c r="GF53" s="52"/>
      <c r="GG53" s="52"/>
      <c r="GH53" s="52"/>
      <c r="GI53" s="52"/>
      <c r="GJ53" s="52"/>
      <c r="GK53" s="52"/>
      <c r="GL53" s="52"/>
      <c r="GM53" s="52"/>
      <c r="GN53" s="52"/>
    </row>
    <row r="54" spans="1:196" s="34" customFormat="1" ht="64.2" customHeight="1" x14ac:dyDescent="0.35">
      <c r="A54" s="246"/>
      <c r="B54" s="247"/>
      <c r="C54" s="247"/>
      <c r="D54" s="247"/>
      <c r="E54" s="252" t="s">
        <v>293</v>
      </c>
      <c r="F54" s="313">
        <v>198.5</v>
      </c>
      <c r="G54" s="307">
        <v>66.3</v>
      </c>
      <c r="H54" s="314">
        <v>66.2</v>
      </c>
      <c r="I54" s="316">
        <f t="shared" si="22"/>
        <v>1.8460268594119487E-3</v>
      </c>
      <c r="J54" s="307">
        <f t="shared" si="23"/>
        <v>-9.9999999999994316E-2</v>
      </c>
      <c r="K54" s="308">
        <f t="shared" si="24"/>
        <v>0.99849170437405743</v>
      </c>
      <c r="L54" s="309"/>
      <c r="M54" s="310"/>
      <c r="N54" s="307"/>
      <c r="O54" s="343"/>
      <c r="P54" s="294">
        <f t="shared" si="25"/>
        <v>0</v>
      </c>
      <c r="Q54" s="296"/>
      <c r="R54" s="313">
        <f t="shared" si="18"/>
        <v>198.5</v>
      </c>
      <c r="S54" s="307">
        <f t="shared" si="14"/>
        <v>198.5</v>
      </c>
      <c r="T54" s="307">
        <f t="shared" si="14"/>
        <v>66.3</v>
      </c>
      <c r="U54" s="314">
        <f t="shared" si="19"/>
        <v>66.2</v>
      </c>
      <c r="V54" s="345">
        <f t="shared" si="26"/>
        <v>-9.9999999999994316E-2</v>
      </c>
      <c r="W54" s="308">
        <f t="shared" si="13"/>
        <v>0.99849170437405743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9"/>
      <c r="GF54" s="49"/>
      <c r="GG54" s="49"/>
      <c r="GH54" s="49"/>
      <c r="GI54" s="49"/>
      <c r="GJ54" s="49"/>
      <c r="GK54" s="49"/>
      <c r="GL54" s="49"/>
      <c r="GM54" s="49"/>
      <c r="GN54" s="49"/>
    </row>
    <row r="55" spans="1:196" s="19" customFormat="1" ht="32.25" customHeight="1" x14ac:dyDescent="0.3">
      <c r="A55" s="163"/>
      <c r="B55" s="154" t="s">
        <v>49</v>
      </c>
      <c r="C55" s="154" t="s">
        <v>144</v>
      </c>
      <c r="D55" s="154" t="s">
        <v>67</v>
      </c>
      <c r="E55" s="184" t="s">
        <v>50</v>
      </c>
      <c r="F55" s="329">
        <v>2264.3000000000002</v>
      </c>
      <c r="G55" s="300">
        <v>189.2</v>
      </c>
      <c r="H55" s="301"/>
      <c r="I55" s="271">
        <f t="shared" si="22"/>
        <v>0</v>
      </c>
      <c r="J55" s="266">
        <f t="shared" si="23"/>
        <v>-189.2</v>
      </c>
      <c r="K55" s="267">
        <f t="shared" si="24"/>
        <v>0</v>
      </c>
      <c r="L55" s="344"/>
      <c r="M55" s="298"/>
      <c r="N55" s="300"/>
      <c r="O55" s="319"/>
      <c r="P55" s="260">
        <f t="shared" si="25"/>
        <v>0</v>
      </c>
      <c r="Q55" s="267"/>
      <c r="R55" s="329">
        <f t="shared" si="18"/>
        <v>2264.3000000000002</v>
      </c>
      <c r="S55" s="300">
        <f t="shared" si="14"/>
        <v>2264.3000000000002</v>
      </c>
      <c r="T55" s="300">
        <f t="shared" si="14"/>
        <v>189.2</v>
      </c>
      <c r="U55" s="301">
        <f t="shared" si="19"/>
        <v>0</v>
      </c>
      <c r="V55" s="266">
        <f t="shared" si="26"/>
        <v>-189.2</v>
      </c>
      <c r="W55" s="330">
        <f t="shared" si="13"/>
        <v>0</v>
      </c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52"/>
      <c r="GF55" s="52"/>
      <c r="GG55" s="52"/>
      <c r="GH55" s="52"/>
      <c r="GI55" s="52"/>
      <c r="GJ55" s="52"/>
      <c r="GK55" s="52"/>
      <c r="GL55" s="52"/>
      <c r="GM55" s="52"/>
      <c r="GN55" s="52"/>
    </row>
    <row r="56" spans="1:196" s="19" customFormat="1" ht="30.75" hidden="1" customHeight="1" x14ac:dyDescent="0.3">
      <c r="A56" s="163"/>
      <c r="B56" s="154"/>
      <c r="C56" s="154" t="s">
        <v>164</v>
      </c>
      <c r="D56" s="154" t="s">
        <v>67</v>
      </c>
      <c r="E56" s="184" t="s">
        <v>163</v>
      </c>
      <c r="F56" s="329"/>
      <c r="G56" s="300"/>
      <c r="H56" s="301"/>
      <c r="I56" s="265">
        <f t="shared" si="22"/>
        <v>0</v>
      </c>
      <c r="J56" s="266">
        <f t="shared" si="23"/>
        <v>0</v>
      </c>
      <c r="K56" s="267" t="e">
        <f t="shared" si="24"/>
        <v>#DIV/0!</v>
      </c>
      <c r="L56" s="344"/>
      <c r="M56" s="298"/>
      <c r="N56" s="300"/>
      <c r="O56" s="319"/>
      <c r="P56" s="260">
        <f t="shared" si="25"/>
        <v>0</v>
      </c>
      <c r="Q56" s="267" t="e">
        <f t="shared" si="8"/>
        <v>#DIV/0!</v>
      </c>
      <c r="R56" s="329">
        <f t="shared" si="18"/>
        <v>0</v>
      </c>
      <c r="S56" s="300">
        <f t="shared" si="14"/>
        <v>0</v>
      </c>
      <c r="T56" s="300">
        <f t="shared" si="14"/>
        <v>0</v>
      </c>
      <c r="U56" s="301">
        <f t="shared" si="19"/>
        <v>0</v>
      </c>
      <c r="V56" s="266">
        <f t="shared" si="26"/>
        <v>0</v>
      </c>
      <c r="W56" s="330" t="e">
        <f t="shared" si="13"/>
        <v>#DIV/0!</v>
      </c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52"/>
      <c r="GF56" s="52"/>
      <c r="GG56" s="52"/>
      <c r="GH56" s="52"/>
      <c r="GI56" s="52"/>
      <c r="GJ56" s="52"/>
      <c r="GK56" s="52"/>
      <c r="GL56" s="52"/>
      <c r="GM56" s="52"/>
      <c r="GN56" s="52"/>
    </row>
    <row r="57" spans="1:196" s="34" customFormat="1" ht="82.2" hidden="1" customHeight="1" x14ac:dyDescent="0.35">
      <c r="A57" s="170"/>
      <c r="B57" s="142"/>
      <c r="C57" s="142"/>
      <c r="D57" s="142"/>
      <c r="E57" s="179" t="s">
        <v>249</v>
      </c>
      <c r="F57" s="346"/>
      <c r="G57" s="347"/>
      <c r="H57" s="314"/>
      <c r="I57" s="348">
        <f t="shared" si="22"/>
        <v>0</v>
      </c>
      <c r="J57" s="347">
        <f t="shared" si="23"/>
        <v>0</v>
      </c>
      <c r="K57" s="349" t="e">
        <f t="shared" si="24"/>
        <v>#DIV/0!</v>
      </c>
      <c r="L57" s="350"/>
      <c r="M57" s="351"/>
      <c r="N57" s="347"/>
      <c r="O57" s="343"/>
      <c r="P57" s="352">
        <f t="shared" si="25"/>
        <v>0</v>
      </c>
      <c r="Q57" s="353" t="e">
        <f t="shared" si="8"/>
        <v>#DIV/0!</v>
      </c>
      <c r="R57" s="346">
        <f t="shared" si="18"/>
        <v>0</v>
      </c>
      <c r="S57" s="347">
        <f t="shared" si="14"/>
        <v>0</v>
      </c>
      <c r="T57" s="347">
        <f t="shared" si="14"/>
        <v>0</v>
      </c>
      <c r="U57" s="314">
        <f t="shared" si="19"/>
        <v>0</v>
      </c>
      <c r="V57" s="347">
        <f t="shared" si="26"/>
        <v>0</v>
      </c>
      <c r="W57" s="349" t="e">
        <f t="shared" si="13"/>
        <v>#DIV/0!</v>
      </c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9"/>
      <c r="GF57" s="49"/>
      <c r="GG57" s="49"/>
      <c r="GH57" s="49"/>
      <c r="GI57" s="49"/>
      <c r="GJ57" s="49"/>
      <c r="GK57" s="49"/>
      <c r="GL57" s="49"/>
      <c r="GM57" s="49"/>
      <c r="GN57" s="49"/>
    </row>
    <row r="58" spans="1:196" ht="39" customHeight="1" x14ac:dyDescent="0.3">
      <c r="A58" s="166"/>
      <c r="B58" s="139" t="s">
        <v>46</v>
      </c>
      <c r="C58" s="141" t="s">
        <v>145</v>
      </c>
      <c r="D58" s="141" t="s">
        <v>67</v>
      </c>
      <c r="E58" s="174" t="s">
        <v>146</v>
      </c>
      <c r="F58" s="268">
        <v>2264.3000000000002</v>
      </c>
      <c r="G58" s="266">
        <v>194</v>
      </c>
      <c r="H58" s="301"/>
      <c r="I58" s="271">
        <f t="shared" si="22"/>
        <v>0</v>
      </c>
      <c r="J58" s="266">
        <f t="shared" si="23"/>
        <v>-194</v>
      </c>
      <c r="K58" s="267">
        <f t="shared" si="24"/>
        <v>0</v>
      </c>
      <c r="L58" s="270"/>
      <c r="M58" s="298"/>
      <c r="N58" s="266"/>
      <c r="O58" s="319"/>
      <c r="P58" s="260">
        <f t="shared" si="25"/>
        <v>0</v>
      </c>
      <c r="Q58" s="267"/>
      <c r="R58" s="268">
        <f>SUM(F58,L58)</f>
        <v>2264.3000000000002</v>
      </c>
      <c r="S58" s="300">
        <f t="shared" si="14"/>
        <v>2264.3000000000002</v>
      </c>
      <c r="T58" s="266">
        <f t="shared" si="14"/>
        <v>194</v>
      </c>
      <c r="U58" s="301">
        <f t="shared" si="14"/>
        <v>0</v>
      </c>
      <c r="V58" s="266">
        <f t="shared" si="26"/>
        <v>-194</v>
      </c>
      <c r="W58" s="302">
        <f t="shared" si="13"/>
        <v>0</v>
      </c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</row>
    <row r="59" spans="1:196" s="14" customFormat="1" ht="27" customHeight="1" x14ac:dyDescent="0.3">
      <c r="A59" s="166">
        <v>4</v>
      </c>
      <c r="B59" s="144" t="s">
        <v>14</v>
      </c>
      <c r="C59" s="144" t="s">
        <v>117</v>
      </c>
      <c r="D59" s="144"/>
      <c r="E59" s="185" t="s">
        <v>147</v>
      </c>
      <c r="F59" s="288">
        <f>SUM(F60:F61,F62:F63)</f>
        <v>8622.9</v>
      </c>
      <c r="G59" s="260">
        <f>SUM(G60:G61,G62:G63)</f>
        <v>683</v>
      </c>
      <c r="H59" s="290">
        <f>SUM(H60:H61,H62:H63)</f>
        <v>514</v>
      </c>
      <c r="I59" s="261">
        <f t="shared" si="22"/>
        <v>1.4333199482443227E-2</v>
      </c>
      <c r="J59" s="260">
        <f t="shared" si="23"/>
        <v>-169</v>
      </c>
      <c r="K59" s="262">
        <f t="shared" si="24"/>
        <v>0.75256222547584184</v>
      </c>
      <c r="L59" s="288">
        <f>SUM(L60:L61,L62:L63)</f>
        <v>825.60000000000014</v>
      </c>
      <c r="M59" s="260">
        <f>SUM(M60:M61,M62:M63)</f>
        <v>862.69999999999993</v>
      </c>
      <c r="N59" s="289">
        <f>SUM(N60:N61,N62:N63)</f>
        <v>104.6</v>
      </c>
      <c r="O59" s="290">
        <f>SUM(O60:O61,O62:O63)</f>
        <v>49.800000000000004</v>
      </c>
      <c r="P59" s="260">
        <f t="shared" si="25"/>
        <v>-54.79999999999999</v>
      </c>
      <c r="Q59" s="262">
        <f t="shared" si="8"/>
        <v>0.47609942638623332</v>
      </c>
      <c r="R59" s="288">
        <f>SUM(R60:R61,R62:R63)</f>
        <v>9448.5</v>
      </c>
      <c r="S59" s="260">
        <f>SUM(S60:S61,S62:S63)</f>
        <v>9485.5999999999985</v>
      </c>
      <c r="T59" s="289">
        <f>SUM(T60:T61,T62:T63)</f>
        <v>787.59999999999991</v>
      </c>
      <c r="U59" s="290">
        <f>SUM(U60:U61,U62:U63)</f>
        <v>563.79999999999995</v>
      </c>
      <c r="V59" s="260">
        <f t="shared" si="26"/>
        <v>-223.79999999999995</v>
      </c>
      <c r="W59" s="320">
        <f t="shared" si="13"/>
        <v>0.71584560690705945</v>
      </c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61"/>
      <c r="GF59" s="61"/>
      <c r="GG59" s="61"/>
      <c r="GH59" s="61"/>
      <c r="GI59" s="61"/>
      <c r="GJ59" s="61"/>
      <c r="GK59" s="61"/>
      <c r="GL59" s="61"/>
      <c r="GM59" s="61"/>
      <c r="GN59" s="61"/>
    </row>
    <row r="60" spans="1:196" ht="24.75" customHeight="1" x14ac:dyDescent="0.3">
      <c r="A60" s="166"/>
      <c r="B60" s="139" t="s">
        <v>28</v>
      </c>
      <c r="C60" s="140" t="s">
        <v>149</v>
      </c>
      <c r="D60" s="140" t="s">
        <v>70</v>
      </c>
      <c r="E60" s="186" t="s">
        <v>148</v>
      </c>
      <c r="F60" s="268">
        <v>3391.4</v>
      </c>
      <c r="G60" s="266">
        <v>259.2</v>
      </c>
      <c r="H60" s="301">
        <v>223.2</v>
      </c>
      <c r="I60" s="271">
        <f t="shared" si="22"/>
        <v>6.2240663900414942E-3</v>
      </c>
      <c r="J60" s="266">
        <f t="shared" si="23"/>
        <v>-36</v>
      </c>
      <c r="K60" s="267">
        <f t="shared" si="24"/>
        <v>0.86111111111111116</v>
      </c>
      <c r="L60" s="268">
        <v>322.8</v>
      </c>
      <c r="M60" s="300">
        <v>353.2</v>
      </c>
      <c r="N60" s="300">
        <v>53.4</v>
      </c>
      <c r="O60" s="301">
        <v>30.5</v>
      </c>
      <c r="P60" s="266">
        <f t="shared" si="25"/>
        <v>-22.9</v>
      </c>
      <c r="Q60" s="267">
        <f t="shared" si="8"/>
        <v>0.57116104868913864</v>
      </c>
      <c r="R60" s="268">
        <f t="shared" si="18"/>
        <v>3714.2000000000003</v>
      </c>
      <c r="S60" s="300">
        <f t="shared" si="14"/>
        <v>3744.6</v>
      </c>
      <c r="T60" s="266">
        <f>SUM(G60,N60)</f>
        <v>312.59999999999997</v>
      </c>
      <c r="U60" s="301">
        <f t="shared" si="19"/>
        <v>253.7</v>
      </c>
      <c r="V60" s="266">
        <f t="shared" si="26"/>
        <v>-58.899999999999977</v>
      </c>
      <c r="W60" s="302">
        <f t="shared" si="13"/>
        <v>0.81158029430582224</v>
      </c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</row>
    <row r="61" spans="1:196" ht="53.4" customHeight="1" x14ac:dyDescent="0.3">
      <c r="A61" s="166"/>
      <c r="B61" s="139" t="s">
        <v>33</v>
      </c>
      <c r="C61" s="155" t="s">
        <v>69</v>
      </c>
      <c r="D61" s="140" t="s">
        <v>71</v>
      </c>
      <c r="E61" s="169" t="s">
        <v>150</v>
      </c>
      <c r="F61" s="268">
        <v>2225.6</v>
      </c>
      <c r="G61" s="266">
        <v>194</v>
      </c>
      <c r="H61" s="301">
        <v>137.1</v>
      </c>
      <c r="I61" s="271">
        <f t="shared" si="22"/>
        <v>3.8231160487217242E-3</v>
      </c>
      <c r="J61" s="266">
        <f t="shared" si="23"/>
        <v>-56.900000000000006</v>
      </c>
      <c r="K61" s="267">
        <f t="shared" si="24"/>
        <v>0.70670103092783498</v>
      </c>
      <c r="L61" s="268">
        <v>274.60000000000002</v>
      </c>
      <c r="M61" s="266">
        <v>274.60000000000002</v>
      </c>
      <c r="N61" s="266">
        <v>31.1</v>
      </c>
      <c r="O61" s="301">
        <v>12.6</v>
      </c>
      <c r="P61" s="266">
        <f t="shared" si="25"/>
        <v>-18.5</v>
      </c>
      <c r="Q61" s="267">
        <f t="shared" si="8"/>
        <v>0.40514469453376201</v>
      </c>
      <c r="R61" s="268">
        <f t="shared" ref="R61:S116" si="29">SUM(F61,L61)</f>
        <v>2500.1999999999998</v>
      </c>
      <c r="S61" s="300">
        <f t="shared" ref="S61:U114" si="30">SUM(F61,M61)</f>
        <v>2500.1999999999998</v>
      </c>
      <c r="T61" s="266">
        <f t="shared" si="30"/>
        <v>225.1</v>
      </c>
      <c r="U61" s="301">
        <f t="shared" si="30"/>
        <v>149.69999999999999</v>
      </c>
      <c r="V61" s="266">
        <f t="shared" si="26"/>
        <v>-75.400000000000006</v>
      </c>
      <c r="W61" s="302">
        <f t="shared" ref="W61:W120" si="31">U61/T61</f>
        <v>0.66503776099511325</v>
      </c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</row>
    <row r="62" spans="1:196" ht="31.5" customHeight="1" x14ac:dyDescent="0.3">
      <c r="A62" s="166"/>
      <c r="B62" s="139" t="s">
        <v>29</v>
      </c>
      <c r="C62" s="140" t="s">
        <v>152</v>
      </c>
      <c r="D62" s="140" t="s">
        <v>72</v>
      </c>
      <c r="E62" s="186" t="s">
        <v>153</v>
      </c>
      <c r="F62" s="268">
        <v>2055.9</v>
      </c>
      <c r="G62" s="266">
        <v>207</v>
      </c>
      <c r="H62" s="301">
        <v>138.6</v>
      </c>
      <c r="I62" s="271">
        <f t="shared" si="22"/>
        <v>3.8649444518806053E-3</v>
      </c>
      <c r="J62" s="266">
        <f t="shared" si="23"/>
        <v>-68.400000000000006</v>
      </c>
      <c r="K62" s="267">
        <f t="shared" si="24"/>
        <v>0.66956521739130437</v>
      </c>
      <c r="L62" s="268">
        <v>228.2</v>
      </c>
      <c r="M62" s="300">
        <v>234.9</v>
      </c>
      <c r="N62" s="266">
        <v>20.100000000000001</v>
      </c>
      <c r="O62" s="301">
        <v>6.7</v>
      </c>
      <c r="P62" s="266">
        <f t="shared" si="25"/>
        <v>-13.400000000000002</v>
      </c>
      <c r="Q62" s="267">
        <f t="shared" si="8"/>
        <v>0.33333333333333331</v>
      </c>
      <c r="R62" s="268">
        <f t="shared" si="29"/>
        <v>2284.1</v>
      </c>
      <c r="S62" s="300">
        <f t="shared" si="30"/>
        <v>2290.8000000000002</v>
      </c>
      <c r="T62" s="266">
        <f t="shared" si="30"/>
        <v>227.1</v>
      </c>
      <c r="U62" s="301">
        <f t="shared" si="30"/>
        <v>145.29999999999998</v>
      </c>
      <c r="V62" s="266">
        <f t="shared" si="26"/>
        <v>-81.800000000000011</v>
      </c>
      <c r="W62" s="302">
        <f t="shared" si="31"/>
        <v>0.63980625275209158</v>
      </c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</row>
    <row r="63" spans="1:196" ht="24.75" customHeight="1" thickBot="1" x14ac:dyDescent="0.35">
      <c r="A63" s="166"/>
      <c r="B63" s="139" t="s">
        <v>30</v>
      </c>
      <c r="C63" s="140" t="s">
        <v>154</v>
      </c>
      <c r="D63" s="140" t="s">
        <v>72</v>
      </c>
      <c r="E63" s="187" t="s">
        <v>155</v>
      </c>
      <c r="F63" s="268">
        <v>950</v>
      </c>
      <c r="G63" s="266">
        <v>22.8</v>
      </c>
      <c r="H63" s="301">
        <v>15.1</v>
      </c>
      <c r="I63" s="271">
        <f t="shared" si="22"/>
        <v>4.2107259179940216E-4</v>
      </c>
      <c r="J63" s="266">
        <f t="shared" si="23"/>
        <v>-7.7000000000000011</v>
      </c>
      <c r="K63" s="267">
        <f t="shared" si="24"/>
        <v>0.66228070175438591</v>
      </c>
      <c r="L63" s="270"/>
      <c r="M63" s="298"/>
      <c r="N63" s="266"/>
      <c r="O63" s="319"/>
      <c r="P63" s="260">
        <f t="shared" si="25"/>
        <v>0</v>
      </c>
      <c r="Q63" s="267"/>
      <c r="R63" s="268">
        <f t="shared" si="29"/>
        <v>950</v>
      </c>
      <c r="S63" s="300">
        <f t="shared" si="30"/>
        <v>950</v>
      </c>
      <c r="T63" s="266">
        <f t="shared" si="30"/>
        <v>22.8</v>
      </c>
      <c r="U63" s="301">
        <f t="shared" si="30"/>
        <v>15.1</v>
      </c>
      <c r="V63" s="266">
        <f t="shared" si="26"/>
        <v>-7.7000000000000011</v>
      </c>
      <c r="W63" s="302">
        <f t="shared" si="31"/>
        <v>0.66228070175438591</v>
      </c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</row>
    <row r="64" spans="1:196" s="6" customFormat="1" ht="26.25" customHeight="1" thickBot="1" x14ac:dyDescent="0.35">
      <c r="A64" s="166">
        <v>5</v>
      </c>
      <c r="B64" s="153" t="s">
        <v>15</v>
      </c>
      <c r="C64" s="153" t="s">
        <v>119</v>
      </c>
      <c r="D64" s="153"/>
      <c r="E64" s="188" t="s">
        <v>37</v>
      </c>
      <c r="F64" s="259">
        <f>SUM(F65:F68,F70)</f>
        <v>3558.7</v>
      </c>
      <c r="G64" s="260">
        <f t="shared" ref="G64:H64" si="32">SUM(G65:G68,G70)</f>
        <v>343.90000000000003</v>
      </c>
      <c r="H64" s="290">
        <f t="shared" si="32"/>
        <v>173.5</v>
      </c>
      <c r="I64" s="261">
        <f t="shared" si="22"/>
        <v>4.8381519653772371E-3</v>
      </c>
      <c r="J64" s="260">
        <f t="shared" si="23"/>
        <v>-170.40000000000003</v>
      </c>
      <c r="K64" s="262">
        <f t="shared" si="24"/>
        <v>0.50450712416400112</v>
      </c>
      <c r="L64" s="259">
        <f>SUM(L65:L68,L70)</f>
        <v>51.4</v>
      </c>
      <c r="M64" s="289">
        <f t="shared" ref="M64:O64" si="33">SUM(M65:M68,M70)</f>
        <v>51.4</v>
      </c>
      <c r="N64" s="260">
        <f t="shared" si="33"/>
        <v>0</v>
      </c>
      <c r="O64" s="290">
        <f t="shared" si="33"/>
        <v>0</v>
      </c>
      <c r="P64" s="260">
        <f t="shared" si="25"/>
        <v>0</v>
      </c>
      <c r="Q64" s="262"/>
      <c r="R64" s="259">
        <f>SUM(R65:R68,R70)</f>
        <v>3610.1</v>
      </c>
      <c r="S64" s="289">
        <f t="shared" ref="S64:U64" si="34">SUM(S65:S68,S70)</f>
        <v>3610.1</v>
      </c>
      <c r="T64" s="260">
        <f t="shared" si="34"/>
        <v>343.90000000000003</v>
      </c>
      <c r="U64" s="290">
        <f t="shared" si="34"/>
        <v>173.5</v>
      </c>
      <c r="V64" s="260">
        <f t="shared" si="26"/>
        <v>-170.40000000000003</v>
      </c>
      <c r="W64" s="320">
        <f t="shared" si="31"/>
        <v>0.50450712416400112</v>
      </c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62"/>
      <c r="GF64" s="62"/>
      <c r="GG64" s="62"/>
      <c r="GH64" s="62"/>
      <c r="GI64" s="62"/>
      <c r="GJ64" s="62"/>
      <c r="GK64" s="62"/>
      <c r="GL64" s="62"/>
      <c r="GM64" s="62"/>
      <c r="GN64" s="62"/>
    </row>
    <row r="65" spans="1:196" ht="33.6" customHeight="1" x14ac:dyDescent="0.3">
      <c r="A65" s="166"/>
      <c r="B65" s="139" t="s">
        <v>32</v>
      </c>
      <c r="C65" s="141" t="s">
        <v>73</v>
      </c>
      <c r="D65" s="141" t="s">
        <v>74</v>
      </c>
      <c r="E65" s="172" t="s">
        <v>75</v>
      </c>
      <c r="F65" s="268">
        <v>343</v>
      </c>
      <c r="G65" s="266">
        <v>42.6</v>
      </c>
      <c r="H65" s="301"/>
      <c r="I65" s="271">
        <f t="shared" si="22"/>
        <v>0</v>
      </c>
      <c r="J65" s="266">
        <f t="shared" si="23"/>
        <v>-42.6</v>
      </c>
      <c r="K65" s="267">
        <f t="shared" si="24"/>
        <v>0</v>
      </c>
      <c r="L65" s="270"/>
      <c r="M65" s="298"/>
      <c r="N65" s="266"/>
      <c r="O65" s="319"/>
      <c r="P65" s="266">
        <f t="shared" si="25"/>
        <v>0</v>
      </c>
      <c r="Q65" s="267"/>
      <c r="R65" s="268">
        <f>SUM(F65,L65)</f>
        <v>343</v>
      </c>
      <c r="S65" s="300">
        <f t="shared" ref="S65:U66" si="35">SUM(F65,M65)</f>
        <v>343</v>
      </c>
      <c r="T65" s="266">
        <f t="shared" si="35"/>
        <v>42.6</v>
      </c>
      <c r="U65" s="301">
        <f t="shared" si="35"/>
        <v>0</v>
      </c>
      <c r="V65" s="266">
        <f t="shared" si="26"/>
        <v>-42.6</v>
      </c>
      <c r="W65" s="302">
        <f t="shared" si="31"/>
        <v>0</v>
      </c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</row>
    <row r="66" spans="1:196" ht="36" customHeight="1" x14ac:dyDescent="0.3">
      <c r="A66" s="166"/>
      <c r="B66" s="139" t="s">
        <v>32</v>
      </c>
      <c r="C66" s="141" t="s">
        <v>76</v>
      </c>
      <c r="D66" s="141" t="s">
        <v>74</v>
      </c>
      <c r="E66" s="172" t="s">
        <v>77</v>
      </c>
      <c r="F66" s="268">
        <v>207</v>
      </c>
      <c r="G66" s="266">
        <v>37.299999999999997</v>
      </c>
      <c r="H66" s="301"/>
      <c r="I66" s="265">
        <f t="shared" si="22"/>
        <v>0</v>
      </c>
      <c r="J66" s="266">
        <f t="shared" si="23"/>
        <v>-37.299999999999997</v>
      </c>
      <c r="K66" s="267">
        <f t="shared" si="24"/>
        <v>0</v>
      </c>
      <c r="L66" s="270"/>
      <c r="M66" s="298"/>
      <c r="N66" s="266"/>
      <c r="O66" s="319"/>
      <c r="P66" s="266">
        <f t="shared" si="25"/>
        <v>0</v>
      </c>
      <c r="Q66" s="267"/>
      <c r="R66" s="268">
        <f>SUM(F66,L66)</f>
        <v>207</v>
      </c>
      <c r="S66" s="300">
        <f t="shared" si="35"/>
        <v>207</v>
      </c>
      <c r="T66" s="266">
        <f t="shared" si="35"/>
        <v>37.299999999999997</v>
      </c>
      <c r="U66" s="301">
        <f t="shared" si="35"/>
        <v>0</v>
      </c>
      <c r="V66" s="266">
        <f t="shared" si="26"/>
        <v>-37.299999999999997</v>
      </c>
      <c r="W66" s="302">
        <f t="shared" si="31"/>
        <v>0</v>
      </c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</row>
    <row r="67" spans="1:196" s="10" customFormat="1" ht="51" customHeight="1" x14ac:dyDescent="0.3">
      <c r="A67" s="166"/>
      <c r="B67" s="139" t="s">
        <v>22</v>
      </c>
      <c r="C67" s="156" t="s">
        <v>78</v>
      </c>
      <c r="D67" s="156" t="s">
        <v>74</v>
      </c>
      <c r="E67" s="189" t="s">
        <v>79</v>
      </c>
      <c r="F67" s="268">
        <v>2758.5</v>
      </c>
      <c r="G67" s="266">
        <v>242.8</v>
      </c>
      <c r="H67" s="301">
        <v>153.5</v>
      </c>
      <c r="I67" s="271">
        <f t="shared" si="22"/>
        <v>4.2804399232588232E-3</v>
      </c>
      <c r="J67" s="266">
        <f t="shared" si="23"/>
        <v>-89.300000000000011</v>
      </c>
      <c r="K67" s="267">
        <f t="shared" si="24"/>
        <v>0.63220757825370677</v>
      </c>
      <c r="L67" s="268">
        <v>51.4</v>
      </c>
      <c r="M67" s="300">
        <v>51.4</v>
      </c>
      <c r="N67" s="300"/>
      <c r="O67" s="301"/>
      <c r="P67" s="266">
        <f t="shared" si="25"/>
        <v>0</v>
      </c>
      <c r="Q67" s="267"/>
      <c r="R67" s="268">
        <f t="shared" si="29"/>
        <v>2809.9</v>
      </c>
      <c r="S67" s="300">
        <f t="shared" si="30"/>
        <v>2809.9</v>
      </c>
      <c r="T67" s="266">
        <f t="shared" si="30"/>
        <v>242.8</v>
      </c>
      <c r="U67" s="301">
        <f t="shared" si="30"/>
        <v>153.5</v>
      </c>
      <c r="V67" s="266">
        <f t="shared" si="26"/>
        <v>-89.300000000000011</v>
      </c>
      <c r="W67" s="302">
        <f t="shared" si="31"/>
        <v>0.63220757825370677</v>
      </c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63"/>
      <c r="GF67" s="63"/>
      <c r="GG67" s="63"/>
      <c r="GH67" s="63"/>
      <c r="GI67" s="63"/>
      <c r="GJ67" s="63"/>
      <c r="GK67" s="63"/>
      <c r="GL67" s="63"/>
      <c r="GM67" s="63"/>
      <c r="GN67" s="63"/>
    </row>
    <row r="68" spans="1:196" s="10" customFormat="1" ht="51" hidden="1" customHeight="1" x14ac:dyDescent="0.3">
      <c r="A68" s="166"/>
      <c r="B68" s="139" t="s">
        <v>22</v>
      </c>
      <c r="C68" s="156" t="s">
        <v>266</v>
      </c>
      <c r="D68" s="141" t="s">
        <v>74</v>
      </c>
      <c r="E68" s="189" t="s">
        <v>271</v>
      </c>
      <c r="F68" s="268"/>
      <c r="G68" s="266"/>
      <c r="H68" s="301"/>
      <c r="I68" s="271">
        <f t="shared" si="22"/>
        <v>0</v>
      </c>
      <c r="J68" s="266">
        <f t="shared" si="23"/>
        <v>0</v>
      </c>
      <c r="K68" s="267" t="e">
        <f t="shared" si="24"/>
        <v>#DIV/0!</v>
      </c>
      <c r="L68" s="268"/>
      <c r="M68" s="300"/>
      <c r="N68" s="300"/>
      <c r="O68" s="301"/>
      <c r="P68" s="266">
        <f t="shared" si="25"/>
        <v>0</v>
      </c>
      <c r="Q68" s="267" t="e">
        <f t="shared" si="8"/>
        <v>#DIV/0!</v>
      </c>
      <c r="R68" s="268">
        <f t="shared" si="29"/>
        <v>0</v>
      </c>
      <c r="S68" s="300">
        <f t="shared" si="30"/>
        <v>0</v>
      </c>
      <c r="T68" s="266">
        <f t="shared" si="30"/>
        <v>0</v>
      </c>
      <c r="U68" s="301">
        <f t="shared" si="30"/>
        <v>0</v>
      </c>
      <c r="V68" s="266">
        <f t="shared" si="26"/>
        <v>0</v>
      </c>
      <c r="W68" s="302" t="e">
        <f t="shared" si="31"/>
        <v>#DIV/0!</v>
      </c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63"/>
      <c r="GF68" s="63"/>
      <c r="GG68" s="63"/>
      <c r="GH68" s="63"/>
      <c r="GI68" s="63"/>
      <c r="GJ68" s="63"/>
      <c r="GK68" s="63"/>
      <c r="GL68" s="63"/>
      <c r="GM68" s="63"/>
      <c r="GN68" s="63"/>
    </row>
    <row r="69" spans="1:196" s="34" customFormat="1" ht="82.2" hidden="1" customHeight="1" x14ac:dyDescent="0.35">
      <c r="A69" s="170"/>
      <c r="B69" s="142"/>
      <c r="C69" s="142"/>
      <c r="D69" s="142"/>
      <c r="E69" s="179" t="s">
        <v>272</v>
      </c>
      <c r="F69" s="350"/>
      <c r="G69" s="351"/>
      <c r="H69" s="343"/>
      <c r="I69" s="354">
        <f t="shared" si="22"/>
        <v>0</v>
      </c>
      <c r="J69" s="352">
        <f t="shared" si="23"/>
        <v>0</v>
      </c>
      <c r="K69" s="349" t="e">
        <f t="shared" si="24"/>
        <v>#DIV/0!</v>
      </c>
      <c r="L69" s="346"/>
      <c r="M69" s="347"/>
      <c r="N69" s="347"/>
      <c r="O69" s="314"/>
      <c r="P69" s="347">
        <f t="shared" si="25"/>
        <v>0</v>
      </c>
      <c r="Q69" s="349" t="e">
        <f t="shared" si="8"/>
        <v>#DIV/0!</v>
      </c>
      <c r="R69" s="346">
        <f t="shared" si="29"/>
        <v>0</v>
      </c>
      <c r="S69" s="347">
        <f t="shared" si="30"/>
        <v>0</v>
      </c>
      <c r="T69" s="347">
        <f t="shared" si="30"/>
        <v>0</v>
      </c>
      <c r="U69" s="301">
        <f t="shared" si="30"/>
        <v>0</v>
      </c>
      <c r="V69" s="347">
        <f t="shared" si="26"/>
        <v>0</v>
      </c>
      <c r="W69" s="349" t="e">
        <f t="shared" si="31"/>
        <v>#DIV/0!</v>
      </c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9"/>
      <c r="GF69" s="49"/>
      <c r="GG69" s="49"/>
      <c r="GH69" s="49"/>
      <c r="GI69" s="49"/>
      <c r="GJ69" s="49"/>
      <c r="GK69" s="49"/>
      <c r="GL69" s="49"/>
      <c r="GM69" s="49"/>
      <c r="GN69" s="49"/>
    </row>
    <row r="70" spans="1:196" s="10" customFormat="1" ht="52.95" customHeight="1" thickBot="1" x14ac:dyDescent="0.35">
      <c r="A70" s="166"/>
      <c r="B70" s="139" t="s">
        <v>22</v>
      </c>
      <c r="C70" s="156" t="s">
        <v>222</v>
      </c>
      <c r="D70" s="156" t="s">
        <v>74</v>
      </c>
      <c r="E70" s="189" t="s">
        <v>241</v>
      </c>
      <c r="F70" s="268">
        <v>250.2</v>
      </c>
      <c r="G70" s="266">
        <v>21.2</v>
      </c>
      <c r="H70" s="301">
        <v>20</v>
      </c>
      <c r="I70" s="265">
        <f t="shared" si="22"/>
        <v>5.577120421184135E-4</v>
      </c>
      <c r="J70" s="266">
        <f t="shared" si="23"/>
        <v>-1.1999999999999993</v>
      </c>
      <c r="K70" s="267">
        <f t="shared" si="24"/>
        <v>0.94339622641509435</v>
      </c>
      <c r="L70" s="268"/>
      <c r="M70" s="300"/>
      <c r="N70" s="300"/>
      <c r="O70" s="301"/>
      <c r="P70" s="266">
        <f t="shared" si="25"/>
        <v>0</v>
      </c>
      <c r="Q70" s="267"/>
      <c r="R70" s="268">
        <f t="shared" si="29"/>
        <v>250.2</v>
      </c>
      <c r="S70" s="300">
        <f t="shared" si="30"/>
        <v>250.2</v>
      </c>
      <c r="T70" s="266">
        <f t="shared" si="30"/>
        <v>21.2</v>
      </c>
      <c r="U70" s="301">
        <f t="shared" si="30"/>
        <v>20</v>
      </c>
      <c r="V70" s="266">
        <f t="shared" si="26"/>
        <v>-1.1999999999999993</v>
      </c>
      <c r="W70" s="302">
        <f t="shared" si="31"/>
        <v>0.94339622641509435</v>
      </c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63"/>
      <c r="GF70" s="63"/>
      <c r="GG70" s="63"/>
      <c r="GH70" s="63"/>
      <c r="GI70" s="63"/>
      <c r="GJ70" s="63"/>
      <c r="GK70" s="63"/>
      <c r="GL70" s="63"/>
      <c r="GM70" s="63"/>
      <c r="GN70" s="63"/>
    </row>
    <row r="71" spans="1:196" s="6" customFormat="1" ht="83.4" customHeight="1" thickBot="1" x14ac:dyDescent="0.35">
      <c r="A71" s="166">
        <v>6</v>
      </c>
      <c r="B71" s="153" t="s">
        <v>16</v>
      </c>
      <c r="C71" s="153" t="s">
        <v>156</v>
      </c>
      <c r="D71" s="153" t="s">
        <v>55</v>
      </c>
      <c r="E71" s="190" t="s">
        <v>126</v>
      </c>
      <c r="F71" s="259">
        <v>35870.9</v>
      </c>
      <c r="G71" s="260">
        <v>3427.2</v>
      </c>
      <c r="H71" s="290">
        <v>3134.1</v>
      </c>
      <c r="I71" s="261">
        <f t="shared" si="22"/>
        <v>8.7396265560165984E-2</v>
      </c>
      <c r="J71" s="260">
        <f t="shared" si="23"/>
        <v>-293.09999999999991</v>
      </c>
      <c r="K71" s="262">
        <f t="shared" si="24"/>
        <v>0.91447829131652658</v>
      </c>
      <c r="L71" s="259">
        <v>201.5</v>
      </c>
      <c r="M71" s="260">
        <v>201.5</v>
      </c>
      <c r="N71" s="260">
        <v>12</v>
      </c>
      <c r="O71" s="290"/>
      <c r="P71" s="260">
        <f t="shared" si="25"/>
        <v>-12</v>
      </c>
      <c r="Q71" s="262">
        <f t="shared" si="8"/>
        <v>0</v>
      </c>
      <c r="R71" s="259">
        <f t="shared" si="29"/>
        <v>36072.400000000001</v>
      </c>
      <c r="S71" s="289">
        <f t="shared" si="30"/>
        <v>36072.400000000001</v>
      </c>
      <c r="T71" s="260">
        <f t="shared" si="30"/>
        <v>3439.2</v>
      </c>
      <c r="U71" s="290">
        <f t="shared" si="30"/>
        <v>3134.1</v>
      </c>
      <c r="V71" s="260">
        <f t="shared" si="26"/>
        <v>-305.09999999999991</v>
      </c>
      <c r="W71" s="320">
        <f t="shared" si="31"/>
        <v>0.91128750872295883</v>
      </c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62"/>
      <c r="GF71" s="62"/>
      <c r="GG71" s="62"/>
      <c r="GH71" s="62"/>
      <c r="GI71" s="62"/>
      <c r="GJ71" s="62"/>
      <c r="GK71" s="62"/>
      <c r="GL71" s="62"/>
      <c r="GM71" s="62"/>
      <c r="GN71" s="62"/>
    </row>
    <row r="72" spans="1:196" s="8" customFormat="1" ht="48.75" customHeight="1" thickBot="1" x14ac:dyDescent="0.35">
      <c r="A72" s="166">
        <v>7</v>
      </c>
      <c r="B72" s="153" t="s">
        <v>16</v>
      </c>
      <c r="C72" s="153" t="s">
        <v>157</v>
      </c>
      <c r="D72" s="153" t="s">
        <v>55</v>
      </c>
      <c r="E72" s="190" t="s">
        <v>158</v>
      </c>
      <c r="F72" s="259">
        <v>30993.9</v>
      </c>
      <c r="G72" s="260">
        <v>2931.7</v>
      </c>
      <c r="H72" s="290">
        <v>2377.6999999999998</v>
      </c>
      <c r="I72" s="261">
        <f t="shared" si="22"/>
        <v>6.630359612724758E-2</v>
      </c>
      <c r="J72" s="260">
        <f t="shared" si="23"/>
        <v>-554</v>
      </c>
      <c r="K72" s="262">
        <f t="shared" si="24"/>
        <v>0.81103114234062146</v>
      </c>
      <c r="L72" s="259">
        <v>253.1</v>
      </c>
      <c r="M72" s="260">
        <v>253.1</v>
      </c>
      <c r="N72" s="260"/>
      <c r="O72" s="290"/>
      <c r="P72" s="260">
        <f t="shared" si="25"/>
        <v>0</v>
      </c>
      <c r="Q72" s="262"/>
      <c r="R72" s="259">
        <f>SUM(F72,L72)</f>
        <v>31247</v>
      </c>
      <c r="S72" s="289">
        <f t="shared" si="30"/>
        <v>31247</v>
      </c>
      <c r="T72" s="260">
        <f t="shared" si="30"/>
        <v>2931.7</v>
      </c>
      <c r="U72" s="290">
        <f t="shared" si="30"/>
        <v>2377.6999999999998</v>
      </c>
      <c r="V72" s="260">
        <f t="shared" si="26"/>
        <v>-554</v>
      </c>
      <c r="W72" s="320">
        <f t="shared" si="31"/>
        <v>0.81103114234062146</v>
      </c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64"/>
      <c r="GF72" s="64"/>
      <c r="GG72" s="64"/>
      <c r="GH72" s="64"/>
      <c r="GI72" s="64"/>
      <c r="GJ72" s="64"/>
      <c r="GK72" s="64"/>
      <c r="GL72" s="64"/>
      <c r="GM72" s="64"/>
      <c r="GN72" s="64"/>
    </row>
    <row r="73" spans="1:196" s="8" customFormat="1" ht="34.5" customHeight="1" thickBot="1" x14ac:dyDescent="0.35">
      <c r="A73" s="166">
        <v>8</v>
      </c>
      <c r="B73" s="153" t="s">
        <v>16</v>
      </c>
      <c r="C73" s="153" t="s">
        <v>54</v>
      </c>
      <c r="D73" s="144" t="s">
        <v>93</v>
      </c>
      <c r="E73" s="190" t="s">
        <v>199</v>
      </c>
      <c r="F73" s="259">
        <v>500</v>
      </c>
      <c r="G73" s="260">
        <v>21</v>
      </c>
      <c r="H73" s="290">
        <v>9</v>
      </c>
      <c r="I73" s="261">
        <f t="shared" si="22"/>
        <v>2.5097041895328606E-4</v>
      </c>
      <c r="J73" s="260">
        <f t="shared" si="23"/>
        <v>-12</v>
      </c>
      <c r="K73" s="262">
        <f t="shared" si="24"/>
        <v>0.42857142857142855</v>
      </c>
      <c r="L73" s="275"/>
      <c r="M73" s="276"/>
      <c r="N73" s="260"/>
      <c r="O73" s="355"/>
      <c r="P73" s="260">
        <f t="shared" si="25"/>
        <v>0</v>
      </c>
      <c r="Q73" s="262"/>
      <c r="R73" s="259">
        <f>SUM(F73,L73)</f>
        <v>500</v>
      </c>
      <c r="S73" s="289">
        <f t="shared" si="30"/>
        <v>500</v>
      </c>
      <c r="T73" s="260">
        <f t="shared" si="30"/>
        <v>21</v>
      </c>
      <c r="U73" s="290">
        <f t="shared" si="30"/>
        <v>9</v>
      </c>
      <c r="V73" s="260">
        <f t="shared" si="26"/>
        <v>-12</v>
      </c>
      <c r="W73" s="320">
        <f t="shared" si="31"/>
        <v>0.42857142857142855</v>
      </c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64"/>
      <c r="GF73" s="64"/>
      <c r="GG73" s="64"/>
      <c r="GH73" s="64"/>
      <c r="GI73" s="64"/>
      <c r="GJ73" s="64"/>
      <c r="GK73" s="64"/>
      <c r="GL73" s="64"/>
      <c r="GM73" s="64"/>
      <c r="GN73" s="64"/>
    </row>
    <row r="74" spans="1:196" s="8" customFormat="1" ht="24" customHeight="1" thickBot="1" x14ac:dyDescent="0.35">
      <c r="A74" s="166">
        <v>9</v>
      </c>
      <c r="B74" s="153" t="s">
        <v>31</v>
      </c>
      <c r="C74" s="153" t="s">
        <v>118</v>
      </c>
      <c r="D74" s="153"/>
      <c r="E74" s="191" t="s">
        <v>83</v>
      </c>
      <c r="F74" s="259">
        <f>SUM(F75:F82,F83,F84)</f>
        <v>27425.599999999999</v>
      </c>
      <c r="G74" s="260">
        <f>SUM(G75:G82,G83,G84)</f>
        <v>2479.3000000000002</v>
      </c>
      <c r="H74" s="290">
        <f>SUM(H75:H82,H83,H84)</f>
        <v>1954.6</v>
      </c>
      <c r="I74" s="261">
        <f t="shared" si="22"/>
        <v>5.450519787623255E-2</v>
      </c>
      <c r="J74" s="260">
        <f t="shared" si="23"/>
        <v>-524.70000000000027</v>
      </c>
      <c r="K74" s="262">
        <f t="shared" si="24"/>
        <v>0.78836768442705596</v>
      </c>
      <c r="L74" s="259">
        <f>SUM(L75:L82,L83,L84)</f>
        <v>59263.6</v>
      </c>
      <c r="M74" s="260">
        <f>SUM(M75:M82,M83,M84)</f>
        <v>59263.700000000004</v>
      </c>
      <c r="N74" s="260">
        <f>SUM(N75:N82,N83,N84)</f>
        <v>2457.1000000000004</v>
      </c>
      <c r="O74" s="290">
        <f>SUM(O75:O82,O83,O84)</f>
        <v>843.9</v>
      </c>
      <c r="P74" s="260">
        <f t="shared" si="25"/>
        <v>-1613.2000000000003</v>
      </c>
      <c r="Q74" s="262">
        <f t="shared" ref="Q74:Q120" si="36">O74/N74</f>
        <v>0.34345366488950385</v>
      </c>
      <c r="R74" s="259">
        <f>SUM(R75:R82,R83,R84)</f>
        <v>86689.2</v>
      </c>
      <c r="S74" s="260">
        <f>SUM(S75:S82,S83,S84)</f>
        <v>86689.3</v>
      </c>
      <c r="T74" s="260">
        <f>SUM(T75:T82,T83,T84)</f>
        <v>4936.4000000000005</v>
      </c>
      <c r="U74" s="290">
        <f>SUM(U75:U82,U83,U84)</f>
        <v>2798.5</v>
      </c>
      <c r="V74" s="260">
        <f t="shared" si="26"/>
        <v>-2137.9000000000005</v>
      </c>
      <c r="W74" s="320">
        <f t="shared" si="31"/>
        <v>0.56691110931042854</v>
      </c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64"/>
      <c r="GF74" s="64"/>
      <c r="GG74" s="64"/>
      <c r="GH74" s="64"/>
      <c r="GI74" s="64"/>
      <c r="GJ74" s="64"/>
      <c r="GK74" s="64"/>
      <c r="GL74" s="64"/>
      <c r="GM74" s="64"/>
      <c r="GN74" s="64"/>
    </row>
    <row r="75" spans="1:196" ht="31.5" customHeight="1" x14ac:dyDescent="0.3">
      <c r="A75" s="166"/>
      <c r="B75" s="139"/>
      <c r="C75" s="141" t="s">
        <v>176</v>
      </c>
      <c r="D75" s="141" t="s">
        <v>80</v>
      </c>
      <c r="E75" s="173" t="s">
        <v>177</v>
      </c>
      <c r="F75" s="268"/>
      <c r="G75" s="266"/>
      <c r="H75" s="301"/>
      <c r="I75" s="271">
        <f t="shared" si="22"/>
        <v>0</v>
      </c>
      <c r="J75" s="266">
        <f t="shared" si="23"/>
        <v>0</v>
      </c>
      <c r="K75" s="267"/>
      <c r="L75" s="268">
        <v>14554.5</v>
      </c>
      <c r="M75" s="300">
        <v>14554.5</v>
      </c>
      <c r="N75" s="266">
        <v>385.4</v>
      </c>
      <c r="O75" s="301">
        <v>379.5</v>
      </c>
      <c r="P75" s="266">
        <f t="shared" si="25"/>
        <v>-5.8999999999999773</v>
      </c>
      <c r="Q75" s="267">
        <f t="shared" si="36"/>
        <v>0.98469122989102242</v>
      </c>
      <c r="R75" s="268">
        <f t="shared" si="29"/>
        <v>14554.5</v>
      </c>
      <c r="S75" s="300">
        <f t="shared" si="30"/>
        <v>14554.5</v>
      </c>
      <c r="T75" s="266">
        <f t="shared" si="30"/>
        <v>385.4</v>
      </c>
      <c r="U75" s="301">
        <f t="shared" si="30"/>
        <v>379.5</v>
      </c>
      <c r="V75" s="266">
        <f t="shared" si="26"/>
        <v>-5.8999999999999773</v>
      </c>
      <c r="W75" s="302">
        <f t="shared" si="31"/>
        <v>0.98469122989102242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</row>
    <row r="76" spans="1:196" ht="30" customHeight="1" x14ac:dyDescent="0.3">
      <c r="A76" s="166"/>
      <c r="B76" s="139"/>
      <c r="C76" s="141" t="s">
        <v>225</v>
      </c>
      <c r="D76" s="141" t="s">
        <v>81</v>
      </c>
      <c r="E76" s="173" t="s">
        <v>194</v>
      </c>
      <c r="F76" s="268"/>
      <c r="G76" s="266"/>
      <c r="H76" s="301"/>
      <c r="I76" s="265">
        <f t="shared" si="22"/>
        <v>0</v>
      </c>
      <c r="J76" s="266">
        <f t="shared" si="23"/>
        <v>0</v>
      </c>
      <c r="K76" s="267"/>
      <c r="L76" s="268">
        <v>1797.6</v>
      </c>
      <c r="M76" s="300">
        <v>1797.6</v>
      </c>
      <c r="N76" s="266">
        <v>201</v>
      </c>
      <c r="O76" s="319"/>
      <c r="P76" s="266">
        <f t="shared" si="25"/>
        <v>-201</v>
      </c>
      <c r="Q76" s="267">
        <f t="shared" si="36"/>
        <v>0</v>
      </c>
      <c r="R76" s="268">
        <f t="shared" si="29"/>
        <v>1797.6</v>
      </c>
      <c r="S76" s="300">
        <f t="shared" si="30"/>
        <v>1797.6</v>
      </c>
      <c r="T76" s="266">
        <f t="shared" si="30"/>
        <v>201</v>
      </c>
      <c r="U76" s="301">
        <f t="shared" si="30"/>
        <v>0</v>
      </c>
      <c r="V76" s="266">
        <f t="shared" si="26"/>
        <v>-201</v>
      </c>
      <c r="W76" s="302">
        <f t="shared" si="31"/>
        <v>0</v>
      </c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</row>
    <row r="77" spans="1:196" ht="33" customHeight="1" x14ac:dyDescent="0.3">
      <c r="A77" s="166"/>
      <c r="B77" s="139"/>
      <c r="C77" s="141" t="s">
        <v>226</v>
      </c>
      <c r="D77" s="141" t="s">
        <v>81</v>
      </c>
      <c r="E77" s="173" t="s">
        <v>194</v>
      </c>
      <c r="F77" s="268"/>
      <c r="G77" s="266"/>
      <c r="H77" s="301"/>
      <c r="I77" s="265">
        <f t="shared" si="22"/>
        <v>0</v>
      </c>
      <c r="J77" s="266">
        <f t="shared" si="23"/>
        <v>0</v>
      </c>
      <c r="K77" s="267"/>
      <c r="L77" s="268">
        <v>2656.9</v>
      </c>
      <c r="M77" s="300">
        <v>2657</v>
      </c>
      <c r="N77" s="266">
        <v>583.5</v>
      </c>
      <c r="O77" s="301"/>
      <c r="P77" s="266">
        <f t="shared" si="25"/>
        <v>-583.5</v>
      </c>
      <c r="Q77" s="267">
        <f t="shared" si="36"/>
        <v>0</v>
      </c>
      <c r="R77" s="268">
        <f t="shared" si="29"/>
        <v>2656.9</v>
      </c>
      <c r="S77" s="300">
        <f t="shared" si="30"/>
        <v>2657</v>
      </c>
      <c r="T77" s="266">
        <f t="shared" si="30"/>
        <v>583.5</v>
      </c>
      <c r="U77" s="301">
        <f t="shared" si="30"/>
        <v>0</v>
      </c>
      <c r="V77" s="266">
        <f t="shared" si="26"/>
        <v>-583.5</v>
      </c>
      <c r="W77" s="302">
        <f t="shared" si="31"/>
        <v>0</v>
      </c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</row>
    <row r="78" spans="1:196" ht="39" hidden="1" customHeight="1" x14ac:dyDescent="0.3">
      <c r="A78" s="166"/>
      <c r="B78" s="139" t="s">
        <v>35</v>
      </c>
      <c r="C78" s="141" t="s">
        <v>172</v>
      </c>
      <c r="D78" s="141" t="s">
        <v>81</v>
      </c>
      <c r="E78" s="173" t="s">
        <v>173</v>
      </c>
      <c r="F78" s="268"/>
      <c r="G78" s="266"/>
      <c r="H78" s="301"/>
      <c r="I78" s="271">
        <f t="shared" si="22"/>
        <v>0</v>
      </c>
      <c r="J78" s="266">
        <f t="shared" si="23"/>
        <v>0</v>
      </c>
      <c r="K78" s="267" t="e">
        <f t="shared" si="24"/>
        <v>#DIV/0!</v>
      </c>
      <c r="L78" s="268"/>
      <c r="M78" s="300"/>
      <c r="N78" s="266"/>
      <c r="O78" s="301"/>
      <c r="P78" s="266">
        <f t="shared" si="25"/>
        <v>0</v>
      </c>
      <c r="Q78" s="267" t="e">
        <f t="shared" si="36"/>
        <v>#DIV/0!</v>
      </c>
      <c r="R78" s="268">
        <f t="shared" si="29"/>
        <v>0</v>
      </c>
      <c r="S78" s="300">
        <f t="shared" si="30"/>
        <v>0</v>
      </c>
      <c r="T78" s="266">
        <f t="shared" si="30"/>
        <v>0</v>
      </c>
      <c r="U78" s="301">
        <f t="shared" si="30"/>
        <v>0</v>
      </c>
      <c r="V78" s="266">
        <f t="shared" si="26"/>
        <v>0</v>
      </c>
      <c r="W78" s="302" t="e">
        <f t="shared" si="31"/>
        <v>#DIV/0!</v>
      </c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</row>
    <row r="79" spans="1:196" ht="39" customHeight="1" x14ac:dyDescent="0.3">
      <c r="A79" s="166"/>
      <c r="B79" s="139" t="s">
        <v>35</v>
      </c>
      <c r="C79" s="141" t="s">
        <v>174</v>
      </c>
      <c r="D79" s="141" t="s">
        <v>81</v>
      </c>
      <c r="E79" s="173" t="s">
        <v>175</v>
      </c>
      <c r="F79" s="268"/>
      <c r="G79" s="266"/>
      <c r="H79" s="301"/>
      <c r="I79" s="271">
        <f t="shared" si="22"/>
        <v>0</v>
      </c>
      <c r="J79" s="266">
        <f t="shared" si="23"/>
        <v>0</v>
      </c>
      <c r="K79" s="267"/>
      <c r="L79" s="268">
        <v>15487.2</v>
      </c>
      <c r="M79" s="300">
        <v>15487.2</v>
      </c>
      <c r="N79" s="266">
        <v>87.2</v>
      </c>
      <c r="O79" s="301"/>
      <c r="P79" s="266">
        <f t="shared" si="25"/>
        <v>-87.2</v>
      </c>
      <c r="Q79" s="267">
        <f t="shared" si="36"/>
        <v>0</v>
      </c>
      <c r="R79" s="268">
        <f t="shared" si="29"/>
        <v>15487.2</v>
      </c>
      <c r="S79" s="300">
        <f t="shared" si="30"/>
        <v>15487.2</v>
      </c>
      <c r="T79" s="266">
        <f t="shared" si="30"/>
        <v>87.2</v>
      </c>
      <c r="U79" s="301">
        <f t="shared" si="30"/>
        <v>0</v>
      </c>
      <c r="V79" s="266">
        <f t="shared" si="26"/>
        <v>-87.2</v>
      </c>
      <c r="W79" s="302">
        <f t="shared" si="31"/>
        <v>0</v>
      </c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</row>
    <row r="80" spans="1:196" ht="52.2" customHeight="1" x14ac:dyDescent="0.3">
      <c r="A80" s="166"/>
      <c r="B80" s="139" t="s">
        <v>35</v>
      </c>
      <c r="C80" s="141" t="s">
        <v>188</v>
      </c>
      <c r="D80" s="141" t="s">
        <v>81</v>
      </c>
      <c r="E80" s="173" t="s">
        <v>82</v>
      </c>
      <c r="F80" s="268"/>
      <c r="G80" s="266"/>
      <c r="H80" s="301"/>
      <c r="I80" s="271">
        <f t="shared" si="22"/>
        <v>0</v>
      </c>
      <c r="J80" s="266">
        <f t="shared" si="23"/>
        <v>0</v>
      </c>
      <c r="K80" s="267"/>
      <c r="L80" s="268">
        <v>18767.400000000001</v>
      </c>
      <c r="M80" s="300">
        <v>18767.400000000001</v>
      </c>
      <c r="N80" s="266">
        <v>1200</v>
      </c>
      <c r="O80" s="301">
        <v>464.4</v>
      </c>
      <c r="P80" s="266">
        <f t="shared" si="25"/>
        <v>-735.6</v>
      </c>
      <c r="Q80" s="267">
        <f t="shared" si="36"/>
        <v>0.38699999999999996</v>
      </c>
      <c r="R80" s="268">
        <f t="shared" si="29"/>
        <v>18767.400000000001</v>
      </c>
      <c r="S80" s="300">
        <f t="shared" si="30"/>
        <v>18767.400000000001</v>
      </c>
      <c r="T80" s="266">
        <f t="shared" si="30"/>
        <v>1200</v>
      </c>
      <c r="U80" s="301">
        <f t="shared" si="30"/>
        <v>464.4</v>
      </c>
      <c r="V80" s="266">
        <f t="shared" si="26"/>
        <v>-735.6</v>
      </c>
      <c r="W80" s="302">
        <f t="shared" si="31"/>
        <v>0.38699999999999996</v>
      </c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</row>
    <row r="81" spans="1:196" ht="65.400000000000006" customHeight="1" x14ac:dyDescent="0.3">
      <c r="A81" s="166"/>
      <c r="B81" s="139" t="s">
        <v>35</v>
      </c>
      <c r="C81" s="141" t="s">
        <v>203</v>
      </c>
      <c r="D81" s="141" t="s">
        <v>81</v>
      </c>
      <c r="E81" s="175" t="s">
        <v>204</v>
      </c>
      <c r="F81" s="268">
        <v>9925.6</v>
      </c>
      <c r="G81" s="266">
        <v>827.1</v>
      </c>
      <c r="H81" s="301">
        <v>703.5</v>
      </c>
      <c r="I81" s="271">
        <f t="shared" si="22"/>
        <v>1.9617521081515193E-2</v>
      </c>
      <c r="J81" s="266">
        <f t="shared" si="23"/>
        <v>-123.60000000000002</v>
      </c>
      <c r="K81" s="267">
        <f t="shared" si="24"/>
        <v>0.85056220529561111</v>
      </c>
      <c r="L81" s="270"/>
      <c r="M81" s="298"/>
      <c r="N81" s="266"/>
      <c r="O81" s="319"/>
      <c r="P81" s="266">
        <f t="shared" si="25"/>
        <v>0</v>
      </c>
      <c r="Q81" s="267"/>
      <c r="R81" s="268">
        <f t="shared" si="29"/>
        <v>9925.6</v>
      </c>
      <c r="S81" s="300">
        <f t="shared" si="30"/>
        <v>9925.6</v>
      </c>
      <c r="T81" s="266">
        <f t="shared" si="30"/>
        <v>827.1</v>
      </c>
      <c r="U81" s="301">
        <f t="shared" si="30"/>
        <v>703.5</v>
      </c>
      <c r="V81" s="266">
        <f t="shared" si="26"/>
        <v>-123.60000000000002</v>
      </c>
      <c r="W81" s="302">
        <f t="shared" si="31"/>
        <v>0.85056220529561111</v>
      </c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</row>
    <row r="82" spans="1:196" ht="21.75" customHeight="1" x14ac:dyDescent="0.3">
      <c r="A82" s="166"/>
      <c r="B82" s="139" t="s">
        <v>17</v>
      </c>
      <c r="C82" s="141" t="s">
        <v>159</v>
      </c>
      <c r="D82" s="141" t="s">
        <v>81</v>
      </c>
      <c r="E82" s="192" t="s">
        <v>160</v>
      </c>
      <c r="F82" s="263">
        <v>17500</v>
      </c>
      <c r="G82" s="264">
        <v>1652.2</v>
      </c>
      <c r="H82" s="297">
        <v>1251.0999999999999</v>
      </c>
      <c r="I82" s="271">
        <f t="shared" si="22"/>
        <v>3.4887676794717354E-2</v>
      </c>
      <c r="J82" s="266">
        <f t="shared" si="23"/>
        <v>-401.10000000000014</v>
      </c>
      <c r="K82" s="267">
        <f t="shared" si="24"/>
        <v>0.75723278053504406</v>
      </c>
      <c r="L82" s="268">
        <v>5000</v>
      </c>
      <c r="M82" s="266">
        <v>5000</v>
      </c>
      <c r="N82" s="266"/>
      <c r="O82" s="319"/>
      <c r="P82" s="266">
        <f t="shared" si="25"/>
        <v>0</v>
      </c>
      <c r="Q82" s="267"/>
      <c r="R82" s="268">
        <f t="shared" si="29"/>
        <v>22500</v>
      </c>
      <c r="S82" s="300">
        <f t="shared" si="30"/>
        <v>22500</v>
      </c>
      <c r="T82" s="266">
        <f t="shared" si="30"/>
        <v>1652.2</v>
      </c>
      <c r="U82" s="301">
        <f t="shared" si="30"/>
        <v>1251.0999999999999</v>
      </c>
      <c r="V82" s="266">
        <f t="shared" si="26"/>
        <v>-401.10000000000014</v>
      </c>
      <c r="W82" s="302">
        <f t="shared" si="31"/>
        <v>0.75723278053504406</v>
      </c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</row>
    <row r="83" spans="1:196" ht="36.6" customHeight="1" x14ac:dyDescent="0.3">
      <c r="A83" s="166"/>
      <c r="B83" s="139" t="s">
        <v>17</v>
      </c>
      <c r="C83" s="141" t="s">
        <v>195</v>
      </c>
      <c r="D83" s="141" t="s">
        <v>80</v>
      </c>
      <c r="E83" s="192" t="s">
        <v>196</v>
      </c>
      <c r="F83" s="277"/>
      <c r="G83" s="264"/>
      <c r="H83" s="299"/>
      <c r="I83" s="271">
        <f t="shared" si="22"/>
        <v>0</v>
      </c>
      <c r="J83" s="266">
        <f t="shared" si="23"/>
        <v>0</v>
      </c>
      <c r="K83" s="267"/>
      <c r="L83" s="268">
        <v>1000</v>
      </c>
      <c r="M83" s="300">
        <v>1000</v>
      </c>
      <c r="N83" s="266"/>
      <c r="O83" s="301"/>
      <c r="P83" s="266">
        <f t="shared" si="25"/>
        <v>0</v>
      </c>
      <c r="Q83" s="267"/>
      <c r="R83" s="268">
        <f t="shared" si="29"/>
        <v>1000</v>
      </c>
      <c r="S83" s="300">
        <f t="shared" si="30"/>
        <v>1000</v>
      </c>
      <c r="T83" s="266">
        <f t="shared" si="30"/>
        <v>0</v>
      </c>
      <c r="U83" s="301">
        <f t="shared" si="30"/>
        <v>0</v>
      </c>
      <c r="V83" s="266">
        <f t="shared" si="26"/>
        <v>0</v>
      </c>
      <c r="W83" s="30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</row>
    <row r="84" spans="1:196" ht="104.4" hidden="1" customHeight="1" x14ac:dyDescent="0.3">
      <c r="A84" s="166"/>
      <c r="B84" s="139" t="s">
        <v>17</v>
      </c>
      <c r="C84" s="141" t="s">
        <v>269</v>
      </c>
      <c r="D84" s="141" t="s">
        <v>80</v>
      </c>
      <c r="E84" s="192" t="s">
        <v>270</v>
      </c>
      <c r="F84" s="277"/>
      <c r="G84" s="264"/>
      <c r="H84" s="299"/>
      <c r="I84" s="271">
        <f t="shared" si="22"/>
        <v>0</v>
      </c>
      <c r="J84" s="266">
        <f t="shared" si="23"/>
        <v>0</v>
      </c>
      <c r="K84" s="267" t="e">
        <f t="shared" si="24"/>
        <v>#DIV/0!</v>
      </c>
      <c r="L84" s="268"/>
      <c r="M84" s="300"/>
      <c r="N84" s="266"/>
      <c r="O84" s="301"/>
      <c r="P84" s="266">
        <f t="shared" si="25"/>
        <v>0</v>
      </c>
      <c r="Q84" s="267" t="e">
        <f t="shared" si="36"/>
        <v>#DIV/0!</v>
      </c>
      <c r="R84" s="268">
        <f t="shared" si="29"/>
        <v>0</v>
      </c>
      <c r="S84" s="300">
        <f t="shared" si="30"/>
        <v>0</v>
      </c>
      <c r="T84" s="266">
        <f t="shared" si="30"/>
        <v>0</v>
      </c>
      <c r="U84" s="301">
        <f t="shared" si="30"/>
        <v>0</v>
      </c>
      <c r="V84" s="260">
        <f t="shared" si="26"/>
        <v>0</v>
      </c>
      <c r="W84" s="302" t="e">
        <f t="shared" si="31"/>
        <v>#DIV/0!</v>
      </c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</row>
    <row r="85" spans="1:196" s="131" customFormat="1" ht="116.4" hidden="1" customHeight="1" thickBot="1" x14ac:dyDescent="0.4">
      <c r="A85" s="170"/>
      <c r="B85" s="159"/>
      <c r="C85" s="143"/>
      <c r="D85" s="143"/>
      <c r="E85" s="228" t="s">
        <v>273</v>
      </c>
      <c r="F85" s="356"/>
      <c r="G85" s="357"/>
      <c r="H85" s="333"/>
      <c r="I85" s="358">
        <f t="shared" si="22"/>
        <v>0</v>
      </c>
      <c r="J85" s="359">
        <f t="shared" si="23"/>
        <v>0</v>
      </c>
      <c r="K85" s="349" t="e">
        <f t="shared" si="24"/>
        <v>#DIV/0!</v>
      </c>
      <c r="L85" s="346"/>
      <c r="M85" s="347"/>
      <c r="N85" s="347"/>
      <c r="O85" s="324"/>
      <c r="P85" s="347">
        <f t="shared" si="25"/>
        <v>0</v>
      </c>
      <c r="Q85" s="349" t="e">
        <f t="shared" si="36"/>
        <v>#DIV/0!</v>
      </c>
      <c r="R85" s="346">
        <f t="shared" si="29"/>
        <v>0</v>
      </c>
      <c r="S85" s="347">
        <f t="shared" si="30"/>
        <v>0</v>
      </c>
      <c r="T85" s="347">
        <f t="shared" si="30"/>
        <v>0</v>
      </c>
      <c r="U85" s="314">
        <f t="shared" si="30"/>
        <v>0</v>
      </c>
      <c r="V85" s="352">
        <f t="shared" si="26"/>
        <v>0</v>
      </c>
      <c r="W85" s="349" t="e">
        <f t="shared" si="31"/>
        <v>#DIV/0!</v>
      </c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130"/>
      <c r="GF85" s="130"/>
      <c r="GG85" s="130"/>
      <c r="GH85" s="130"/>
      <c r="GI85" s="130"/>
      <c r="GJ85" s="130"/>
      <c r="GK85" s="130"/>
      <c r="GL85" s="130"/>
      <c r="GM85" s="130"/>
      <c r="GN85" s="130"/>
    </row>
    <row r="86" spans="1:196" s="8" customFormat="1" ht="31.5" customHeight="1" thickBot="1" x14ac:dyDescent="0.35">
      <c r="A86" s="166">
        <v>10</v>
      </c>
      <c r="B86" s="157">
        <v>180404</v>
      </c>
      <c r="C86" s="158" t="s">
        <v>279</v>
      </c>
      <c r="D86" s="158" t="s">
        <v>282</v>
      </c>
      <c r="E86" s="193" t="s">
        <v>280</v>
      </c>
      <c r="F86" s="278">
        <v>475.3</v>
      </c>
      <c r="G86" s="279"/>
      <c r="H86" s="360"/>
      <c r="I86" s="280">
        <f t="shared" si="22"/>
        <v>0</v>
      </c>
      <c r="J86" s="260">
        <f t="shared" si="23"/>
        <v>0</v>
      </c>
      <c r="K86" s="262"/>
      <c r="L86" s="259"/>
      <c r="M86" s="260"/>
      <c r="N86" s="260"/>
      <c r="O86" s="360"/>
      <c r="P86" s="260">
        <f t="shared" si="25"/>
        <v>0</v>
      </c>
      <c r="Q86" s="262"/>
      <c r="R86" s="259">
        <f t="shared" ref="R86" si="37">SUM(F86,L86)</f>
        <v>475.3</v>
      </c>
      <c r="S86" s="289">
        <f t="shared" ref="S86" si="38">SUM(F86,M86)</f>
        <v>475.3</v>
      </c>
      <c r="T86" s="260">
        <f t="shared" ref="T86" si="39">SUM(G86,N86)</f>
        <v>0</v>
      </c>
      <c r="U86" s="290">
        <f t="shared" ref="U86" si="40">SUM(H86,O86)</f>
        <v>0</v>
      </c>
      <c r="V86" s="260">
        <f t="shared" ref="V86" si="41">U86-T86</f>
        <v>0</v>
      </c>
      <c r="W86" s="320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64"/>
      <c r="GF86" s="64"/>
      <c r="GG86" s="64"/>
      <c r="GH86" s="64"/>
      <c r="GI86" s="64"/>
      <c r="GJ86" s="64"/>
      <c r="GK86" s="64"/>
      <c r="GL86" s="64"/>
      <c r="GM86" s="64"/>
      <c r="GN86" s="64"/>
    </row>
    <row r="87" spans="1:196" s="8" customFormat="1" ht="36" customHeight="1" thickBot="1" x14ac:dyDescent="0.35">
      <c r="A87" s="166">
        <v>11</v>
      </c>
      <c r="B87" s="157">
        <v>180404</v>
      </c>
      <c r="C87" s="158" t="s">
        <v>85</v>
      </c>
      <c r="D87" s="158" t="s">
        <v>178</v>
      </c>
      <c r="E87" s="193" t="s">
        <v>179</v>
      </c>
      <c r="F87" s="278"/>
      <c r="G87" s="279"/>
      <c r="H87" s="361"/>
      <c r="I87" s="362">
        <f t="shared" si="22"/>
        <v>0</v>
      </c>
      <c r="J87" s="363">
        <f t="shared" ref="J87:J117" si="42">H87-G87</f>
        <v>0</v>
      </c>
      <c r="K87" s="320"/>
      <c r="L87" s="259">
        <v>1833.3</v>
      </c>
      <c r="M87" s="260">
        <v>1833.3</v>
      </c>
      <c r="N87" s="260"/>
      <c r="O87" s="360"/>
      <c r="P87" s="260">
        <f t="shared" ref="P87:P115" si="43">O87-N87</f>
        <v>0</v>
      </c>
      <c r="Q87" s="262"/>
      <c r="R87" s="259">
        <f t="shared" si="29"/>
        <v>1833.3</v>
      </c>
      <c r="S87" s="289">
        <f t="shared" si="30"/>
        <v>1833.3</v>
      </c>
      <c r="T87" s="260">
        <f t="shared" si="30"/>
        <v>0</v>
      </c>
      <c r="U87" s="290">
        <f t="shared" si="30"/>
        <v>0</v>
      </c>
      <c r="V87" s="260">
        <f t="shared" si="26"/>
        <v>0</v>
      </c>
      <c r="W87" s="320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64"/>
      <c r="GF87" s="64"/>
      <c r="GG87" s="64"/>
      <c r="GH87" s="64"/>
      <c r="GI87" s="64"/>
      <c r="GJ87" s="64"/>
      <c r="GK87" s="64"/>
      <c r="GL87" s="64"/>
      <c r="GM87" s="64"/>
      <c r="GN87" s="64"/>
    </row>
    <row r="88" spans="1:196" s="8" customFormat="1" ht="23.25" customHeight="1" thickBot="1" x14ac:dyDescent="0.35">
      <c r="A88" s="166">
        <v>12</v>
      </c>
      <c r="B88" s="157">
        <v>180404</v>
      </c>
      <c r="C88" s="158" t="s">
        <v>200</v>
      </c>
      <c r="D88" s="158" t="s">
        <v>178</v>
      </c>
      <c r="E88" s="193" t="s">
        <v>201</v>
      </c>
      <c r="F88" s="278"/>
      <c r="G88" s="279"/>
      <c r="H88" s="361"/>
      <c r="I88" s="362">
        <f t="shared" si="22"/>
        <v>0</v>
      </c>
      <c r="J88" s="363">
        <f t="shared" si="42"/>
        <v>0</v>
      </c>
      <c r="K88" s="320"/>
      <c r="L88" s="259">
        <v>3200</v>
      </c>
      <c r="M88" s="289">
        <v>3200</v>
      </c>
      <c r="N88" s="260"/>
      <c r="O88" s="360"/>
      <c r="P88" s="260">
        <f t="shared" si="43"/>
        <v>0</v>
      </c>
      <c r="Q88" s="262"/>
      <c r="R88" s="259">
        <f t="shared" si="29"/>
        <v>3200</v>
      </c>
      <c r="S88" s="289">
        <f t="shared" si="30"/>
        <v>3200</v>
      </c>
      <c r="T88" s="260">
        <f t="shared" si="30"/>
        <v>0</v>
      </c>
      <c r="U88" s="290">
        <f t="shared" si="30"/>
        <v>0</v>
      </c>
      <c r="V88" s="260">
        <f t="shared" si="26"/>
        <v>0</v>
      </c>
      <c r="W88" s="320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64"/>
      <c r="GF88" s="64"/>
      <c r="GG88" s="64"/>
      <c r="GH88" s="64"/>
      <c r="GI88" s="64"/>
      <c r="GJ88" s="64"/>
      <c r="GK88" s="64"/>
      <c r="GL88" s="64"/>
      <c r="GM88" s="64"/>
      <c r="GN88" s="64"/>
    </row>
    <row r="89" spans="1:196" s="131" customFormat="1" ht="68.400000000000006" hidden="1" customHeight="1" thickBot="1" x14ac:dyDescent="0.4">
      <c r="A89" s="170"/>
      <c r="B89" s="159"/>
      <c r="C89" s="143"/>
      <c r="D89" s="143"/>
      <c r="E89" s="180" t="s">
        <v>264</v>
      </c>
      <c r="F89" s="356"/>
      <c r="G89" s="357"/>
      <c r="H89" s="333"/>
      <c r="I89" s="364">
        <f t="shared" si="22"/>
        <v>0</v>
      </c>
      <c r="J89" s="347">
        <f t="shared" si="42"/>
        <v>0</v>
      </c>
      <c r="K89" s="349" t="e">
        <f t="shared" si="24"/>
        <v>#DIV/0!</v>
      </c>
      <c r="L89" s="346"/>
      <c r="M89" s="347"/>
      <c r="N89" s="347"/>
      <c r="O89" s="324"/>
      <c r="P89" s="347">
        <f t="shared" si="43"/>
        <v>0</v>
      </c>
      <c r="Q89" s="349" t="e">
        <f t="shared" si="36"/>
        <v>#DIV/0!</v>
      </c>
      <c r="R89" s="346">
        <f t="shared" si="29"/>
        <v>0</v>
      </c>
      <c r="S89" s="347">
        <f t="shared" si="30"/>
        <v>0</v>
      </c>
      <c r="T89" s="347">
        <f t="shared" si="30"/>
        <v>0</v>
      </c>
      <c r="U89" s="314">
        <f t="shared" si="30"/>
        <v>0</v>
      </c>
      <c r="V89" s="352">
        <f t="shared" si="26"/>
        <v>0</v>
      </c>
      <c r="W89" s="349" t="e">
        <f t="shared" si="31"/>
        <v>#DIV/0!</v>
      </c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130"/>
      <c r="GF89" s="130"/>
      <c r="GG89" s="130"/>
      <c r="GH89" s="130"/>
      <c r="GI89" s="130"/>
      <c r="GJ89" s="130"/>
      <c r="GK89" s="130"/>
      <c r="GL89" s="130"/>
      <c r="GM89" s="130"/>
      <c r="GN89" s="130"/>
    </row>
    <row r="90" spans="1:196" s="8" customFormat="1" ht="25.8" hidden="1" customHeight="1" thickBot="1" x14ac:dyDescent="0.35">
      <c r="A90" s="166">
        <v>13</v>
      </c>
      <c r="B90" s="157"/>
      <c r="C90" s="158" t="s">
        <v>233</v>
      </c>
      <c r="D90" s="158" t="s">
        <v>178</v>
      </c>
      <c r="E90" s="193" t="s">
        <v>234</v>
      </c>
      <c r="F90" s="278"/>
      <c r="G90" s="279"/>
      <c r="H90" s="361"/>
      <c r="I90" s="362">
        <f t="shared" si="22"/>
        <v>0</v>
      </c>
      <c r="J90" s="363">
        <f t="shared" si="42"/>
        <v>0</v>
      </c>
      <c r="K90" s="320" t="e">
        <f t="shared" si="24"/>
        <v>#DIV/0!</v>
      </c>
      <c r="L90" s="259"/>
      <c r="M90" s="289"/>
      <c r="N90" s="260"/>
      <c r="O90" s="360"/>
      <c r="P90" s="260">
        <f t="shared" si="43"/>
        <v>0</v>
      </c>
      <c r="Q90" s="262" t="e">
        <f t="shared" si="36"/>
        <v>#DIV/0!</v>
      </c>
      <c r="R90" s="259">
        <f t="shared" si="29"/>
        <v>0</v>
      </c>
      <c r="S90" s="289">
        <f t="shared" si="30"/>
        <v>0</v>
      </c>
      <c r="T90" s="260">
        <f t="shared" si="30"/>
        <v>0</v>
      </c>
      <c r="U90" s="290">
        <f t="shared" si="30"/>
        <v>0</v>
      </c>
      <c r="V90" s="260">
        <f t="shared" si="26"/>
        <v>0</v>
      </c>
      <c r="W90" s="320" t="e">
        <f t="shared" si="31"/>
        <v>#DIV/0!</v>
      </c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64"/>
      <c r="GF90" s="64"/>
      <c r="GG90" s="64"/>
      <c r="GH90" s="64"/>
      <c r="GI90" s="64"/>
      <c r="GJ90" s="64"/>
      <c r="GK90" s="64"/>
      <c r="GL90" s="64"/>
      <c r="GM90" s="64"/>
      <c r="GN90" s="64"/>
    </row>
    <row r="91" spans="1:196" s="8" customFormat="1" ht="36" hidden="1" customHeight="1" thickBot="1" x14ac:dyDescent="0.35">
      <c r="A91" s="166">
        <v>14</v>
      </c>
      <c r="B91" s="157"/>
      <c r="C91" s="158" t="s">
        <v>235</v>
      </c>
      <c r="D91" s="158" t="s">
        <v>178</v>
      </c>
      <c r="E91" s="193" t="s">
        <v>236</v>
      </c>
      <c r="F91" s="278"/>
      <c r="G91" s="279"/>
      <c r="H91" s="361"/>
      <c r="I91" s="362">
        <f t="shared" si="22"/>
        <v>0</v>
      </c>
      <c r="J91" s="363">
        <f t="shared" si="42"/>
        <v>0</v>
      </c>
      <c r="K91" s="320" t="e">
        <f t="shared" si="24"/>
        <v>#DIV/0!</v>
      </c>
      <c r="L91" s="259"/>
      <c r="M91" s="289"/>
      <c r="N91" s="260"/>
      <c r="O91" s="360"/>
      <c r="P91" s="260">
        <f t="shared" si="43"/>
        <v>0</v>
      </c>
      <c r="Q91" s="262" t="e">
        <f t="shared" si="36"/>
        <v>#DIV/0!</v>
      </c>
      <c r="R91" s="259">
        <f t="shared" si="29"/>
        <v>0</v>
      </c>
      <c r="S91" s="289">
        <f t="shared" si="30"/>
        <v>0</v>
      </c>
      <c r="T91" s="260">
        <f t="shared" si="30"/>
        <v>0</v>
      </c>
      <c r="U91" s="290">
        <f t="shared" si="30"/>
        <v>0</v>
      </c>
      <c r="V91" s="260">
        <f t="shared" si="26"/>
        <v>0</v>
      </c>
      <c r="W91" s="320" t="e">
        <f t="shared" si="31"/>
        <v>#DIV/0!</v>
      </c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64"/>
      <c r="GF91" s="64"/>
      <c r="GG91" s="64"/>
      <c r="GH91" s="64"/>
      <c r="GI91" s="64"/>
      <c r="GJ91" s="64"/>
      <c r="GK91" s="64"/>
      <c r="GL91" s="64"/>
      <c r="GM91" s="64"/>
      <c r="GN91" s="64"/>
    </row>
    <row r="92" spans="1:196" s="8" customFormat="1" ht="34.950000000000003" hidden="1" customHeight="1" thickBot="1" x14ac:dyDescent="0.35">
      <c r="A92" s="166">
        <v>15</v>
      </c>
      <c r="B92" s="157">
        <v>180404</v>
      </c>
      <c r="C92" s="158" t="s">
        <v>180</v>
      </c>
      <c r="D92" s="158" t="s">
        <v>178</v>
      </c>
      <c r="E92" s="193" t="s">
        <v>217</v>
      </c>
      <c r="F92" s="278"/>
      <c r="G92" s="279"/>
      <c r="H92" s="361"/>
      <c r="I92" s="362">
        <f t="shared" si="22"/>
        <v>0</v>
      </c>
      <c r="J92" s="363">
        <f t="shared" si="42"/>
        <v>0</v>
      </c>
      <c r="K92" s="320" t="e">
        <f t="shared" si="24"/>
        <v>#DIV/0!</v>
      </c>
      <c r="L92" s="275"/>
      <c r="M92" s="289"/>
      <c r="N92" s="260"/>
      <c r="O92" s="360"/>
      <c r="P92" s="260">
        <f t="shared" si="43"/>
        <v>0</v>
      </c>
      <c r="Q92" s="262" t="e">
        <f t="shared" si="36"/>
        <v>#DIV/0!</v>
      </c>
      <c r="R92" s="259">
        <f t="shared" si="29"/>
        <v>0</v>
      </c>
      <c r="S92" s="289">
        <f t="shared" si="30"/>
        <v>0</v>
      </c>
      <c r="T92" s="260">
        <f t="shared" si="30"/>
        <v>0</v>
      </c>
      <c r="U92" s="290">
        <f t="shared" si="30"/>
        <v>0</v>
      </c>
      <c r="V92" s="260">
        <f t="shared" si="26"/>
        <v>0</v>
      </c>
      <c r="W92" s="320" t="e">
        <f t="shared" si="31"/>
        <v>#DIV/0!</v>
      </c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64"/>
      <c r="GF92" s="64"/>
      <c r="GG92" s="64"/>
      <c r="GH92" s="64"/>
      <c r="GI92" s="64"/>
      <c r="GJ92" s="64"/>
      <c r="GK92" s="64"/>
      <c r="GL92" s="64"/>
      <c r="GM92" s="64"/>
      <c r="GN92" s="64"/>
    </row>
    <row r="93" spans="1:196" s="8" customFormat="1" ht="39" customHeight="1" thickBot="1" x14ac:dyDescent="0.35">
      <c r="A93" s="166">
        <v>13</v>
      </c>
      <c r="B93" s="157">
        <v>180404</v>
      </c>
      <c r="C93" s="158" t="s">
        <v>197</v>
      </c>
      <c r="D93" s="158" t="s">
        <v>178</v>
      </c>
      <c r="E93" s="193" t="s">
        <v>198</v>
      </c>
      <c r="F93" s="278"/>
      <c r="G93" s="279"/>
      <c r="H93" s="361"/>
      <c r="I93" s="362">
        <f t="shared" si="22"/>
        <v>0</v>
      </c>
      <c r="J93" s="363">
        <f t="shared" si="42"/>
        <v>0</v>
      </c>
      <c r="K93" s="320"/>
      <c r="L93" s="259">
        <v>1000</v>
      </c>
      <c r="M93" s="260">
        <v>1000</v>
      </c>
      <c r="N93" s="260"/>
      <c r="O93" s="360"/>
      <c r="P93" s="260">
        <f t="shared" si="43"/>
        <v>0</v>
      </c>
      <c r="Q93" s="262"/>
      <c r="R93" s="259">
        <f t="shared" si="29"/>
        <v>1000</v>
      </c>
      <c r="S93" s="289">
        <f t="shared" si="30"/>
        <v>1000</v>
      </c>
      <c r="T93" s="260">
        <f t="shared" si="30"/>
        <v>0</v>
      </c>
      <c r="U93" s="290">
        <f t="shared" si="30"/>
        <v>0</v>
      </c>
      <c r="V93" s="260">
        <f t="shared" si="26"/>
        <v>0</v>
      </c>
      <c r="W93" s="320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64"/>
      <c r="GF93" s="64"/>
      <c r="GG93" s="64"/>
      <c r="GH93" s="64"/>
      <c r="GI93" s="64"/>
      <c r="GJ93" s="64"/>
      <c r="GK93" s="64"/>
      <c r="GL93" s="64"/>
      <c r="GM93" s="64"/>
      <c r="GN93" s="64"/>
    </row>
    <row r="94" spans="1:196" s="8" customFormat="1" ht="53.4" hidden="1" customHeight="1" thickBot="1" x14ac:dyDescent="0.35">
      <c r="A94" s="166">
        <v>17</v>
      </c>
      <c r="B94" s="157"/>
      <c r="C94" s="158" t="s">
        <v>227</v>
      </c>
      <c r="D94" s="158" t="s">
        <v>84</v>
      </c>
      <c r="E94" s="193" t="s">
        <v>228</v>
      </c>
      <c r="F94" s="278"/>
      <c r="G94" s="279"/>
      <c r="H94" s="361"/>
      <c r="I94" s="362">
        <f t="shared" si="22"/>
        <v>0</v>
      </c>
      <c r="J94" s="363">
        <f t="shared" si="42"/>
        <v>0</v>
      </c>
      <c r="K94" s="320" t="e">
        <f t="shared" si="24"/>
        <v>#DIV/0!</v>
      </c>
      <c r="L94" s="259"/>
      <c r="M94" s="260"/>
      <c r="N94" s="260"/>
      <c r="O94" s="360"/>
      <c r="P94" s="260">
        <f t="shared" si="43"/>
        <v>0</v>
      </c>
      <c r="Q94" s="262" t="e">
        <f t="shared" si="36"/>
        <v>#DIV/0!</v>
      </c>
      <c r="R94" s="259">
        <f t="shared" si="29"/>
        <v>0</v>
      </c>
      <c r="S94" s="289">
        <f t="shared" si="30"/>
        <v>0</v>
      </c>
      <c r="T94" s="260">
        <f t="shared" si="30"/>
        <v>0</v>
      </c>
      <c r="U94" s="290">
        <f t="shared" si="30"/>
        <v>0</v>
      </c>
      <c r="V94" s="260">
        <f t="shared" si="26"/>
        <v>0</v>
      </c>
      <c r="W94" s="320" t="e">
        <f t="shared" si="31"/>
        <v>#DIV/0!</v>
      </c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64"/>
      <c r="GF94" s="64"/>
      <c r="GG94" s="64"/>
      <c r="GH94" s="64"/>
      <c r="GI94" s="64"/>
      <c r="GJ94" s="64"/>
      <c r="GK94" s="64"/>
      <c r="GL94" s="64"/>
      <c r="GM94" s="64"/>
      <c r="GN94" s="64"/>
    </row>
    <row r="95" spans="1:196" s="37" customFormat="1" ht="83.4" hidden="1" customHeight="1" thickBot="1" x14ac:dyDescent="0.4">
      <c r="A95" s="170"/>
      <c r="B95" s="159"/>
      <c r="C95" s="143"/>
      <c r="D95" s="143"/>
      <c r="E95" s="194" t="s">
        <v>247</v>
      </c>
      <c r="F95" s="356"/>
      <c r="G95" s="357"/>
      <c r="H95" s="333"/>
      <c r="I95" s="364">
        <f t="shared" si="22"/>
        <v>0</v>
      </c>
      <c r="J95" s="347">
        <f t="shared" si="42"/>
        <v>0</v>
      </c>
      <c r="K95" s="349" t="e">
        <f t="shared" si="24"/>
        <v>#DIV/0!</v>
      </c>
      <c r="L95" s="346"/>
      <c r="M95" s="347"/>
      <c r="N95" s="347"/>
      <c r="O95" s="324"/>
      <c r="P95" s="347">
        <f t="shared" si="43"/>
        <v>0</v>
      </c>
      <c r="Q95" s="349" t="e">
        <f t="shared" si="36"/>
        <v>#DIV/0!</v>
      </c>
      <c r="R95" s="346">
        <f t="shared" si="29"/>
        <v>0</v>
      </c>
      <c r="S95" s="347">
        <f t="shared" si="30"/>
        <v>0</v>
      </c>
      <c r="T95" s="347">
        <f t="shared" si="30"/>
        <v>0</v>
      </c>
      <c r="U95" s="314">
        <f t="shared" si="30"/>
        <v>0</v>
      </c>
      <c r="V95" s="352">
        <f t="shared" si="26"/>
        <v>0</v>
      </c>
      <c r="W95" s="349" t="e">
        <f t="shared" si="31"/>
        <v>#DIV/0!</v>
      </c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65"/>
      <c r="GF95" s="65"/>
      <c r="GG95" s="65"/>
      <c r="GH95" s="65"/>
      <c r="GI95" s="65"/>
      <c r="GJ95" s="65"/>
      <c r="GK95" s="65"/>
      <c r="GL95" s="65"/>
      <c r="GM95" s="65"/>
      <c r="GN95" s="65"/>
    </row>
    <row r="96" spans="1:196" s="27" customFormat="1" ht="59.4" hidden="1" customHeight="1" thickBot="1" x14ac:dyDescent="0.35">
      <c r="A96" s="163">
        <v>18</v>
      </c>
      <c r="B96" s="160">
        <v>180404</v>
      </c>
      <c r="C96" s="161" t="s">
        <v>229</v>
      </c>
      <c r="D96" s="161" t="s">
        <v>84</v>
      </c>
      <c r="E96" s="195" t="s">
        <v>230</v>
      </c>
      <c r="F96" s="365"/>
      <c r="G96" s="366"/>
      <c r="H96" s="361"/>
      <c r="I96" s="291">
        <f t="shared" ref="I96:I117" si="44">H96/$H$6</f>
        <v>0</v>
      </c>
      <c r="J96" s="289">
        <f t="shared" si="42"/>
        <v>0</v>
      </c>
      <c r="K96" s="292" t="e">
        <f t="shared" si="24"/>
        <v>#DIV/0!</v>
      </c>
      <c r="L96" s="288"/>
      <c r="M96" s="289"/>
      <c r="N96" s="289"/>
      <c r="O96" s="290"/>
      <c r="P96" s="289">
        <f t="shared" si="43"/>
        <v>0</v>
      </c>
      <c r="Q96" s="292" t="e">
        <f t="shared" si="36"/>
        <v>#DIV/0!</v>
      </c>
      <c r="R96" s="288">
        <f t="shared" si="29"/>
        <v>0</v>
      </c>
      <c r="S96" s="289">
        <f t="shared" si="30"/>
        <v>0</v>
      </c>
      <c r="T96" s="289">
        <f t="shared" si="30"/>
        <v>0</v>
      </c>
      <c r="U96" s="290">
        <f t="shared" si="30"/>
        <v>0</v>
      </c>
      <c r="V96" s="260">
        <f t="shared" si="26"/>
        <v>0</v>
      </c>
      <c r="W96" s="292" t="e">
        <f t="shared" si="31"/>
        <v>#DIV/0!</v>
      </c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66"/>
      <c r="GF96" s="66"/>
      <c r="GG96" s="66"/>
      <c r="GH96" s="66"/>
      <c r="GI96" s="66"/>
      <c r="GJ96" s="66"/>
      <c r="GK96" s="66"/>
      <c r="GL96" s="66"/>
      <c r="GM96" s="66"/>
      <c r="GN96" s="66"/>
    </row>
    <row r="97" spans="1:196" s="37" customFormat="1" ht="65.400000000000006" hidden="1" customHeight="1" thickBot="1" x14ac:dyDescent="0.4">
      <c r="A97" s="170"/>
      <c r="B97" s="159"/>
      <c r="C97" s="143"/>
      <c r="D97" s="143"/>
      <c r="E97" s="171" t="s">
        <v>252</v>
      </c>
      <c r="F97" s="346"/>
      <c r="G97" s="347"/>
      <c r="H97" s="343"/>
      <c r="I97" s="364">
        <f t="shared" si="44"/>
        <v>0</v>
      </c>
      <c r="J97" s="347">
        <f t="shared" si="42"/>
        <v>0</v>
      </c>
      <c r="K97" s="349" t="e">
        <f t="shared" si="24"/>
        <v>#DIV/0!</v>
      </c>
      <c r="L97" s="346"/>
      <c r="M97" s="347"/>
      <c r="N97" s="347"/>
      <c r="O97" s="314"/>
      <c r="P97" s="347">
        <f t="shared" si="43"/>
        <v>0</v>
      </c>
      <c r="Q97" s="349" t="e">
        <f t="shared" si="36"/>
        <v>#DIV/0!</v>
      </c>
      <c r="R97" s="346">
        <f t="shared" si="29"/>
        <v>0</v>
      </c>
      <c r="S97" s="347">
        <f t="shared" si="30"/>
        <v>0</v>
      </c>
      <c r="T97" s="347">
        <f t="shared" si="30"/>
        <v>0</v>
      </c>
      <c r="U97" s="314">
        <f t="shared" si="30"/>
        <v>0</v>
      </c>
      <c r="V97" s="352">
        <f t="shared" ref="V97:V117" si="45">U97-T97</f>
        <v>0</v>
      </c>
      <c r="W97" s="349" t="e">
        <f t="shared" si="31"/>
        <v>#DIV/0!</v>
      </c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65"/>
      <c r="GF97" s="65"/>
      <c r="GG97" s="65"/>
      <c r="GH97" s="65"/>
      <c r="GI97" s="65"/>
      <c r="GJ97" s="65"/>
      <c r="GK97" s="65"/>
      <c r="GL97" s="65"/>
      <c r="GM97" s="65"/>
      <c r="GN97" s="65"/>
    </row>
    <row r="98" spans="1:196" s="37" customFormat="1" ht="63" hidden="1" customHeight="1" thickBot="1" x14ac:dyDescent="0.4">
      <c r="A98" s="170"/>
      <c r="B98" s="159"/>
      <c r="C98" s="143"/>
      <c r="D98" s="143"/>
      <c r="E98" s="171" t="s">
        <v>260</v>
      </c>
      <c r="F98" s="346"/>
      <c r="G98" s="347"/>
      <c r="H98" s="343"/>
      <c r="I98" s="364">
        <f t="shared" si="44"/>
        <v>0</v>
      </c>
      <c r="J98" s="347">
        <f t="shared" si="42"/>
        <v>0</v>
      </c>
      <c r="K98" s="349" t="e">
        <f t="shared" si="24"/>
        <v>#DIV/0!</v>
      </c>
      <c r="L98" s="346"/>
      <c r="M98" s="347"/>
      <c r="N98" s="347"/>
      <c r="O98" s="314"/>
      <c r="P98" s="347">
        <f t="shared" si="43"/>
        <v>0</v>
      </c>
      <c r="Q98" s="349" t="e">
        <f t="shared" si="36"/>
        <v>#DIV/0!</v>
      </c>
      <c r="R98" s="346">
        <f t="shared" si="29"/>
        <v>0</v>
      </c>
      <c r="S98" s="347">
        <f t="shared" si="30"/>
        <v>0</v>
      </c>
      <c r="T98" s="347">
        <f t="shared" si="30"/>
        <v>0</v>
      </c>
      <c r="U98" s="314">
        <f t="shared" si="30"/>
        <v>0</v>
      </c>
      <c r="V98" s="347">
        <f t="shared" si="45"/>
        <v>0</v>
      </c>
      <c r="W98" s="349" t="e">
        <f t="shared" si="31"/>
        <v>#DIV/0!</v>
      </c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65"/>
      <c r="GF98" s="65"/>
      <c r="GG98" s="65"/>
      <c r="GH98" s="65"/>
      <c r="GI98" s="65"/>
      <c r="GJ98" s="65"/>
      <c r="GK98" s="65"/>
      <c r="GL98" s="65"/>
      <c r="GM98" s="65"/>
      <c r="GN98" s="65"/>
    </row>
    <row r="99" spans="1:196" s="37" customFormat="1" ht="144.6" hidden="1" customHeight="1" thickBot="1" x14ac:dyDescent="0.4">
      <c r="A99" s="170"/>
      <c r="B99" s="159"/>
      <c r="C99" s="143"/>
      <c r="D99" s="143"/>
      <c r="E99" s="171" t="s">
        <v>246</v>
      </c>
      <c r="F99" s="346"/>
      <c r="G99" s="347"/>
      <c r="H99" s="343"/>
      <c r="I99" s="364">
        <f t="shared" si="44"/>
        <v>0</v>
      </c>
      <c r="J99" s="347">
        <f t="shared" si="42"/>
        <v>0</v>
      </c>
      <c r="K99" s="349" t="e">
        <f t="shared" si="24"/>
        <v>#DIV/0!</v>
      </c>
      <c r="L99" s="346"/>
      <c r="M99" s="347"/>
      <c r="N99" s="347"/>
      <c r="O99" s="314"/>
      <c r="P99" s="347">
        <f t="shared" si="43"/>
        <v>0</v>
      </c>
      <c r="Q99" s="349" t="e">
        <f t="shared" si="36"/>
        <v>#DIV/0!</v>
      </c>
      <c r="R99" s="346">
        <f t="shared" si="29"/>
        <v>0</v>
      </c>
      <c r="S99" s="347">
        <f t="shared" si="30"/>
        <v>0</v>
      </c>
      <c r="T99" s="347">
        <f t="shared" si="30"/>
        <v>0</v>
      </c>
      <c r="U99" s="314">
        <f t="shared" si="30"/>
        <v>0</v>
      </c>
      <c r="V99" s="352">
        <f t="shared" si="45"/>
        <v>0</v>
      </c>
      <c r="W99" s="349" t="e">
        <f t="shared" si="31"/>
        <v>#DIV/0!</v>
      </c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65"/>
      <c r="GF99" s="65"/>
      <c r="GG99" s="65"/>
      <c r="GH99" s="65"/>
      <c r="GI99" s="65"/>
      <c r="GJ99" s="65"/>
      <c r="GK99" s="65"/>
      <c r="GL99" s="65"/>
      <c r="GM99" s="65"/>
      <c r="GN99" s="65"/>
    </row>
    <row r="100" spans="1:196" s="37" customFormat="1" ht="36.6" hidden="1" customHeight="1" thickBot="1" x14ac:dyDescent="0.35">
      <c r="A100" s="166">
        <v>19</v>
      </c>
      <c r="B100" s="225"/>
      <c r="C100" s="158" t="s">
        <v>267</v>
      </c>
      <c r="D100" s="158" t="s">
        <v>84</v>
      </c>
      <c r="E100" s="226" t="s">
        <v>268</v>
      </c>
      <c r="F100" s="259"/>
      <c r="G100" s="260"/>
      <c r="H100" s="290"/>
      <c r="I100" s="261">
        <f t="shared" si="44"/>
        <v>0</v>
      </c>
      <c r="J100" s="266">
        <f t="shared" si="42"/>
        <v>0</v>
      </c>
      <c r="K100" s="262" t="e">
        <f t="shared" si="24"/>
        <v>#DIV/0!</v>
      </c>
      <c r="L100" s="259"/>
      <c r="M100" s="260"/>
      <c r="N100" s="260"/>
      <c r="O100" s="290"/>
      <c r="P100" s="260">
        <f t="shared" si="43"/>
        <v>0</v>
      </c>
      <c r="Q100" s="262" t="e">
        <f t="shared" si="36"/>
        <v>#DIV/0!</v>
      </c>
      <c r="R100" s="259">
        <f t="shared" si="29"/>
        <v>0</v>
      </c>
      <c r="S100" s="260">
        <f t="shared" si="30"/>
        <v>0</v>
      </c>
      <c r="T100" s="260">
        <f t="shared" si="30"/>
        <v>0</v>
      </c>
      <c r="U100" s="290">
        <f t="shared" si="30"/>
        <v>0</v>
      </c>
      <c r="V100" s="260">
        <f t="shared" si="45"/>
        <v>0</v>
      </c>
      <c r="W100" s="262" t="e">
        <f t="shared" si="31"/>
        <v>#DIV/0!</v>
      </c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65"/>
      <c r="GF100" s="65"/>
      <c r="GG100" s="65"/>
      <c r="GH100" s="65"/>
      <c r="GI100" s="65"/>
      <c r="GJ100" s="65"/>
      <c r="GK100" s="65"/>
      <c r="GL100" s="65"/>
      <c r="GM100" s="65"/>
      <c r="GN100" s="65"/>
    </row>
    <row r="101" spans="1:196" s="8" customFormat="1" ht="49.5" customHeight="1" thickBot="1" x14ac:dyDescent="0.35">
      <c r="A101" s="166">
        <v>14</v>
      </c>
      <c r="B101" s="157"/>
      <c r="C101" s="158" t="s">
        <v>189</v>
      </c>
      <c r="D101" s="158" t="s">
        <v>86</v>
      </c>
      <c r="E101" s="193" t="s">
        <v>190</v>
      </c>
      <c r="F101" s="278">
        <v>2000</v>
      </c>
      <c r="G101" s="279">
        <v>250</v>
      </c>
      <c r="H101" s="360"/>
      <c r="I101" s="362">
        <f t="shared" si="44"/>
        <v>0</v>
      </c>
      <c r="J101" s="363">
        <f t="shared" si="42"/>
        <v>-250</v>
      </c>
      <c r="K101" s="320">
        <f t="shared" si="24"/>
        <v>0</v>
      </c>
      <c r="L101" s="259"/>
      <c r="M101" s="260"/>
      <c r="N101" s="260"/>
      <c r="O101" s="360"/>
      <c r="P101" s="260">
        <f t="shared" si="43"/>
        <v>0</v>
      </c>
      <c r="Q101" s="262"/>
      <c r="R101" s="259">
        <f t="shared" si="29"/>
        <v>2000</v>
      </c>
      <c r="S101" s="289">
        <f t="shared" si="30"/>
        <v>2000</v>
      </c>
      <c r="T101" s="260">
        <f t="shared" si="30"/>
        <v>250</v>
      </c>
      <c r="U101" s="290">
        <f t="shared" si="30"/>
        <v>0</v>
      </c>
      <c r="V101" s="260">
        <f t="shared" si="45"/>
        <v>-250</v>
      </c>
      <c r="W101" s="320">
        <f t="shared" si="31"/>
        <v>0</v>
      </c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64"/>
      <c r="GF101" s="64"/>
      <c r="GG101" s="64"/>
      <c r="GH101" s="64"/>
      <c r="GI101" s="64"/>
      <c r="GJ101" s="64"/>
      <c r="GK101" s="64"/>
      <c r="GL101" s="64"/>
      <c r="GM101" s="64"/>
      <c r="GN101" s="64"/>
    </row>
    <row r="102" spans="1:196" s="8" customFormat="1" ht="35.25" customHeight="1" thickBot="1" x14ac:dyDescent="0.35">
      <c r="A102" s="166">
        <v>15</v>
      </c>
      <c r="B102" s="157">
        <v>180404</v>
      </c>
      <c r="C102" s="158" t="s">
        <v>161</v>
      </c>
      <c r="D102" s="158" t="s">
        <v>87</v>
      </c>
      <c r="E102" s="193" t="s">
        <v>90</v>
      </c>
      <c r="F102" s="278">
        <v>2.2000000000000002</v>
      </c>
      <c r="G102" s="279"/>
      <c r="H102" s="360"/>
      <c r="I102" s="367">
        <f t="shared" si="44"/>
        <v>0</v>
      </c>
      <c r="J102" s="363">
        <f t="shared" si="42"/>
        <v>0</v>
      </c>
      <c r="K102" s="320"/>
      <c r="L102" s="259"/>
      <c r="M102" s="289"/>
      <c r="N102" s="289"/>
      <c r="O102" s="360"/>
      <c r="P102" s="260">
        <f t="shared" si="43"/>
        <v>0</v>
      </c>
      <c r="Q102" s="262"/>
      <c r="R102" s="259">
        <f t="shared" si="29"/>
        <v>2.2000000000000002</v>
      </c>
      <c r="S102" s="289">
        <f t="shared" si="30"/>
        <v>2.2000000000000002</v>
      </c>
      <c r="T102" s="260">
        <f t="shared" si="30"/>
        <v>0</v>
      </c>
      <c r="U102" s="290">
        <f t="shared" si="30"/>
        <v>0</v>
      </c>
      <c r="V102" s="260">
        <f t="shared" si="45"/>
        <v>0</v>
      </c>
      <c r="W102" s="320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64"/>
      <c r="GF102" s="64"/>
      <c r="GG102" s="64"/>
      <c r="GH102" s="64"/>
      <c r="GI102" s="64"/>
      <c r="GJ102" s="64"/>
      <c r="GK102" s="64"/>
      <c r="GL102" s="64"/>
      <c r="GM102" s="64"/>
      <c r="GN102" s="64"/>
    </row>
    <row r="103" spans="1:196" s="8" customFormat="1" ht="23.25" hidden="1" customHeight="1" thickBot="1" x14ac:dyDescent="0.35">
      <c r="A103" s="166">
        <v>22</v>
      </c>
      <c r="B103" s="157">
        <v>180404</v>
      </c>
      <c r="C103" s="158" t="s">
        <v>181</v>
      </c>
      <c r="D103" s="158" t="s">
        <v>88</v>
      </c>
      <c r="E103" s="193" t="s">
        <v>89</v>
      </c>
      <c r="F103" s="278"/>
      <c r="G103" s="279"/>
      <c r="H103" s="360"/>
      <c r="I103" s="368">
        <f t="shared" si="44"/>
        <v>0</v>
      </c>
      <c r="J103" s="363">
        <f t="shared" si="42"/>
        <v>0</v>
      </c>
      <c r="K103" s="320" t="e">
        <f t="shared" ref="K103:K120" si="46">H103/G103</f>
        <v>#DIV/0!</v>
      </c>
      <c r="L103" s="259"/>
      <c r="M103" s="260"/>
      <c r="N103" s="260"/>
      <c r="O103" s="361"/>
      <c r="P103" s="260">
        <f t="shared" si="43"/>
        <v>0</v>
      </c>
      <c r="Q103" s="267" t="e">
        <f t="shared" si="36"/>
        <v>#DIV/0!</v>
      </c>
      <c r="R103" s="259">
        <f t="shared" si="29"/>
        <v>0</v>
      </c>
      <c r="S103" s="289">
        <f t="shared" si="30"/>
        <v>0</v>
      </c>
      <c r="T103" s="260">
        <f t="shared" si="30"/>
        <v>0</v>
      </c>
      <c r="U103" s="290">
        <f t="shared" si="30"/>
        <v>0</v>
      </c>
      <c r="V103" s="260">
        <f t="shared" si="45"/>
        <v>0</v>
      </c>
      <c r="W103" s="320" t="e">
        <f t="shared" si="31"/>
        <v>#DIV/0!</v>
      </c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64"/>
      <c r="GF103" s="64"/>
      <c r="GG103" s="64"/>
      <c r="GH103" s="64"/>
      <c r="GI103" s="64"/>
      <c r="GJ103" s="64"/>
      <c r="GK103" s="64"/>
      <c r="GL103" s="64"/>
      <c r="GM103" s="64"/>
      <c r="GN103" s="64"/>
    </row>
    <row r="104" spans="1:196" s="202" customFormat="1" ht="40.950000000000003" customHeight="1" x14ac:dyDescent="0.3">
      <c r="A104" s="166">
        <v>16</v>
      </c>
      <c r="B104" s="225"/>
      <c r="C104" s="158" t="s">
        <v>285</v>
      </c>
      <c r="D104" s="158" t="s">
        <v>84</v>
      </c>
      <c r="E104" s="193" t="s">
        <v>305</v>
      </c>
      <c r="F104" s="278"/>
      <c r="G104" s="279"/>
      <c r="H104" s="360"/>
      <c r="I104" s="280">
        <f t="shared" si="44"/>
        <v>0</v>
      </c>
      <c r="J104" s="260">
        <f t="shared" si="42"/>
        <v>0</v>
      </c>
      <c r="K104" s="262"/>
      <c r="L104" s="259">
        <v>2500</v>
      </c>
      <c r="M104" s="260">
        <v>2500</v>
      </c>
      <c r="N104" s="260"/>
      <c r="O104" s="361"/>
      <c r="P104" s="260">
        <f t="shared" si="43"/>
        <v>0</v>
      </c>
      <c r="Q104" s="267"/>
      <c r="R104" s="259">
        <f t="shared" si="29"/>
        <v>2500</v>
      </c>
      <c r="S104" s="260">
        <f t="shared" si="30"/>
        <v>2500</v>
      </c>
      <c r="T104" s="260">
        <f t="shared" si="30"/>
        <v>0</v>
      </c>
      <c r="U104" s="290">
        <f t="shared" si="30"/>
        <v>0</v>
      </c>
      <c r="V104" s="260">
        <f t="shared" si="45"/>
        <v>0</v>
      </c>
      <c r="W104" s="262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</row>
    <row r="105" spans="1:196" s="202" customFormat="1" ht="54.6" hidden="1" customHeight="1" x14ac:dyDescent="0.3">
      <c r="A105" s="166">
        <v>24</v>
      </c>
      <c r="B105" s="225"/>
      <c r="C105" s="158" t="s">
        <v>183</v>
      </c>
      <c r="D105" s="158" t="s">
        <v>92</v>
      </c>
      <c r="E105" s="193" t="s">
        <v>184</v>
      </c>
      <c r="F105" s="278"/>
      <c r="G105" s="279"/>
      <c r="H105" s="360"/>
      <c r="I105" s="261">
        <f t="shared" si="44"/>
        <v>0</v>
      </c>
      <c r="J105" s="260">
        <f t="shared" si="42"/>
        <v>0</v>
      </c>
      <c r="K105" s="262" t="e">
        <f t="shared" si="46"/>
        <v>#DIV/0!</v>
      </c>
      <c r="L105" s="259"/>
      <c r="M105" s="260"/>
      <c r="N105" s="260"/>
      <c r="O105" s="360"/>
      <c r="P105" s="260">
        <f t="shared" si="43"/>
        <v>0</v>
      </c>
      <c r="Q105" s="262" t="e">
        <f t="shared" si="36"/>
        <v>#DIV/0!</v>
      </c>
      <c r="R105" s="259">
        <f t="shared" si="29"/>
        <v>0</v>
      </c>
      <c r="S105" s="260">
        <f t="shared" si="30"/>
        <v>0</v>
      </c>
      <c r="T105" s="260">
        <f t="shared" si="30"/>
        <v>0</v>
      </c>
      <c r="U105" s="290">
        <f t="shared" si="30"/>
        <v>0</v>
      </c>
      <c r="V105" s="260">
        <f t="shared" si="45"/>
        <v>0</v>
      </c>
      <c r="W105" s="262" t="e">
        <f t="shared" si="31"/>
        <v>#DIV/0!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</row>
    <row r="106" spans="1:196" s="404" customFormat="1" ht="118.8" hidden="1" customHeight="1" x14ac:dyDescent="0.35">
      <c r="A106" s="393"/>
      <c r="B106" s="394"/>
      <c r="C106" s="395"/>
      <c r="D106" s="394"/>
      <c r="E106" s="396" t="s">
        <v>262</v>
      </c>
      <c r="F106" s="397"/>
      <c r="G106" s="398"/>
      <c r="H106" s="338"/>
      <c r="I106" s="399">
        <f t="shared" si="44"/>
        <v>0</v>
      </c>
      <c r="J106" s="272">
        <f t="shared" si="42"/>
        <v>0</v>
      </c>
      <c r="K106" s="400" t="e">
        <f t="shared" si="46"/>
        <v>#DIV/0!</v>
      </c>
      <c r="L106" s="401"/>
      <c r="M106" s="272"/>
      <c r="N106" s="272"/>
      <c r="O106" s="314"/>
      <c r="P106" s="272">
        <f t="shared" si="43"/>
        <v>0</v>
      </c>
      <c r="Q106" s="400" t="e">
        <f t="shared" si="36"/>
        <v>#DIV/0!</v>
      </c>
      <c r="R106" s="401">
        <f t="shared" si="29"/>
        <v>0</v>
      </c>
      <c r="S106" s="272">
        <f t="shared" si="30"/>
        <v>0</v>
      </c>
      <c r="T106" s="272">
        <f t="shared" si="30"/>
        <v>0</v>
      </c>
      <c r="U106" s="314">
        <f t="shared" si="30"/>
        <v>0</v>
      </c>
      <c r="V106" s="272">
        <f t="shared" si="45"/>
        <v>0</v>
      </c>
      <c r="W106" s="400" t="e">
        <f t="shared" si="31"/>
        <v>#DIV/0!</v>
      </c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2"/>
      <c r="AZ106" s="402"/>
      <c r="BA106" s="402"/>
      <c r="BB106" s="402"/>
      <c r="BC106" s="402"/>
      <c r="BD106" s="402"/>
      <c r="BE106" s="402"/>
      <c r="BF106" s="402"/>
      <c r="BG106" s="402"/>
      <c r="BH106" s="402"/>
      <c r="BI106" s="402"/>
      <c r="BJ106" s="402"/>
      <c r="BK106" s="402"/>
      <c r="BL106" s="402"/>
      <c r="BM106" s="402"/>
      <c r="BN106" s="402"/>
      <c r="BO106" s="402"/>
      <c r="BP106" s="402"/>
      <c r="BQ106" s="402"/>
      <c r="BR106" s="402"/>
      <c r="BS106" s="402"/>
      <c r="BT106" s="402"/>
      <c r="BU106" s="402"/>
      <c r="BV106" s="402"/>
      <c r="BW106" s="402"/>
      <c r="BX106" s="402"/>
      <c r="BY106" s="402"/>
      <c r="BZ106" s="402"/>
      <c r="CA106" s="402"/>
      <c r="CB106" s="402"/>
      <c r="CC106" s="402"/>
      <c r="CD106" s="402"/>
      <c r="CE106" s="402"/>
      <c r="CF106" s="402"/>
      <c r="CG106" s="402"/>
      <c r="CH106" s="402"/>
      <c r="CI106" s="402"/>
      <c r="CJ106" s="402"/>
      <c r="CK106" s="402"/>
      <c r="CL106" s="402"/>
      <c r="CM106" s="402"/>
      <c r="CN106" s="402"/>
      <c r="CO106" s="402"/>
      <c r="CP106" s="402"/>
      <c r="CQ106" s="402"/>
      <c r="CR106" s="402"/>
      <c r="CS106" s="402"/>
      <c r="CT106" s="402"/>
      <c r="CU106" s="402"/>
      <c r="CV106" s="402"/>
      <c r="CW106" s="402"/>
      <c r="CX106" s="402"/>
      <c r="CY106" s="402"/>
      <c r="CZ106" s="402"/>
      <c r="DA106" s="402"/>
      <c r="DB106" s="402"/>
      <c r="DC106" s="402"/>
      <c r="DD106" s="402"/>
      <c r="DE106" s="402"/>
      <c r="DF106" s="402"/>
      <c r="DG106" s="402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2"/>
      <c r="DS106" s="402"/>
      <c r="DT106" s="402"/>
      <c r="DU106" s="402"/>
      <c r="DV106" s="402"/>
      <c r="DW106" s="402"/>
      <c r="DX106" s="402"/>
      <c r="DY106" s="402"/>
      <c r="DZ106" s="402"/>
      <c r="EA106" s="402"/>
      <c r="EB106" s="402"/>
      <c r="EC106" s="402"/>
      <c r="ED106" s="402"/>
      <c r="EE106" s="402"/>
      <c r="EF106" s="402"/>
      <c r="EG106" s="402"/>
      <c r="EH106" s="402"/>
      <c r="EI106" s="402"/>
      <c r="EJ106" s="402"/>
      <c r="EK106" s="402"/>
      <c r="EL106" s="402"/>
      <c r="EM106" s="402"/>
      <c r="EN106" s="402"/>
      <c r="EO106" s="402"/>
      <c r="EP106" s="402"/>
      <c r="EQ106" s="402"/>
      <c r="ER106" s="402"/>
      <c r="ES106" s="402"/>
      <c r="ET106" s="402"/>
      <c r="EU106" s="402"/>
      <c r="EV106" s="402"/>
      <c r="EW106" s="402"/>
      <c r="EX106" s="402"/>
      <c r="EY106" s="402"/>
      <c r="EZ106" s="402"/>
      <c r="FA106" s="402"/>
      <c r="FB106" s="402"/>
      <c r="FC106" s="402"/>
      <c r="FD106" s="402"/>
      <c r="FE106" s="402"/>
      <c r="FF106" s="402"/>
      <c r="FG106" s="402"/>
      <c r="FH106" s="402"/>
      <c r="FI106" s="402"/>
      <c r="FJ106" s="402"/>
      <c r="FK106" s="402"/>
      <c r="FL106" s="402"/>
      <c r="FM106" s="402"/>
      <c r="FN106" s="402"/>
      <c r="FO106" s="402"/>
      <c r="FP106" s="402"/>
      <c r="FQ106" s="402"/>
      <c r="FR106" s="402"/>
      <c r="FS106" s="402"/>
      <c r="FT106" s="402"/>
      <c r="FU106" s="402"/>
      <c r="FV106" s="402"/>
      <c r="FW106" s="402"/>
      <c r="FX106" s="402"/>
      <c r="FY106" s="402"/>
      <c r="FZ106" s="402"/>
      <c r="GA106" s="402"/>
      <c r="GB106" s="402"/>
      <c r="GC106" s="402"/>
      <c r="GD106" s="402"/>
      <c r="GE106" s="403"/>
      <c r="GF106" s="403"/>
      <c r="GG106" s="403"/>
      <c r="GH106" s="403"/>
      <c r="GI106" s="403"/>
      <c r="GJ106" s="403"/>
      <c r="GK106" s="403"/>
      <c r="GL106" s="403"/>
      <c r="GM106" s="403"/>
      <c r="GN106" s="403"/>
    </row>
    <row r="107" spans="1:196" s="404" customFormat="1" ht="120" hidden="1" customHeight="1" x14ac:dyDescent="0.35">
      <c r="A107" s="393"/>
      <c r="B107" s="394"/>
      <c r="C107" s="395"/>
      <c r="D107" s="394"/>
      <c r="E107" s="405" t="s">
        <v>263</v>
      </c>
      <c r="F107" s="397"/>
      <c r="G107" s="398"/>
      <c r="H107" s="338"/>
      <c r="I107" s="399">
        <f t="shared" si="44"/>
        <v>0</v>
      </c>
      <c r="J107" s="272">
        <f t="shared" si="42"/>
        <v>0</v>
      </c>
      <c r="K107" s="400" t="e">
        <f t="shared" si="46"/>
        <v>#DIV/0!</v>
      </c>
      <c r="L107" s="406"/>
      <c r="M107" s="407"/>
      <c r="N107" s="407"/>
      <c r="O107" s="343"/>
      <c r="P107" s="272">
        <f t="shared" si="43"/>
        <v>0</v>
      </c>
      <c r="Q107" s="400" t="e">
        <f t="shared" si="36"/>
        <v>#DIV/0!</v>
      </c>
      <c r="R107" s="401">
        <f t="shared" si="29"/>
        <v>0</v>
      </c>
      <c r="S107" s="272">
        <f t="shared" si="30"/>
        <v>0</v>
      </c>
      <c r="T107" s="272">
        <f t="shared" si="30"/>
        <v>0</v>
      </c>
      <c r="U107" s="314">
        <f t="shared" si="30"/>
        <v>0</v>
      </c>
      <c r="V107" s="260">
        <f t="shared" si="45"/>
        <v>0</v>
      </c>
      <c r="W107" s="400" t="e">
        <f t="shared" si="31"/>
        <v>#DIV/0!</v>
      </c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2"/>
      <c r="AZ107" s="402"/>
      <c r="BA107" s="402"/>
      <c r="BB107" s="402"/>
      <c r="BC107" s="402"/>
      <c r="BD107" s="402"/>
      <c r="BE107" s="402"/>
      <c r="BF107" s="402"/>
      <c r="BG107" s="402"/>
      <c r="BH107" s="402"/>
      <c r="BI107" s="402"/>
      <c r="BJ107" s="402"/>
      <c r="BK107" s="402"/>
      <c r="BL107" s="402"/>
      <c r="BM107" s="402"/>
      <c r="BN107" s="402"/>
      <c r="BO107" s="402"/>
      <c r="BP107" s="402"/>
      <c r="BQ107" s="402"/>
      <c r="BR107" s="402"/>
      <c r="BS107" s="402"/>
      <c r="BT107" s="402"/>
      <c r="BU107" s="402"/>
      <c r="BV107" s="402"/>
      <c r="BW107" s="402"/>
      <c r="BX107" s="402"/>
      <c r="BY107" s="402"/>
      <c r="BZ107" s="402"/>
      <c r="CA107" s="402"/>
      <c r="CB107" s="402"/>
      <c r="CC107" s="402"/>
      <c r="CD107" s="402"/>
      <c r="CE107" s="402"/>
      <c r="CF107" s="402"/>
      <c r="CG107" s="402"/>
      <c r="CH107" s="402"/>
      <c r="CI107" s="402"/>
      <c r="CJ107" s="402"/>
      <c r="CK107" s="402"/>
      <c r="CL107" s="402"/>
      <c r="CM107" s="402"/>
      <c r="CN107" s="402"/>
      <c r="CO107" s="402"/>
      <c r="CP107" s="402"/>
      <c r="CQ107" s="402"/>
      <c r="CR107" s="402"/>
      <c r="CS107" s="402"/>
      <c r="CT107" s="402"/>
      <c r="CU107" s="402"/>
      <c r="CV107" s="402"/>
      <c r="CW107" s="402"/>
      <c r="CX107" s="402"/>
      <c r="CY107" s="402"/>
      <c r="CZ107" s="402"/>
      <c r="DA107" s="402"/>
      <c r="DB107" s="402"/>
      <c r="DC107" s="402"/>
      <c r="DD107" s="402"/>
      <c r="DE107" s="402"/>
      <c r="DF107" s="402"/>
      <c r="DG107" s="402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2"/>
      <c r="DS107" s="402"/>
      <c r="DT107" s="402"/>
      <c r="DU107" s="402"/>
      <c r="DV107" s="402"/>
      <c r="DW107" s="402"/>
      <c r="DX107" s="402"/>
      <c r="DY107" s="402"/>
      <c r="DZ107" s="402"/>
      <c r="EA107" s="402"/>
      <c r="EB107" s="402"/>
      <c r="EC107" s="402"/>
      <c r="ED107" s="402"/>
      <c r="EE107" s="402"/>
      <c r="EF107" s="402"/>
      <c r="EG107" s="402"/>
      <c r="EH107" s="402"/>
      <c r="EI107" s="402"/>
      <c r="EJ107" s="402"/>
      <c r="EK107" s="402"/>
      <c r="EL107" s="402"/>
      <c r="EM107" s="402"/>
      <c r="EN107" s="402"/>
      <c r="EO107" s="402"/>
      <c r="EP107" s="402"/>
      <c r="EQ107" s="402"/>
      <c r="ER107" s="402"/>
      <c r="ES107" s="402"/>
      <c r="ET107" s="402"/>
      <c r="EU107" s="402"/>
      <c r="EV107" s="402"/>
      <c r="EW107" s="402"/>
      <c r="EX107" s="402"/>
      <c r="EY107" s="402"/>
      <c r="EZ107" s="402"/>
      <c r="FA107" s="402"/>
      <c r="FB107" s="402"/>
      <c r="FC107" s="402"/>
      <c r="FD107" s="402"/>
      <c r="FE107" s="402"/>
      <c r="FF107" s="402"/>
      <c r="FG107" s="402"/>
      <c r="FH107" s="402"/>
      <c r="FI107" s="402"/>
      <c r="FJ107" s="402"/>
      <c r="FK107" s="402"/>
      <c r="FL107" s="402"/>
      <c r="FM107" s="402"/>
      <c r="FN107" s="402"/>
      <c r="FO107" s="402"/>
      <c r="FP107" s="402"/>
      <c r="FQ107" s="402"/>
      <c r="FR107" s="402"/>
      <c r="FS107" s="402"/>
      <c r="FT107" s="402"/>
      <c r="FU107" s="402"/>
      <c r="FV107" s="402"/>
      <c r="FW107" s="402"/>
      <c r="FX107" s="402"/>
      <c r="FY107" s="402"/>
      <c r="FZ107" s="402"/>
      <c r="GA107" s="402"/>
      <c r="GB107" s="402"/>
      <c r="GC107" s="402"/>
      <c r="GD107" s="402"/>
      <c r="GE107" s="403"/>
      <c r="GF107" s="403"/>
      <c r="GG107" s="403"/>
      <c r="GH107" s="403"/>
      <c r="GI107" s="403"/>
      <c r="GJ107" s="403"/>
      <c r="GK107" s="403"/>
      <c r="GL107" s="403"/>
      <c r="GM107" s="403"/>
      <c r="GN107" s="403"/>
    </row>
    <row r="108" spans="1:196" s="202" customFormat="1" ht="37.200000000000003" hidden="1" customHeight="1" x14ac:dyDescent="0.3">
      <c r="A108" s="166">
        <v>25</v>
      </c>
      <c r="B108" s="225"/>
      <c r="C108" s="158" t="s">
        <v>223</v>
      </c>
      <c r="D108" s="158" t="s">
        <v>91</v>
      </c>
      <c r="E108" s="193" t="s">
        <v>224</v>
      </c>
      <c r="F108" s="278"/>
      <c r="G108" s="279"/>
      <c r="H108" s="360"/>
      <c r="I108" s="280">
        <f t="shared" si="44"/>
        <v>0</v>
      </c>
      <c r="J108" s="260">
        <f t="shared" si="42"/>
        <v>0</v>
      </c>
      <c r="K108" s="262" t="e">
        <f t="shared" si="46"/>
        <v>#DIV/0!</v>
      </c>
      <c r="L108" s="259"/>
      <c r="M108" s="260"/>
      <c r="N108" s="260"/>
      <c r="O108" s="360"/>
      <c r="P108" s="260">
        <f t="shared" si="43"/>
        <v>0</v>
      </c>
      <c r="Q108" s="262" t="e">
        <f t="shared" si="36"/>
        <v>#DIV/0!</v>
      </c>
      <c r="R108" s="259">
        <f t="shared" si="29"/>
        <v>0</v>
      </c>
      <c r="S108" s="260">
        <f t="shared" si="30"/>
        <v>0</v>
      </c>
      <c r="T108" s="260">
        <f t="shared" si="30"/>
        <v>0</v>
      </c>
      <c r="U108" s="290">
        <f t="shared" si="30"/>
        <v>0</v>
      </c>
      <c r="V108" s="260">
        <f t="shared" si="45"/>
        <v>0</v>
      </c>
      <c r="W108" s="262" t="e">
        <f t="shared" si="31"/>
        <v>#DIV/0!</v>
      </c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  <c r="GL108" s="39"/>
      <c r="GM108" s="39"/>
      <c r="GN108" s="39"/>
    </row>
    <row r="109" spans="1:196" s="202" customFormat="1" ht="40.950000000000003" customHeight="1" x14ac:dyDescent="0.3">
      <c r="A109" s="166">
        <v>16</v>
      </c>
      <c r="B109" s="225"/>
      <c r="C109" s="158" t="s">
        <v>304</v>
      </c>
      <c r="D109" s="158" t="s">
        <v>84</v>
      </c>
      <c r="E109" s="193" t="s">
        <v>182</v>
      </c>
      <c r="F109" s="278">
        <v>45</v>
      </c>
      <c r="G109" s="279"/>
      <c r="H109" s="360"/>
      <c r="I109" s="280">
        <f t="shared" ref="I109" si="47">H109/$H$6</f>
        <v>0</v>
      </c>
      <c r="J109" s="260">
        <f t="shared" ref="J109" si="48">H109-G109</f>
        <v>0</v>
      </c>
      <c r="K109" s="262"/>
      <c r="L109" s="259"/>
      <c r="M109" s="260"/>
      <c r="N109" s="260"/>
      <c r="O109" s="361"/>
      <c r="P109" s="260">
        <f t="shared" ref="P109" si="49">O109-N109</f>
        <v>0</v>
      </c>
      <c r="Q109" s="267"/>
      <c r="R109" s="259">
        <f t="shared" ref="R109" si="50">SUM(F109,L109)</f>
        <v>45</v>
      </c>
      <c r="S109" s="260">
        <f t="shared" ref="S109" si="51">SUM(F109,M109)</f>
        <v>45</v>
      </c>
      <c r="T109" s="260">
        <f t="shared" ref="T109" si="52">SUM(G109,N109)</f>
        <v>0</v>
      </c>
      <c r="U109" s="290">
        <f t="shared" ref="U109" si="53">SUM(H109,O109)</f>
        <v>0</v>
      </c>
      <c r="V109" s="260">
        <f t="shared" ref="V109" si="54">U109-T109</f>
        <v>0</v>
      </c>
      <c r="W109" s="262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  <c r="GM109" s="39"/>
      <c r="GN109" s="39"/>
    </row>
    <row r="110" spans="1:196" s="3" customFormat="1" ht="37.200000000000003" customHeight="1" x14ac:dyDescent="0.3">
      <c r="A110" s="166">
        <v>17</v>
      </c>
      <c r="B110" s="157"/>
      <c r="C110" s="158" t="s">
        <v>237</v>
      </c>
      <c r="D110" s="158" t="s">
        <v>95</v>
      </c>
      <c r="E110" s="193" t="s">
        <v>238</v>
      </c>
      <c r="F110" s="278"/>
      <c r="G110" s="279"/>
      <c r="H110" s="360"/>
      <c r="I110" s="368">
        <f t="shared" si="44"/>
        <v>0</v>
      </c>
      <c r="J110" s="363">
        <f t="shared" si="42"/>
        <v>0</v>
      </c>
      <c r="K110" s="320"/>
      <c r="L110" s="259">
        <v>200</v>
      </c>
      <c r="M110" s="289">
        <v>200</v>
      </c>
      <c r="N110" s="260"/>
      <c r="O110" s="360"/>
      <c r="P110" s="260">
        <f t="shared" si="43"/>
        <v>0</v>
      </c>
      <c r="Q110" s="262"/>
      <c r="R110" s="259">
        <f t="shared" si="29"/>
        <v>200</v>
      </c>
      <c r="S110" s="289">
        <f t="shared" si="30"/>
        <v>200</v>
      </c>
      <c r="T110" s="260">
        <f t="shared" si="30"/>
        <v>0</v>
      </c>
      <c r="U110" s="290">
        <f t="shared" si="30"/>
        <v>0</v>
      </c>
      <c r="V110" s="260">
        <f t="shared" si="45"/>
        <v>0</v>
      </c>
      <c r="W110" s="320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</row>
    <row r="111" spans="1:196" s="3" customFormat="1" ht="24.75" customHeight="1" x14ac:dyDescent="0.3">
      <c r="A111" s="166">
        <v>18</v>
      </c>
      <c r="B111" s="157"/>
      <c r="C111" s="158" t="s">
        <v>96</v>
      </c>
      <c r="D111" s="158" t="s">
        <v>53</v>
      </c>
      <c r="E111" s="193" t="s">
        <v>185</v>
      </c>
      <c r="F111" s="365">
        <v>69</v>
      </c>
      <c r="G111" s="279"/>
      <c r="H111" s="360"/>
      <c r="I111" s="367">
        <f t="shared" si="44"/>
        <v>0</v>
      </c>
      <c r="J111" s="363">
        <f t="shared" si="42"/>
        <v>0</v>
      </c>
      <c r="K111" s="320"/>
      <c r="L111" s="275"/>
      <c r="M111" s="369"/>
      <c r="N111" s="260"/>
      <c r="O111" s="361"/>
      <c r="P111" s="260">
        <f t="shared" si="43"/>
        <v>0</v>
      </c>
      <c r="Q111" s="262"/>
      <c r="R111" s="259">
        <f t="shared" si="29"/>
        <v>69</v>
      </c>
      <c r="S111" s="289">
        <f t="shared" si="30"/>
        <v>69</v>
      </c>
      <c r="T111" s="260">
        <f t="shared" si="30"/>
        <v>0</v>
      </c>
      <c r="U111" s="290">
        <f t="shared" si="30"/>
        <v>0</v>
      </c>
      <c r="V111" s="260">
        <f t="shared" si="45"/>
        <v>0</v>
      </c>
      <c r="W111" s="320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</row>
    <row r="112" spans="1:196" ht="24.75" customHeight="1" x14ac:dyDescent="0.3">
      <c r="A112" s="166">
        <v>19</v>
      </c>
      <c r="B112" s="153" t="s">
        <v>19</v>
      </c>
      <c r="C112" s="162" t="s">
        <v>162</v>
      </c>
      <c r="D112" s="162" t="s">
        <v>93</v>
      </c>
      <c r="E112" s="196" t="s">
        <v>20</v>
      </c>
      <c r="F112" s="281">
        <v>4650</v>
      </c>
      <c r="G112" s="282">
        <v>50</v>
      </c>
      <c r="H112" s="370"/>
      <c r="I112" s="362">
        <f t="shared" si="44"/>
        <v>0</v>
      </c>
      <c r="J112" s="363">
        <f t="shared" si="42"/>
        <v>-50</v>
      </c>
      <c r="K112" s="320">
        <f t="shared" si="46"/>
        <v>0</v>
      </c>
      <c r="L112" s="275"/>
      <c r="M112" s="369"/>
      <c r="N112" s="260"/>
      <c r="O112" s="370"/>
      <c r="P112" s="260">
        <f t="shared" si="43"/>
        <v>0</v>
      </c>
      <c r="Q112" s="262"/>
      <c r="R112" s="259">
        <f t="shared" si="29"/>
        <v>4650</v>
      </c>
      <c r="S112" s="289">
        <f t="shared" si="30"/>
        <v>4650</v>
      </c>
      <c r="T112" s="260">
        <f t="shared" si="30"/>
        <v>50</v>
      </c>
      <c r="U112" s="290">
        <f t="shared" si="30"/>
        <v>0</v>
      </c>
      <c r="V112" s="260">
        <f t="shared" si="45"/>
        <v>-50</v>
      </c>
      <c r="W112" s="320">
        <f t="shared" si="31"/>
        <v>0</v>
      </c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</row>
    <row r="113" spans="1:196" s="3" customFormat="1" ht="23.25" customHeight="1" x14ac:dyDescent="0.3">
      <c r="A113" s="166">
        <v>20</v>
      </c>
      <c r="B113" s="153" t="s">
        <v>21</v>
      </c>
      <c r="C113" s="162" t="s">
        <v>94</v>
      </c>
      <c r="D113" s="162" t="s">
        <v>54</v>
      </c>
      <c r="E113" s="191" t="s">
        <v>240</v>
      </c>
      <c r="F113" s="281">
        <v>71267</v>
      </c>
      <c r="G113" s="282">
        <v>5938.9</v>
      </c>
      <c r="H113" s="371">
        <v>5938.9</v>
      </c>
      <c r="I113" s="362">
        <f t="shared" si="44"/>
        <v>0.16560980234685227</v>
      </c>
      <c r="J113" s="363">
        <f t="shared" si="42"/>
        <v>0</v>
      </c>
      <c r="K113" s="320">
        <f t="shared" si="46"/>
        <v>1</v>
      </c>
      <c r="L113" s="275"/>
      <c r="M113" s="369"/>
      <c r="N113" s="260"/>
      <c r="O113" s="370"/>
      <c r="P113" s="260">
        <f t="shared" si="43"/>
        <v>0</v>
      </c>
      <c r="Q113" s="262"/>
      <c r="R113" s="259">
        <f t="shared" si="29"/>
        <v>71267</v>
      </c>
      <c r="S113" s="289">
        <f t="shared" si="30"/>
        <v>71267</v>
      </c>
      <c r="T113" s="260">
        <f t="shared" si="30"/>
        <v>5938.9</v>
      </c>
      <c r="U113" s="290">
        <f t="shared" si="30"/>
        <v>5938.9</v>
      </c>
      <c r="V113" s="260">
        <f t="shared" si="45"/>
        <v>0</v>
      </c>
      <c r="W113" s="320">
        <f t="shared" si="31"/>
        <v>1</v>
      </c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</row>
    <row r="114" spans="1:196" s="3" customFormat="1" ht="23.25" customHeight="1" x14ac:dyDescent="0.3">
      <c r="A114" s="166">
        <v>21</v>
      </c>
      <c r="B114" s="153" t="s">
        <v>21</v>
      </c>
      <c r="C114" s="162" t="s">
        <v>186</v>
      </c>
      <c r="D114" s="162" t="s">
        <v>54</v>
      </c>
      <c r="E114" s="191" t="s">
        <v>187</v>
      </c>
      <c r="F114" s="281">
        <v>523.6</v>
      </c>
      <c r="G114" s="282"/>
      <c r="H114" s="371"/>
      <c r="I114" s="362">
        <f t="shared" si="44"/>
        <v>0</v>
      </c>
      <c r="J114" s="363">
        <f t="shared" si="42"/>
        <v>0</v>
      </c>
      <c r="K114" s="320"/>
      <c r="L114" s="259">
        <v>4818.5</v>
      </c>
      <c r="M114" s="260">
        <v>4818.5</v>
      </c>
      <c r="N114" s="260"/>
      <c r="O114" s="371"/>
      <c r="P114" s="260">
        <f t="shared" si="43"/>
        <v>0</v>
      </c>
      <c r="Q114" s="262"/>
      <c r="R114" s="259">
        <f t="shared" si="29"/>
        <v>5342.1</v>
      </c>
      <c r="S114" s="289">
        <f t="shared" si="30"/>
        <v>5342.1</v>
      </c>
      <c r="T114" s="260">
        <f t="shared" si="30"/>
        <v>0</v>
      </c>
      <c r="U114" s="290">
        <f t="shared" si="30"/>
        <v>0</v>
      </c>
      <c r="V114" s="260">
        <f t="shared" si="45"/>
        <v>0</v>
      </c>
      <c r="W114" s="320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</row>
    <row r="115" spans="1:196" s="15" customFormat="1" ht="100.8" customHeight="1" x14ac:dyDescent="0.35">
      <c r="A115" s="246"/>
      <c r="B115" s="247"/>
      <c r="C115" s="247"/>
      <c r="D115" s="247"/>
      <c r="E115" s="258" t="s">
        <v>248</v>
      </c>
      <c r="F115" s="303">
        <v>523.6</v>
      </c>
      <c r="G115" s="304"/>
      <c r="H115" s="315"/>
      <c r="I115" s="316">
        <f t="shared" si="44"/>
        <v>0</v>
      </c>
      <c r="J115" s="307">
        <f t="shared" si="42"/>
        <v>0</v>
      </c>
      <c r="K115" s="308"/>
      <c r="L115" s="309"/>
      <c r="M115" s="310"/>
      <c r="N115" s="310"/>
      <c r="O115" s="311"/>
      <c r="P115" s="294">
        <f t="shared" si="43"/>
        <v>0</v>
      </c>
      <c r="Q115" s="308"/>
      <c r="R115" s="313">
        <f t="shared" si="29"/>
        <v>523.6</v>
      </c>
      <c r="S115" s="307">
        <f t="shared" si="29"/>
        <v>0</v>
      </c>
      <c r="T115" s="307">
        <f t="shared" ref="T115:U116" si="55">SUM(G115,N115)</f>
        <v>0</v>
      </c>
      <c r="U115" s="314">
        <f t="shared" si="55"/>
        <v>0</v>
      </c>
      <c r="V115" s="307">
        <f t="shared" si="45"/>
        <v>0</v>
      </c>
      <c r="W115" s="308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</row>
    <row r="116" spans="1:196" s="15" customFormat="1" ht="45.6" customHeight="1" x14ac:dyDescent="0.35">
      <c r="A116" s="246"/>
      <c r="B116" s="247"/>
      <c r="C116" s="247"/>
      <c r="D116" s="247"/>
      <c r="E116" s="258" t="s">
        <v>294</v>
      </c>
      <c r="F116" s="372"/>
      <c r="G116" s="373"/>
      <c r="H116" s="311"/>
      <c r="I116" s="316">
        <f t="shared" si="44"/>
        <v>0</v>
      </c>
      <c r="J116" s="307">
        <f t="shared" si="42"/>
        <v>0</v>
      </c>
      <c r="K116" s="308"/>
      <c r="L116" s="313">
        <v>4818.5</v>
      </c>
      <c r="M116" s="307">
        <v>4818.5</v>
      </c>
      <c r="N116" s="307"/>
      <c r="O116" s="315"/>
      <c r="P116" s="307">
        <f t="shared" ref="P116:P117" si="56">O116-N116</f>
        <v>0</v>
      </c>
      <c r="Q116" s="308"/>
      <c r="R116" s="313">
        <f t="shared" si="29"/>
        <v>4818.5</v>
      </c>
      <c r="S116" s="307">
        <f t="shared" ref="S116" si="57">SUM(F116,M116)</f>
        <v>4818.5</v>
      </c>
      <c r="T116" s="307">
        <f t="shared" si="55"/>
        <v>0</v>
      </c>
      <c r="U116" s="314">
        <f t="shared" si="55"/>
        <v>0</v>
      </c>
      <c r="V116" s="307">
        <f t="shared" si="45"/>
        <v>0</v>
      </c>
      <c r="W116" s="308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</row>
    <row r="117" spans="1:196" s="15" customFormat="1" ht="126.6" hidden="1" customHeight="1" x14ac:dyDescent="0.35">
      <c r="A117" s="170"/>
      <c r="B117" s="142"/>
      <c r="C117" s="142"/>
      <c r="D117" s="142"/>
      <c r="E117" s="183" t="s">
        <v>278</v>
      </c>
      <c r="F117" s="374"/>
      <c r="G117" s="375"/>
      <c r="H117" s="311"/>
      <c r="I117" s="364">
        <f t="shared" si="44"/>
        <v>0</v>
      </c>
      <c r="J117" s="347">
        <f t="shared" si="42"/>
        <v>0</v>
      </c>
      <c r="K117" s="349" t="e">
        <f t="shared" si="46"/>
        <v>#DIV/0!</v>
      </c>
      <c r="L117" s="346"/>
      <c r="M117" s="347"/>
      <c r="N117" s="347"/>
      <c r="O117" s="315"/>
      <c r="P117" s="347">
        <f t="shared" si="56"/>
        <v>0</v>
      </c>
      <c r="Q117" s="349" t="e">
        <f t="shared" si="36"/>
        <v>#DIV/0!</v>
      </c>
      <c r="R117" s="346">
        <f t="shared" ref="R117" si="58">SUM(F117,L117)</f>
        <v>0</v>
      </c>
      <c r="S117" s="347">
        <f t="shared" ref="S117" si="59">SUM(F117,M117)</f>
        <v>0</v>
      </c>
      <c r="T117" s="347">
        <f t="shared" ref="T117" si="60">SUM(G117,N117)</f>
        <v>0</v>
      </c>
      <c r="U117" s="314">
        <f t="shared" ref="U117" si="61">SUM(H117,O117)</f>
        <v>0</v>
      </c>
      <c r="V117" s="352">
        <f t="shared" si="45"/>
        <v>0</v>
      </c>
      <c r="W117" s="349" t="e">
        <f t="shared" ref="W117" si="62">U117/T117</f>
        <v>#DIV/0!</v>
      </c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</row>
    <row r="118" spans="1:196" s="3" customFormat="1" ht="25.5" customHeight="1" x14ac:dyDescent="0.3">
      <c r="A118" s="433" t="s">
        <v>5</v>
      </c>
      <c r="B118" s="434"/>
      <c r="C118" s="434"/>
      <c r="D118" s="434"/>
      <c r="E118" s="435"/>
      <c r="F118" s="260">
        <f>SUM(F8,F26,F47,F59,F64,F71,F72,F73,F74,F86,F87,F88,F93,F101,F102,F104,F109,F110,F111,F112,F113,F114)</f>
        <v>486002.2</v>
      </c>
      <c r="G118" s="260">
        <f t="shared" ref="G118:H118" si="63">SUM(G8,G26,G47,G59,G64,G71,G72,G73,G74,G86,G87,G88,G93,G101,G102,G104,G109,G110,G111,G112,G113,G114)</f>
        <v>44409.000000000007</v>
      </c>
      <c r="H118" s="290">
        <f t="shared" si="63"/>
        <v>35860.799999999996</v>
      </c>
      <c r="I118" s="362">
        <v>1</v>
      </c>
      <c r="J118" s="260">
        <f>SUM(J8,J26,J47,J59,J64,J71,J72,J73,J74,J87,J88,J90,J91,J92,J93,J94,J96,J100,J101,J102,J103,J104,J105,J108,J110,J111,J112,J113,J114)</f>
        <v>-8548.2000000000007</v>
      </c>
      <c r="K118" s="320">
        <f t="shared" si="46"/>
        <v>0.80751199081267289</v>
      </c>
      <c r="L118" s="259">
        <f>SUM(L8,L26,L47,L59,L64,L71,L72,L73,L74,L86,L87,L88,L93,L101,L102,L104,L109,L110,L111,L112,L113,L114)</f>
        <v>89565.3</v>
      </c>
      <c r="M118" s="260">
        <f t="shared" ref="M118:O118" si="64">SUM(M8,M26,M47,M59,M64,M71,M72,M73,M74,M86,M87,M88,M93,M101,M102,M104,M109,M110,M111,M112,M113,M114)</f>
        <v>89952.3</v>
      </c>
      <c r="N118" s="260">
        <f t="shared" si="64"/>
        <v>3643.1000000000004</v>
      </c>
      <c r="O118" s="290">
        <f t="shared" si="64"/>
        <v>1892.1999999999998</v>
      </c>
      <c r="P118" s="260">
        <f>SUM(P8,P26,P47,P59,P64,P71,P72,P73,P74,P87,P88,P90,P91,P92,P93,P94,P96,P100,P101,P102,P103,P104,P105,P108,P110,P111,P112,P113,P114)</f>
        <v>-1750.9</v>
      </c>
      <c r="Q118" s="262">
        <f t="shared" si="36"/>
        <v>0.5193928247920726</v>
      </c>
      <c r="R118" s="259">
        <f>SUM(R8,R26,R47,R59,R64,R71,R72,R73,R74,R86,R87,R88,R93,R101,R102,R104,R109,R110,R111,R112,R113,R114)</f>
        <v>575567.5</v>
      </c>
      <c r="S118" s="260">
        <f t="shared" ref="S118:U118" si="65">SUM(S8,S26,S47,S59,S64,S71,S72,S73,S74,S86,S87,S88,S93,S101,S102,S104,S109,S110,S111,S112,S113,S114)</f>
        <v>575954.49999999988</v>
      </c>
      <c r="T118" s="260">
        <f t="shared" si="65"/>
        <v>48052.1</v>
      </c>
      <c r="U118" s="290">
        <f t="shared" si="65"/>
        <v>37753</v>
      </c>
      <c r="V118" s="260">
        <f>SUM(V8,V26,V47,V59,V64,V71,V72,V73,V74,V87,V88,V90,V91,V92,V93,V94,V96,V100,V101,V102,V103,V104,V105,V108,V110,V111,V112,V113,V114)</f>
        <v>-10299.099999999999</v>
      </c>
      <c r="W118" s="320">
        <f t="shared" si="31"/>
        <v>0.78566805613074142</v>
      </c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</row>
    <row r="119" spans="1:196" s="12" customFormat="1" ht="68.400000000000006" customHeight="1" x14ac:dyDescent="0.35">
      <c r="A119" s="166">
        <v>22</v>
      </c>
      <c r="B119" s="157">
        <v>250909</v>
      </c>
      <c r="C119" s="157">
        <v>8822</v>
      </c>
      <c r="D119" s="157">
        <v>1060</v>
      </c>
      <c r="E119" s="197" t="s">
        <v>303</v>
      </c>
      <c r="F119" s="281"/>
      <c r="G119" s="282"/>
      <c r="H119" s="371"/>
      <c r="I119" s="376"/>
      <c r="J119" s="377"/>
      <c r="K119" s="320"/>
      <c r="L119" s="268"/>
      <c r="M119" s="300"/>
      <c r="N119" s="266"/>
      <c r="O119" s="297"/>
      <c r="P119" s="266">
        <f>O119-N119</f>
        <v>0</v>
      </c>
      <c r="Q119" s="262"/>
      <c r="R119" s="268">
        <f t="shared" ref="R119:R120" si="66">SUM(F119,L119)</f>
        <v>0</v>
      </c>
      <c r="S119" s="300" t="s">
        <v>202</v>
      </c>
      <c r="T119" s="266">
        <f t="shared" ref="S119:U120" si="67">SUM(G119,N119)</f>
        <v>0</v>
      </c>
      <c r="U119" s="301">
        <f t="shared" si="67"/>
        <v>0</v>
      </c>
      <c r="V119" s="266">
        <f t="shared" ref="V119:V120" si="68">U119-T119</f>
        <v>0</v>
      </c>
      <c r="W119" s="320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68"/>
      <c r="ES119" s="68"/>
      <c r="ET119" s="68"/>
      <c r="EU119" s="68"/>
      <c r="EV119" s="68"/>
      <c r="EW119" s="68"/>
      <c r="EX119" s="68"/>
      <c r="EY119" s="68"/>
      <c r="EZ119" s="68"/>
      <c r="FA119" s="68"/>
      <c r="FB119" s="68"/>
      <c r="FC119" s="68"/>
      <c r="FD119" s="68"/>
      <c r="FE119" s="68"/>
      <c r="FF119" s="68"/>
      <c r="FG119" s="68"/>
      <c r="FH119" s="68"/>
      <c r="FI119" s="68"/>
      <c r="FJ119" s="68"/>
      <c r="FK119" s="68"/>
      <c r="FL119" s="68"/>
      <c r="FM119" s="68"/>
      <c r="FN119" s="68"/>
      <c r="FO119" s="68"/>
      <c r="FP119" s="68"/>
      <c r="FQ119" s="68"/>
      <c r="FR119" s="68"/>
      <c r="FS119" s="68"/>
      <c r="FT119" s="68"/>
      <c r="FU119" s="68"/>
      <c r="FV119" s="68"/>
      <c r="FW119" s="68"/>
      <c r="FX119" s="68"/>
      <c r="FY119" s="68"/>
      <c r="FZ119" s="68"/>
      <c r="GA119" s="68"/>
      <c r="GB119" s="68"/>
      <c r="GC119" s="68"/>
      <c r="GD119" s="68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</row>
    <row r="120" spans="1:196" s="13" customFormat="1" ht="40.200000000000003" customHeight="1" x14ac:dyDescent="0.3">
      <c r="A120" s="198"/>
      <c r="B120" s="199"/>
      <c r="C120" s="199"/>
      <c r="D120" s="199"/>
      <c r="E120" s="200" t="s">
        <v>34</v>
      </c>
      <c r="F120" s="283">
        <f>SUM(F118:F119)</f>
        <v>486002.2</v>
      </c>
      <c r="G120" s="284">
        <f>SUM(G118:G119)</f>
        <v>44409.000000000007</v>
      </c>
      <c r="H120" s="378">
        <f>SUM(H118:H119)</f>
        <v>35860.799999999996</v>
      </c>
      <c r="I120" s="379">
        <v>1</v>
      </c>
      <c r="J120" s="380">
        <f>H120-G120</f>
        <v>-8548.2000000000116</v>
      </c>
      <c r="K120" s="381">
        <f t="shared" si="46"/>
        <v>0.80751199081267289</v>
      </c>
      <c r="L120" s="283">
        <f>SUM(L118:L119)</f>
        <v>89565.3</v>
      </c>
      <c r="M120" s="382">
        <f>SUM(M118:M119)</f>
        <v>89952.3</v>
      </c>
      <c r="N120" s="284">
        <f>SUM(N118:N119)</f>
        <v>3643.1000000000004</v>
      </c>
      <c r="O120" s="378">
        <f>SUM(O118:O119)</f>
        <v>1892.1999999999998</v>
      </c>
      <c r="P120" s="284">
        <f>SUM(P118:P119)</f>
        <v>-1750.9</v>
      </c>
      <c r="Q120" s="286">
        <f t="shared" si="36"/>
        <v>0.5193928247920726</v>
      </c>
      <c r="R120" s="287">
        <f t="shared" si="66"/>
        <v>575567.5</v>
      </c>
      <c r="S120" s="383">
        <f t="shared" si="67"/>
        <v>575954.5</v>
      </c>
      <c r="T120" s="285">
        <f t="shared" si="67"/>
        <v>48052.100000000006</v>
      </c>
      <c r="U120" s="384">
        <f t="shared" si="67"/>
        <v>37752.999999999993</v>
      </c>
      <c r="V120" s="285">
        <f t="shared" si="68"/>
        <v>-10299.100000000013</v>
      </c>
      <c r="W120" s="381">
        <f t="shared" si="31"/>
        <v>0.7856680561307412</v>
      </c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  <c r="EO120" s="71"/>
      <c r="EP120" s="71"/>
      <c r="EQ120" s="71"/>
      <c r="ER120" s="71"/>
      <c r="ES120" s="71"/>
      <c r="ET120" s="71"/>
      <c r="EU120" s="71"/>
      <c r="EV120" s="71"/>
      <c r="EW120" s="71"/>
      <c r="EX120" s="71"/>
      <c r="EY120" s="71"/>
      <c r="EZ120" s="71"/>
      <c r="FA120" s="71"/>
      <c r="FB120" s="71"/>
      <c r="FC120" s="71"/>
      <c r="FD120" s="71"/>
      <c r="FE120" s="71"/>
      <c r="FF120" s="71"/>
      <c r="FG120" s="71"/>
      <c r="FH120" s="71"/>
      <c r="FI120" s="71"/>
      <c r="FJ120" s="71"/>
      <c r="FK120" s="71"/>
      <c r="FL120" s="71"/>
      <c r="FM120" s="71"/>
      <c r="FN120" s="71"/>
      <c r="FO120" s="71"/>
      <c r="FP120" s="71"/>
      <c r="FQ120" s="71"/>
      <c r="FR120" s="71"/>
      <c r="FS120" s="71"/>
      <c r="FT120" s="71"/>
      <c r="FU120" s="71"/>
      <c r="FV120" s="71"/>
      <c r="FW120" s="71"/>
      <c r="FX120" s="71"/>
      <c r="FY120" s="71"/>
      <c r="FZ120" s="71"/>
      <c r="GA120" s="71"/>
      <c r="GB120" s="71"/>
      <c r="GC120" s="71"/>
      <c r="GD120" s="71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</row>
    <row r="121" spans="1:196" ht="73.5" customHeight="1" x14ac:dyDescent="0.4">
      <c r="E121" s="429" t="s">
        <v>231</v>
      </c>
      <c r="F121" s="429"/>
      <c r="G121" s="72"/>
      <c r="I121" s="74"/>
      <c r="J121" s="74"/>
      <c r="K121" s="75"/>
      <c r="L121" s="76"/>
      <c r="M121" s="18" t="s">
        <v>232</v>
      </c>
      <c r="N121" s="76"/>
      <c r="O121" s="77"/>
      <c r="P121" s="78"/>
      <c r="Q121" s="76"/>
      <c r="U121" s="76"/>
      <c r="V121" s="79"/>
      <c r="W121" s="79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</row>
    <row r="122" spans="1:196" ht="20.399999999999999" hidden="1" x14ac:dyDescent="0.35">
      <c r="E122" s="21"/>
      <c r="F122" s="81"/>
      <c r="G122" s="81"/>
      <c r="H122" s="82"/>
      <c r="I122" s="79"/>
      <c r="J122" s="79"/>
      <c r="K122" s="83"/>
      <c r="L122" s="76"/>
      <c r="M122" s="84"/>
      <c r="N122" s="76"/>
      <c r="O122" s="85"/>
      <c r="P122" s="78"/>
      <c r="Q122" s="76"/>
      <c r="R122" s="76"/>
      <c r="S122" s="77"/>
      <c r="T122" s="76"/>
      <c r="U122" s="76"/>
      <c r="V122" s="79"/>
      <c r="W122" s="79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</row>
    <row r="123" spans="1:196" hidden="1" x14ac:dyDescent="0.25">
      <c r="F123" s="81"/>
      <c r="G123" s="81"/>
      <c r="H123" s="82"/>
      <c r="I123" s="86"/>
      <c r="J123" s="79"/>
      <c r="K123" s="83"/>
      <c r="L123" s="76"/>
      <c r="M123" s="87"/>
      <c r="N123" s="76"/>
      <c r="O123" s="88"/>
      <c r="P123" s="78"/>
      <c r="Q123" s="76"/>
      <c r="R123" s="234"/>
      <c r="S123" s="89"/>
      <c r="T123" s="234"/>
      <c r="U123" s="76"/>
      <c r="V123" s="79"/>
      <c r="W123" s="79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</row>
    <row r="124" spans="1:196" ht="13.8" hidden="1" x14ac:dyDescent="0.25">
      <c r="F124" s="81"/>
      <c r="G124" s="81"/>
      <c r="H124" s="90"/>
      <c r="I124" s="91"/>
      <c r="J124" s="96">
        <f>SUM(G120-H120)</f>
        <v>8548.2000000000116</v>
      </c>
      <c r="K124" s="93"/>
      <c r="L124" s="94"/>
      <c r="M124" s="227">
        <f>M118-M114</f>
        <v>85133.8</v>
      </c>
      <c r="N124" s="94"/>
      <c r="O124" s="95"/>
      <c r="P124" s="96">
        <f>SUM(O118-N118)</f>
        <v>-1750.9000000000005</v>
      </c>
      <c r="Q124" s="97">
        <f>O118/N118</f>
        <v>0.5193928247920726</v>
      </c>
      <c r="R124" s="98">
        <f>SUM(F118,L118)</f>
        <v>575567.5</v>
      </c>
      <c r="S124" s="99">
        <f>SUM(F118,M118)</f>
        <v>575954.5</v>
      </c>
      <c r="T124" s="98">
        <f>SUM(G118,N118)</f>
        <v>48052.100000000006</v>
      </c>
      <c r="U124" s="100">
        <f>SUM(H118,O118)</f>
        <v>37752.999999999993</v>
      </c>
      <c r="V124" s="101">
        <f>SUM(U118-T118)</f>
        <v>-10299.099999999999</v>
      </c>
      <c r="W124" s="102">
        <f>U124/T124</f>
        <v>0.7856680561307412</v>
      </c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</row>
    <row r="125" spans="1:196" ht="13.8" hidden="1" x14ac:dyDescent="0.25">
      <c r="F125" s="81"/>
      <c r="G125" s="81"/>
      <c r="H125" s="103"/>
      <c r="I125" s="28"/>
      <c r="J125" s="92"/>
      <c r="K125" s="93"/>
      <c r="L125" s="94"/>
      <c r="M125" s="95"/>
      <c r="N125" s="94"/>
      <c r="O125" s="95"/>
      <c r="P125" s="96"/>
      <c r="Q125" s="97"/>
      <c r="R125" s="98"/>
      <c r="S125" s="99"/>
      <c r="T125" s="98"/>
      <c r="U125" s="100"/>
      <c r="V125" s="101"/>
      <c r="W125" s="102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</row>
    <row r="126" spans="1:196" ht="13.8" hidden="1" x14ac:dyDescent="0.25">
      <c r="F126" s="81"/>
      <c r="G126" s="81"/>
      <c r="H126" s="90"/>
      <c r="I126" s="104"/>
      <c r="J126" s="92"/>
      <c r="K126" s="93"/>
      <c r="L126" s="94"/>
      <c r="M126" s="95"/>
      <c r="N126" s="94"/>
      <c r="O126" s="94"/>
      <c r="P126" s="94"/>
      <c r="Q126" s="97"/>
      <c r="R126" s="98"/>
      <c r="S126" s="99"/>
      <c r="T126" s="98"/>
      <c r="U126" s="100"/>
      <c r="V126" s="101"/>
      <c r="W126" s="102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</row>
    <row r="127" spans="1:196" s="217" customFormat="1" ht="12.75" hidden="1" customHeight="1" x14ac:dyDescent="0.25">
      <c r="B127" s="218"/>
      <c r="C127" s="218"/>
      <c r="D127" s="240"/>
      <c r="E127" s="388" t="s">
        <v>211</v>
      </c>
      <c r="F127" s="105">
        <f>F30+F38</f>
        <v>77386.100000000006</v>
      </c>
      <c r="G127" s="105">
        <f>G30+G38</f>
        <v>5067.2</v>
      </c>
      <c r="H127" s="105">
        <f>H30+H38</f>
        <v>5042.8</v>
      </c>
      <c r="I127" s="105"/>
      <c r="J127" s="106">
        <f t="shared" ref="J127:J135" si="69">H127-G127</f>
        <v>-24.399999999999636</v>
      </c>
      <c r="K127" s="107">
        <f t="shared" ref="K127:K138" si="70">H127/G127</f>
        <v>0.99518471739816872</v>
      </c>
      <c r="L127" s="108">
        <f>L30+L38</f>
        <v>0</v>
      </c>
      <c r="M127" s="108">
        <f>M30+M38</f>
        <v>0</v>
      </c>
      <c r="N127" s="108">
        <f>N30+N38</f>
        <v>0</v>
      </c>
      <c r="O127" s="108">
        <f>O30+O38</f>
        <v>0</v>
      </c>
      <c r="P127" s="108">
        <f t="shared" ref="P127" si="71">O127-N127</f>
        <v>0</v>
      </c>
      <c r="Q127" s="109" t="e">
        <f t="shared" ref="Q127:Q147" si="72">O127/N127</f>
        <v>#DIV/0!</v>
      </c>
      <c r="R127" s="110">
        <f>R30+R38</f>
        <v>77386.100000000006</v>
      </c>
      <c r="S127" s="110">
        <f>S30+S38</f>
        <v>77386.100000000006</v>
      </c>
      <c r="T127" s="110">
        <f>T30+T38</f>
        <v>5067.2</v>
      </c>
      <c r="U127" s="110">
        <f>U30+U38</f>
        <v>5042.8</v>
      </c>
      <c r="V127" s="111">
        <f t="shared" ref="V127:V139" si="73">U127-T127</f>
        <v>-24.399999999999636</v>
      </c>
      <c r="W127" s="112">
        <f t="shared" ref="W127:W139" si="74">U127/T127</f>
        <v>0.99518471739816872</v>
      </c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1"/>
      <c r="AS127" s="221"/>
      <c r="AT127" s="221"/>
      <c r="AU127" s="221"/>
      <c r="AV127" s="221"/>
      <c r="AW127" s="221"/>
      <c r="AX127" s="221"/>
      <c r="AY127" s="221"/>
      <c r="AZ127" s="221"/>
      <c r="BA127" s="221"/>
      <c r="BB127" s="221"/>
      <c r="BC127" s="221"/>
      <c r="BD127" s="221"/>
      <c r="BE127" s="221"/>
      <c r="BF127" s="221"/>
      <c r="BG127" s="221"/>
      <c r="BH127" s="221"/>
      <c r="BI127" s="221"/>
      <c r="BJ127" s="221"/>
      <c r="BK127" s="221"/>
      <c r="BL127" s="221"/>
      <c r="BM127" s="221"/>
      <c r="BN127" s="221"/>
      <c r="BO127" s="221"/>
      <c r="BP127" s="221"/>
      <c r="BQ127" s="221"/>
      <c r="BR127" s="221"/>
      <c r="BS127" s="221"/>
      <c r="BT127" s="221"/>
      <c r="BU127" s="221"/>
      <c r="BV127" s="221"/>
      <c r="BW127" s="221"/>
      <c r="BX127" s="221"/>
      <c r="BY127" s="221"/>
      <c r="BZ127" s="221"/>
      <c r="CA127" s="221"/>
      <c r="CB127" s="221"/>
      <c r="CC127" s="221"/>
      <c r="CD127" s="221"/>
      <c r="CE127" s="221"/>
      <c r="CF127" s="221"/>
      <c r="CG127" s="221"/>
      <c r="CH127" s="221"/>
      <c r="CI127" s="221"/>
      <c r="CJ127" s="221"/>
      <c r="CK127" s="221"/>
      <c r="CL127" s="221"/>
      <c r="CM127" s="221"/>
      <c r="CN127" s="221"/>
      <c r="CO127" s="221"/>
      <c r="CP127" s="221"/>
      <c r="CQ127" s="221"/>
      <c r="CR127" s="221"/>
      <c r="CS127" s="221"/>
      <c r="CT127" s="221"/>
      <c r="CU127" s="221"/>
      <c r="CV127" s="221"/>
      <c r="CW127" s="221"/>
      <c r="CX127" s="221"/>
      <c r="CY127" s="221"/>
      <c r="CZ127" s="221"/>
      <c r="DA127" s="221"/>
      <c r="DB127" s="221"/>
      <c r="DC127" s="221"/>
      <c r="DD127" s="221"/>
      <c r="DE127" s="221"/>
      <c r="DF127" s="221"/>
      <c r="DG127" s="221"/>
      <c r="DH127" s="221"/>
      <c r="DI127" s="221"/>
      <c r="DJ127" s="221"/>
      <c r="DK127" s="221"/>
      <c r="DL127" s="221"/>
      <c r="DM127" s="221"/>
      <c r="DN127" s="221"/>
      <c r="DO127" s="221"/>
      <c r="DP127" s="221"/>
      <c r="DQ127" s="221"/>
      <c r="DR127" s="221"/>
      <c r="DS127" s="221"/>
      <c r="DT127" s="221"/>
      <c r="DU127" s="221"/>
      <c r="DV127" s="221"/>
      <c r="DW127" s="221"/>
      <c r="DX127" s="221"/>
      <c r="DY127" s="221"/>
      <c r="DZ127" s="221"/>
      <c r="EA127" s="221"/>
      <c r="EB127" s="221"/>
      <c r="EC127" s="221"/>
      <c r="ED127" s="221"/>
      <c r="EE127" s="221"/>
      <c r="EF127" s="221"/>
      <c r="EG127" s="221"/>
      <c r="EH127" s="221"/>
      <c r="EI127" s="221"/>
      <c r="EJ127" s="221"/>
      <c r="EK127" s="221"/>
      <c r="EL127" s="221"/>
      <c r="EM127" s="221"/>
      <c r="EN127" s="221"/>
      <c r="EO127" s="221"/>
      <c r="EP127" s="221"/>
      <c r="EQ127" s="221"/>
      <c r="ER127" s="221"/>
      <c r="ES127" s="221"/>
      <c r="ET127" s="221"/>
      <c r="EU127" s="221"/>
      <c r="EV127" s="221"/>
      <c r="EW127" s="221"/>
      <c r="EX127" s="221"/>
      <c r="EY127" s="221"/>
      <c r="EZ127" s="221"/>
      <c r="FA127" s="221"/>
      <c r="FB127" s="221"/>
      <c r="FC127" s="221"/>
      <c r="FD127" s="221"/>
      <c r="FE127" s="221"/>
      <c r="FF127" s="221"/>
      <c r="FG127" s="221"/>
      <c r="FH127" s="221"/>
      <c r="FI127" s="221"/>
      <c r="FJ127" s="221"/>
      <c r="FK127" s="221"/>
      <c r="FL127" s="221"/>
      <c r="FM127" s="221"/>
      <c r="FN127" s="221"/>
      <c r="FO127" s="221"/>
      <c r="FP127" s="221"/>
      <c r="FQ127" s="221"/>
      <c r="FR127" s="221"/>
      <c r="FS127" s="221"/>
      <c r="FT127" s="221"/>
      <c r="FU127" s="221"/>
      <c r="FV127" s="221"/>
      <c r="FW127" s="221"/>
      <c r="FX127" s="221"/>
      <c r="FY127" s="221"/>
      <c r="FZ127" s="221"/>
      <c r="GA127" s="221"/>
      <c r="GB127" s="221"/>
      <c r="GC127" s="221"/>
      <c r="GD127" s="221"/>
      <c r="GE127" s="219"/>
      <c r="GF127" s="219"/>
      <c r="GG127" s="219"/>
      <c r="GH127" s="219"/>
      <c r="GI127" s="219"/>
      <c r="GJ127" s="219"/>
      <c r="GK127" s="219"/>
      <c r="GL127" s="219"/>
      <c r="GM127" s="219"/>
      <c r="GN127" s="219"/>
    </row>
    <row r="128" spans="1:196" s="217" customFormat="1" ht="40.950000000000003" hidden="1" customHeight="1" x14ac:dyDescent="0.25">
      <c r="B128" s="218"/>
      <c r="C128" s="218"/>
      <c r="D128" s="240"/>
      <c r="E128" s="389" t="s">
        <v>239</v>
      </c>
      <c r="F128" s="222">
        <f>SUM(F46)</f>
        <v>232.8</v>
      </c>
      <c r="G128" s="222">
        <f>SUM(G46)</f>
        <v>77.599999999999994</v>
      </c>
      <c r="H128" s="222">
        <f>SUM(H46)</f>
        <v>37.1</v>
      </c>
      <c r="I128" s="222"/>
      <c r="J128" s="222">
        <f t="shared" ref="J128:W128" si="75">SUM(J46)</f>
        <v>-40.499999999999993</v>
      </c>
      <c r="K128" s="222">
        <f t="shared" si="75"/>
        <v>0.47809278350515472</v>
      </c>
      <c r="L128" s="223">
        <f t="shared" si="75"/>
        <v>0</v>
      </c>
      <c r="M128" s="223">
        <f t="shared" si="75"/>
        <v>0</v>
      </c>
      <c r="N128" s="223">
        <f t="shared" si="75"/>
        <v>0</v>
      </c>
      <c r="O128" s="223">
        <f t="shared" si="75"/>
        <v>0</v>
      </c>
      <c r="P128" s="223">
        <f t="shared" si="75"/>
        <v>0</v>
      </c>
      <c r="Q128" s="223">
        <f t="shared" si="75"/>
        <v>0</v>
      </c>
      <c r="R128" s="224">
        <f t="shared" si="75"/>
        <v>232.8</v>
      </c>
      <c r="S128" s="224">
        <f t="shared" si="75"/>
        <v>232.8</v>
      </c>
      <c r="T128" s="224">
        <f t="shared" si="75"/>
        <v>77.599999999999994</v>
      </c>
      <c r="U128" s="224">
        <f t="shared" si="75"/>
        <v>37.1</v>
      </c>
      <c r="V128" s="224">
        <f t="shared" si="75"/>
        <v>-40.499999999999993</v>
      </c>
      <c r="W128" s="224">
        <f t="shared" si="75"/>
        <v>0.47809278350515472</v>
      </c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1"/>
      <c r="AS128" s="221"/>
      <c r="AT128" s="221"/>
      <c r="AU128" s="221"/>
      <c r="AV128" s="221"/>
      <c r="AW128" s="221"/>
      <c r="AX128" s="221"/>
      <c r="AY128" s="221"/>
      <c r="AZ128" s="221"/>
      <c r="BA128" s="221"/>
      <c r="BB128" s="221"/>
      <c r="BC128" s="221"/>
      <c r="BD128" s="221"/>
      <c r="BE128" s="221"/>
      <c r="BF128" s="221"/>
      <c r="BG128" s="221"/>
      <c r="BH128" s="221"/>
      <c r="BI128" s="221"/>
      <c r="BJ128" s="221"/>
      <c r="BK128" s="221"/>
      <c r="BL128" s="221"/>
      <c r="BM128" s="221"/>
      <c r="BN128" s="221"/>
      <c r="BO128" s="221"/>
      <c r="BP128" s="221"/>
      <c r="BQ128" s="221"/>
      <c r="BR128" s="221"/>
      <c r="BS128" s="221"/>
      <c r="BT128" s="221"/>
      <c r="BU128" s="221"/>
      <c r="BV128" s="221"/>
      <c r="BW128" s="221"/>
      <c r="BX128" s="221"/>
      <c r="BY128" s="221"/>
      <c r="BZ128" s="221"/>
      <c r="CA128" s="221"/>
      <c r="CB128" s="221"/>
      <c r="CC128" s="221"/>
      <c r="CD128" s="221"/>
      <c r="CE128" s="221"/>
      <c r="CF128" s="221"/>
      <c r="CG128" s="221"/>
      <c r="CH128" s="221"/>
      <c r="CI128" s="221"/>
      <c r="CJ128" s="221"/>
      <c r="CK128" s="221"/>
      <c r="CL128" s="221"/>
      <c r="CM128" s="221"/>
      <c r="CN128" s="221"/>
      <c r="CO128" s="221"/>
      <c r="CP128" s="221"/>
      <c r="CQ128" s="221"/>
      <c r="CR128" s="221"/>
      <c r="CS128" s="221"/>
      <c r="CT128" s="221"/>
      <c r="CU128" s="221"/>
      <c r="CV128" s="221"/>
      <c r="CW128" s="221"/>
      <c r="CX128" s="221"/>
      <c r="CY128" s="221"/>
      <c r="CZ128" s="221"/>
      <c r="DA128" s="221"/>
      <c r="DB128" s="221"/>
      <c r="DC128" s="221"/>
      <c r="DD128" s="221"/>
      <c r="DE128" s="221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221"/>
      <c r="DQ128" s="221"/>
      <c r="DR128" s="221"/>
      <c r="DS128" s="221"/>
      <c r="DT128" s="221"/>
      <c r="DU128" s="221"/>
      <c r="DV128" s="221"/>
      <c r="DW128" s="221"/>
      <c r="DX128" s="221"/>
      <c r="DY128" s="221"/>
      <c r="DZ128" s="221"/>
      <c r="EA128" s="221"/>
      <c r="EB128" s="221"/>
      <c r="EC128" s="221"/>
      <c r="ED128" s="221"/>
      <c r="EE128" s="221"/>
      <c r="EF128" s="221"/>
      <c r="EG128" s="221"/>
      <c r="EH128" s="221"/>
      <c r="EI128" s="221"/>
      <c r="EJ128" s="221"/>
      <c r="EK128" s="221"/>
      <c r="EL128" s="221"/>
      <c r="EM128" s="221"/>
      <c r="EN128" s="221"/>
      <c r="EO128" s="221"/>
      <c r="EP128" s="221"/>
      <c r="EQ128" s="221"/>
      <c r="ER128" s="221"/>
      <c r="ES128" s="221"/>
      <c r="ET128" s="221"/>
      <c r="EU128" s="221"/>
      <c r="EV128" s="221"/>
      <c r="EW128" s="221"/>
      <c r="EX128" s="221"/>
      <c r="EY128" s="221"/>
      <c r="EZ128" s="221"/>
      <c r="FA128" s="221"/>
      <c r="FB128" s="221"/>
      <c r="FC128" s="221"/>
      <c r="FD128" s="221"/>
      <c r="FE128" s="221"/>
      <c r="FF128" s="221"/>
      <c r="FG128" s="221"/>
      <c r="FH128" s="221"/>
      <c r="FI128" s="221"/>
      <c r="FJ128" s="221"/>
      <c r="FK128" s="221"/>
      <c r="FL128" s="221"/>
      <c r="FM128" s="221"/>
      <c r="FN128" s="221"/>
      <c r="FO128" s="221"/>
      <c r="FP128" s="221"/>
      <c r="FQ128" s="221"/>
      <c r="FR128" s="221"/>
      <c r="FS128" s="221"/>
      <c r="FT128" s="221"/>
      <c r="FU128" s="221"/>
      <c r="FV128" s="221"/>
      <c r="FW128" s="221"/>
      <c r="FX128" s="221"/>
      <c r="FY128" s="221"/>
      <c r="FZ128" s="221"/>
      <c r="GA128" s="221"/>
      <c r="GB128" s="221"/>
      <c r="GC128" s="221"/>
      <c r="GD128" s="221"/>
      <c r="GE128" s="219"/>
      <c r="GF128" s="219"/>
      <c r="GG128" s="219"/>
      <c r="GH128" s="219"/>
      <c r="GI128" s="219"/>
      <c r="GJ128" s="219"/>
      <c r="GK128" s="219"/>
      <c r="GL128" s="219"/>
      <c r="GM128" s="219"/>
      <c r="GN128" s="219"/>
    </row>
    <row r="129" spans="1:196" s="217" customFormat="1" ht="43.2" hidden="1" customHeight="1" x14ac:dyDescent="0.25">
      <c r="B129" s="218"/>
      <c r="C129" s="218"/>
      <c r="D129" s="240"/>
      <c r="E129" s="390" t="s">
        <v>298</v>
      </c>
      <c r="F129" s="222">
        <f>SUM(F35)</f>
        <v>0</v>
      </c>
      <c r="G129" s="222">
        <f>SUM(G35)</f>
        <v>0</v>
      </c>
      <c r="H129" s="222">
        <f>SUM(H35)</f>
        <v>0</v>
      </c>
      <c r="I129" s="222"/>
      <c r="J129" s="222">
        <f t="shared" ref="J129:W129" si="76">SUM(J35)</f>
        <v>0</v>
      </c>
      <c r="K129" s="222">
        <f t="shared" si="76"/>
        <v>0</v>
      </c>
      <c r="L129" s="223">
        <f t="shared" si="76"/>
        <v>0</v>
      </c>
      <c r="M129" s="223">
        <f t="shared" si="76"/>
        <v>0</v>
      </c>
      <c r="N129" s="223">
        <f t="shared" si="76"/>
        <v>0</v>
      </c>
      <c r="O129" s="223">
        <f t="shared" si="76"/>
        <v>0</v>
      </c>
      <c r="P129" s="223">
        <f t="shared" si="76"/>
        <v>0</v>
      </c>
      <c r="Q129" s="223">
        <f t="shared" si="76"/>
        <v>0</v>
      </c>
      <c r="R129" s="224">
        <f t="shared" si="76"/>
        <v>0</v>
      </c>
      <c r="S129" s="224">
        <f t="shared" si="76"/>
        <v>0</v>
      </c>
      <c r="T129" s="224">
        <f t="shared" si="76"/>
        <v>0</v>
      </c>
      <c r="U129" s="224">
        <f t="shared" si="76"/>
        <v>0</v>
      </c>
      <c r="V129" s="224">
        <f t="shared" si="76"/>
        <v>0</v>
      </c>
      <c r="W129" s="224">
        <f t="shared" si="76"/>
        <v>0</v>
      </c>
      <c r="X129" s="221"/>
      <c r="Y129" s="221"/>
      <c r="Z129" s="221"/>
      <c r="AA129" s="221"/>
      <c r="AB129" s="221"/>
      <c r="AC129" s="221"/>
      <c r="AD129" s="221"/>
      <c r="AE129" s="221"/>
      <c r="AF129" s="221"/>
      <c r="AG129" s="221"/>
      <c r="AH129" s="221"/>
      <c r="AI129" s="221"/>
      <c r="AJ129" s="221"/>
      <c r="AK129" s="221"/>
      <c r="AL129" s="221"/>
      <c r="AM129" s="221"/>
      <c r="AN129" s="221"/>
      <c r="AO129" s="221"/>
      <c r="AP129" s="221"/>
      <c r="AQ129" s="221"/>
      <c r="AR129" s="221"/>
      <c r="AS129" s="221"/>
      <c r="AT129" s="221"/>
      <c r="AU129" s="221"/>
      <c r="AV129" s="221"/>
      <c r="AW129" s="221"/>
      <c r="AX129" s="221"/>
      <c r="AY129" s="221"/>
      <c r="AZ129" s="221"/>
      <c r="BA129" s="221"/>
      <c r="BB129" s="221"/>
      <c r="BC129" s="221"/>
      <c r="BD129" s="221"/>
      <c r="BE129" s="221"/>
      <c r="BF129" s="221"/>
      <c r="BG129" s="221"/>
      <c r="BH129" s="221"/>
      <c r="BI129" s="221"/>
      <c r="BJ129" s="221"/>
      <c r="BK129" s="221"/>
      <c r="BL129" s="221"/>
      <c r="BM129" s="221"/>
      <c r="BN129" s="221"/>
      <c r="BO129" s="221"/>
      <c r="BP129" s="221"/>
      <c r="BQ129" s="221"/>
      <c r="BR129" s="221"/>
      <c r="BS129" s="221"/>
      <c r="BT129" s="221"/>
      <c r="BU129" s="221"/>
      <c r="BV129" s="221"/>
      <c r="BW129" s="221"/>
      <c r="BX129" s="221"/>
      <c r="BY129" s="221"/>
      <c r="BZ129" s="221"/>
      <c r="CA129" s="221"/>
      <c r="CB129" s="221"/>
      <c r="CC129" s="221"/>
      <c r="CD129" s="221"/>
      <c r="CE129" s="221"/>
      <c r="CF129" s="221"/>
      <c r="CG129" s="221"/>
      <c r="CH129" s="221"/>
      <c r="CI129" s="221"/>
      <c r="CJ129" s="221"/>
      <c r="CK129" s="221"/>
      <c r="CL129" s="221"/>
      <c r="CM129" s="221"/>
      <c r="CN129" s="221"/>
      <c r="CO129" s="221"/>
      <c r="CP129" s="221"/>
      <c r="CQ129" s="221"/>
      <c r="CR129" s="221"/>
      <c r="CS129" s="221"/>
      <c r="CT129" s="221"/>
      <c r="CU129" s="221"/>
      <c r="CV129" s="221"/>
      <c r="CW129" s="221"/>
      <c r="CX129" s="221"/>
      <c r="CY129" s="221"/>
      <c r="CZ129" s="221"/>
      <c r="DA129" s="221"/>
      <c r="DB129" s="221"/>
      <c r="DC129" s="221"/>
      <c r="DD129" s="221"/>
      <c r="DE129" s="221"/>
      <c r="DF129" s="221"/>
      <c r="DG129" s="221"/>
      <c r="DH129" s="221"/>
      <c r="DI129" s="221"/>
      <c r="DJ129" s="221"/>
      <c r="DK129" s="221"/>
      <c r="DL129" s="221"/>
      <c r="DM129" s="221"/>
      <c r="DN129" s="221"/>
      <c r="DO129" s="221"/>
      <c r="DP129" s="221"/>
      <c r="DQ129" s="221"/>
      <c r="DR129" s="221"/>
      <c r="DS129" s="221"/>
      <c r="DT129" s="221"/>
      <c r="DU129" s="221"/>
      <c r="DV129" s="221"/>
      <c r="DW129" s="221"/>
      <c r="DX129" s="221"/>
      <c r="DY129" s="221"/>
      <c r="DZ129" s="221"/>
      <c r="EA129" s="221"/>
      <c r="EB129" s="221"/>
      <c r="EC129" s="221"/>
      <c r="ED129" s="221"/>
      <c r="EE129" s="221"/>
      <c r="EF129" s="221"/>
      <c r="EG129" s="221"/>
      <c r="EH129" s="221"/>
      <c r="EI129" s="221"/>
      <c r="EJ129" s="221"/>
      <c r="EK129" s="221"/>
      <c r="EL129" s="221"/>
      <c r="EM129" s="221"/>
      <c r="EN129" s="221"/>
      <c r="EO129" s="221"/>
      <c r="EP129" s="221"/>
      <c r="EQ129" s="221"/>
      <c r="ER129" s="221"/>
      <c r="ES129" s="221"/>
      <c r="ET129" s="221"/>
      <c r="EU129" s="221"/>
      <c r="EV129" s="221"/>
      <c r="EW129" s="221"/>
      <c r="EX129" s="221"/>
      <c r="EY129" s="221"/>
      <c r="EZ129" s="221"/>
      <c r="FA129" s="221"/>
      <c r="FB129" s="221"/>
      <c r="FC129" s="221"/>
      <c r="FD129" s="221"/>
      <c r="FE129" s="221"/>
      <c r="FF129" s="221"/>
      <c r="FG129" s="221"/>
      <c r="FH129" s="221"/>
      <c r="FI129" s="221"/>
      <c r="FJ129" s="221"/>
      <c r="FK129" s="221"/>
      <c r="FL129" s="221"/>
      <c r="FM129" s="221"/>
      <c r="FN129" s="221"/>
      <c r="FO129" s="221"/>
      <c r="FP129" s="221"/>
      <c r="FQ129" s="221"/>
      <c r="FR129" s="221"/>
      <c r="FS129" s="221"/>
      <c r="FT129" s="221"/>
      <c r="FU129" s="221"/>
      <c r="FV129" s="221"/>
      <c r="FW129" s="221"/>
      <c r="FX129" s="221"/>
      <c r="FY129" s="221"/>
      <c r="FZ129" s="221"/>
      <c r="GA129" s="221"/>
      <c r="GB129" s="221"/>
      <c r="GC129" s="221"/>
      <c r="GD129" s="221"/>
      <c r="GE129" s="219"/>
      <c r="GF129" s="219"/>
      <c r="GG129" s="219"/>
      <c r="GH129" s="219"/>
      <c r="GI129" s="219"/>
      <c r="GJ129" s="219"/>
      <c r="GK129" s="219"/>
      <c r="GL129" s="219"/>
      <c r="GM129" s="219"/>
      <c r="GN129" s="219"/>
    </row>
    <row r="130" spans="1:196" ht="24" hidden="1" customHeight="1" x14ac:dyDescent="0.25">
      <c r="D130" s="237"/>
      <c r="E130" s="391" t="s">
        <v>212</v>
      </c>
      <c r="F130" s="105">
        <f>F33+F39+F28</f>
        <v>355.70000000000005</v>
      </c>
      <c r="G130" s="105">
        <f>G33+G39+G28</f>
        <v>59.400000000000006</v>
      </c>
      <c r="H130" s="105">
        <f>H33+H39+H28</f>
        <v>0</v>
      </c>
      <c r="I130" s="105"/>
      <c r="J130" s="105">
        <f>J33+J39+J28</f>
        <v>-59.400000000000006</v>
      </c>
      <c r="K130" s="107">
        <f t="shared" si="70"/>
        <v>0</v>
      </c>
      <c r="L130" s="108">
        <f>L33+L39+L28</f>
        <v>0</v>
      </c>
      <c r="M130" s="108">
        <f>M33+M39+M28</f>
        <v>0</v>
      </c>
      <c r="N130" s="108">
        <f>N33+N39+N28</f>
        <v>0</v>
      </c>
      <c r="O130" s="108">
        <f>O33+O39+O28</f>
        <v>0</v>
      </c>
      <c r="P130" s="108">
        <f>P33+P39+P28</f>
        <v>0</v>
      </c>
      <c r="Q130" s="109" t="e">
        <f t="shared" si="72"/>
        <v>#DIV/0!</v>
      </c>
      <c r="R130" s="110">
        <f>R33+R39+R28</f>
        <v>355.70000000000005</v>
      </c>
      <c r="S130" s="110">
        <f>S33+S39+S28</f>
        <v>355.70000000000005</v>
      </c>
      <c r="T130" s="110">
        <f>T33+T39+T28</f>
        <v>59.400000000000006</v>
      </c>
      <c r="U130" s="110">
        <f>U33+U39+U28</f>
        <v>0</v>
      </c>
      <c r="V130" s="110">
        <f>V33+V39+V28</f>
        <v>-59.400000000000006</v>
      </c>
      <c r="W130" s="112">
        <f t="shared" si="74"/>
        <v>0</v>
      </c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</row>
    <row r="131" spans="1:196" ht="15.75" hidden="1" customHeight="1" x14ac:dyDescent="0.25">
      <c r="D131" s="237"/>
      <c r="E131" s="391" t="s">
        <v>254</v>
      </c>
      <c r="F131" s="105">
        <f>SUM(F34)</f>
        <v>0</v>
      </c>
      <c r="G131" s="105">
        <f>SUM(G34)</f>
        <v>0</v>
      </c>
      <c r="H131" s="105">
        <f>SUM(H34)</f>
        <v>0</v>
      </c>
      <c r="I131" s="105"/>
      <c r="J131" s="105">
        <f t="shared" ref="J131:P131" si="77">SUM(J34)</f>
        <v>0</v>
      </c>
      <c r="K131" s="105">
        <f t="shared" si="77"/>
        <v>0</v>
      </c>
      <c r="L131" s="108">
        <f t="shared" si="77"/>
        <v>0</v>
      </c>
      <c r="M131" s="108">
        <f t="shared" si="77"/>
        <v>0</v>
      </c>
      <c r="N131" s="108">
        <f t="shared" si="77"/>
        <v>0</v>
      </c>
      <c r="O131" s="108">
        <f t="shared" si="77"/>
        <v>0</v>
      </c>
      <c r="P131" s="108">
        <f t="shared" si="77"/>
        <v>0</v>
      </c>
      <c r="Q131" s="109" t="e">
        <f t="shared" si="72"/>
        <v>#DIV/0!</v>
      </c>
      <c r="R131" s="110">
        <f t="shared" ref="R131:W131" si="78">SUM(R34)</f>
        <v>0</v>
      </c>
      <c r="S131" s="110">
        <f t="shared" si="78"/>
        <v>0</v>
      </c>
      <c r="T131" s="110">
        <f t="shared" si="78"/>
        <v>0</v>
      </c>
      <c r="U131" s="110">
        <f t="shared" si="78"/>
        <v>0</v>
      </c>
      <c r="V131" s="110">
        <f t="shared" si="78"/>
        <v>0</v>
      </c>
      <c r="W131" s="110">
        <f t="shared" si="78"/>
        <v>0</v>
      </c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</row>
    <row r="132" spans="1:196" s="32" customFormat="1" ht="14.4" hidden="1" customHeight="1" x14ac:dyDescent="0.25">
      <c r="A132" s="239"/>
      <c r="B132" s="30"/>
      <c r="C132" s="30"/>
      <c r="D132" s="238"/>
      <c r="E132" s="385" t="s">
        <v>288</v>
      </c>
      <c r="F132" s="105">
        <f>F49+F50</f>
        <v>8221.1</v>
      </c>
      <c r="G132" s="105">
        <f>G49+G50</f>
        <v>2740.4</v>
      </c>
      <c r="H132" s="105">
        <f>H49+H50</f>
        <v>1798.1</v>
      </c>
      <c r="I132" s="105"/>
      <c r="J132" s="105">
        <f>J49+J50</f>
        <v>-942.30000000000018</v>
      </c>
      <c r="K132" s="107">
        <f t="shared" si="70"/>
        <v>0.65614508830827611</v>
      </c>
      <c r="L132" s="108">
        <f>L49+L50</f>
        <v>0</v>
      </c>
      <c r="M132" s="108">
        <f>M49+M50</f>
        <v>0</v>
      </c>
      <c r="N132" s="108">
        <f>N49+N50</f>
        <v>0</v>
      </c>
      <c r="O132" s="108">
        <f>O49+O50</f>
        <v>0</v>
      </c>
      <c r="P132" s="108">
        <f>P49+P50</f>
        <v>0</v>
      </c>
      <c r="Q132" s="109" t="e">
        <f t="shared" si="72"/>
        <v>#DIV/0!</v>
      </c>
      <c r="R132" s="110">
        <f>R49+R50</f>
        <v>8221.1</v>
      </c>
      <c r="S132" s="110">
        <f>S49+S50</f>
        <v>8221.1</v>
      </c>
      <c r="T132" s="110">
        <f>T49+T50</f>
        <v>2740.4</v>
      </c>
      <c r="U132" s="110">
        <f>U49+U50</f>
        <v>1798.1</v>
      </c>
      <c r="V132" s="110">
        <f>V49+V50</f>
        <v>-942.30000000000018</v>
      </c>
      <c r="W132" s="112">
        <f t="shared" si="74"/>
        <v>0.65614508830827611</v>
      </c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  <c r="CG132" s="115"/>
      <c r="CH132" s="115"/>
      <c r="CI132" s="115"/>
      <c r="CJ132" s="115"/>
      <c r="CK132" s="115"/>
      <c r="CL132" s="115"/>
      <c r="CM132" s="115"/>
      <c r="CN132" s="115"/>
      <c r="CO132" s="115"/>
      <c r="CP132" s="115"/>
      <c r="CQ132" s="115"/>
      <c r="CR132" s="115"/>
      <c r="CS132" s="115"/>
      <c r="CT132" s="115"/>
      <c r="CU132" s="115"/>
      <c r="CV132" s="115"/>
      <c r="CW132" s="115"/>
      <c r="CX132" s="115"/>
      <c r="CY132" s="115"/>
      <c r="CZ132" s="115"/>
      <c r="DA132" s="115"/>
      <c r="DB132" s="115"/>
      <c r="DC132" s="115"/>
      <c r="DD132" s="115"/>
      <c r="DE132" s="115"/>
      <c r="DF132" s="115"/>
      <c r="DG132" s="115"/>
      <c r="DH132" s="115"/>
      <c r="DI132" s="115"/>
      <c r="DJ132" s="115"/>
      <c r="DK132" s="115"/>
      <c r="DL132" s="115"/>
      <c r="DM132" s="115"/>
      <c r="DN132" s="115"/>
      <c r="DO132" s="115"/>
      <c r="DP132" s="115"/>
      <c r="DQ132" s="115"/>
      <c r="DR132" s="115"/>
      <c r="DS132" s="115"/>
      <c r="DT132" s="115"/>
      <c r="DU132" s="115"/>
      <c r="DV132" s="115"/>
      <c r="DW132" s="115"/>
      <c r="DX132" s="115"/>
      <c r="DY132" s="115"/>
      <c r="DZ132" s="115"/>
      <c r="EA132" s="115"/>
      <c r="EB132" s="115"/>
      <c r="EC132" s="115"/>
      <c r="ED132" s="115"/>
      <c r="EE132" s="115"/>
      <c r="EF132" s="115"/>
      <c r="EG132" s="115"/>
      <c r="EH132" s="115"/>
      <c r="EI132" s="115"/>
      <c r="EJ132" s="115"/>
      <c r="EK132" s="115"/>
      <c r="EL132" s="115"/>
      <c r="EM132" s="115"/>
      <c r="EN132" s="115"/>
      <c r="EO132" s="115"/>
      <c r="EP132" s="115"/>
      <c r="EQ132" s="115"/>
      <c r="ER132" s="115"/>
      <c r="ES132" s="115"/>
      <c r="ET132" s="115"/>
      <c r="EU132" s="115"/>
      <c r="EV132" s="115"/>
      <c r="EW132" s="115"/>
      <c r="EX132" s="115"/>
      <c r="EY132" s="115"/>
      <c r="EZ132" s="115"/>
      <c r="FA132" s="115"/>
      <c r="FB132" s="115"/>
      <c r="FC132" s="115"/>
      <c r="FD132" s="115"/>
      <c r="FE132" s="115"/>
      <c r="FF132" s="115"/>
      <c r="FG132" s="115"/>
      <c r="FH132" s="115"/>
      <c r="FI132" s="115"/>
      <c r="FJ132" s="115"/>
      <c r="FK132" s="115"/>
      <c r="FL132" s="115"/>
      <c r="FM132" s="115"/>
      <c r="FN132" s="115"/>
      <c r="FO132" s="115"/>
      <c r="FP132" s="115"/>
      <c r="FQ132" s="115"/>
      <c r="FR132" s="115"/>
      <c r="FS132" s="115"/>
      <c r="FT132" s="115"/>
      <c r="FU132" s="115"/>
      <c r="FV132" s="115"/>
      <c r="FW132" s="115"/>
      <c r="FX132" s="115"/>
      <c r="FY132" s="115"/>
      <c r="FZ132" s="115"/>
      <c r="GA132" s="115"/>
      <c r="GB132" s="115"/>
      <c r="GC132" s="115"/>
      <c r="GD132" s="115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</row>
    <row r="133" spans="1:196" s="32" customFormat="1" hidden="1" x14ac:dyDescent="0.25">
      <c r="A133" s="29"/>
      <c r="B133" s="30"/>
      <c r="C133" s="30"/>
      <c r="D133" s="238"/>
      <c r="E133" s="385" t="s">
        <v>213</v>
      </c>
      <c r="F133" s="105">
        <f>F54</f>
        <v>198.5</v>
      </c>
      <c r="G133" s="105">
        <f>G54</f>
        <v>66.3</v>
      </c>
      <c r="H133" s="105">
        <f>H54</f>
        <v>66.2</v>
      </c>
      <c r="I133" s="105"/>
      <c r="J133" s="106">
        <f t="shared" si="69"/>
        <v>-9.9999999999994316E-2</v>
      </c>
      <c r="K133" s="107">
        <f t="shared" si="70"/>
        <v>0.99849170437405743</v>
      </c>
      <c r="L133" s="108">
        <f>L54</f>
        <v>0</v>
      </c>
      <c r="M133" s="108">
        <f>M54</f>
        <v>0</v>
      </c>
      <c r="N133" s="108">
        <f>N54</f>
        <v>0</v>
      </c>
      <c r="O133" s="108">
        <f>O54</f>
        <v>0</v>
      </c>
      <c r="P133" s="108">
        <f t="shared" ref="P133:P138" si="79">O133-N133</f>
        <v>0</v>
      </c>
      <c r="Q133" s="109" t="e">
        <f t="shared" si="72"/>
        <v>#DIV/0!</v>
      </c>
      <c r="R133" s="110">
        <f>R54</f>
        <v>198.5</v>
      </c>
      <c r="S133" s="110">
        <f>S54</f>
        <v>198.5</v>
      </c>
      <c r="T133" s="110">
        <f>T54</f>
        <v>66.3</v>
      </c>
      <c r="U133" s="110">
        <f>U54</f>
        <v>66.2</v>
      </c>
      <c r="V133" s="111">
        <f t="shared" si="73"/>
        <v>-9.9999999999994316E-2</v>
      </c>
      <c r="W133" s="112">
        <f t="shared" si="74"/>
        <v>0.99849170437405743</v>
      </c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5"/>
      <c r="CU133" s="115"/>
      <c r="CV133" s="115"/>
      <c r="CW133" s="115"/>
      <c r="CX133" s="115"/>
      <c r="CY133" s="115"/>
      <c r="CZ133" s="115"/>
      <c r="DA133" s="115"/>
      <c r="DB133" s="115"/>
      <c r="DC133" s="115"/>
      <c r="DD133" s="115"/>
      <c r="DE133" s="115"/>
      <c r="DF133" s="115"/>
      <c r="DG133" s="115"/>
      <c r="DH133" s="115"/>
      <c r="DI133" s="115"/>
      <c r="DJ133" s="115"/>
      <c r="DK133" s="115"/>
      <c r="DL133" s="115"/>
      <c r="DM133" s="115"/>
      <c r="DN133" s="115"/>
      <c r="DO133" s="115"/>
      <c r="DP133" s="115"/>
      <c r="DQ133" s="115"/>
      <c r="DR133" s="115"/>
      <c r="DS133" s="115"/>
      <c r="DT133" s="115"/>
      <c r="DU133" s="115"/>
      <c r="DV133" s="115"/>
      <c r="DW133" s="115"/>
      <c r="DX133" s="115"/>
      <c r="DY133" s="115"/>
      <c r="DZ133" s="115"/>
      <c r="EA133" s="115"/>
      <c r="EB133" s="115"/>
      <c r="EC133" s="115"/>
      <c r="ED133" s="115"/>
      <c r="EE133" s="115"/>
      <c r="EF133" s="115"/>
      <c r="EG133" s="115"/>
      <c r="EH133" s="115"/>
      <c r="EI133" s="115"/>
      <c r="EJ133" s="115"/>
      <c r="EK133" s="115"/>
      <c r="EL133" s="115"/>
      <c r="EM133" s="115"/>
      <c r="EN133" s="115"/>
      <c r="EO133" s="115"/>
      <c r="EP133" s="115"/>
      <c r="EQ133" s="115"/>
      <c r="ER133" s="115"/>
      <c r="ES133" s="115"/>
      <c r="ET133" s="115"/>
      <c r="EU133" s="115"/>
      <c r="EV133" s="115"/>
      <c r="EW133" s="115"/>
      <c r="EX133" s="115"/>
      <c r="EY133" s="115"/>
      <c r="EZ133" s="115"/>
      <c r="FA133" s="115"/>
      <c r="FB133" s="115"/>
      <c r="FC133" s="115"/>
      <c r="FD133" s="115"/>
      <c r="FE133" s="115"/>
      <c r="FF133" s="115"/>
      <c r="FG133" s="115"/>
      <c r="FH133" s="115"/>
      <c r="FI133" s="115"/>
      <c r="FJ133" s="115"/>
      <c r="FK133" s="115"/>
      <c r="FL133" s="115"/>
      <c r="FM133" s="115"/>
      <c r="FN133" s="115"/>
      <c r="FO133" s="115"/>
      <c r="FP133" s="115"/>
      <c r="FQ133" s="115"/>
      <c r="FR133" s="115"/>
      <c r="FS133" s="115"/>
      <c r="FT133" s="115"/>
      <c r="FU133" s="115"/>
      <c r="FV133" s="115"/>
      <c r="FW133" s="115"/>
      <c r="FX133" s="115"/>
      <c r="FY133" s="115"/>
      <c r="FZ133" s="115"/>
      <c r="GA133" s="115"/>
      <c r="GB133" s="115"/>
      <c r="GC133" s="115"/>
      <c r="GD133" s="115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</row>
    <row r="134" spans="1:196" ht="26.4" hidden="1" x14ac:dyDescent="0.25">
      <c r="D134" s="237"/>
      <c r="E134" s="385" t="s">
        <v>214</v>
      </c>
      <c r="F134" s="105">
        <f>F57</f>
        <v>0</v>
      </c>
      <c r="G134" s="105">
        <f>G57</f>
        <v>0</v>
      </c>
      <c r="H134" s="105">
        <f>H57</f>
        <v>0</v>
      </c>
      <c r="I134" s="105"/>
      <c r="J134" s="106">
        <f t="shared" si="69"/>
        <v>0</v>
      </c>
      <c r="K134" s="107" t="e">
        <f t="shared" si="70"/>
        <v>#DIV/0!</v>
      </c>
      <c r="L134" s="108">
        <f>L57</f>
        <v>0</v>
      </c>
      <c r="M134" s="108">
        <f>M57</f>
        <v>0</v>
      </c>
      <c r="N134" s="108">
        <f>N57</f>
        <v>0</v>
      </c>
      <c r="O134" s="108">
        <f>O57</f>
        <v>0</v>
      </c>
      <c r="P134" s="108">
        <f t="shared" si="79"/>
        <v>0</v>
      </c>
      <c r="Q134" s="109" t="e">
        <f t="shared" si="72"/>
        <v>#DIV/0!</v>
      </c>
      <c r="R134" s="110">
        <f>R57</f>
        <v>0</v>
      </c>
      <c r="S134" s="110">
        <f>S57</f>
        <v>0</v>
      </c>
      <c r="T134" s="110">
        <f>T57</f>
        <v>0</v>
      </c>
      <c r="U134" s="110">
        <f>U57</f>
        <v>0</v>
      </c>
      <c r="V134" s="111">
        <f t="shared" si="73"/>
        <v>0</v>
      </c>
      <c r="W134" s="112" t="e">
        <f t="shared" si="74"/>
        <v>#DIV/0!</v>
      </c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</row>
    <row r="135" spans="1:196" hidden="1" x14ac:dyDescent="0.25">
      <c r="D135" s="237"/>
      <c r="E135" s="28" t="s">
        <v>277</v>
      </c>
      <c r="F135" s="105">
        <f>F106</f>
        <v>0</v>
      </c>
      <c r="G135" s="105">
        <f>G106</f>
        <v>0</v>
      </c>
      <c r="H135" s="105">
        <f>H106</f>
        <v>0</v>
      </c>
      <c r="I135" s="105"/>
      <c r="J135" s="106">
        <f t="shared" si="69"/>
        <v>0</v>
      </c>
      <c r="K135" s="107" t="e">
        <f t="shared" si="70"/>
        <v>#DIV/0!</v>
      </c>
      <c r="L135" s="108">
        <f>L89+L106</f>
        <v>0</v>
      </c>
      <c r="M135" s="108">
        <f>M89+M106</f>
        <v>0</v>
      </c>
      <c r="N135" s="108">
        <f>N89+N106</f>
        <v>0</v>
      </c>
      <c r="O135" s="108">
        <f>O89+O106</f>
        <v>0</v>
      </c>
      <c r="P135" s="108">
        <f t="shared" si="79"/>
        <v>0</v>
      </c>
      <c r="Q135" s="109" t="e">
        <f t="shared" si="72"/>
        <v>#DIV/0!</v>
      </c>
      <c r="R135" s="110">
        <f>F135+L135</f>
        <v>0</v>
      </c>
      <c r="S135" s="110">
        <f>F135+M135</f>
        <v>0</v>
      </c>
      <c r="T135" s="110">
        <f t="shared" ref="T135:U135" si="80">G135+N135</f>
        <v>0</v>
      </c>
      <c r="U135" s="110">
        <f t="shared" si="80"/>
        <v>0</v>
      </c>
      <c r="V135" s="111">
        <f t="shared" si="73"/>
        <v>0</v>
      </c>
      <c r="W135" s="112" t="e">
        <f t="shared" si="74"/>
        <v>#DIV/0!</v>
      </c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</row>
    <row r="136" spans="1:196" ht="27.6" hidden="1" customHeight="1" x14ac:dyDescent="0.25">
      <c r="D136" s="237"/>
      <c r="E136" s="28" t="s">
        <v>127</v>
      </c>
      <c r="F136" s="105">
        <f>SUM(F97:F99)</f>
        <v>0</v>
      </c>
      <c r="G136" s="105">
        <f>SUM(G97:G99)</f>
        <v>0</v>
      </c>
      <c r="H136" s="105">
        <f>SUM(H97:H99)</f>
        <v>0</v>
      </c>
      <c r="I136" s="105"/>
      <c r="J136" s="105">
        <f>SUM(J97:J99)</f>
        <v>0</v>
      </c>
      <c r="K136" s="107" t="e">
        <f t="shared" si="70"/>
        <v>#DIV/0!</v>
      </c>
      <c r="L136" s="108">
        <f>SUM(L97:L99)</f>
        <v>0</v>
      </c>
      <c r="M136" s="108">
        <f>SUM(M97:M99)</f>
        <v>0</v>
      </c>
      <c r="N136" s="108">
        <f>SUM(N97:N99)</f>
        <v>0</v>
      </c>
      <c r="O136" s="108">
        <f>SUM(O97:O99)</f>
        <v>0</v>
      </c>
      <c r="P136" s="108">
        <f>SUM(P97:P99)</f>
        <v>0</v>
      </c>
      <c r="Q136" s="109" t="e">
        <f t="shared" si="72"/>
        <v>#DIV/0!</v>
      </c>
      <c r="R136" s="110">
        <f>SUM(R97:R99)</f>
        <v>0</v>
      </c>
      <c r="S136" s="110">
        <f>SUM(S97:S99)</f>
        <v>0</v>
      </c>
      <c r="T136" s="110">
        <f>SUM(T97:T99)</f>
        <v>0</v>
      </c>
      <c r="U136" s="110">
        <f>SUM(U97:U99)</f>
        <v>0</v>
      </c>
      <c r="V136" s="110">
        <f>SUM(V97:V99)</f>
        <v>0</v>
      </c>
      <c r="W136" s="112" t="e">
        <f t="shared" si="74"/>
        <v>#DIV/0!</v>
      </c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</row>
    <row r="137" spans="1:196" hidden="1" x14ac:dyDescent="0.25">
      <c r="D137" s="237"/>
      <c r="E137" s="28" t="s">
        <v>281</v>
      </c>
      <c r="F137" s="105">
        <f>SUM(F95)</f>
        <v>0</v>
      </c>
      <c r="G137" s="105">
        <f>SUM(G95)</f>
        <v>0</v>
      </c>
      <c r="H137" s="105">
        <f>SUM(H95)</f>
        <v>0</v>
      </c>
      <c r="I137" s="105"/>
      <c r="J137" s="105">
        <f>SUM(J95)</f>
        <v>0</v>
      </c>
      <c r="K137" s="107" t="e">
        <f t="shared" si="70"/>
        <v>#DIV/0!</v>
      </c>
      <c r="L137" s="108">
        <f>SUM(L95)</f>
        <v>0</v>
      </c>
      <c r="M137" s="108">
        <f>SUM(M95)</f>
        <v>0</v>
      </c>
      <c r="N137" s="108">
        <f>SUM(N95)</f>
        <v>0</v>
      </c>
      <c r="O137" s="108">
        <f>SUM(O95)</f>
        <v>0</v>
      </c>
      <c r="P137" s="108">
        <f>SUM(P95)</f>
        <v>0</v>
      </c>
      <c r="Q137" s="109" t="e">
        <f t="shared" si="72"/>
        <v>#DIV/0!</v>
      </c>
      <c r="R137" s="110">
        <f>SUM(R95)</f>
        <v>0</v>
      </c>
      <c r="S137" s="110">
        <f>SUM(S95)</f>
        <v>0</v>
      </c>
      <c r="T137" s="110">
        <f>SUM(T95)</f>
        <v>0</v>
      </c>
      <c r="U137" s="110">
        <f>SUM(U95)</f>
        <v>0</v>
      </c>
      <c r="V137" s="110">
        <f>SUM(V95)</f>
        <v>0</v>
      </c>
      <c r="W137" s="112" t="e">
        <f t="shared" si="74"/>
        <v>#DIV/0!</v>
      </c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</row>
    <row r="138" spans="1:196" ht="51.75" hidden="1" customHeight="1" x14ac:dyDescent="0.25">
      <c r="D138" s="237"/>
      <c r="E138" s="28" t="s">
        <v>259</v>
      </c>
      <c r="F138" s="105"/>
      <c r="G138" s="105"/>
      <c r="H138" s="105"/>
      <c r="I138" s="105"/>
      <c r="J138" s="106">
        <f t="shared" ref="J138" si="81">H138-G138</f>
        <v>0</v>
      </c>
      <c r="K138" s="107" t="e">
        <f t="shared" si="70"/>
        <v>#DIV/0!</v>
      </c>
      <c r="L138" s="108">
        <f t="shared" ref="L138:O139" si="82">L31</f>
        <v>0</v>
      </c>
      <c r="M138" s="108">
        <f t="shared" si="82"/>
        <v>0</v>
      </c>
      <c r="N138" s="108">
        <f t="shared" si="82"/>
        <v>0</v>
      </c>
      <c r="O138" s="108">
        <f t="shared" si="82"/>
        <v>0</v>
      </c>
      <c r="P138" s="108">
        <f t="shared" si="79"/>
        <v>0</v>
      </c>
      <c r="Q138" s="109" t="e">
        <f t="shared" si="72"/>
        <v>#DIV/0!</v>
      </c>
      <c r="R138" s="110">
        <f>L138</f>
        <v>0</v>
      </c>
      <c r="S138" s="110">
        <f t="shared" ref="S138:U138" si="83">M138</f>
        <v>0</v>
      </c>
      <c r="T138" s="110">
        <f t="shared" si="83"/>
        <v>0</v>
      </c>
      <c r="U138" s="110">
        <f t="shared" si="83"/>
        <v>0</v>
      </c>
      <c r="V138" s="111">
        <f t="shared" ref="V138" si="84">U138-T138</f>
        <v>0</v>
      </c>
      <c r="W138" s="112" t="e">
        <f t="shared" si="74"/>
        <v>#DIV/0!</v>
      </c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</row>
    <row r="139" spans="1:196" ht="43.5" hidden="1" customHeight="1" x14ac:dyDescent="0.25">
      <c r="D139" s="237"/>
      <c r="E139" s="28" t="s">
        <v>258</v>
      </c>
      <c r="F139" s="105">
        <f t="shared" ref="F139:K139" si="85">F32</f>
        <v>0</v>
      </c>
      <c r="G139" s="105">
        <f t="shared" si="85"/>
        <v>0</v>
      </c>
      <c r="H139" s="105">
        <f t="shared" si="85"/>
        <v>0</v>
      </c>
      <c r="I139" s="105">
        <f t="shared" si="85"/>
        <v>0</v>
      </c>
      <c r="J139" s="105">
        <f t="shared" si="85"/>
        <v>0</v>
      </c>
      <c r="K139" s="105">
        <f t="shared" si="85"/>
        <v>0</v>
      </c>
      <c r="L139" s="108">
        <f t="shared" si="82"/>
        <v>0</v>
      </c>
      <c r="M139" s="108">
        <f t="shared" si="82"/>
        <v>0</v>
      </c>
      <c r="N139" s="108">
        <f t="shared" si="82"/>
        <v>0</v>
      </c>
      <c r="O139" s="108">
        <f t="shared" si="82"/>
        <v>0</v>
      </c>
      <c r="P139" s="108">
        <f>P32</f>
        <v>0</v>
      </c>
      <c r="Q139" s="108">
        <f>Q32</f>
        <v>0</v>
      </c>
      <c r="R139" s="110">
        <f>F139+L139</f>
        <v>0</v>
      </c>
      <c r="S139" s="110">
        <f>F139+M139</f>
        <v>0</v>
      </c>
      <c r="T139" s="110">
        <f>G139+N139</f>
        <v>0</v>
      </c>
      <c r="U139" s="110">
        <f>H139+O139</f>
        <v>0</v>
      </c>
      <c r="V139" s="111">
        <f t="shared" si="73"/>
        <v>0</v>
      </c>
      <c r="W139" s="112" t="e">
        <f t="shared" si="74"/>
        <v>#DIV/0!</v>
      </c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</row>
    <row r="140" spans="1:196" hidden="1" x14ac:dyDescent="0.25">
      <c r="D140" s="237"/>
      <c r="E140" s="386" t="s">
        <v>210</v>
      </c>
      <c r="F140" s="105">
        <f>F13</f>
        <v>203.6</v>
      </c>
      <c r="G140" s="105">
        <f>G13</f>
        <v>16.7</v>
      </c>
      <c r="H140" s="105">
        <f>H13</f>
        <v>0</v>
      </c>
      <c r="I140" s="105"/>
      <c r="J140" s="106">
        <f>H140-G140</f>
        <v>-16.7</v>
      </c>
      <c r="K140" s="107">
        <f>H140/G140</f>
        <v>0</v>
      </c>
      <c r="L140" s="108">
        <f>L13</f>
        <v>0</v>
      </c>
      <c r="M140" s="108">
        <f>M13</f>
        <v>0</v>
      </c>
      <c r="N140" s="108">
        <f>N13</f>
        <v>0</v>
      </c>
      <c r="O140" s="108">
        <f>O13</f>
        <v>0</v>
      </c>
      <c r="P140" s="108">
        <f>O140-N140</f>
        <v>0</v>
      </c>
      <c r="Q140" s="109"/>
      <c r="R140" s="110">
        <f>R13</f>
        <v>203.6</v>
      </c>
      <c r="S140" s="110">
        <f>S13</f>
        <v>203.6</v>
      </c>
      <c r="T140" s="110">
        <f>T13</f>
        <v>16.7</v>
      </c>
      <c r="U140" s="110">
        <f>U13</f>
        <v>0</v>
      </c>
      <c r="V140" s="111">
        <f>U140-T140</f>
        <v>-16.7</v>
      </c>
      <c r="W140" s="112">
        <f>U140/T140</f>
        <v>0</v>
      </c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</row>
    <row r="141" spans="1:196" s="3" customFormat="1" hidden="1" x14ac:dyDescent="0.25">
      <c r="A141" s="202"/>
      <c r="B141" s="203"/>
      <c r="C141" s="203"/>
      <c r="D141" s="241"/>
      <c r="E141" s="387" t="s">
        <v>253</v>
      </c>
      <c r="F141" s="105">
        <f>SUM(F16)</f>
        <v>0</v>
      </c>
      <c r="G141" s="105">
        <f>SUM(G16)</f>
        <v>0</v>
      </c>
      <c r="H141" s="105">
        <f>SUM(H16)</f>
        <v>0</v>
      </c>
      <c r="I141" s="105"/>
      <c r="J141" s="105">
        <f t="shared" ref="J141:J146" si="86">H141-G141</f>
        <v>0</v>
      </c>
      <c r="K141" s="107" t="e">
        <f t="shared" ref="K141:K147" si="87">H141/G141</f>
        <v>#DIV/0!</v>
      </c>
      <c r="L141" s="108">
        <f>SUM(L16)</f>
        <v>0</v>
      </c>
      <c r="M141" s="108">
        <f>SUM(M16)</f>
        <v>0</v>
      </c>
      <c r="N141" s="108">
        <f>SUM(N16)</f>
        <v>0</v>
      </c>
      <c r="O141" s="108">
        <f>SUM(O16)</f>
        <v>0</v>
      </c>
      <c r="P141" s="108">
        <f>SUM(P16)</f>
        <v>0</v>
      </c>
      <c r="Q141" s="109"/>
      <c r="R141" s="110">
        <f>SUM(R16)</f>
        <v>0</v>
      </c>
      <c r="S141" s="110">
        <f>SUM(S16)</f>
        <v>0</v>
      </c>
      <c r="T141" s="110">
        <f>SUM(T16)</f>
        <v>0</v>
      </c>
      <c r="U141" s="110">
        <f>SUM(U16)</f>
        <v>0</v>
      </c>
      <c r="V141" s="110">
        <f>SUM(V16)</f>
        <v>0</v>
      </c>
      <c r="W141" s="112" t="e">
        <f>U141/T141</f>
        <v>#DIV/0!</v>
      </c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</row>
    <row r="142" spans="1:196" s="3" customFormat="1" ht="55.8" hidden="1" customHeight="1" x14ac:dyDescent="0.25">
      <c r="A142" s="202"/>
      <c r="B142" s="203"/>
      <c r="C142" s="203"/>
      <c r="D142" s="241"/>
      <c r="E142" s="39" t="s">
        <v>297</v>
      </c>
      <c r="F142" s="105">
        <f t="shared" ref="F142:W142" si="88">F36</f>
        <v>4117.1000000000004</v>
      </c>
      <c r="G142" s="105">
        <f t="shared" si="88"/>
        <v>300</v>
      </c>
      <c r="H142" s="105">
        <f t="shared" si="88"/>
        <v>0</v>
      </c>
      <c r="I142" s="105">
        <f t="shared" si="88"/>
        <v>0</v>
      </c>
      <c r="J142" s="105">
        <f t="shared" si="88"/>
        <v>-300</v>
      </c>
      <c r="K142" s="105">
        <f t="shared" si="88"/>
        <v>0</v>
      </c>
      <c r="L142" s="108">
        <f t="shared" si="88"/>
        <v>0</v>
      </c>
      <c r="M142" s="108">
        <f t="shared" si="88"/>
        <v>0</v>
      </c>
      <c r="N142" s="108">
        <f t="shared" si="88"/>
        <v>0</v>
      </c>
      <c r="O142" s="108">
        <f t="shared" si="88"/>
        <v>0</v>
      </c>
      <c r="P142" s="108">
        <f t="shared" si="88"/>
        <v>0</v>
      </c>
      <c r="Q142" s="108">
        <f t="shared" si="88"/>
        <v>0</v>
      </c>
      <c r="R142" s="110">
        <f t="shared" si="88"/>
        <v>4117.1000000000004</v>
      </c>
      <c r="S142" s="110">
        <f t="shared" si="88"/>
        <v>4117.1000000000004</v>
      </c>
      <c r="T142" s="110">
        <f t="shared" si="88"/>
        <v>300</v>
      </c>
      <c r="U142" s="110">
        <f t="shared" si="88"/>
        <v>0</v>
      </c>
      <c r="V142" s="110">
        <f t="shared" si="88"/>
        <v>-300</v>
      </c>
      <c r="W142" s="110">
        <f t="shared" si="88"/>
        <v>0</v>
      </c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</row>
    <row r="143" spans="1:196" s="3" customFormat="1" hidden="1" x14ac:dyDescent="0.25">
      <c r="A143" s="202"/>
      <c r="B143" s="203"/>
      <c r="C143" s="203"/>
      <c r="D143" s="241"/>
      <c r="E143" s="39" t="s">
        <v>261</v>
      </c>
      <c r="F143" s="105">
        <f t="shared" ref="F143:W143" si="89">F107</f>
        <v>0</v>
      </c>
      <c r="G143" s="105">
        <f t="shared" si="89"/>
        <v>0</v>
      </c>
      <c r="H143" s="105">
        <f t="shared" si="89"/>
        <v>0</v>
      </c>
      <c r="I143" s="105">
        <f t="shared" si="89"/>
        <v>0</v>
      </c>
      <c r="J143" s="105">
        <f t="shared" si="89"/>
        <v>0</v>
      </c>
      <c r="K143" s="105" t="e">
        <f t="shared" si="89"/>
        <v>#DIV/0!</v>
      </c>
      <c r="L143" s="108">
        <f t="shared" si="89"/>
        <v>0</v>
      </c>
      <c r="M143" s="108">
        <f t="shared" si="89"/>
        <v>0</v>
      </c>
      <c r="N143" s="108">
        <f t="shared" si="89"/>
        <v>0</v>
      </c>
      <c r="O143" s="108">
        <f t="shared" si="89"/>
        <v>0</v>
      </c>
      <c r="P143" s="108">
        <f t="shared" si="89"/>
        <v>0</v>
      </c>
      <c r="Q143" s="109" t="e">
        <f t="shared" si="89"/>
        <v>#DIV/0!</v>
      </c>
      <c r="R143" s="110">
        <f t="shared" si="89"/>
        <v>0</v>
      </c>
      <c r="S143" s="110">
        <f t="shared" si="89"/>
        <v>0</v>
      </c>
      <c r="T143" s="110">
        <f t="shared" si="89"/>
        <v>0</v>
      </c>
      <c r="U143" s="110">
        <f t="shared" si="89"/>
        <v>0</v>
      </c>
      <c r="V143" s="110">
        <f t="shared" si="89"/>
        <v>0</v>
      </c>
      <c r="W143" s="112" t="e">
        <f t="shared" si="89"/>
        <v>#DIV/0!</v>
      </c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</row>
    <row r="144" spans="1:196" s="3" customFormat="1" hidden="1" x14ac:dyDescent="0.25">
      <c r="A144" s="202"/>
      <c r="B144" s="203"/>
      <c r="C144" s="203"/>
      <c r="D144" s="241"/>
      <c r="E144" s="39" t="s">
        <v>274</v>
      </c>
      <c r="F144" s="105">
        <f t="shared" ref="F144:W144" si="90">F69</f>
        <v>0</v>
      </c>
      <c r="G144" s="105">
        <f t="shared" si="90"/>
        <v>0</v>
      </c>
      <c r="H144" s="105">
        <f t="shared" si="90"/>
        <v>0</v>
      </c>
      <c r="I144" s="105">
        <f t="shared" si="90"/>
        <v>0</v>
      </c>
      <c r="J144" s="105">
        <f t="shared" si="90"/>
        <v>0</v>
      </c>
      <c r="K144" s="105" t="e">
        <f t="shared" si="90"/>
        <v>#DIV/0!</v>
      </c>
      <c r="L144" s="108">
        <f t="shared" si="90"/>
        <v>0</v>
      </c>
      <c r="M144" s="108">
        <f t="shared" si="90"/>
        <v>0</v>
      </c>
      <c r="N144" s="108">
        <f t="shared" si="90"/>
        <v>0</v>
      </c>
      <c r="O144" s="108">
        <f t="shared" si="90"/>
        <v>0</v>
      </c>
      <c r="P144" s="108">
        <f t="shared" si="90"/>
        <v>0</v>
      </c>
      <c r="Q144" s="108" t="e">
        <f t="shared" si="90"/>
        <v>#DIV/0!</v>
      </c>
      <c r="R144" s="110">
        <f t="shared" si="90"/>
        <v>0</v>
      </c>
      <c r="S144" s="110">
        <f t="shared" si="90"/>
        <v>0</v>
      </c>
      <c r="T144" s="110">
        <f t="shared" si="90"/>
        <v>0</v>
      </c>
      <c r="U144" s="110">
        <f t="shared" si="90"/>
        <v>0</v>
      </c>
      <c r="V144" s="110">
        <f t="shared" si="90"/>
        <v>0</v>
      </c>
      <c r="W144" s="112" t="e">
        <f t="shared" si="90"/>
        <v>#DIV/0!</v>
      </c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</row>
    <row r="145" spans="1:196" s="3" customFormat="1" ht="28.2" hidden="1" customHeight="1" x14ac:dyDescent="0.25">
      <c r="A145" s="202"/>
      <c r="B145" s="203"/>
      <c r="C145" s="203"/>
      <c r="D145" s="241"/>
      <c r="E145" s="39" t="s">
        <v>275</v>
      </c>
      <c r="F145" s="105">
        <f t="shared" ref="F145:W145" si="91">F85</f>
        <v>0</v>
      </c>
      <c r="G145" s="105">
        <f t="shared" si="91"/>
        <v>0</v>
      </c>
      <c r="H145" s="105">
        <f t="shared" si="91"/>
        <v>0</v>
      </c>
      <c r="I145" s="105">
        <f t="shared" si="91"/>
        <v>0</v>
      </c>
      <c r="J145" s="105">
        <f t="shared" si="91"/>
        <v>0</v>
      </c>
      <c r="K145" s="105" t="e">
        <f t="shared" si="91"/>
        <v>#DIV/0!</v>
      </c>
      <c r="L145" s="108">
        <f t="shared" si="91"/>
        <v>0</v>
      </c>
      <c r="M145" s="108">
        <f t="shared" si="91"/>
        <v>0</v>
      </c>
      <c r="N145" s="108">
        <f t="shared" si="91"/>
        <v>0</v>
      </c>
      <c r="O145" s="108">
        <f t="shared" si="91"/>
        <v>0</v>
      </c>
      <c r="P145" s="108">
        <f t="shared" si="91"/>
        <v>0</v>
      </c>
      <c r="Q145" s="108" t="e">
        <f t="shared" si="91"/>
        <v>#DIV/0!</v>
      </c>
      <c r="R145" s="110">
        <f t="shared" si="91"/>
        <v>0</v>
      </c>
      <c r="S145" s="110">
        <f t="shared" si="91"/>
        <v>0</v>
      </c>
      <c r="T145" s="110">
        <f t="shared" si="91"/>
        <v>0</v>
      </c>
      <c r="U145" s="110">
        <f t="shared" si="91"/>
        <v>0</v>
      </c>
      <c r="V145" s="110">
        <f t="shared" si="91"/>
        <v>0</v>
      </c>
      <c r="W145" s="112" t="e">
        <f t="shared" si="91"/>
        <v>#DIV/0!</v>
      </c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</row>
    <row r="146" spans="1:196" s="216" customFormat="1" ht="22.8" hidden="1" customHeight="1" x14ac:dyDescent="0.3">
      <c r="A146" s="205"/>
      <c r="B146" s="206"/>
      <c r="C146" s="206"/>
      <c r="D146" s="206"/>
      <c r="E146" s="207"/>
      <c r="F146" s="208">
        <f>SUM(F127:F145)</f>
        <v>90714.900000000023</v>
      </c>
      <c r="G146" s="208">
        <f>SUM(G127:G145)</f>
        <v>8327.6</v>
      </c>
      <c r="H146" s="208">
        <f>SUM(H127:H145)</f>
        <v>6944.2</v>
      </c>
      <c r="I146" s="208"/>
      <c r="J146" s="208">
        <f t="shared" si="86"/>
        <v>-1383.4000000000005</v>
      </c>
      <c r="K146" s="209">
        <f t="shared" si="87"/>
        <v>0.83387770786300974</v>
      </c>
      <c r="L146" s="210">
        <f>SUM(L127:L145)</f>
        <v>0</v>
      </c>
      <c r="M146" s="210">
        <f>SUM(M127:M145)</f>
        <v>0</v>
      </c>
      <c r="N146" s="210">
        <f>SUM(N127:N145)</f>
        <v>0</v>
      </c>
      <c r="O146" s="210">
        <f>SUM(O127:O145)</f>
        <v>0</v>
      </c>
      <c r="P146" s="210">
        <f>O146-N146</f>
        <v>0</v>
      </c>
      <c r="Q146" s="211" t="e">
        <f t="shared" si="72"/>
        <v>#DIV/0!</v>
      </c>
      <c r="R146" s="212">
        <f>SUM(R127:R145)</f>
        <v>90714.900000000023</v>
      </c>
      <c r="S146" s="212">
        <f>SUM(S127:S145)</f>
        <v>90714.900000000023</v>
      </c>
      <c r="T146" s="212">
        <f>SUM(T127:T145)</f>
        <v>8327.6</v>
      </c>
      <c r="U146" s="212">
        <f>SUM(U127:U145)</f>
        <v>6944.2</v>
      </c>
      <c r="V146" s="212">
        <f>U146-T146</f>
        <v>-1383.4000000000005</v>
      </c>
      <c r="W146" s="213">
        <f>U146/T146</f>
        <v>0.83387770786300974</v>
      </c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5"/>
      <c r="BJ146" s="215"/>
      <c r="BK146" s="215"/>
      <c r="BL146" s="215"/>
      <c r="BM146" s="215"/>
      <c r="BN146" s="215"/>
      <c r="BO146" s="215"/>
      <c r="BP146" s="215"/>
      <c r="BQ146" s="215"/>
      <c r="BR146" s="215"/>
      <c r="BS146" s="215"/>
      <c r="BT146" s="215"/>
      <c r="BU146" s="215"/>
      <c r="BV146" s="215"/>
      <c r="BW146" s="215"/>
      <c r="BX146" s="215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5"/>
      <c r="CO146" s="215"/>
      <c r="CP146" s="215"/>
      <c r="CQ146" s="215"/>
      <c r="CR146" s="215"/>
      <c r="CS146" s="215"/>
      <c r="CT146" s="215"/>
      <c r="CU146" s="215"/>
      <c r="CV146" s="215"/>
      <c r="CW146" s="215"/>
      <c r="CX146" s="215"/>
      <c r="CY146" s="215"/>
      <c r="CZ146" s="215"/>
      <c r="DA146" s="215"/>
      <c r="DB146" s="215"/>
      <c r="DC146" s="215"/>
      <c r="DD146" s="215"/>
      <c r="DE146" s="215"/>
      <c r="DF146" s="215"/>
      <c r="DG146" s="215"/>
      <c r="DH146" s="215"/>
      <c r="DI146" s="215"/>
      <c r="DJ146" s="215"/>
      <c r="DK146" s="215"/>
      <c r="DL146" s="215"/>
      <c r="DM146" s="215"/>
      <c r="DN146" s="215"/>
      <c r="DO146" s="215"/>
      <c r="DP146" s="215"/>
      <c r="DQ146" s="215"/>
      <c r="DR146" s="215"/>
      <c r="DS146" s="215"/>
      <c r="DT146" s="215"/>
      <c r="DU146" s="215"/>
      <c r="DV146" s="215"/>
      <c r="DW146" s="215"/>
      <c r="DX146" s="215"/>
      <c r="DY146" s="215"/>
      <c r="DZ146" s="215"/>
      <c r="EA146" s="215"/>
      <c r="EB146" s="215"/>
      <c r="EC146" s="215"/>
      <c r="ED146" s="215"/>
      <c r="EE146" s="215"/>
      <c r="EF146" s="215"/>
      <c r="EG146" s="215"/>
      <c r="EH146" s="215"/>
      <c r="EI146" s="215"/>
      <c r="EJ146" s="215"/>
      <c r="EK146" s="215"/>
      <c r="EL146" s="215"/>
      <c r="EM146" s="215"/>
      <c r="EN146" s="215"/>
      <c r="EO146" s="215"/>
      <c r="EP146" s="215"/>
      <c r="EQ146" s="215"/>
      <c r="ER146" s="215"/>
      <c r="ES146" s="215"/>
      <c r="ET146" s="215"/>
      <c r="EU146" s="215"/>
      <c r="EV146" s="215"/>
      <c r="EW146" s="215"/>
      <c r="EX146" s="215"/>
      <c r="EY146" s="215"/>
      <c r="EZ146" s="215"/>
      <c r="FA146" s="215"/>
      <c r="FB146" s="215"/>
      <c r="FC146" s="215"/>
      <c r="FD146" s="215"/>
      <c r="FE146" s="215"/>
      <c r="FF146" s="215"/>
      <c r="FG146" s="215"/>
      <c r="FH146" s="215"/>
      <c r="FI146" s="215"/>
      <c r="FJ146" s="215"/>
      <c r="FK146" s="215"/>
      <c r="FL146" s="215"/>
      <c r="FM146" s="215"/>
      <c r="FN146" s="215"/>
      <c r="FO146" s="215"/>
      <c r="FP146" s="215"/>
      <c r="FQ146" s="215"/>
      <c r="FR146" s="215"/>
      <c r="FS146" s="215"/>
      <c r="FT146" s="215"/>
      <c r="FU146" s="215"/>
      <c r="FV146" s="215"/>
      <c r="FW146" s="215"/>
      <c r="FX146" s="215"/>
      <c r="FY146" s="215"/>
      <c r="FZ146" s="215"/>
      <c r="GA146" s="215"/>
      <c r="GB146" s="215"/>
      <c r="GC146" s="215"/>
      <c r="GD146" s="215"/>
      <c r="GE146" s="207"/>
      <c r="GF146" s="207"/>
      <c r="GG146" s="207"/>
      <c r="GH146" s="207"/>
      <c r="GI146" s="207"/>
      <c r="GJ146" s="207"/>
      <c r="GK146" s="207"/>
      <c r="GL146" s="207"/>
      <c r="GM146" s="207"/>
      <c r="GN146" s="207"/>
    </row>
    <row r="147" spans="1:196" ht="27" hidden="1" customHeight="1" x14ac:dyDescent="0.25">
      <c r="E147" s="24" t="s">
        <v>265</v>
      </c>
      <c r="F147" s="116">
        <f>SUM(F146-F141-F140)</f>
        <v>90511.300000000017</v>
      </c>
      <c r="G147" s="116">
        <f>SUM(G146-G141-G140)</f>
        <v>8310.9</v>
      </c>
      <c r="H147" s="116">
        <f>SUM(H146-H141-H140)</f>
        <v>6944.2</v>
      </c>
      <c r="I147" s="116">
        <f>SUM(I146-I141-I140)</f>
        <v>0</v>
      </c>
      <c r="J147" s="116">
        <f>SUM(J146-J141-J140)</f>
        <v>-1366.7000000000005</v>
      </c>
      <c r="K147" s="204">
        <f t="shared" si="87"/>
        <v>0.83555330950919882</v>
      </c>
      <c r="L147" s="128">
        <f>SUM(L146-L141-L140)</f>
        <v>0</v>
      </c>
      <c r="M147" s="128">
        <f>SUM(M146-M141-M140)</f>
        <v>0</v>
      </c>
      <c r="N147" s="128">
        <f>SUM(N146-N141-N140)</f>
        <v>0</v>
      </c>
      <c r="O147" s="128">
        <f>SUM(O146-O141-O140)</f>
        <v>0</v>
      </c>
      <c r="P147" s="128">
        <f>SUM(P146-P141-P140)</f>
        <v>0</v>
      </c>
      <c r="Q147" s="117" t="e">
        <f t="shared" si="72"/>
        <v>#DIV/0!</v>
      </c>
      <c r="R147" s="129">
        <f>SUM(R146-R141-R140)</f>
        <v>90511.300000000017</v>
      </c>
      <c r="S147" s="129">
        <f>SUM(S146-S141-S140)</f>
        <v>90511.300000000017</v>
      </c>
      <c r="T147" s="129">
        <f>SUM(T146-T141-T140)</f>
        <v>8310.9</v>
      </c>
      <c r="U147" s="129">
        <f>SUM(U146-U141-U140)</f>
        <v>6944.2</v>
      </c>
      <c r="V147" s="129">
        <f>SUM(V146-V141-V140)</f>
        <v>-1366.7000000000005</v>
      </c>
      <c r="W147" s="118">
        <f>U147/T147</f>
        <v>0.83555330950919882</v>
      </c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</row>
    <row r="148" spans="1:196" s="7" customFormat="1" hidden="1" x14ac:dyDescent="0.25">
      <c r="B148" s="124"/>
      <c r="C148" s="124"/>
      <c r="D148" s="124"/>
      <c r="E148" s="28"/>
      <c r="F148" s="81"/>
      <c r="G148" s="81"/>
      <c r="H148" s="125"/>
      <c r="I148" s="76"/>
      <c r="J148" s="76"/>
      <c r="K148" s="126"/>
      <c r="L148" s="127"/>
      <c r="M148" s="127"/>
      <c r="N148" s="127"/>
      <c r="O148" s="127"/>
      <c r="P148" s="127"/>
      <c r="Q148" s="76"/>
      <c r="R148" s="76"/>
      <c r="S148" s="76"/>
      <c r="T148" s="76"/>
      <c r="U148" s="76"/>
      <c r="V148" s="76"/>
      <c r="W148" s="76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</row>
    <row r="149" spans="1:196" hidden="1" x14ac:dyDescent="0.25">
      <c r="E149" s="24" t="s">
        <v>215</v>
      </c>
      <c r="F149" s="81"/>
      <c r="G149" s="81"/>
      <c r="H149" s="82"/>
      <c r="I149" s="79"/>
      <c r="J149" s="79"/>
      <c r="K149" s="83"/>
      <c r="L149" s="76"/>
      <c r="M149" s="77"/>
      <c r="N149" s="76"/>
      <c r="O149" s="77"/>
      <c r="P149" s="78"/>
      <c r="Q149" s="76"/>
      <c r="R149" s="78">
        <f>L146+F146</f>
        <v>90714.900000000023</v>
      </c>
      <c r="S149" s="77"/>
      <c r="T149" s="76"/>
      <c r="U149" s="76"/>
      <c r="V149" s="79"/>
      <c r="W149" s="79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</row>
    <row r="150" spans="1:196" hidden="1" x14ac:dyDescent="0.25">
      <c r="F150" s="81"/>
      <c r="G150" s="81"/>
      <c r="H150" s="82"/>
      <c r="I150" s="79"/>
      <c r="J150" s="79"/>
      <c r="K150" s="83"/>
      <c r="L150" s="76"/>
      <c r="M150" s="77"/>
      <c r="N150" s="76"/>
      <c r="O150" s="77"/>
      <c r="P150" s="78"/>
      <c r="Q150" s="76"/>
      <c r="R150" s="76"/>
      <c r="S150" s="77"/>
      <c r="T150" s="76"/>
      <c r="U150" s="76"/>
      <c r="V150" s="79"/>
      <c r="W150" s="79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</row>
    <row r="151" spans="1:196" hidden="1" x14ac:dyDescent="0.25">
      <c r="E151" s="24" t="s">
        <v>208</v>
      </c>
      <c r="F151" s="105" t="e">
        <f>#REF!</f>
        <v>#REF!</v>
      </c>
      <c r="G151" s="105" t="e">
        <f>#REF!</f>
        <v>#REF!</v>
      </c>
      <c r="H151" s="105" t="e">
        <f>#REF!</f>
        <v>#REF!</v>
      </c>
      <c r="I151" s="105"/>
      <c r="J151" s="106" t="e">
        <f t="shared" ref="J151:J160" si="92">H151-G151</f>
        <v>#REF!</v>
      </c>
      <c r="K151" s="107" t="e">
        <f t="shared" ref="K151:K160" si="93">H151/G151</f>
        <v>#REF!</v>
      </c>
      <c r="L151" s="108" t="e">
        <f>#REF!</f>
        <v>#REF!</v>
      </c>
      <c r="M151" s="108" t="e">
        <f>#REF!</f>
        <v>#REF!</v>
      </c>
      <c r="N151" s="108" t="e">
        <f>#REF!</f>
        <v>#REF!</v>
      </c>
      <c r="O151" s="108" t="e">
        <f>#REF!</f>
        <v>#REF!</v>
      </c>
      <c r="P151" s="108" t="e">
        <f t="shared" ref="P151:P160" si="94">O151-N151</f>
        <v>#REF!</v>
      </c>
      <c r="Q151" s="109" t="e">
        <f>O151/N151</f>
        <v>#REF!</v>
      </c>
      <c r="R151" s="110" t="e">
        <f>#REF!</f>
        <v>#REF!</v>
      </c>
      <c r="S151" s="110" t="e">
        <f>#REF!</f>
        <v>#REF!</v>
      </c>
      <c r="T151" s="110" t="e">
        <f>#REF!</f>
        <v>#REF!</v>
      </c>
      <c r="U151" s="110" t="e">
        <f>#REF!</f>
        <v>#REF!</v>
      </c>
      <c r="V151" s="111" t="e">
        <f>U151-T151</f>
        <v>#REF!</v>
      </c>
      <c r="W151" s="112" t="e">
        <f t="shared" ref="W151:W158" si="95">U151/T151</f>
        <v>#REF!</v>
      </c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</row>
    <row r="152" spans="1:196" hidden="1" x14ac:dyDescent="0.25">
      <c r="E152" s="24" t="s">
        <v>209</v>
      </c>
      <c r="F152" s="105" t="e">
        <f>#REF!</f>
        <v>#REF!</v>
      </c>
      <c r="G152" s="105" t="e">
        <f>#REF!</f>
        <v>#REF!</v>
      </c>
      <c r="H152" s="105" t="e">
        <f>#REF!</f>
        <v>#REF!</v>
      </c>
      <c r="I152" s="113"/>
      <c r="J152" s="106" t="e">
        <f t="shared" si="92"/>
        <v>#REF!</v>
      </c>
      <c r="K152" s="107" t="e">
        <f t="shared" si="93"/>
        <v>#REF!</v>
      </c>
      <c r="L152" s="108" t="e">
        <f>#REF!</f>
        <v>#REF!</v>
      </c>
      <c r="M152" s="108" t="e">
        <f>#REF!</f>
        <v>#REF!</v>
      </c>
      <c r="N152" s="108" t="e">
        <f>#REF!</f>
        <v>#REF!</v>
      </c>
      <c r="O152" s="108" t="e">
        <f>#REF!</f>
        <v>#REF!</v>
      </c>
      <c r="P152" s="108" t="e">
        <f t="shared" si="94"/>
        <v>#REF!</v>
      </c>
      <c r="Q152" s="109" t="e">
        <f t="shared" ref="Q152:Q160" si="96">O152/N152</f>
        <v>#REF!</v>
      </c>
      <c r="R152" s="110" t="e">
        <f>#REF!</f>
        <v>#REF!</v>
      </c>
      <c r="S152" s="110" t="e">
        <f>#REF!</f>
        <v>#REF!</v>
      </c>
      <c r="T152" s="110" t="e">
        <f>#REF!</f>
        <v>#REF!</v>
      </c>
      <c r="U152" s="110" t="e">
        <f>#REF!</f>
        <v>#REF!</v>
      </c>
      <c r="V152" s="111" t="e">
        <f t="shared" ref="V152:V160" si="97">U152-T152</f>
        <v>#REF!</v>
      </c>
      <c r="W152" s="112" t="e">
        <f t="shared" si="95"/>
        <v>#REF!</v>
      </c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</row>
    <row r="153" spans="1:196" hidden="1" x14ac:dyDescent="0.25">
      <c r="E153" s="24" t="s">
        <v>207</v>
      </c>
      <c r="F153" s="105" t="e">
        <f>#REF!</f>
        <v>#REF!</v>
      </c>
      <c r="G153" s="105" t="e">
        <f>#REF!</f>
        <v>#REF!</v>
      </c>
      <c r="H153" s="105" t="e">
        <f>#REF!</f>
        <v>#REF!</v>
      </c>
      <c r="I153" s="113"/>
      <c r="J153" s="106" t="e">
        <f t="shared" si="92"/>
        <v>#REF!</v>
      </c>
      <c r="K153" s="107" t="e">
        <f t="shared" si="93"/>
        <v>#REF!</v>
      </c>
      <c r="L153" s="108" t="e">
        <f>#REF!</f>
        <v>#REF!</v>
      </c>
      <c r="M153" s="108" t="e">
        <f>#REF!</f>
        <v>#REF!</v>
      </c>
      <c r="N153" s="108" t="e">
        <f>#REF!</f>
        <v>#REF!</v>
      </c>
      <c r="O153" s="108" t="e">
        <f>#REF!</f>
        <v>#REF!</v>
      </c>
      <c r="P153" s="108" t="e">
        <f t="shared" si="94"/>
        <v>#REF!</v>
      </c>
      <c r="Q153" s="109" t="e">
        <f t="shared" si="96"/>
        <v>#REF!</v>
      </c>
      <c r="R153" s="110" t="e">
        <f>#REF!</f>
        <v>#REF!</v>
      </c>
      <c r="S153" s="110" t="e">
        <f>#REF!</f>
        <v>#REF!</v>
      </c>
      <c r="T153" s="110" t="e">
        <f>#REF!</f>
        <v>#REF!</v>
      </c>
      <c r="U153" s="110" t="e">
        <f>#REF!</f>
        <v>#REF!</v>
      </c>
      <c r="V153" s="111" t="e">
        <f t="shared" si="97"/>
        <v>#REF!</v>
      </c>
      <c r="W153" s="112" t="e">
        <f t="shared" si="95"/>
        <v>#REF!</v>
      </c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</row>
    <row r="154" spans="1:196" hidden="1" x14ac:dyDescent="0.25">
      <c r="E154" s="24" t="s">
        <v>210</v>
      </c>
      <c r="F154" s="105">
        <f>F140</f>
        <v>203.6</v>
      </c>
      <c r="G154" s="105">
        <f>G140</f>
        <v>16.7</v>
      </c>
      <c r="H154" s="105">
        <f>H140</f>
        <v>0</v>
      </c>
      <c r="I154" s="105"/>
      <c r="J154" s="106">
        <f t="shared" si="92"/>
        <v>-16.7</v>
      </c>
      <c r="K154" s="107">
        <f t="shared" si="93"/>
        <v>0</v>
      </c>
      <c r="L154" s="108">
        <f>L140</f>
        <v>0</v>
      </c>
      <c r="M154" s="108">
        <f>M140</f>
        <v>0</v>
      </c>
      <c r="N154" s="108">
        <f>N140</f>
        <v>0</v>
      </c>
      <c r="O154" s="108">
        <f>O140</f>
        <v>0</v>
      </c>
      <c r="P154" s="108">
        <f t="shared" si="94"/>
        <v>0</v>
      </c>
      <c r="Q154" s="109" t="e">
        <f t="shared" si="96"/>
        <v>#DIV/0!</v>
      </c>
      <c r="R154" s="110">
        <f>R140</f>
        <v>203.6</v>
      </c>
      <c r="S154" s="110">
        <f>S140</f>
        <v>203.6</v>
      </c>
      <c r="T154" s="110">
        <f>T140</f>
        <v>16.7</v>
      </c>
      <c r="U154" s="110">
        <f>U140</f>
        <v>0</v>
      </c>
      <c r="V154" s="111">
        <f t="shared" si="97"/>
        <v>-16.7</v>
      </c>
      <c r="W154" s="112">
        <f t="shared" si="95"/>
        <v>0</v>
      </c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</row>
    <row r="155" spans="1:196" hidden="1" x14ac:dyDescent="0.25">
      <c r="E155" s="24" t="s">
        <v>211</v>
      </c>
      <c r="F155" s="105">
        <f>F127</f>
        <v>77386.100000000006</v>
      </c>
      <c r="G155" s="105">
        <f>G127</f>
        <v>5067.2</v>
      </c>
      <c r="H155" s="105">
        <f>H127</f>
        <v>5042.8</v>
      </c>
      <c r="I155" s="105"/>
      <c r="J155" s="106">
        <f t="shared" si="92"/>
        <v>-24.399999999999636</v>
      </c>
      <c r="K155" s="107">
        <f t="shared" si="93"/>
        <v>0.99518471739816872</v>
      </c>
      <c r="L155" s="108">
        <f>L127</f>
        <v>0</v>
      </c>
      <c r="M155" s="108">
        <f>M127</f>
        <v>0</v>
      </c>
      <c r="N155" s="108">
        <f>N127</f>
        <v>0</v>
      </c>
      <c r="O155" s="108">
        <f>O127</f>
        <v>0</v>
      </c>
      <c r="P155" s="108">
        <f t="shared" si="94"/>
        <v>0</v>
      </c>
      <c r="Q155" s="109" t="e">
        <f t="shared" si="96"/>
        <v>#DIV/0!</v>
      </c>
      <c r="R155" s="110">
        <f>R127</f>
        <v>77386.100000000006</v>
      </c>
      <c r="S155" s="110">
        <f>S127</f>
        <v>77386.100000000006</v>
      </c>
      <c r="T155" s="110">
        <f>T127</f>
        <v>5067.2</v>
      </c>
      <c r="U155" s="110">
        <f>U127</f>
        <v>5042.8</v>
      </c>
      <c r="V155" s="111">
        <f t="shared" si="97"/>
        <v>-24.399999999999636</v>
      </c>
      <c r="W155" s="112">
        <f t="shared" si="95"/>
        <v>0.99518471739816872</v>
      </c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</row>
    <row r="156" spans="1:196" ht="13.95" hidden="1" customHeight="1" x14ac:dyDescent="0.25">
      <c r="E156" s="24" t="s">
        <v>212</v>
      </c>
      <c r="F156" s="105">
        <f>F130</f>
        <v>355.70000000000005</v>
      </c>
      <c r="G156" s="105">
        <f>G130</f>
        <v>59.400000000000006</v>
      </c>
      <c r="H156" s="105">
        <f>H130</f>
        <v>0</v>
      </c>
      <c r="I156" s="105"/>
      <c r="J156" s="106">
        <f t="shared" si="92"/>
        <v>-59.400000000000006</v>
      </c>
      <c r="K156" s="107">
        <f t="shared" si="93"/>
        <v>0</v>
      </c>
      <c r="L156" s="108">
        <f>L130</f>
        <v>0</v>
      </c>
      <c r="M156" s="108">
        <f>M130</f>
        <v>0</v>
      </c>
      <c r="N156" s="108">
        <f>N130</f>
        <v>0</v>
      </c>
      <c r="O156" s="108">
        <f>O130</f>
        <v>0</v>
      </c>
      <c r="P156" s="108">
        <f t="shared" si="94"/>
        <v>0</v>
      </c>
      <c r="Q156" s="109" t="e">
        <f t="shared" si="96"/>
        <v>#DIV/0!</v>
      </c>
      <c r="R156" s="110">
        <f>R130</f>
        <v>355.70000000000005</v>
      </c>
      <c r="S156" s="110">
        <f>S130</f>
        <v>355.70000000000005</v>
      </c>
      <c r="T156" s="110">
        <f>T130</f>
        <v>59.400000000000006</v>
      </c>
      <c r="U156" s="110">
        <f>U130</f>
        <v>0</v>
      </c>
      <c r="V156" s="111">
        <f t="shared" si="97"/>
        <v>-59.400000000000006</v>
      </c>
      <c r="W156" s="112">
        <f t="shared" si="95"/>
        <v>0</v>
      </c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</row>
    <row r="157" spans="1:196" ht="26.4" hidden="1" x14ac:dyDescent="0.25">
      <c r="E157" s="24" t="s">
        <v>216</v>
      </c>
      <c r="F157" s="105">
        <f>F132+F133</f>
        <v>8419.6</v>
      </c>
      <c r="G157" s="105">
        <f>G132+G133</f>
        <v>2806.7000000000003</v>
      </c>
      <c r="H157" s="105">
        <f>H132+H133</f>
        <v>1864.3</v>
      </c>
      <c r="I157" s="105"/>
      <c r="J157" s="106">
        <f t="shared" si="92"/>
        <v>-942.40000000000032</v>
      </c>
      <c r="K157" s="107">
        <f t="shared" si="93"/>
        <v>0.66423201624683781</v>
      </c>
      <c r="L157" s="108">
        <f>L132+L133</f>
        <v>0</v>
      </c>
      <c r="M157" s="108">
        <f>M132+M133</f>
        <v>0</v>
      </c>
      <c r="N157" s="108">
        <f>N132+N133</f>
        <v>0</v>
      </c>
      <c r="O157" s="108">
        <f>O132+O133</f>
        <v>0</v>
      </c>
      <c r="P157" s="108">
        <f t="shared" si="94"/>
        <v>0</v>
      </c>
      <c r="Q157" s="109" t="e">
        <f t="shared" si="96"/>
        <v>#DIV/0!</v>
      </c>
      <c r="R157" s="110">
        <f>R132+R133</f>
        <v>8419.6</v>
      </c>
      <c r="S157" s="110">
        <f>S132+S133</f>
        <v>8419.6</v>
      </c>
      <c r="T157" s="110">
        <f>T132+T133</f>
        <v>2806.7000000000003</v>
      </c>
      <c r="U157" s="110">
        <f>U132+U133</f>
        <v>1864.3</v>
      </c>
      <c r="V157" s="111">
        <f t="shared" si="97"/>
        <v>-942.40000000000032</v>
      </c>
      <c r="W157" s="112">
        <f t="shared" si="95"/>
        <v>0.66423201624683781</v>
      </c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</row>
    <row r="158" spans="1:196" ht="26.4" hidden="1" x14ac:dyDescent="0.25">
      <c r="E158" s="24" t="s">
        <v>214</v>
      </c>
      <c r="F158" s="105">
        <f>F134</f>
        <v>0</v>
      </c>
      <c r="G158" s="105">
        <f>G134</f>
        <v>0</v>
      </c>
      <c r="H158" s="105">
        <f>H134</f>
        <v>0</v>
      </c>
      <c r="I158" s="105"/>
      <c r="J158" s="106">
        <f t="shared" si="92"/>
        <v>0</v>
      </c>
      <c r="K158" s="107" t="e">
        <f t="shared" si="93"/>
        <v>#DIV/0!</v>
      </c>
      <c r="L158" s="108">
        <f>L134</f>
        <v>0</v>
      </c>
      <c r="M158" s="108">
        <f>M134</f>
        <v>0</v>
      </c>
      <c r="N158" s="108">
        <f>N134</f>
        <v>0</v>
      </c>
      <c r="O158" s="108">
        <f>O134</f>
        <v>0</v>
      </c>
      <c r="P158" s="108">
        <f t="shared" si="94"/>
        <v>0</v>
      </c>
      <c r="Q158" s="109" t="e">
        <f t="shared" si="96"/>
        <v>#DIV/0!</v>
      </c>
      <c r="R158" s="110">
        <f>R134</f>
        <v>0</v>
      </c>
      <c r="S158" s="110">
        <f>S134</f>
        <v>0</v>
      </c>
      <c r="T158" s="110">
        <f>T134</f>
        <v>0</v>
      </c>
      <c r="U158" s="110">
        <f>U134</f>
        <v>0</v>
      </c>
      <c r="V158" s="111">
        <f t="shared" si="97"/>
        <v>0</v>
      </c>
      <c r="W158" s="112" t="e">
        <f t="shared" si="95"/>
        <v>#DIV/0!</v>
      </c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</row>
    <row r="159" spans="1:196" hidden="1" x14ac:dyDescent="0.25">
      <c r="F159" s="80"/>
      <c r="G159" s="80"/>
      <c r="H159" s="77"/>
      <c r="I159" s="79"/>
      <c r="J159" s="106">
        <f t="shared" si="92"/>
        <v>0</v>
      </c>
      <c r="K159" s="107" t="e">
        <f t="shared" si="93"/>
        <v>#DIV/0!</v>
      </c>
      <c r="L159" s="76"/>
      <c r="M159" s="87"/>
      <c r="N159" s="76"/>
      <c r="O159" s="87"/>
      <c r="P159" s="108">
        <f t="shared" si="94"/>
        <v>0</v>
      </c>
      <c r="Q159" s="109" t="e">
        <f t="shared" si="96"/>
        <v>#DIV/0!</v>
      </c>
      <c r="R159" s="76"/>
      <c r="S159" s="77"/>
      <c r="T159" s="76"/>
      <c r="U159" s="76"/>
      <c r="V159" s="111">
        <f t="shared" si="97"/>
        <v>0</v>
      </c>
      <c r="W159" s="112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</row>
    <row r="160" spans="1:196" s="13" customFormat="1" ht="16.95" hidden="1" customHeight="1" x14ac:dyDescent="0.25">
      <c r="A160" s="22"/>
      <c r="B160" s="25"/>
      <c r="C160" s="25"/>
      <c r="D160" s="25"/>
      <c r="E160" s="26" t="s">
        <v>219</v>
      </c>
      <c r="F160" s="96" t="e">
        <f>SUM(F151:F153,F155:F158)</f>
        <v>#REF!</v>
      </c>
      <c r="G160" s="96" t="e">
        <f>SUM(G151:G153,G155:G158)</f>
        <v>#REF!</v>
      </c>
      <c r="H160" s="96" t="e">
        <f>SUM(H151:H153,H155:H158)</f>
        <v>#REF!</v>
      </c>
      <c r="I160" s="119"/>
      <c r="J160" s="106" t="e">
        <f t="shared" si="92"/>
        <v>#REF!</v>
      </c>
      <c r="K160" s="107" t="e">
        <f t="shared" si="93"/>
        <v>#REF!</v>
      </c>
      <c r="L160" s="96" t="e">
        <f>SUM(L151:L153,L155:L158)</f>
        <v>#REF!</v>
      </c>
      <c r="M160" s="96" t="e">
        <f>SUM(M151:M153,M155:M158)</f>
        <v>#REF!</v>
      </c>
      <c r="N160" s="96" t="e">
        <f>SUM(N151:N153,N155:N158)</f>
        <v>#REF!</v>
      </c>
      <c r="O160" s="100" t="e">
        <f t="shared" ref="O160" si="98">SUM(O151:O153,O155:O158)</f>
        <v>#REF!</v>
      </c>
      <c r="P160" s="108" t="e">
        <f t="shared" si="94"/>
        <v>#REF!</v>
      </c>
      <c r="Q160" s="109" t="e">
        <f t="shared" si="96"/>
        <v>#REF!</v>
      </c>
      <c r="R160" s="96" t="e">
        <f>SUM(R151:R153,R155:R158)</f>
        <v>#REF!</v>
      </c>
      <c r="S160" s="96" t="e">
        <f>SUM(S151:S153,S155:S158)</f>
        <v>#REF!</v>
      </c>
      <c r="T160" s="96" t="e">
        <f>SUM(T151:T153,T155:T158)</f>
        <v>#REF!</v>
      </c>
      <c r="U160" s="96" t="e">
        <f>SUM(U151:U153,U155:U158)</f>
        <v>#REF!</v>
      </c>
      <c r="V160" s="111" t="e">
        <f t="shared" si="97"/>
        <v>#REF!</v>
      </c>
      <c r="W160" s="112" t="e">
        <f t="shared" ref="W160" si="99">U160/T160</f>
        <v>#REF!</v>
      </c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  <c r="EO160" s="71"/>
      <c r="EP160" s="71"/>
      <c r="EQ160" s="71"/>
      <c r="ER160" s="71"/>
      <c r="ES160" s="71"/>
      <c r="ET160" s="71"/>
      <c r="EU160" s="71"/>
      <c r="EV160" s="71"/>
      <c r="EW160" s="71"/>
      <c r="EX160" s="71"/>
      <c r="EY160" s="71"/>
      <c r="EZ160" s="71"/>
      <c r="FA160" s="71"/>
      <c r="FB160" s="71"/>
      <c r="FC160" s="71"/>
      <c r="FD160" s="71"/>
      <c r="FE160" s="71"/>
      <c r="FF160" s="71"/>
      <c r="FG160" s="71"/>
      <c r="FH160" s="71"/>
      <c r="FI160" s="71"/>
      <c r="FJ160" s="71"/>
      <c r="FK160" s="71"/>
      <c r="FL160" s="71"/>
      <c r="FM160" s="71"/>
      <c r="FN160" s="71"/>
      <c r="FO160" s="71"/>
      <c r="FP160" s="71"/>
      <c r="FQ160" s="71"/>
      <c r="FR160" s="71"/>
      <c r="FS160" s="71"/>
      <c r="FT160" s="71"/>
      <c r="FU160" s="71"/>
      <c r="FV160" s="71"/>
      <c r="FW160" s="71"/>
      <c r="FX160" s="71"/>
      <c r="FY160" s="71"/>
      <c r="FZ160" s="71"/>
      <c r="GA160" s="71"/>
      <c r="GB160" s="71"/>
      <c r="GC160" s="71"/>
      <c r="GD160" s="71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</row>
    <row r="161" spans="5:43" hidden="1" x14ac:dyDescent="0.25">
      <c r="F161" s="81"/>
      <c r="G161" s="81"/>
      <c r="H161" s="82"/>
      <c r="I161" s="79"/>
      <c r="J161" s="79"/>
      <c r="K161" s="83"/>
      <c r="L161" s="76"/>
      <c r="M161" s="87"/>
      <c r="N161" s="76"/>
      <c r="O161" s="87"/>
      <c r="P161" s="78"/>
      <c r="Q161" s="76"/>
      <c r="R161" s="76"/>
      <c r="S161" s="77"/>
      <c r="T161" s="76"/>
      <c r="U161" s="76"/>
      <c r="V161" s="79"/>
      <c r="W161" s="79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</row>
    <row r="162" spans="5:43" hidden="1" x14ac:dyDescent="0.25">
      <c r="F162" s="81"/>
      <c r="G162" s="81"/>
      <c r="H162" s="82"/>
      <c r="I162" s="79"/>
      <c r="J162" s="79"/>
      <c r="K162" s="83"/>
      <c r="L162" s="76"/>
      <c r="M162" s="87"/>
      <c r="N162" s="76"/>
      <c r="O162" s="87"/>
      <c r="P162" s="78"/>
      <c r="Q162" s="76"/>
      <c r="R162" s="76"/>
      <c r="S162" s="77"/>
      <c r="T162" s="76"/>
      <c r="U162" s="76"/>
      <c r="V162" s="79"/>
      <c r="W162" s="79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</row>
    <row r="163" spans="5:43" ht="26.4" hidden="1" x14ac:dyDescent="0.25">
      <c r="E163" s="235" t="s">
        <v>276</v>
      </c>
      <c r="F163" s="81"/>
      <c r="G163" s="81"/>
      <c r="H163" s="82"/>
      <c r="I163" s="79"/>
      <c r="J163" s="79"/>
      <c r="K163" s="83"/>
      <c r="L163" s="76"/>
      <c r="M163" s="87"/>
      <c r="N163" s="76"/>
      <c r="O163" s="87"/>
      <c r="P163" s="78"/>
      <c r="Q163" s="76"/>
      <c r="R163" s="236">
        <f>R7</f>
        <v>90714.900000000023</v>
      </c>
      <c r="S163" s="236">
        <f t="shared" ref="S163:T163" si="100">S7</f>
        <v>90714.900000000023</v>
      </c>
      <c r="T163" s="236">
        <f t="shared" si="100"/>
        <v>8327.6</v>
      </c>
      <c r="U163" s="76"/>
      <c r="V163" s="79"/>
      <c r="W163" s="79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</row>
    <row r="164" spans="5:43" hidden="1" x14ac:dyDescent="0.25">
      <c r="F164" s="81"/>
      <c r="G164" s="81"/>
      <c r="H164" s="82"/>
      <c r="I164" s="79"/>
      <c r="J164" s="79"/>
      <c r="K164" s="83"/>
      <c r="L164" s="76"/>
      <c r="M164" s="87"/>
      <c r="N164" s="76"/>
      <c r="O164" s="87"/>
      <c r="P164" s="78"/>
      <c r="Q164" s="76"/>
      <c r="R164" s="76"/>
      <c r="S164" s="77"/>
      <c r="T164" s="76"/>
      <c r="U164" s="76"/>
      <c r="V164" s="79"/>
      <c r="W164" s="79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</row>
    <row r="165" spans="5:43" hidden="1" x14ac:dyDescent="0.25">
      <c r="F165" s="81"/>
      <c r="G165" s="81"/>
      <c r="H165" s="82"/>
      <c r="I165" s="79"/>
      <c r="J165" s="79"/>
      <c r="K165" s="83"/>
      <c r="L165" s="76"/>
      <c r="M165" s="87"/>
      <c r="N165" s="76"/>
      <c r="O165" s="87"/>
      <c r="P165" s="78"/>
      <c r="Q165" s="76"/>
      <c r="R165" s="78"/>
      <c r="S165" s="77"/>
      <c r="T165" s="76"/>
      <c r="U165" s="76"/>
      <c r="V165" s="79"/>
      <c r="W165" s="79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</row>
    <row r="166" spans="5:43" hidden="1" x14ac:dyDescent="0.25">
      <c r="F166" s="81"/>
      <c r="G166" s="81"/>
      <c r="H166" s="82"/>
      <c r="I166" s="79"/>
      <c r="J166" s="79"/>
      <c r="K166" s="83"/>
      <c r="L166" s="76"/>
      <c r="M166" s="87"/>
      <c r="N166" s="76"/>
      <c r="O166" s="87"/>
      <c r="P166" s="78"/>
      <c r="Q166" s="76"/>
      <c r="R166" s="76"/>
      <c r="S166" s="77"/>
      <c r="T166" s="76"/>
      <c r="U166" s="76"/>
      <c r="V166" s="79"/>
      <c r="W166" s="79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</row>
    <row r="167" spans="5:43" hidden="1" x14ac:dyDescent="0.25">
      <c r="F167" s="81"/>
      <c r="G167" s="81"/>
      <c r="H167" s="82"/>
      <c r="I167" s="79"/>
      <c r="J167" s="79"/>
      <c r="K167" s="83"/>
      <c r="L167" s="76"/>
      <c r="M167" s="87"/>
      <c r="N167" s="76"/>
      <c r="O167" s="87"/>
      <c r="P167" s="78"/>
      <c r="Q167" s="76"/>
      <c r="R167" s="76"/>
      <c r="S167" s="77"/>
      <c r="T167" s="76"/>
      <c r="U167" s="76"/>
      <c r="V167" s="79"/>
      <c r="W167" s="79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</row>
    <row r="168" spans="5:43" hidden="1" x14ac:dyDescent="0.25">
      <c r="F168" s="81"/>
      <c r="G168" s="81"/>
      <c r="H168" s="82"/>
      <c r="I168" s="79"/>
      <c r="J168" s="79"/>
      <c r="K168" s="83"/>
      <c r="L168" s="76"/>
      <c r="M168" s="87"/>
      <c r="N168" s="76"/>
      <c r="O168" s="87"/>
      <c r="P168" s="78"/>
      <c r="Q168" s="76"/>
      <c r="R168" s="76"/>
      <c r="S168" s="77"/>
      <c r="T168" s="76"/>
      <c r="U168" s="76"/>
      <c r="V168" s="79"/>
      <c r="W168" s="79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</row>
    <row r="169" spans="5:43" hidden="1" x14ac:dyDescent="0.25">
      <c r="F169" s="81"/>
      <c r="G169" s="81"/>
      <c r="H169" s="82"/>
      <c r="I169" s="79"/>
      <c r="J169" s="79"/>
      <c r="K169" s="83"/>
      <c r="L169" s="76"/>
      <c r="M169" s="87"/>
      <c r="N169" s="76"/>
      <c r="O169" s="87"/>
      <c r="P169" s="78"/>
      <c r="Q169" s="76"/>
      <c r="R169" s="76"/>
      <c r="S169" s="77"/>
      <c r="T169" s="76"/>
      <c r="U169" s="76"/>
      <c r="V169" s="79"/>
      <c r="W169" s="79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</row>
    <row r="170" spans="5:43" hidden="1" x14ac:dyDescent="0.25">
      <c r="F170" s="81"/>
      <c r="G170" s="81"/>
      <c r="H170" s="82"/>
      <c r="I170" s="79"/>
      <c r="J170" s="79"/>
      <c r="K170" s="83"/>
      <c r="L170" s="76"/>
      <c r="M170" s="87"/>
      <c r="N170" s="76"/>
      <c r="O170" s="87"/>
      <c r="P170" s="78"/>
      <c r="Q170" s="76"/>
      <c r="R170" s="76"/>
      <c r="S170" s="77"/>
      <c r="T170" s="76"/>
      <c r="U170" s="76"/>
      <c r="V170" s="79"/>
      <c r="W170" s="79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</row>
    <row r="171" spans="5:43" hidden="1" x14ac:dyDescent="0.25">
      <c r="F171" s="81"/>
      <c r="G171" s="81"/>
      <c r="H171" s="82"/>
      <c r="I171" s="79"/>
      <c r="J171" s="79"/>
      <c r="K171" s="83"/>
      <c r="L171" s="76"/>
      <c r="M171" s="87"/>
      <c r="N171" s="76"/>
      <c r="O171" s="87"/>
      <c r="P171" s="78"/>
      <c r="Q171" s="76"/>
      <c r="R171" s="76"/>
      <c r="S171" s="77"/>
      <c r="T171" s="76"/>
      <c r="U171" s="76"/>
      <c r="V171" s="79"/>
      <c r="W171" s="79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</row>
    <row r="172" spans="5:43" hidden="1" x14ac:dyDescent="0.25">
      <c r="F172" s="81"/>
      <c r="G172" s="81"/>
      <c r="H172" s="82"/>
      <c r="I172" s="79"/>
      <c r="J172" s="79"/>
      <c r="K172" s="83"/>
      <c r="L172" s="76"/>
      <c r="M172" s="87"/>
      <c r="N172" s="76"/>
      <c r="O172" s="87"/>
      <c r="P172" s="78"/>
      <c r="Q172" s="76"/>
      <c r="R172" s="76"/>
      <c r="S172" s="77"/>
      <c r="T172" s="76"/>
      <c r="U172" s="76"/>
      <c r="V172" s="79"/>
      <c r="W172" s="79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</row>
    <row r="173" spans="5:43" hidden="1" x14ac:dyDescent="0.25">
      <c r="F173" s="81"/>
      <c r="G173" s="81"/>
      <c r="H173" s="82"/>
      <c r="I173" s="79"/>
      <c r="J173" s="79"/>
      <c r="K173" s="83"/>
      <c r="L173" s="76"/>
      <c r="M173" s="87"/>
      <c r="N173" s="76"/>
      <c r="O173" s="87"/>
      <c r="P173" s="78"/>
      <c r="Q173" s="76"/>
      <c r="R173" s="76"/>
      <c r="S173" s="77"/>
      <c r="T173" s="76"/>
      <c r="U173" s="76"/>
      <c r="V173" s="79"/>
      <c r="W173" s="79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</row>
    <row r="174" spans="5:43" hidden="1" x14ac:dyDescent="0.25">
      <c r="F174" s="81"/>
      <c r="G174" s="81"/>
      <c r="H174" s="82"/>
      <c r="I174" s="79"/>
      <c r="J174" s="79"/>
      <c r="K174" s="83"/>
      <c r="L174" s="76"/>
      <c r="M174" s="87"/>
      <c r="N174" s="76"/>
      <c r="O174" s="87"/>
      <c r="P174" s="78"/>
      <c r="Q174" s="76"/>
      <c r="R174" s="76"/>
      <c r="S174" s="77"/>
      <c r="T174" s="76"/>
      <c r="U174" s="76"/>
      <c r="V174" s="79"/>
      <c r="W174" s="79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</row>
    <row r="175" spans="5:43" x14ac:dyDescent="0.25">
      <c r="F175" s="81"/>
      <c r="G175" s="81"/>
      <c r="H175" s="82"/>
      <c r="I175" s="79"/>
      <c r="J175" s="79"/>
      <c r="K175" s="83"/>
      <c r="L175" s="76"/>
      <c r="M175" s="87"/>
      <c r="N175" s="76"/>
      <c r="O175" s="87"/>
      <c r="P175" s="78"/>
      <c r="Q175" s="76"/>
      <c r="R175" s="76"/>
      <c r="S175" s="77"/>
      <c r="T175" s="76"/>
      <c r="U175" s="76"/>
      <c r="V175" s="79"/>
      <c r="W175" s="79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</row>
    <row r="176" spans="5:43" x14ac:dyDescent="0.25">
      <c r="F176" s="81"/>
      <c r="G176" s="81"/>
      <c r="H176" s="82"/>
      <c r="I176" s="79"/>
      <c r="J176" s="79"/>
      <c r="K176" s="83"/>
      <c r="L176" s="76"/>
      <c r="M176" s="87"/>
      <c r="N176" s="76"/>
      <c r="O176" s="87"/>
      <c r="P176" s="78"/>
      <c r="Q176" s="76"/>
      <c r="R176" s="76"/>
      <c r="S176" s="77"/>
      <c r="T176" s="76"/>
      <c r="U176" s="76"/>
      <c r="V176" s="79"/>
      <c r="W176" s="79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</row>
    <row r="177" spans="6:43" x14ac:dyDescent="0.25">
      <c r="F177" s="81"/>
      <c r="G177" s="81"/>
      <c r="H177" s="82"/>
      <c r="I177" s="79"/>
      <c r="J177" s="79"/>
      <c r="K177" s="83"/>
      <c r="L177" s="76"/>
      <c r="M177" s="87"/>
      <c r="N177" s="76"/>
      <c r="O177" s="87"/>
      <c r="P177" s="78"/>
      <c r="Q177" s="76"/>
      <c r="R177" s="76"/>
      <c r="S177" s="77"/>
      <c r="T177" s="76"/>
      <c r="U177" s="76"/>
      <c r="V177" s="79"/>
      <c r="W177" s="79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</row>
    <row r="178" spans="6:43" x14ac:dyDescent="0.25">
      <c r="F178" s="81"/>
      <c r="G178" s="81"/>
      <c r="H178" s="82"/>
      <c r="I178" s="79"/>
      <c r="J178" s="79"/>
      <c r="K178" s="83"/>
      <c r="L178" s="76"/>
      <c r="M178" s="87"/>
      <c r="N178" s="76"/>
      <c r="O178" s="87"/>
      <c r="P178" s="78"/>
      <c r="Q178" s="76"/>
      <c r="R178" s="76"/>
      <c r="S178" s="77"/>
      <c r="T178" s="76"/>
      <c r="U178" s="76"/>
      <c r="V178" s="79"/>
      <c r="W178" s="79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</row>
    <row r="179" spans="6:43" x14ac:dyDescent="0.25">
      <c r="F179" s="81"/>
      <c r="G179" s="81"/>
      <c r="H179" s="82"/>
      <c r="I179" s="79"/>
      <c r="J179" s="79"/>
      <c r="K179" s="83"/>
      <c r="L179" s="76"/>
      <c r="M179" s="87"/>
      <c r="N179" s="76"/>
      <c r="O179" s="87"/>
      <c r="P179" s="78"/>
      <c r="Q179" s="76"/>
      <c r="R179" s="76"/>
      <c r="S179" s="77"/>
      <c r="T179" s="76"/>
      <c r="U179" s="76"/>
      <c r="V179" s="79"/>
      <c r="W179" s="79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</row>
    <row r="180" spans="6:43" x14ac:dyDescent="0.25">
      <c r="F180" s="81"/>
      <c r="G180" s="81"/>
      <c r="H180" s="82"/>
      <c r="I180" s="79"/>
      <c r="J180" s="79"/>
      <c r="K180" s="83"/>
      <c r="L180" s="76"/>
      <c r="M180" s="87"/>
      <c r="N180" s="76"/>
      <c r="O180" s="87"/>
      <c r="P180" s="78"/>
      <c r="Q180" s="76"/>
      <c r="R180" s="76"/>
      <c r="S180" s="77"/>
      <c r="T180" s="76"/>
      <c r="U180" s="76"/>
      <c r="V180" s="79"/>
      <c r="W180" s="79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</row>
    <row r="181" spans="6:43" x14ac:dyDescent="0.25">
      <c r="F181" s="81"/>
      <c r="G181" s="81"/>
      <c r="H181" s="82"/>
      <c r="I181" s="79"/>
      <c r="J181" s="79"/>
      <c r="K181" s="83"/>
      <c r="L181" s="76"/>
      <c r="M181" s="87"/>
      <c r="N181" s="76"/>
      <c r="O181" s="87"/>
      <c r="P181" s="78"/>
      <c r="Q181" s="76"/>
      <c r="R181" s="76"/>
      <c r="S181" s="77"/>
      <c r="T181" s="76"/>
      <c r="U181" s="76"/>
      <c r="V181" s="79"/>
      <c r="W181" s="79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</row>
    <row r="182" spans="6:43" x14ac:dyDescent="0.25">
      <c r="F182" s="81"/>
      <c r="G182" s="81"/>
      <c r="H182" s="82"/>
      <c r="I182" s="79"/>
      <c r="J182" s="79"/>
      <c r="K182" s="83"/>
      <c r="L182" s="76"/>
      <c r="M182" s="87"/>
      <c r="N182" s="76"/>
      <c r="O182" s="87"/>
      <c r="P182" s="78"/>
      <c r="Q182" s="76"/>
      <c r="R182" s="76"/>
      <c r="S182" s="77"/>
      <c r="T182" s="76"/>
      <c r="U182" s="76"/>
      <c r="V182" s="79"/>
      <c r="W182" s="79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</row>
    <row r="183" spans="6:43" x14ac:dyDescent="0.25">
      <c r="F183" s="81"/>
      <c r="G183" s="81"/>
      <c r="H183" s="82"/>
      <c r="I183" s="79"/>
      <c r="J183" s="79"/>
      <c r="K183" s="83"/>
      <c r="L183" s="76"/>
      <c r="M183" s="87"/>
      <c r="N183" s="76"/>
      <c r="O183" s="87"/>
      <c r="P183" s="78"/>
      <c r="Q183" s="76"/>
      <c r="R183" s="76"/>
      <c r="S183" s="77"/>
      <c r="T183" s="76"/>
      <c r="U183" s="76"/>
      <c r="V183" s="79"/>
      <c r="W183" s="79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</row>
    <row r="184" spans="6:43" x14ac:dyDescent="0.25">
      <c r="F184" s="81"/>
      <c r="G184" s="81"/>
      <c r="H184" s="82"/>
      <c r="I184" s="79"/>
      <c r="J184" s="79"/>
      <c r="K184" s="83"/>
      <c r="L184" s="76"/>
      <c r="M184" s="87"/>
      <c r="N184" s="76"/>
      <c r="O184" s="87"/>
      <c r="P184" s="78"/>
      <c r="Q184" s="76"/>
      <c r="R184" s="76"/>
      <c r="S184" s="77"/>
      <c r="T184" s="76"/>
      <c r="U184" s="76"/>
      <c r="V184" s="79"/>
      <c r="W184" s="79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</row>
    <row r="185" spans="6:43" x14ac:dyDescent="0.25">
      <c r="F185" s="81"/>
      <c r="G185" s="81"/>
      <c r="H185" s="82"/>
      <c r="I185" s="79"/>
      <c r="J185" s="79"/>
      <c r="K185" s="83"/>
      <c r="L185" s="76"/>
      <c r="M185" s="87"/>
      <c r="N185" s="76"/>
      <c r="O185" s="87"/>
      <c r="P185" s="78"/>
      <c r="Q185" s="76"/>
      <c r="R185" s="76"/>
      <c r="S185" s="77"/>
      <c r="T185" s="76"/>
      <c r="U185" s="76"/>
      <c r="V185" s="79"/>
      <c r="W185" s="79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</row>
    <row r="186" spans="6:43" x14ac:dyDescent="0.25">
      <c r="F186" s="81"/>
      <c r="G186" s="81"/>
      <c r="H186" s="82"/>
      <c r="I186" s="79"/>
      <c r="J186" s="79"/>
      <c r="K186" s="83"/>
      <c r="L186" s="76"/>
      <c r="M186" s="87"/>
      <c r="N186" s="76"/>
      <c r="O186" s="87"/>
      <c r="P186" s="78"/>
      <c r="Q186" s="76"/>
      <c r="R186" s="76"/>
      <c r="S186" s="77"/>
      <c r="T186" s="76"/>
      <c r="U186" s="76"/>
      <c r="V186" s="79"/>
      <c r="W186" s="79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</row>
    <row r="187" spans="6:43" x14ac:dyDescent="0.25">
      <c r="F187" s="81"/>
      <c r="G187" s="81"/>
      <c r="H187" s="82"/>
      <c r="I187" s="79"/>
      <c r="J187" s="79"/>
      <c r="K187" s="83"/>
      <c r="L187" s="76"/>
      <c r="M187" s="87"/>
      <c r="N187" s="76"/>
      <c r="O187" s="87"/>
      <c r="P187" s="78"/>
      <c r="Q187" s="76"/>
      <c r="R187" s="76"/>
      <c r="S187" s="77"/>
      <c r="T187" s="76"/>
      <c r="U187" s="76"/>
      <c r="V187" s="79"/>
      <c r="W187" s="79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</row>
    <row r="188" spans="6:43" x14ac:dyDescent="0.25">
      <c r="F188" s="81"/>
      <c r="G188" s="81"/>
      <c r="H188" s="82"/>
      <c r="I188" s="79"/>
      <c r="J188" s="79"/>
      <c r="K188" s="83"/>
      <c r="L188" s="76"/>
      <c r="M188" s="87"/>
      <c r="N188" s="76"/>
      <c r="O188" s="87"/>
      <c r="P188" s="78"/>
      <c r="Q188" s="76"/>
      <c r="R188" s="76"/>
      <c r="S188" s="77"/>
      <c r="T188" s="76"/>
      <c r="U188" s="76"/>
      <c r="V188" s="79"/>
      <c r="W188" s="79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</row>
    <row r="189" spans="6:43" x14ac:dyDescent="0.25">
      <c r="F189" s="81"/>
      <c r="G189" s="81"/>
      <c r="H189" s="82"/>
      <c r="I189" s="79"/>
      <c r="J189" s="79"/>
      <c r="K189" s="83"/>
      <c r="L189" s="76"/>
      <c r="M189" s="87"/>
      <c r="N189" s="76"/>
      <c r="O189" s="87"/>
      <c r="P189" s="78"/>
      <c r="Q189" s="76"/>
      <c r="R189" s="76"/>
      <c r="S189" s="77"/>
      <c r="T189" s="76"/>
      <c r="U189" s="76"/>
      <c r="V189" s="79"/>
      <c r="W189" s="79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</row>
    <row r="190" spans="6:43" x14ac:dyDescent="0.25">
      <c r="F190" s="81"/>
      <c r="G190" s="81"/>
      <c r="H190" s="82"/>
      <c r="I190" s="79"/>
      <c r="J190" s="79"/>
      <c r="K190" s="83"/>
      <c r="L190" s="76"/>
      <c r="M190" s="87"/>
      <c r="N190" s="76"/>
      <c r="O190" s="87"/>
      <c r="P190" s="78"/>
      <c r="Q190" s="76"/>
      <c r="R190" s="76"/>
      <c r="S190" s="77"/>
      <c r="T190" s="76"/>
      <c r="U190" s="76"/>
      <c r="V190" s="79"/>
      <c r="W190" s="79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</row>
    <row r="191" spans="6:43" x14ac:dyDescent="0.25">
      <c r="F191" s="81"/>
      <c r="G191" s="81"/>
      <c r="H191" s="82"/>
      <c r="I191" s="79"/>
      <c r="J191" s="79"/>
      <c r="K191" s="83"/>
      <c r="L191" s="76"/>
      <c r="M191" s="87"/>
      <c r="N191" s="76"/>
      <c r="O191" s="87"/>
      <c r="P191" s="78"/>
      <c r="Q191" s="76"/>
      <c r="R191" s="76"/>
      <c r="S191" s="77"/>
      <c r="T191" s="76"/>
      <c r="U191" s="76"/>
      <c r="V191" s="79"/>
      <c r="W191" s="79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</row>
    <row r="192" spans="6:43" x14ac:dyDescent="0.25">
      <c r="F192" s="81"/>
      <c r="G192" s="81"/>
      <c r="H192" s="82"/>
      <c r="I192" s="79"/>
      <c r="J192" s="79"/>
      <c r="K192" s="83"/>
      <c r="L192" s="76"/>
      <c r="M192" s="87"/>
      <c r="N192" s="76"/>
      <c r="O192" s="87"/>
      <c r="P192" s="78"/>
      <c r="Q192" s="76"/>
      <c r="R192" s="76"/>
      <c r="S192" s="77"/>
      <c r="T192" s="76"/>
      <c r="U192" s="76"/>
      <c r="V192" s="79"/>
      <c r="W192" s="79"/>
    </row>
    <row r="193" spans="6:23" x14ac:dyDescent="0.25">
      <c r="F193" s="81"/>
      <c r="G193" s="81"/>
      <c r="H193" s="82"/>
      <c r="I193" s="79"/>
      <c r="J193" s="79"/>
      <c r="K193" s="83"/>
      <c r="L193" s="76"/>
      <c r="M193" s="87"/>
      <c r="N193" s="76"/>
      <c r="O193" s="87"/>
      <c r="P193" s="78"/>
      <c r="Q193" s="76"/>
      <c r="R193" s="76"/>
      <c r="S193" s="77"/>
      <c r="T193" s="76"/>
      <c r="U193" s="76"/>
      <c r="V193" s="79"/>
      <c r="W193" s="79"/>
    </row>
    <row r="194" spans="6:23" x14ac:dyDescent="0.25">
      <c r="F194" s="81"/>
      <c r="G194" s="81"/>
      <c r="H194" s="82"/>
      <c r="I194" s="79"/>
      <c r="J194" s="79"/>
      <c r="K194" s="83"/>
      <c r="L194" s="76"/>
      <c r="M194" s="87"/>
      <c r="N194" s="76"/>
      <c r="O194" s="87"/>
      <c r="P194" s="78"/>
      <c r="Q194" s="76"/>
      <c r="R194" s="76"/>
      <c r="S194" s="77"/>
      <c r="T194" s="76"/>
      <c r="U194" s="76"/>
      <c r="V194" s="79"/>
      <c r="W194" s="79"/>
    </row>
    <row r="195" spans="6:23" x14ac:dyDescent="0.25">
      <c r="F195" s="81"/>
      <c r="G195" s="81"/>
      <c r="H195" s="82"/>
      <c r="I195" s="79"/>
      <c r="J195" s="79"/>
      <c r="K195" s="83"/>
      <c r="L195" s="76"/>
      <c r="M195" s="87"/>
      <c r="N195" s="76"/>
      <c r="O195" s="87"/>
      <c r="P195" s="78"/>
      <c r="Q195" s="76"/>
      <c r="R195" s="76"/>
      <c r="S195" s="77"/>
      <c r="T195" s="76"/>
      <c r="U195" s="76"/>
      <c r="V195" s="79"/>
      <c r="W195" s="79"/>
    </row>
    <row r="196" spans="6:23" x14ac:dyDescent="0.25">
      <c r="F196" s="81"/>
      <c r="G196" s="81"/>
      <c r="H196" s="82"/>
      <c r="I196" s="79"/>
      <c r="J196" s="79"/>
      <c r="K196" s="83"/>
      <c r="L196" s="76"/>
      <c r="M196" s="87"/>
      <c r="N196" s="76"/>
      <c r="O196" s="87"/>
      <c r="P196" s="78"/>
      <c r="Q196" s="76"/>
      <c r="R196" s="76"/>
      <c r="S196" s="77"/>
      <c r="T196" s="76"/>
      <c r="U196" s="76"/>
      <c r="V196" s="79"/>
      <c r="W196" s="79"/>
    </row>
    <row r="197" spans="6:23" x14ac:dyDescent="0.25">
      <c r="F197" s="81"/>
      <c r="G197" s="81"/>
      <c r="H197" s="82"/>
      <c r="I197" s="79"/>
      <c r="J197" s="79"/>
      <c r="K197" s="83"/>
      <c r="L197" s="76"/>
      <c r="M197" s="87"/>
      <c r="N197" s="76"/>
      <c r="O197" s="87"/>
      <c r="P197" s="78"/>
      <c r="Q197" s="76"/>
      <c r="R197" s="76"/>
      <c r="S197" s="77"/>
      <c r="T197" s="76"/>
      <c r="U197" s="76"/>
      <c r="V197" s="79"/>
      <c r="W197" s="79"/>
    </row>
    <row r="198" spans="6:23" x14ac:dyDescent="0.25">
      <c r="F198" s="81"/>
      <c r="G198" s="81"/>
      <c r="H198" s="82"/>
      <c r="I198" s="79"/>
      <c r="J198" s="79"/>
      <c r="K198" s="83"/>
      <c r="L198" s="76"/>
      <c r="M198" s="87"/>
      <c r="N198" s="76"/>
      <c r="O198" s="87"/>
      <c r="P198" s="78"/>
      <c r="Q198" s="76"/>
      <c r="R198" s="76"/>
      <c r="S198" s="77"/>
      <c r="T198" s="76"/>
      <c r="U198" s="76"/>
      <c r="V198" s="79"/>
      <c r="W198" s="79"/>
    </row>
    <row r="199" spans="6:23" x14ac:dyDescent="0.25">
      <c r="F199" s="81"/>
      <c r="G199" s="81"/>
      <c r="H199" s="82"/>
      <c r="I199" s="79"/>
      <c r="J199" s="79"/>
      <c r="K199" s="83"/>
      <c r="L199" s="76"/>
      <c r="M199" s="87"/>
      <c r="N199" s="76"/>
      <c r="O199" s="87"/>
      <c r="P199" s="78"/>
      <c r="Q199" s="76"/>
      <c r="R199" s="76"/>
      <c r="S199" s="77"/>
      <c r="T199" s="76"/>
      <c r="U199" s="76"/>
      <c r="V199" s="79"/>
      <c r="W199" s="79"/>
    </row>
    <row r="200" spans="6:23" x14ac:dyDescent="0.25">
      <c r="F200" s="81"/>
      <c r="G200" s="81"/>
      <c r="H200" s="82"/>
      <c r="I200" s="79"/>
      <c r="J200" s="79"/>
      <c r="K200" s="83"/>
      <c r="L200" s="76"/>
      <c r="M200" s="87"/>
      <c r="N200" s="76"/>
      <c r="O200" s="87"/>
      <c r="P200" s="78"/>
      <c r="Q200" s="76"/>
      <c r="R200" s="76"/>
      <c r="S200" s="77"/>
      <c r="T200" s="76"/>
      <c r="U200" s="76"/>
      <c r="V200" s="79"/>
      <c r="W200" s="79"/>
    </row>
    <row r="201" spans="6:23" x14ac:dyDescent="0.25">
      <c r="F201" s="81"/>
      <c r="G201" s="81"/>
      <c r="H201" s="82"/>
      <c r="I201" s="79"/>
      <c r="J201" s="79"/>
      <c r="K201" s="83"/>
      <c r="L201" s="76"/>
      <c r="M201" s="87"/>
      <c r="N201" s="76"/>
      <c r="O201" s="87"/>
      <c r="P201" s="78"/>
      <c r="Q201" s="76"/>
      <c r="R201" s="76"/>
      <c r="S201" s="77"/>
      <c r="T201" s="76"/>
      <c r="U201" s="76"/>
      <c r="V201" s="79"/>
      <c r="W201" s="79"/>
    </row>
    <row r="202" spans="6:23" x14ac:dyDescent="0.25">
      <c r="F202" s="81"/>
      <c r="G202" s="81"/>
      <c r="H202" s="82"/>
      <c r="I202" s="79"/>
      <c r="J202" s="79"/>
      <c r="K202" s="83"/>
      <c r="L202" s="76"/>
      <c r="M202" s="87"/>
      <c r="N202" s="76"/>
      <c r="O202" s="87"/>
      <c r="P202" s="78"/>
      <c r="Q202" s="76"/>
      <c r="R202" s="76"/>
      <c r="S202" s="77"/>
      <c r="T202" s="76"/>
      <c r="U202" s="76"/>
      <c r="V202" s="79"/>
      <c r="W202" s="79"/>
    </row>
    <row r="203" spans="6:23" x14ac:dyDescent="0.25">
      <c r="F203" s="81"/>
      <c r="G203" s="81"/>
      <c r="H203" s="82"/>
      <c r="I203" s="79"/>
      <c r="J203" s="79"/>
      <c r="K203" s="83"/>
      <c r="L203" s="76"/>
      <c r="M203" s="87"/>
      <c r="N203" s="76"/>
      <c r="O203" s="87"/>
      <c r="P203" s="78"/>
      <c r="Q203" s="76"/>
      <c r="R203" s="76"/>
      <c r="S203" s="77"/>
      <c r="T203" s="76"/>
      <c r="U203" s="76"/>
      <c r="V203" s="79"/>
      <c r="W203" s="79"/>
    </row>
    <row r="204" spans="6:23" x14ac:dyDescent="0.25">
      <c r="F204" s="81"/>
      <c r="G204" s="81"/>
      <c r="H204" s="82"/>
      <c r="I204" s="79"/>
      <c r="J204" s="79"/>
      <c r="K204" s="83"/>
      <c r="L204" s="76"/>
      <c r="M204" s="87"/>
      <c r="N204" s="76"/>
      <c r="O204" s="87"/>
      <c r="P204" s="78"/>
      <c r="Q204" s="76"/>
      <c r="R204" s="76"/>
      <c r="S204" s="77"/>
      <c r="T204" s="76"/>
      <c r="U204" s="76"/>
      <c r="V204" s="79"/>
      <c r="W204" s="79"/>
    </row>
    <row r="205" spans="6:23" x14ac:dyDescent="0.25">
      <c r="F205" s="81"/>
      <c r="G205" s="81"/>
      <c r="H205" s="82"/>
      <c r="I205" s="79"/>
      <c r="J205" s="79"/>
      <c r="K205" s="83"/>
      <c r="L205" s="76"/>
      <c r="M205" s="87"/>
      <c r="N205" s="76"/>
      <c r="O205" s="87"/>
      <c r="P205" s="78"/>
      <c r="Q205" s="76"/>
      <c r="R205" s="76"/>
      <c r="S205" s="77"/>
      <c r="T205" s="76"/>
      <c r="U205" s="76"/>
      <c r="V205" s="79"/>
      <c r="W205" s="79"/>
    </row>
    <row r="206" spans="6:23" x14ac:dyDescent="0.25">
      <c r="F206" s="81"/>
      <c r="G206" s="81"/>
      <c r="H206" s="82"/>
      <c r="I206" s="79"/>
      <c r="J206" s="79"/>
      <c r="K206" s="83"/>
      <c r="L206" s="76"/>
      <c r="M206" s="87"/>
      <c r="N206" s="76"/>
      <c r="O206" s="87"/>
      <c r="P206" s="78"/>
      <c r="Q206" s="76"/>
      <c r="R206" s="76"/>
      <c r="S206" s="77"/>
      <c r="T206" s="76"/>
      <c r="U206" s="76"/>
      <c r="V206" s="79"/>
      <c r="W206" s="79"/>
    </row>
    <row r="207" spans="6:23" x14ac:dyDescent="0.25">
      <c r="F207" s="81"/>
      <c r="G207" s="81"/>
      <c r="H207" s="82"/>
      <c r="I207" s="79"/>
      <c r="J207" s="79"/>
      <c r="K207" s="83"/>
      <c r="L207" s="76"/>
      <c r="M207" s="87"/>
      <c r="N207" s="76"/>
      <c r="O207" s="87"/>
      <c r="P207" s="78"/>
      <c r="Q207" s="76"/>
      <c r="R207" s="76"/>
      <c r="S207" s="77"/>
      <c r="T207" s="76"/>
      <c r="U207" s="76"/>
      <c r="V207" s="79"/>
      <c r="W207" s="79"/>
    </row>
    <row r="208" spans="6:23" x14ac:dyDescent="0.25">
      <c r="F208" s="81"/>
      <c r="G208" s="81"/>
      <c r="H208" s="82"/>
      <c r="I208" s="79"/>
      <c r="J208" s="79"/>
      <c r="K208" s="83"/>
      <c r="L208" s="76"/>
      <c r="M208" s="87"/>
      <c r="N208" s="76"/>
      <c r="O208" s="87"/>
      <c r="P208" s="78"/>
      <c r="Q208" s="76"/>
      <c r="R208" s="76"/>
      <c r="S208" s="77"/>
      <c r="T208" s="76"/>
      <c r="U208" s="76"/>
      <c r="V208" s="79"/>
      <c r="W208" s="79"/>
    </row>
    <row r="209" spans="6:23" x14ac:dyDescent="0.25">
      <c r="F209" s="81"/>
      <c r="G209" s="81"/>
      <c r="H209" s="82"/>
      <c r="I209" s="79"/>
      <c r="J209" s="79"/>
      <c r="K209" s="83"/>
      <c r="L209" s="76"/>
      <c r="M209" s="87"/>
      <c r="N209" s="76"/>
      <c r="O209" s="87"/>
      <c r="P209" s="78"/>
      <c r="Q209" s="76"/>
      <c r="R209" s="76"/>
      <c r="S209" s="77"/>
      <c r="T209" s="76"/>
      <c r="U209" s="76"/>
      <c r="V209" s="79"/>
      <c r="W209" s="79"/>
    </row>
    <row r="210" spans="6:23" x14ac:dyDescent="0.25">
      <c r="F210" s="81"/>
      <c r="G210" s="81"/>
      <c r="H210" s="82"/>
      <c r="I210" s="79"/>
      <c r="J210" s="79"/>
      <c r="K210" s="83"/>
      <c r="L210" s="76"/>
      <c r="M210" s="87"/>
      <c r="N210" s="76"/>
      <c r="O210" s="87"/>
      <c r="P210" s="78"/>
      <c r="Q210" s="76"/>
      <c r="R210" s="76"/>
      <c r="S210" s="77"/>
      <c r="T210" s="76"/>
      <c r="U210" s="76"/>
      <c r="V210" s="79"/>
      <c r="W210" s="79"/>
    </row>
    <row r="211" spans="6:23" x14ac:dyDescent="0.25">
      <c r="F211" s="81"/>
      <c r="G211" s="81"/>
      <c r="H211" s="82"/>
      <c r="I211" s="79"/>
      <c r="J211" s="79"/>
      <c r="K211" s="83"/>
      <c r="L211" s="76"/>
      <c r="M211" s="87"/>
      <c r="N211" s="76"/>
      <c r="O211" s="87"/>
      <c r="P211" s="78"/>
      <c r="Q211" s="76"/>
      <c r="R211" s="76"/>
      <c r="S211" s="77"/>
      <c r="T211" s="76"/>
      <c r="U211" s="76"/>
      <c r="V211" s="79"/>
      <c r="W211" s="79"/>
    </row>
    <row r="212" spans="6:23" x14ac:dyDescent="0.25">
      <c r="F212" s="81"/>
      <c r="G212" s="81"/>
      <c r="H212" s="82"/>
      <c r="I212" s="79"/>
      <c r="J212" s="79"/>
      <c r="K212" s="83"/>
      <c r="L212" s="76"/>
      <c r="M212" s="87"/>
      <c r="N212" s="76"/>
      <c r="O212" s="87"/>
      <c r="P212" s="78"/>
      <c r="Q212" s="76"/>
      <c r="R212" s="76"/>
      <c r="S212" s="77"/>
      <c r="T212" s="76"/>
      <c r="U212" s="76"/>
      <c r="V212" s="79"/>
      <c r="W212" s="79"/>
    </row>
    <row r="213" spans="6:23" x14ac:dyDescent="0.25">
      <c r="F213" s="81"/>
      <c r="G213" s="81"/>
      <c r="H213" s="82"/>
      <c r="I213" s="79"/>
      <c r="J213" s="79"/>
      <c r="K213" s="83"/>
      <c r="L213" s="76"/>
      <c r="M213" s="87"/>
      <c r="N213" s="76"/>
      <c r="O213" s="87"/>
      <c r="P213" s="78"/>
      <c r="Q213" s="76"/>
      <c r="R213" s="76"/>
      <c r="S213" s="77"/>
      <c r="T213" s="76"/>
      <c r="U213" s="76"/>
      <c r="V213" s="79"/>
      <c r="W213" s="79"/>
    </row>
    <row r="214" spans="6:23" x14ac:dyDescent="0.25">
      <c r="F214" s="81"/>
      <c r="G214" s="81"/>
      <c r="H214" s="82"/>
      <c r="I214" s="79"/>
      <c r="J214" s="79"/>
      <c r="K214" s="83"/>
      <c r="L214" s="76"/>
      <c r="M214" s="87"/>
      <c r="N214" s="76"/>
      <c r="O214" s="87"/>
      <c r="P214" s="78"/>
      <c r="Q214" s="76"/>
      <c r="R214" s="76"/>
      <c r="S214" s="77"/>
      <c r="T214" s="76"/>
      <c r="U214" s="76"/>
      <c r="V214" s="79"/>
      <c r="W214" s="79"/>
    </row>
    <row r="215" spans="6:23" x14ac:dyDescent="0.25">
      <c r="F215" s="81"/>
      <c r="G215" s="81"/>
      <c r="H215" s="82"/>
      <c r="I215" s="79"/>
      <c r="J215" s="79"/>
      <c r="K215" s="83"/>
      <c r="L215" s="76"/>
      <c r="M215" s="87"/>
      <c r="N215" s="76"/>
      <c r="O215" s="87"/>
      <c r="P215" s="78"/>
      <c r="Q215" s="76"/>
      <c r="R215" s="76"/>
      <c r="S215" s="77"/>
      <c r="T215" s="76"/>
      <c r="U215" s="76"/>
      <c r="V215" s="79"/>
      <c r="W215" s="79"/>
    </row>
    <row r="216" spans="6:23" x14ac:dyDescent="0.25">
      <c r="F216" s="81"/>
      <c r="G216" s="81"/>
      <c r="H216" s="82"/>
      <c r="I216" s="79"/>
      <c r="J216" s="79"/>
      <c r="K216" s="83"/>
      <c r="L216" s="76"/>
      <c r="M216" s="87"/>
      <c r="N216" s="76"/>
      <c r="O216" s="87"/>
      <c r="P216" s="78"/>
      <c r="Q216" s="76"/>
      <c r="R216" s="76"/>
      <c r="S216" s="77"/>
      <c r="T216" s="76"/>
      <c r="U216" s="76"/>
      <c r="V216" s="79"/>
      <c r="W216" s="79"/>
    </row>
    <row r="217" spans="6:23" x14ac:dyDescent="0.25">
      <c r="F217" s="81"/>
      <c r="G217" s="81"/>
      <c r="H217" s="82"/>
      <c r="I217" s="79"/>
      <c r="J217" s="79"/>
      <c r="K217" s="83"/>
      <c r="L217" s="76"/>
      <c r="M217" s="87"/>
      <c r="N217" s="76"/>
      <c r="O217" s="87"/>
      <c r="P217" s="78"/>
      <c r="Q217" s="76"/>
      <c r="R217" s="76"/>
      <c r="S217" s="77"/>
      <c r="T217" s="76"/>
      <c r="U217" s="76"/>
      <c r="V217" s="79"/>
      <c r="W217" s="79"/>
    </row>
    <row r="218" spans="6:23" x14ac:dyDescent="0.25">
      <c r="F218" s="81"/>
      <c r="G218" s="81"/>
      <c r="H218" s="82"/>
      <c r="I218" s="79"/>
      <c r="J218" s="79"/>
      <c r="K218" s="83"/>
      <c r="L218" s="76"/>
      <c r="M218" s="87"/>
      <c r="N218" s="76"/>
      <c r="O218" s="87"/>
      <c r="P218" s="78"/>
      <c r="Q218" s="76"/>
      <c r="R218" s="76"/>
      <c r="S218" s="77"/>
      <c r="T218" s="76"/>
      <c r="U218" s="76"/>
      <c r="V218" s="79"/>
      <c r="W218" s="79"/>
    </row>
    <row r="219" spans="6:23" x14ac:dyDescent="0.25">
      <c r="F219" s="81"/>
      <c r="G219" s="81"/>
      <c r="H219" s="82"/>
      <c r="I219" s="79"/>
      <c r="J219" s="79"/>
      <c r="K219" s="83"/>
      <c r="L219" s="76"/>
      <c r="M219" s="87"/>
      <c r="N219" s="76"/>
      <c r="O219" s="87"/>
      <c r="P219" s="78"/>
      <c r="Q219" s="76"/>
      <c r="R219" s="76"/>
      <c r="S219" s="77"/>
      <c r="T219" s="76"/>
      <c r="U219" s="76"/>
      <c r="V219" s="79"/>
      <c r="W219" s="79"/>
    </row>
    <row r="220" spans="6:23" x14ac:dyDescent="0.25">
      <c r="F220" s="81"/>
      <c r="G220" s="81"/>
      <c r="H220" s="82"/>
      <c r="I220" s="79"/>
      <c r="J220" s="79"/>
      <c r="K220" s="83"/>
      <c r="L220" s="76"/>
      <c r="M220" s="87"/>
      <c r="N220" s="76"/>
      <c r="O220" s="87"/>
      <c r="P220" s="78"/>
      <c r="Q220" s="76"/>
      <c r="R220" s="76"/>
      <c r="S220" s="77"/>
      <c r="T220" s="76"/>
      <c r="U220" s="76"/>
      <c r="V220" s="79"/>
      <c r="W220" s="79"/>
    </row>
    <row r="221" spans="6:23" x14ac:dyDescent="0.25">
      <c r="F221" s="81"/>
      <c r="G221" s="81"/>
      <c r="H221" s="82"/>
      <c r="I221" s="79"/>
      <c r="J221" s="79"/>
      <c r="K221" s="83"/>
      <c r="L221" s="76"/>
      <c r="M221" s="87"/>
      <c r="N221" s="76"/>
      <c r="O221" s="87"/>
      <c r="P221" s="78"/>
      <c r="Q221" s="76"/>
      <c r="R221" s="76"/>
      <c r="S221" s="77"/>
      <c r="T221" s="76"/>
      <c r="U221" s="76"/>
      <c r="V221" s="79"/>
      <c r="W221" s="79"/>
    </row>
    <row r="222" spans="6:23" x14ac:dyDescent="0.25">
      <c r="F222" s="81"/>
      <c r="G222" s="81"/>
      <c r="H222" s="82"/>
      <c r="I222" s="79"/>
      <c r="J222" s="79"/>
      <c r="K222" s="83"/>
      <c r="L222" s="76"/>
      <c r="M222" s="87"/>
      <c r="N222" s="76"/>
      <c r="O222" s="87"/>
      <c r="P222" s="78"/>
      <c r="Q222" s="76"/>
      <c r="R222" s="76"/>
      <c r="S222" s="77"/>
      <c r="T222" s="76"/>
      <c r="U222" s="76"/>
      <c r="V222" s="79"/>
      <c r="W222" s="79"/>
    </row>
    <row r="223" spans="6:23" x14ac:dyDescent="0.25">
      <c r="F223" s="81"/>
      <c r="G223" s="81"/>
      <c r="H223" s="82"/>
      <c r="I223" s="79"/>
      <c r="J223" s="79"/>
      <c r="K223" s="83"/>
      <c r="L223" s="76"/>
      <c r="M223" s="87"/>
      <c r="N223" s="76"/>
      <c r="O223" s="87"/>
      <c r="P223" s="78"/>
      <c r="Q223" s="76"/>
      <c r="R223" s="76"/>
      <c r="S223" s="77"/>
      <c r="T223" s="76"/>
      <c r="U223" s="76"/>
      <c r="V223" s="79"/>
      <c r="W223" s="79"/>
    </row>
    <row r="224" spans="6:23" x14ac:dyDescent="0.25">
      <c r="F224" s="81"/>
      <c r="G224" s="81"/>
      <c r="H224" s="82"/>
      <c r="I224" s="79"/>
      <c r="J224" s="79"/>
      <c r="K224" s="83"/>
      <c r="L224" s="76"/>
      <c r="M224" s="87"/>
      <c r="N224" s="76"/>
      <c r="O224" s="87"/>
      <c r="P224" s="78"/>
      <c r="Q224" s="76"/>
      <c r="R224" s="76"/>
      <c r="S224" s="77"/>
      <c r="T224" s="76"/>
      <c r="U224" s="76"/>
      <c r="V224" s="79"/>
      <c r="W224" s="79"/>
    </row>
    <row r="225" spans="6:23" x14ac:dyDescent="0.25">
      <c r="F225" s="81"/>
      <c r="G225" s="81"/>
      <c r="H225" s="82"/>
      <c r="I225" s="79"/>
      <c r="J225" s="79"/>
      <c r="K225" s="83"/>
      <c r="L225" s="76"/>
      <c r="M225" s="87"/>
      <c r="N225" s="76"/>
      <c r="O225" s="87"/>
      <c r="P225" s="78"/>
      <c r="Q225" s="76"/>
      <c r="R225" s="76"/>
      <c r="S225" s="77"/>
      <c r="T225" s="76"/>
      <c r="U225" s="76"/>
      <c r="V225" s="79"/>
      <c r="W225" s="79"/>
    </row>
    <row r="226" spans="6:23" x14ac:dyDescent="0.25">
      <c r="F226" s="81"/>
      <c r="G226" s="81"/>
      <c r="H226" s="82"/>
      <c r="I226" s="79"/>
      <c r="J226" s="79"/>
      <c r="K226" s="83"/>
      <c r="L226" s="76"/>
      <c r="M226" s="87"/>
      <c r="N226" s="76"/>
      <c r="O226" s="87"/>
      <c r="P226" s="78"/>
      <c r="Q226" s="76"/>
      <c r="R226" s="76"/>
      <c r="S226" s="77"/>
      <c r="T226" s="76"/>
      <c r="U226" s="76"/>
      <c r="V226" s="79"/>
      <c r="W226" s="79"/>
    </row>
    <row r="227" spans="6:23" x14ac:dyDescent="0.25">
      <c r="F227" s="81"/>
      <c r="G227" s="81"/>
      <c r="H227" s="82"/>
      <c r="I227" s="79"/>
      <c r="J227" s="79"/>
      <c r="K227" s="83"/>
      <c r="L227" s="76"/>
      <c r="M227" s="87"/>
      <c r="N227" s="76"/>
      <c r="O227" s="87"/>
      <c r="P227" s="78"/>
      <c r="Q227" s="76"/>
      <c r="R227" s="76"/>
      <c r="S227" s="77"/>
      <c r="T227" s="76"/>
      <c r="U227" s="76"/>
      <c r="V227" s="79"/>
      <c r="W227" s="79"/>
    </row>
    <row r="228" spans="6:23" x14ac:dyDescent="0.25">
      <c r="F228" s="81"/>
      <c r="G228" s="81"/>
      <c r="H228" s="82"/>
      <c r="I228" s="79"/>
      <c r="J228" s="79"/>
      <c r="K228" s="83"/>
      <c r="L228" s="76"/>
      <c r="M228" s="87"/>
      <c r="N228" s="76"/>
      <c r="O228" s="87"/>
      <c r="P228" s="78"/>
      <c r="Q228" s="76"/>
      <c r="R228" s="76"/>
      <c r="S228" s="77"/>
      <c r="T228" s="76"/>
      <c r="U228" s="76"/>
      <c r="V228" s="79"/>
      <c r="W228" s="79"/>
    </row>
    <row r="229" spans="6:23" x14ac:dyDescent="0.25">
      <c r="F229" s="81"/>
      <c r="G229" s="81"/>
      <c r="H229" s="82"/>
      <c r="I229" s="79"/>
      <c r="J229" s="79"/>
      <c r="K229" s="83"/>
      <c r="L229" s="76"/>
      <c r="M229" s="87"/>
      <c r="N229" s="76"/>
      <c r="O229" s="87"/>
      <c r="P229" s="78"/>
      <c r="Q229" s="76"/>
      <c r="R229" s="76"/>
      <c r="S229" s="77"/>
      <c r="T229" s="76"/>
      <c r="U229" s="76"/>
      <c r="V229" s="79"/>
      <c r="W229" s="79"/>
    </row>
    <row r="230" spans="6:23" x14ac:dyDescent="0.25">
      <c r="F230" s="81"/>
      <c r="G230" s="81"/>
      <c r="H230" s="82"/>
      <c r="I230" s="79"/>
      <c r="J230" s="79"/>
      <c r="K230" s="83"/>
      <c r="L230" s="76"/>
      <c r="M230" s="87"/>
      <c r="N230" s="76"/>
      <c r="O230" s="87"/>
      <c r="P230" s="78"/>
      <c r="Q230" s="76"/>
      <c r="R230" s="76"/>
      <c r="S230" s="77"/>
      <c r="T230" s="76"/>
      <c r="U230" s="76"/>
      <c r="V230" s="79"/>
      <c r="W230" s="79"/>
    </row>
    <row r="231" spans="6:23" x14ac:dyDescent="0.25">
      <c r="F231" s="81"/>
      <c r="G231" s="81"/>
      <c r="H231" s="82"/>
      <c r="I231" s="79"/>
      <c r="J231" s="79"/>
      <c r="K231" s="83"/>
      <c r="L231" s="76"/>
      <c r="M231" s="87"/>
      <c r="N231" s="76"/>
      <c r="O231" s="87"/>
      <c r="P231" s="78"/>
      <c r="Q231" s="76"/>
      <c r="R231" s="76"/>
      <c r="S231" s="77"/>
      <c r="T231" s="76"/>
      <c r="U231" s="76"/>
      <c r="V231" s="79"/>
      <c r="W231" s="79"/>
    </row>
    <row r="232" spans="6:23" x14ac:dyDescent="0.25">
      <c r="F232" s="81"/>
      <c r="G232" s="81"/>
      <c r="H232" s="82"/>
      <c r="I232" s="79"/>
      <c r="J232" s="79"/>
      <c r="K232" s="83"/>
      <c r="L232" s="76"/>
      <c r="M232" s="87"/>
      <c r="N232" s="76"/>
      <c r="O232" s="87"/>
      <c r="P232" s="78"/>
      <c r="Q232" s="76"/>
      <c r="R232" s="76"/>
      <c r="S232" s="77"/>
      <c r="T232" s="76"/>
      <c r="U232" s="76"/>
      <c r="V232" s="79"/>
      <c r="W232" s="79"/>
    </row>
    <row r="233" spans="6:23" x14ac:dyDescent="0.25">
      <c r="F233" s="81"/>
      <c r="G233" s="81"/>
      <c r="H233" s="82"/>
      <c r="I233" s="79"/>
      <c r="J233" s="79"/>
      <c r="K233" s="83"/>
      <c r="L233" s="76"/>
      <c r="M233" s="87"/>
      <c r="N233" s="76"/>
      <c r="O233" s="87"/>
      <c r="P233" s="78"/>
      <c r="Q233" s="76"/>
      <c r="R233" s="76"/>
      <c r="S233" s="77"/>
      <c r="T233" s="76"/>
      <c r="U233" s="76"/>
      <c r="V233" s="79"/>
      <c r="W233" s="79"/>
    </row>
    <row r="234" spans="6:23" x14ac:dyDescent="0.25">
      <c r="F234" s="81"/>
      <c r="G234" s="81"/>
      <c r="H234" s="82"/>
      <c r="I234" s="79"/>
      <c r="J234" s="79"/>
      <c r="K234" s="83"/>
      <c r="L234" s="76"/>
      <c r="M234" s="87"/>
      <c r="N234" s="76"/>
      <c r="O234" s="87"/>
      <c r="P234" s="78"/>
      <c r="Q234" s="76"/>
      <c r="R234" s="76"/>
      <c r="S234" s="77"/>
      <c r="T234" s="76"/>
      <c r="U234" s="76"/>
      <c r="V234" s="79"/>
      <c r="W234" s="79"/>
    </row>
    <row r="235" spans="6:23" x14ac:dyDescent="0.25">
      <c r="F235" s="81"/>
      <c r="G235" s="81"/>
      <c r="H235" s="82"/>
      <c r="I235" s="79"/>
      <c r="J235" s="79"/>
      <c r="K235" s="83"/>
      <c r="L235" s="76"/>
      <c r="M235" s="87"/>
      <c r="N235" s="76"/>
      <c r="O235" s="87"/>
      <c r="P235" s="78"/>
      <c r="Q235" s="76"/>
      <c r="R235" s="76"/>
      <c r="S235" s="77"/>
      <c r="T235" s="76"/>
      <c r="U235" s="76"/>
      <c r="V235" s="79"/>
      <c r="W235" s="79"/>
    </row>
    <row r="236" spans="6:23" x14ac:dyDescent="0.25">
      <c r="F236" s="81"/>
      <c r="G236" s="81"/>
      <c r="H236" s="82"/>
      <c r="I236" s="79"/>
      <c r="J236" s="79"/>
      <c r="K236" s="83"/>
      <c r="L236" s="76"/>
      <c r="M236" s="87"/>
      <c r="N236" s="76"/>
      <c r="O236" s="87"/>
      <c r="P236" s="78"/>
      <c r="Q236" s="76"/>
      <c r="R236" s="76"/>
      <c r="S236" s="77"/>
      <c r="T236" s="76"/>
      <c r="U236" s="76"/>
      <c r="V236" s="79"/>
      <c r="W236" s="79"/>
    </row>
    <row r="237" spans="6:23" x14ac:dyDescent="0.25">
      <c r="F237" s="81"/>
      <c r="G237" s="81"/>
      <c r="H237" s="82"/>
      <c r="I237" s="79"/>
      <c r="J237" s="79"/>
      <c r="K237" s="83"/>
      <c r="L237" s="76"/>
      <c r="M237" s="87"/>
      <c r="N237" s="76"/>
      <c r="O237" s="87"/>
      <c r="P237" s="78"/>
      <c r="Q237" s="76"/>
      <c r="R237" s="76"/>
      <c r="S237" s="77"/>
      <c r="T237" s="76"/>
      <c r="U237" s="76"/>
      <c r="V237" s="79"/>
      <c r="W237" s="79"/>
    </row>
    <row r="238" spans="6:23" x14ac:dyDescent="0.25">
      <c r="F238" s="81"/>
      <c r="G238" s="81"/>
      <c r="H238" s="82"/>
      <c r="I238" s="79"/>
      <c r="J238" s="79"/>
      <c r="K238" s="83"/>
      <c r="L238" s="76"/>
      <c r="M238" s="87"/>
      <c r="N238" s="76"/>
      <c r="O238" s="87"/>
      <c r="P238" s="78"/>
      <c r="Q238" s="76"/>
      <c r="R238" s="76"/>
      <c r="S238" s="77"/>
      <c r="T238" s="76"/>
      <c r="U238" s="76"/>
      <c r="V238" s="79"/>
      <c r="W238" s="79"/>
    </row>
    <row r="239" spans="6:23" x14ac:dyDescent="0.25">
      <c r="F239" s="81"/>
      <c r="G239" s="81"/>
      <c r="H239" s="82"/>
      <c r="I239" s="79"/>
      <c r="J239" s="79"/>
      <c r="K239" s="83"/>
      <c r="L239" s="76"/>
      <c r="M239" s="87"/>
      <c r="N239" s="76"/>
      <c r="O239" s="87"/>
      <c r="P239" s="78"/>
      <c r="Q239" s="76"/>
      <c r="R239" s="76"/>
      <c r="S239" s="77"/>
      <c r="T239" s="76"/>
      <c r="U239" s="76"/>
      <c r="V239" s="79"/>
      <c r="W239" s="79"/>
    </row>
    <row r="240" spans="6:23" x14ac:dyDescent="0.25">
      <c r="F240" s="81"/>
      <c r="G240" s="81"/>
      <c r="H240" s="82"/>
      <c r="I240" s="79"/>
      <c r="J240" s="79"/>
      <c r="K240" s="83"/>
      <c r="L240" s="76"/>
      <c r="M240" s="87"/>
      <c r="N240" s="76"/>
      <c r="O240" s="87"/>
      <c r="P240" s="78"/>
      <c r="Q240" s="76"/>
      <c r="R240" s="76"/>
      <c r="S240" s="77"/>
      <c r="T240" s="76"/>
      <c r="U240" s="76"/>
      <c r="V240" s="79"/>
      <c r="W240" s="79"/>
    </row>
    <row r="241" spans="6:23" x14ac:dyDescent="0.25">
      <c r="F241" s="81"/>
      <c r="G241" s="81"/>
      <c r="H241" s="82"/>
      <c r="I241" s="79"/>
      <c r="J241" s="79"/>
      <c r="K241" s="83"/>
      <c r="L241" s="76"/>
      <c r="M241" s="87"/>
      <c r="N241" s="76"/>
      <c r="O241" s="87"/>
      <c r="P241" s="78"/>
      <c r="Q241" s="76"/>
      <c r="R241" s="76"/>
      <c r="S241" s="77"/>
      <c r="T241" s="76"/>
      <c r="U241" s="76"/>
      <c r="V241" s="79"/>
      <c r="W241" s="79"/>
    </row>
    <row r="242" spans="6:23" x14ac:dyDescent="0.25">
      <c r="F242" s="81"/>
      <c r="G242" s="81"/>
      <c r="H242" s="82"/>
      <c r="I242" s="79"/>
      <c r="J242" s="79"/>
      <c r="K242" s="83"/>
      <c r="L242" s="76"/>
      <c r="M242" s="87"/>
      <c r="N242" s="76"/>
      <c r="O242" s="87"/>
      <c r="P242" s="78"/>
      <c r="Q242" s="76"/>
      <c r="R242" s="76"/>
      <c r="S242" s="77"/>
      <c r="T242" s="76"/>
      <c r="U242" s="76"/>
      <c r="V242" s="79"/>
      <c r="W242" s="79"/>
    </row>
    <row r="243" spans="6:23" x14ac:dyDescent="0.25">
      <c r="F243" s="81"/>
      <c r="G243" s="81"/>
      <c r="H243" s="82"/>
      <c r="I243" s="79"/>
      <c r="J243" s="79"/>
      <c r="K243" s="83"/>
      <c r="L243" s="76"/>
      <c r="M243" s="87"/>
      <c r="N243" s="76"/>
      <c r="O243" s="87"/>
      <c r="P243" s="78"/>
      <c r="Q243" s="76"/>
      <c r="R243" s="76"/>
      <c r="S243" s="77"/>
      <c r="T243" s="76"/>
      <c r="U243" s="76"/>
      <c r="V243" s="79"/>
      <c r="W243" s="79"/>
    </row>
    <row r="244" spans="6:23" x14ac:dyDescent="0.25">
      <c r="F244" s="81"/>
      <c r="G244" s="81"/>
      <c r="H244" s="82"/>
      <c r="I244" s="79"/>
      <c r="J244" s="79"/>
      <c r="K244" s="83"/>
      <c r="L244" s="76"/>
      <c r="M244" s="87"/>
      <c r="N244" s="76"/>
      <c r="O244" s="87"/>
      <c r="P244" s="78"/>
      <c r="Q244" s="76"/>
      <c r="R244" s="76"/>
      <c r="S244" s="77"/>
      <c r="T244" s="76"/>
      <c r="U244" s="76"/>
      <c r="V244" s="79"/>
      <c r="W244" s="79"/>
    </row>
    <row r="245" spans="6:23" x14ac:dyDescent="0.25">
      <c r="F245" s="81"/>
      <c r="G245" s="81"/>
      <c r="H245" s="82"/>
      <c r="I245" s="79"/>
      <c r="J245" s="79"/>
      <c r="K245" s="83"/>
      <c r="L245" s="76"/>
      <c r="M245" s="87"/>
      <c r="N245" s="76"/>
      <c r="O245" s="87"/>
      <c r="P245" s="78"/>
      <c r="Q245" s="76"/>
      <c r="R245" s="76"/>
      <c r="S245" s="77"/>
      <c r="T245" s="76"/>
      <c r="U245" s="76"/>
      <c r="V245" s="79"/>
      <c r="W245" s="79"/>
    </row>
    <row r="246" spans="6:23" x14ac:dyDescent="0.25">
      <c r="F246" s="81"/>
      <c r="G246" s="81"/>
      <c r="H246" s="82"/>
      <c r="I246" s="79"/>
      <c r="J246" s="79"/>
      <c r="K246" s="83"/>
      <c r="L246" s="76"/>
      <c r="M246" s="87"/>
      <c r="N246" s="76"/>
      <c r="O246" s="87"/>
      <c r="P246" s="78"/>
      <c r="Q246" s="76"/>
      <c r="R246" s="76"/>
      <c r="S246" s="77"/>
      <c r="T246" s="76"/>
      <c r="U246" s="76"/>
      <c r="V246" s="79"/>
      <c r="W246" s="79"/>
    </row>
    <row r="247" spans="6:23" x14ac:dyDescent="0.25">
      <c r="F247" s="81"/>
      <c r="G247" s="81"/>
      <c r="H247" s="82"/>
      <c r="I247" s="79"/>
      <c r="J247" s="79"/>
      <c r="K247" s="83"/>
      <c r="L247" s="76"/>
      <c r="M247" s="87"/>
      <c r="N247" s="76"/>
      <c r="O247" s="87"/>
      <c r="P247" s="78"/>
      <c r="Q247" s="76"/>
      <c r="R247" s="76"/>
      <c r="S247" s="77"/>
      <c r="T247" s="76"/>
      <c r="U247" s="76"/>
      <c r="V247" s="79"/>
      <c r="W247" s="79"/>
    </row>
    <row r="248" spans="6:23" x14ac:dyDescent="0.25">
      <c r="F248" s="81"/>
      <c r="G248" s="81"/>
      <c r="H248" s="82"/>
      <c r="I248" s="79"/>
      <c r="J248" s="79"/>
      <c r="K248" s="83"/>
      <c r="L248" s="76"/>
      <c r="M248" s="87"/>
      <c r="N248" s="76"/>
      <c r="O248" s="87"/>
      <c r="P248" s="78"/>
      <c r="Q248" s="76"/>
      <c r="R248" s="76"/>
      <c r="S248" s="77"/>
      <c r="T248" s="76"/>
      <c r="U248" s="76"/>
      <c r="V248" s="79"/>
      <c r="W248" s="79"/>
    </row>
    <row r="249" spans="6:23" x14ac:dyDescent="0.25">
      <c r="F249" s="81"/>
      <c r="G249" s="81"/>
      <c r="H249" s="82"/>
      <c r="I249" s="79"/>
      <c r="J249" s="79"/>
      <c r="K249" s="83"/>
      <c r="L249" s="76"/>
      <c r="M249" s="87"/>
      <c r="N249" s="76"/>
      <c r="O249" s="87"/>
      <c r="P249" s="78"/>
      <c r="Q249" s="76"/>
      <c r="R249" s="76"/>
      <c r="S249" s="77"/>
      <c r="T249" s="76"/>
      <c r="U249" s="76"/>
      <c r="V249" s="79"/>
      <c r="W249" s="79"/>
    </row>
    <row r="250" spans="6:23" x14ac:dyDescent="0.25">
      <c r="F250" s="81"/>
      <c r="G250" s="81"/>
      <c r="H250" s="82"/>
      <c r="I250" s="79"/>
      <c r="J250" s="79"/>
      <c r="K250" s="83"/>
      <c r="L250" s="76"/>
      <c r="M250" s="87"/>
      <c r="N250" s="76"/>
      <c r="O250" s="87"/>
      <c r="P250" s="78"/>
      <c r="Q250" s="76"/>
      <c r="R250" s="76"/>
      <c r="S250" s="77"/>
      <c r="T250" s="76"/>
      <c r="U250" s="76"/>
      <c r="V250" s="79"/>
      <c r="W250" s="79"/>
    </row>
    <row r="251" spans="6:23" x14ac:dyDescent="0.25">
      <c r="F251" s="81"/>
      <c r="G251" s="81"/>
      <c r="H251" s="82"/>
      <c r="I251" s="79"/>
      <c r="J251" s="79"/>
      <c r="K251" s="83"/>
      <c r="L251" s="76"/>
      <c r="M251" s="87"/>
      <c r="N251" s="76"/>
      <c r="O251" s="87"/>
      <c r="P251" s="78"/>
      <c r="Q251" s="76"/>
      <c r="R251" s="76"/>
      <c r="S251" s="77"/>
      <c r="T251" s="76"/>
      <c r="U251" s="76"/>
      <c r="V251" s="79"/>
      <c r="W251" s="79"/>
    </row>
    <row r="252" spans="6:23" x14ac:dyDescent="0.25">
      <c r="F252" s="81"/>
      <c r="G252" s="81"/>
      <c r="H252" s="82"/>
      <c r="I252" s="79"/>
      <c r="J252" s="79"/>
      <c r="K252" s="83"/>
      <c r="L252" s="76"/>
      <c r="M252" s="87"/>
      <c r="N252" s="76"/>
      <c r="O252" s="87"/>
      <c r="P252" s="78"/>
      <c r="Q252" s="76"/>
      <c r="R252" s="76"/>
      <c r="S252" s="77"/>
      <c r="T252" s="76"/>
      <c r="U252" s="76"/>
      <c r="V252" s="79"/>
      <c r="W252" s="79"/>
    </row>
    <row r="253" spans="6:23" x14ac:dyDescent="0.25">
      <c r="F253" s="81"/>
      <c r="G253" s="81"/>
      <c r="H253" s="82"/>
      <c r="I253" s="79"/>
      <c r="J253" s="79"/>
      <c r="K253" s="83"/>
      <c r="L253" s="76"/>
      <c r="M253" s="87"/>
      <c r="N253" s="76"/>
      <c r="O253" s="87"/>
      <c r="P253" s="78"/>
      <c r="Q253" s="76"/>
      <c r="R253" s="76"/>
      <c r="S253" s="77"/>
      <c r="T253" s="76"/>
      <c r="U253" s="76"/>
      <c r="V253" s="79"/>
      <c r="W253" s="79"/>
    </row>
    <row r="254" spans="6:23" x14ac:dyDescent="0.25">
      <c r="F254" s="81"/>
      <c r="G254" s="81"/>
      <c r="H254" s="82"/>
      <c r="I254" s="79"/>
      <c r="J254" s="79"/>
      <c r="K254" s="83"/>
      <c r="L254" s="76"/>
      <c r="M254" s="87"/>
      <c r="N254" s="76"/>
      <c r="O254" s="87"/>
      <c r="P254" s="78"/>
      <c r="Q254" s="76"/>
      <c r="R254" s="76"/>
      <c r="S254" s="77"/>
      <c r="T254" s="76"/>
      <c r="U254" s="76"/>
      <c r="V254" s="79"/>
      <c r="W254" s="79"/>
    </row>
    <row r="255" spans="6:23" x14ac:dyDescent="0.25">
      <c r="F255" s="81"/>
      <c r="G255" s="81"/>
      <c r="H255" s="82"/>
      <c r="I255" s="79"/>
      <c r="J255" s="79"/>
      <c r="K255" s="83"/>
      <c r="L255" s="76"/>
      <c r="M255" s="87"/>
      <c r="N255" s="76"/>
      <c r="O255" s="87"/>
      <c r="P255" s="78"/>
      <c r="Q255" s="76"/>
      <c r="R255" s="76"/>
      <c r="S255" s="77"/>
      <c r="T255" s="76"/>
      <c r="U255" s="76"/>
      <c r="V255" s="79"/>
      <c r="W255" s="79"/>
    </row>
    <row r="256" spans="6:23" x14ac:dyDescent="0.25">
      <c r="F256" s="81"/>
      <c r="G256" s="81"/>
      <c r="H256" s="82"/>
      <c r="I256" s="79"/>
      <c r="J256" s="79"/>
      <c r="K256" s="83"/>
      <c r="L256" s="76"/>
      <c r="M256" s="87"/>
      <c r="N256" s="76"/>
      <c r="O256" s="87"/>
      <c r="P256" s="78"/>
      <c r="Q256" s="76"/>
      <c r="R256" s="76"/>
      <c r="S256" s="77"/>
      <c r="T256" s="76"/>
      <c r="U256" s="76"/>
      <c r="V256" s="79"/>
      <c r="W256" s="79"/>
    </row>
    <row r="257" spans="6:23" x14ac:dyDescent="0.25">
      <c r="F257" s="81"/>
      <c r="G257" s="81"/>
      <c r="H257" s="82"/>
      <c r="I257" s="79"/>
      <c r="J257" s="79"/>
      <c r="K257" s="83"/>
      <c r="L257" s="76"/>
      <c r="M257" s="87"/>
      <c r="N257" s="76"/>
      <c r="O257" s="87"/>
      <c r="P257" s="78"/>
      <c r="Q257" s="76"/>
      <c r="R257" s="76"/>
      <c r="S257" s="77"/>
      <c r="T257" s="76"/>
      <c r="U257" s="76"/>
      <c r="V257" s="79"/>
      <c r="W257" s="79"/>
    </row>
    <row r="258" spans="6:23" x14ac:dyDescent="0.25">
      <c r="F258" s="81"/>
      <c r="G258" s="81"/>
      <c r="H258" s="82"/>
      <c r="I258" s="79"/>
      <c r="J258" s="79"/>
      <c r="K258" s="83"/>
      <c r="L258" s="76"/>
      <c r="M258" s="87"/>
      <c r="N258" s="76"/>
      <c r="O258" s="87"/>
      <c r="P258" s="78"/>
      <c r="Q258" s="76"/>
      <c r="R258" s="76"/>
      <c r="S258" s="77"/>
      <c r="T258" s="76"/>
      <c r="U258" s="76"/>
      <c r="V258" s="79"/>
      <c r="W258" s="79"/>
    </row>
    <row r="259" spans="6:23" x14ac:dyDescent="0.25">
      <c r="F259" s="81"/>
      <c r="G259" s="81"/>
      <c r="H259" s="82"/>
      <c r="I259" s="79"/>
      <c r="J259" s="79"/>
      <c r="K259" s="83"/>
      <c r="L259" s="76"/>
      <c r="M259" s="87"/>
      <c r="N259" s="76"/>
      <c r="O259" s="87"/>
      <c r="P259" s="78"/>
      <c r="Q259" s="76"/>
      <c r="R259" s="76"/>
      <c r="S259" s="77"/>
      <c r="T259" s="76"/>
      <c r="U259" s="76"/>
      <c r="V259" s="79"/>
      <c r="W259" s="79"/>
    </row>
    <row r="260" spans="6:23" x14ac:dyDescent="0.25">
      <c r="F260" s="81"/>
      <c r="G260" s="81"/>
      <c r="H260" s="82"/>
      <c r="I260" s="79"/>
      <c r="J260" s="79"/>
      <c r="K260" s="83"/>
      <c r="L260" s="76"/>
      <c r="M260" s="87"/>
      <c r="N260" s="76"/>
      <c r="O260" s="87"/>
      <c r="P260" s="78"/>
      <c r="Q260" s="76"/>
      <c r="R260" s="76"/>
      <c r="S260" s="77"/>
      <c r="T260" s="76"/>
      <c r="U260" s="76"/>
      <c r="V260" s="79"/>
      <c r="W260" s="79"/>
    </row>
    <row r="261" spans="6:23" x14ac:dyDescent="0.25">
      <c r="F261" s="81"/>
      <c r="G261" s="81"/>
      <c r="H261" s="82"/>
      <c r="I261" s="79"/>
      <c r="J261" s="79"/>
      <c r="K261" s="83"/>
      <c r="L261" s="76"/>
      <c r="M261" s="87"/>
      <c r="N261" s="76"/>
      <c r="O261" s="87"/>
      <c r="P261" s="78"/>
      <c r="Q261" s="76"/>
      <c r="R261" s="76"/>
      <c r="S261" s="77"/>
      <c r="T261" s="76"/>
      <c r="U261" s="76"/>
      <c r="V261" s="79"/>
      <c r="W261" s="79"/>
    </row>
    <row r="262" spans="6:23" x14ac:dyDescent="0.25">
      <c r="F262" s="81"/>
      <c r="G262" s="81"/>
      <c r="H262" s="82"/>
      <c r="I262" s="79"/>
      <c r="J262" s="79"/>
      <c r="K262" s="83"/>
      <c r="L262" s="76"/>
      <c r="M262" s="87"/>
      <c r="N262" s="76"/>
      <c r="O262" s="87"/>
      <c r="P262" s="78"/>
      <c r="Q262" s="76"/>
      <c r="R262" s="76"/>
      <c r="S262" s="77"/>
      <c r="T262" s="76"/>
      <c r="U262" s="76"/>
      <c r="V262" s="79"/>
      <c r="W262" s="79"/>
    </row>
    <row r="263" spans="6:23" x14ac:dyDescent="0.25">
      <c r="F263" s="81"/>
      <c r="G263" s="81"/>
      <c r="H263" s="82"/>
      <c r="I263" s="79"/>
      <c r="J263" s="79"/>
      <c r="K263" s="83"/>
      <c r="L263" s="76"/>
      <c r="M263" s="87"/>
      <c r="N263" s="76"/>
      <c r="O263" s="87"/>
      <c r="P263" s="78"/>
      <c r="Q263" s="76"/>
      <c r="R263" s="76"/>
      <c r="S263" s="77"/>
      <c r="T263" s="76"/>
      <c r="U263" s="76"/>
      <c r="V263" s="79"/>
      <c r="W263" s="79"/>
    </row>
    <row r="264" spans="6:23" x14ac:dyDescent="0.25">
      <c r="F264" s="81"/>
      <c r="G264" s="81"/>
      <c r="H264" s="82"/>
      <c r="I264" s="79"/>
      <c r="J264" s="79"/>
      <c r="K264" s="83"/>
      <c r="L264" s="76"/>
      <c r="M264" s="87"/>
      <c r="N264" s="76"/>
      <c r="O264" s="87"/>
      <c r="P264" s="78"/>
      <c r="Q264" s="76"/>
      <c r="R264" s="76"/>
      <c r="S264" s="77"/>
      <c r="T264" s="76"/>
      <c r="U264" s="76"/>
      <c r="V264" s="79"/>
      <c r="W264" s="79"/>
    </row>
    <row r="265" spans="6:23" x14ac:dyDescent="0.25">
      <c r="F265" s="81"/>
      <c r="G265" s="81"/>
      <c r="H265" s="82"/>
      <c r="I265" s="79"/>
      <c r="J265" s="79"/>
      <c r="K265" s="83"/>
      <c r="L265" s="76"/>
      <c r="M265" s="87"/>
      <c r="N265" s="76"/>
      <c r="O265" s="87"/>
      <c r="P265" s="78"/>
      <c r="Q265" s="76"/>
      <c r="R265" s="76"/>
      <c r="S265" s="77"/>
      <c r="T265" s="76"/>
      <c r="U265" s="76"/>
      <c r="V265" s="79"/>
      <c r="W265" s="79"/>
    </row>
    <row r="266" spans="6:23" x14ac:dyDescent="0.25">
      <c r="F266" s="81"/>
      <c r="G266" s="81"/>
      <c r="H266" s="82"/>
      <c r="I266" s="79"/>
      <c r="J266" s="79"/>
      <c r="K266" s="83"/>
      <c r="L266" s="76"/>
      <c r="M266" s="87"/>
      <c r="N266" s="76"/>
      <c r="O266" s="87"/>
      <c r="P266" s="78"/>
      <c r="Q266" s="76"/>
      <c r="R266" s="76"/>
      <c r="S266" s="77"/>
      <c r="T266" s="76"/>
      <c r="U266" s="76"/>
      <c r="V266" s="79"/>
      <c r="W266" s="79"/>
    </row>
    <row r="267" spans="6:23" x14ac:dyDescent="0.25">
      <c r="F267" s="81"/>
      <c r="G267" s="81"/>
      <c r="H267" s="82"/>
      <c r="I267" s="79"/>
      <c r="J267" s="79"/>
      <c r="K267" s="83"/>
      <c r="L267" s="76"/>
      <c r="M267" s="87"/>
      <c r="N267" s="76"/>
      <c r="O267" s="87"/>
      <c r="P267" s="78"/>
      <c r="Q267" s="76"/>
      <c r="R267" s="76"/>
      <c r="S267" s="77"/>
      <c r="T267" s="76"/>
      <c r="U267" s="76"/>
      <c r="V267" s="79"/>
      <c r="W267" s="79"/>
    </row>
    <row r="268" spans="6:23" x14ac:dyDescent="0.25">
      <c r="F268" s="81"/>
      <c r="G268" s="81"/>
      <c r="H268" s="82"/>
      <c r="I268" s="79"/>
      <c r="J268" s="79"/>
      <c r="K268" s="83"/>
      <c r="L268" s="76"/>
      <c r="M268" s="87"/>
      <c r="N268" s="76"/>
      <c r="O268" s="87"/>
      <c r="P268" s="78"/>
      <c r="Q268" s="76"/>
      <c r="R268" s="76"/>
      <c r="S268" s="77"/>
      <c r="T268" s="76"/>
      <c r="U268" s="76"/>
      <c r="V268" s="79"/>
      <c r="W268" s="79"/>
    </row>
    <row r="269" spans="6:23" x14ac:dyDescent="0.25">
      <c r="F269" s="81"/>
      <c r="G269" s="81"/>
      <c r="H269" s="82"/>
      <c r="I269" s="79"/>
      <c r="J269" s="79"/>
      <c r="K269" s="83"/>
      <c r="L269" s="76"/>
      <c r="M269" s="87"/>
      <c r="N269" s="76"/>
      <c r="O269" s="87"/>
      <c r="P269" s="78"/>
      <c r="Q269" s="76"/>
      <c r="R269" s="76"/>
      <c r="S269" s="77"/>
      <c r="T269" s="76"/>
      <c r="U269" s="76"/>
      <c r="V269" s="79"/>
      <c r="W269" s="79"/>
    </row>
    <row r="270" spans="6:23" x14ac:dyDescent="0.25">
      <c r="F270" s="81"/>
      <c r="G270" s="81"/>
      <c r="H270" s="82"/>
      <c r="I270" s="79"/>
      <c r="J270" s="79"/>
      <c r="K270" s="83"/>
      <c r="L270" s="76"/>
      <c r="M270" s="87"/>
      <c r="N270" s="76"/>
      <c r="O270" s="87"/>
      <c r="P270" s="78"/>
      <c r="Q270" s="76"/>
      <c r="R270" s="76"/>
      <c r="S270" s="77"/>
      <c r="T270" s="76"/>
      <c r="U270" s="76"/>
      <c r="V270" s="79"/>
      <c r="W270" s="79"/>
    </row>
    <row r="271" spans="6:23" x14ac:dyDescent="0.25">
      <c r="F271" s="81"/>
      <c r="G271" s="81"/>
      <c r="H271" s="82"/>
      <c r="I271" s="79"/>
      <c r="J271" s="79"/>
      <c r="K271" s="83"/>
      <c r="L271" s="76"/>
      <c r="M271" s="87"/>
      <c r="N271" s="76"/>
      <c r="O271" s="87"/>
      <c r="P271" s="78"/>
      <c r="Q271" s="76"/>
      <c r="R271" s="76"/>
      <c r="S271" s="77"/>
      <c r="T271" s="76"/>
      <c r="U271" s="76"/>
      <c r="V271" s="79"/>
      <c r="W271" s="79"/>
    </row>
    <row r="272" spans="6:23" x14ac:dyDescent="0.25">
      <c r="F272" s="81"/>
      <c r="G272" s="81"/>
      <c r="H272" s="82"/>
      <c r="I272" s="79"/>
      <c r="J272" s="79"/>
      <c r="K272" s="83"/>
      <c r="L272" s="76"/>
      <c r="M272" s="87"/>
      <c r="N272" s="76"/>
      <c r="O272" s="87"/>
      <c r="P272" s="78"/>
      <c r="Q272" s="76"/>
      <c r="R272" s="76"/>
      <c r="S272" s="77"/>
      <c r="T272" s="76"/>
      <c r="U272" s="76"/>
      <c r="V272" s="79"/>
      <c r="W272" s="79"/>
    </row>
    <row r="273" spans="6:23" x14ac:dyDescent="0.25">
      <c r="F273" s="81"/>
      <c r="G273" s="81"/>
      <c r="H273" s="82"/>
      <c r="I273" s="79"/>
      <c r="J273" s="79"/>
      <c r="K273" s="83"/>
      <c r="L273" s="76"/>
      <c r="M273" s="87"/>
      <c r="N273" s="76"/>
      <c r="O273" s="87"/>
      <c r="P273" s="78"/>
      <c r="Q273" s="76"/>
      <c r="R273" s="76"/>
      <c r="S273" s="77"/>
      <c r="T273" s="76"/>
      <c r="U273" s="76"/>
      <c r="V273" s="79"/>
      <c r="W273" s="79"/>
    </row>
    <row r="274" spans="6:23" x14ac:dyDescent="0.25">
      <c r="F274" s="81"/>
      <c r="G274" s="81"/>
      <c r="H274" s="82"/>
      <c r="I274" s="79"/>
      <c r="J274" s="79"/>
      <c r="K274" s="83"/>
      <c r="L274" s="76"/>
      <c r="M274" s="87"/>
      <c r="N274" s="76"/>
      <c r="O274" s="87"/>
      <c r="P274" s="78"/>
      <c r="Q274" s="76"/>
      <c r="R274" s="76"/>
      <c r="S274" s="77"/>
      <c r="T274" s="76"/>
      <c r="U274" s="76"/>
      <c r="V274" s="79"/>
      <c r="W274" s="79"/>
    </row>
    <row r="275" spans="6:23" x14ac:dyDescent="0.25">
      <c r="F275" s="81"/>
      <c r="G275" s="81"/>
      <c r="H275" s="82"/>
      <c r="I275" s="79"/>
      <c r="J275" s="79"/>
      <c r="K275" s="83"/>
      <c r="L275" s="76"/>
      <c r="M275" s="87"/>
      <c r="N275" s="76"/>
      <c r="O275" s="87"/>
      <c r="P275" s="78"/>
      <c r="Q275" s="76"/>
      <c r="R275" s="76"/>
      <c r="S275" s="77"/>
      <c r="T275" s="76"/>
      <c r="U275" s="76"/>
      <c r="V275" s="79"/>
      <c r="W275" s="79"/>
    </row>
    <row r="276" spans="6:23" x14ac:dyDescent="0.25">
      <c r="F276" s="81"/>
      <c r="G276" s="81"/>
      <c r="H276" s="82"/>
      <c r="I276" s="79"/>
      <c r="J276" s="79"/>
      <c r="K276" s="83"/>
      <c r="L276" s="76"/>
      <c r="M276" s="87"/>
      <c r="N276" s="76"/>
      <c r="O276" s="87"/>
      <c r="P276" s="78"/>
      <c r="Q276" s="76"/>
      <c r="R276" s="76"/>
      <c r="S276" s="77"/>
      <c r="T276" s="76"/>
      <c r="U276" s="76"/>
      <c r="V276" s="79"/>
      <c r="W276" s="79"/>
    </row>
    <row r="277" spans="6:23" x14ac:dyDescent="0.25">
      <c r="F277" s="81"/>
      <c r="G277" s="81"/>
      <c r="H277" s="82"/>
      <c r="I277" s="79"/>
      <c r="J277" s="79"/>
      <c r="K277" s="83"/>
      <c r="L277" s="76"/>
      <c r="M277" s="87"/>
      <c r="N277" s="76"/>
      <c r="O277" s="87"/>
      <c r="P277" s="78"/>
      <c r="Q277" s="76"/>
      <c r="R277" s="76"/>
      <c r="S277" s="77"/>
      <c r="T277" s="76"/>
      <c r="U277" s="76"/>
      <c r="V277" s="79"/>
      <c r="W277" s="79"/>
    </row>
    <row r="278" spans="6:23" x14ac:dyDescent="0.25">
      <c r="F278" s="81"/>
      <c r="G278" s="81"/>
      <c r="H278" s="82"/>
      <c r="I278" s="79"/>
      <c r="J278" s="79"/>
      <c r="K278" s="83"/>
      <c r="L278" s="76"/>
      <c r="M278" s="87"/>
      <c r="N278" s="76"/>
      <c r="O278" s="87"/>
      <c r="P278" s="78"/>
      <c r="Q278" s="76"/>
      <c r="R278" s="76"/>
      <c r="S278" s="77"/>
      <c r="T278" s="76"/>
      <c r="U278" s="76"/>
      <c r="V278" s="79"/>
      <c r="W278" s="79"/>
    </row>
    <row r="279" spans="6:23" x14ac:dyDescent="0.25">
      <c r="F279" s="81"/>
      <c r="G279" s="81"/>
      <c r="H279" s="82"/>
      <c r="I279" s="79"/>
      <c r="J279" s="79"/>
      <c r="K279" s="83"/>
      <c r="L279" s="76"/>
      <c r="M279" s="87"/>
      <c r="N279" s="76"/>
      <c r="O279" s="87"/>
      <c r="P279" s="78"/>
      <c r="Q279" s="76"/>
      <c r="R279" s="76"/>
      <c r="S279" s="77"/>
      <c r="T279" s="76"/>
      <c r="U279" s="76"/>
      <c r="V279" s="79"/>
      <c r="W279" s="79"/>
    </row>
    <row r="280" spans="6:23" x14ac:dyDescent="0.25">
      <c r="F280" s="81"/>
      <c r="G280" s="81"/>
      <c r="H280" s="82"/>
      <c r="I280" s="79"/>
      <c r="J280" s="79"/>
      <c r="K280" s="83"/>
      <c r="L280" s="76"/>
      <c r="M280" s="87"/>
      <c r="N280" s="76"/>
      <c r="O280" s="87"/>
      <c r="P280" s="78"/>
      <c r="Q280" s="76"/>
      <c r="R280" s="76"/>
      <c r="S280" s="77"/>
      <c r="T280" s="76"/>
      <c r="U280" s="76"/>
      <c r="V280" s="79"/>
      <c r="W280" s="79"/>
    </row>
    <row r="281" spans="6:23" x14ac:dyDescent="0.25">
      <c r="F281" s="81"/>
      <c r="G281" s="81"/>
      <c r="H281" s="82"/>
      <c r="I281" s="79"/>
      <c r="J281" s="79"/>
      <c r="K281" s="83"/>
      <c r="L281" s="76"/>
      <c r="M281" s="87"/>
      <c r="N281" s="76"/>
      <c r="O281" s="87"/>
      <c r="P281" s="78"/>
      <c r="Q281" s="76"/>
      <c r="R281" s="76"/>
      <c r="S281" s="77"/>
      <c r="T281" s="76"/>
      <c r="U281" s="76"/>
      <c r="V281" s="79"/>
      <c r="W281" s="79"/>
    </row>
    <row r="282" spans="6:23" x14ac:dyDescent="0.25">
      <c r="F282" s="81"/>
      <c r="G282" s="81"/>
      <c r="H282" s="82"/>
      <c r="I282" s="79"/>
      <c r="J282" s="79"/>
      <c r="K282" s="83"/>
      <c r="L282" s="76"/>
      <c r="M282" s="87"/>
      <c r="N282" s="76"/>
      <c r="O282" s="87"/>
      <c r="P282" s="78"/>
      <c r="Q282" s="76"/>
      <c r="R282" s="76"/>
      <c r="S282" s="77"/>
      <c r="T282" s="76"/>
      <c r="U282" s="76"/>
      <c r="V282" s="79"/>
      <c r="W282" s="79"/>
    </row>
    <row r="283" spans="6:23" x14ac:dyDescent="0.25">
      <c r="F283" s="81"/>
      <c r="G283" s="81"/>
      <c r="H283" s="82"/>
      <c r="I283" s="79"/>
      <c r="J283" s="79"/>
      <c r="K283" s="83"/>
      <c r="L283" s="76"/>
      <c r="M283" s="87"/>
      <c r="N283" s="76"/>
      <c r="O283" s="87"/>
      <c r="P283" s="78"/>
      <c r="Q283" s="76"/>
      <c r="R283" s="76"/>
      <c r="S283" s="77"/>
      <c r="T283" s="76"/>
      <c r="U283" s="76"/>
      <c r="V283" s="79"/>
      <c r="W283" s="79"/>
    </row>
    <row r="284" spans="6:23" x14ac:dyDescent="0.25">
      <c r="F284" s="81"/>
      <c r="G284" s="81"/>
      <c r="H284" s="82"/>
      <c r="I284" s="79"/>
      <c r="J284" s="79"/>
      <c r="K284" s="83"/>
      <c r="L284" s="76"/>
      <c r="M284" s="87"/>
      <c r="N284" s="76"/>
      <c r="O284" s="87"/>
      <c r="P284" s="78"/>
      <c r="Q284" s="76"/>
      <c r="R284" s="76"/>
      <c r="S284" s="77"/>
      <c r="T284" s="76"/>
      <c r="U284" s="76"/>
      <c r="V284" s="79"/>
      <c r="W284" s="79"/>
    </row>
    <row r="285" spans="6:23" x14ac:dyDescent="0.25">
      <c r="F285" s="81"/>
      <c r="G285" s="81"/>
      <c r="H285" s="82"/>
      <c r="I285" s="79"/>
      <c r="J285" s="79"/>
      <c r="K285" s="83"/>
      <c r="L285" s="76"/>
      <c r="M285" s="87"/>
      <c r="N285" s="76"/>
      <c r="O285" s="87"/>
      <c r="P285" s="78"/>
      <c r="Q285" s="76"/>
      <c r="R285" s="76"/>
      <c r="S285" s="77"/>
      <c r="T285" s="76"/>
      <c r="U285" s="76"/>
      <c r="V285" s="79"/>
      <c r="W285" s="79"/>
    </row>
    <row r="286" spans="6:23" x14ac:dyDescent="0.25">
      <c r="F286" s="81"/>
      <c r="G286" s="81"/>
      <c r="H286" s="82"/>
      <c r="I286" s="79"/>
      <c r="J286" s="79"/>
      <c r="K286" s="83"/>
      <c r="L286" s="76"/>
      <c r="M286" s="87"/>
      <c r="N286" s="76"/>
      <c r="O286" s="87"/>
      <c r="P286" s="78"/>
      <c r="Q286" s="76"/>
      <c r="R286" s="76"/>
      <c r="S286" s="77"/>
      <c r="T286" s="76"/>
      <c r="U286" s="76"/>
      <c r="V286" s="79"/>
      <c r="W286" s="79"/>
    </row>
    <row r="287" spans="6:23" x14ac:dyDescent="0.25">
      <c r="F287" s="81"/>
      <c r="G287" s="81"/>
      <c r="H287" s="82"/>
      <c r="I287" s="79"/>
      <c r="J287" s="79"/>
      <c r="K287" s="83"/>
      <c r="L287" s="76"/>
      <c r="M287" s="87"/>
      <c r="N287" s="76"/>
      <c r="O287" s="87"/>
      <c r="P287" s="78"/>
      <c r="Q287" s="76"/>
      <c r="R287" s="76"/>
      <c r="S287" s="77"/>
      <c r="T287" s="76"/>
      <c r="U287" s="76"/>
      <c r="V287" s="79"/>
      <c r="W287" s="79"/>
    </row>
    <row r="288" spans="6:23" x14ac:dyDescent="0.25">
      <c r="F288" s="81"/>
      <c r="G288" s="81"/>
      <c r="H288" s="82"/>
      <c r="I288" s="79"/>
      <c r="J288" s="79"/>
      <c r="K288" s="83"/>
      <c r="L288" s="76"/>
      <c r="M288" s="87"/>
      <c r="N288" s="76"/>
      <c r="O288" s="87"/>
      <c r="P288" s="78"/>
      <c r="Q288" s="76"/>
      <c r="R288" s="76"/>
      <c r="S288" s="77"/>
      <c r="T288" s="76"/>
      <c r="U288" s="76"/>
      <c r="V288" s="79"/>
      <c r="W288" s="79"/>
    </row>
    <row r="289" spans="6:23" x14ac:dyDescent="0.25">
      <c r="F289" s="81"/>
      <c r="G289" s="81"/>
      <c r="H289" s="82"/>
      <c r="I289" s="79"/>
      <c r="J289" s="79"/>
      <c r="K289" s="83"/>
      <c r="L289" s="76"/>
      <c r="M289" s="87"/>
      <c r="N289" s="76"/>
      <c r="O289" s="87"/>
      <c r="P289" s="78"/>
      <c r="Q289" s="76"/>
      <c r="R289" s="76"/>
      <c r="S289" s="77"/>
      <c r="T289" s="76"/>
      <c r="U289" s="76"/>
      <c r="V289" s="79"/>
      <c r="W289" s="79"/>
    </row>
    <row r="290" spans="6:23" x14ac:dyDescent="0.25">
      <c r="F290" s="81"/>
      <c r="G290" s="81"/>
      <c r="H290" s="82"/>
      <c r="I290" s="79"/>
      <c r="J290" s="79"/>
      <c r="K290" s="83"/>
      <c r="L290" s="76"/>
      <c r="M290" s="87"/>
      <c r="N290" s="76"/>
      <c r="O290" s="87"/>
      <c r="P290" s="78"/>
      <c r="Q290" s="76"/>
      <c r="R290" s="76"/>
      <c r="S290" s="77"/>
      <c r="T290" s="76"/>
      <c r="U290" s="76"/>
      <c r="V290" s="79"/>
      <c r="W290" s="79"/>
    </row>
    <row r="291" spans="6:23" x14ac:dyDescent="0.25">
      <c r="F291" s="81"/>
      <c r="G291" s="81"/>
      <c r="H291" s="82"/>
      <c r="I291" s="79"/>
      <c r="J291" s="79"/>
      <c r="K291" s="83"/>
      <c r="L291" s="76"/>
      <c r="M291" s="87"/>
      <c r="N291" s="76"/>
      <c r="O291" s="87"/>
      <c r="P291" s="78"/>
      <c r="Q291" s="76"/>
      <c r="R291" s="76"/>
      <c r="S291" s="77"/>
      <c r="T291" s="76"/>
      <c r="U291" s="76"/>
      <c r="V291" s="79"/>
      <c r="W291" s="79"/>
    </row>
    <row r="292" spans="6:23" x14ac:dyDescent="0.25">
      <c r="F292" s="81"/>
      <c r="G292" s="81"/>
      <c r="H292" s="82"/>
      <c r="I292" s="79"/>
      <c r="J292" s="79"/>
      <c r="K292" s="83"/>
      <c r="L292" s="76"/>
      <c r="M292" s="87"/>
      <c r="N292" s="76"/>
      <c r="O292" s="87"/>
      <c r="P292" s="78"/>
      <c r="Q292" s="76"/>
      <c r="R292" s="76"/>
      <c r="S292" s="77"/>
      <c r="T292" s="76"/>
      <c r="U292" s="76"/>
      <c r="V292" s="79"/>
      <c r="W292" s="79"/>
    </row>
    <row r="293" spans="6:23" x14ac:dyDescent="0.25">
      <c r="F293" s="81"/>
      <c r="G293" s="81"/>
      <c r="H293" s="82"/>
      <c r="I293" s="79"/>
      <c r="J293" s="79"/>
      <c r="K293" s="83"/>
      <c r="L293" s="76"/>
      <c r="M293" s="87"/>
      <c r="N293" s="76"/>
      <c r="O293" s="87"/>
      <c r="P293" s="78"/>
      <c r="Q293" s="76"/>
      <c r="R293" s="76"/>
      <c r="S293" s="77"/>
      <c r="T293" s="76"/>
      <c r="U293" s="76"/>
      <c r="V293" s="79"/>
      <c r="W293" s="79"/>
    </row>
    <row r="294" spans="6:23" x14ac:dyDescent="0.25">
      <c r="F294" s="81"/>
      <c r="G294" s="81"/>
      <c r="H294" s="82"/>
      <c r="I294" s="79"/>
      <c r="J294" s="79"/>
      <c r="K294" s="83"/>
      <c r="L294" s="76"/>
      <c r="M294" s="87"/>
      <c r="N294" s="76"/>
      <c r="O294" s="87"/>
      <c r="P294" s="78"/>
      <c r="Q294" s="76"/>
      <c r="R294" s="76"/>
      <c r="S294" s="77"/>
      <c r="T294" s="76"/>
      <c r="U294" s="76"/>
      <c r="V294" s="79"/>
      <c r="W294" s="79"/>
    </row>
    <row r="295" spans="6:23" x14ac:dyDescent="0.25">
      <c r="F295" s="81"/>
      <c r="G295" s="81"/>
      <c r="H295" s="82"/>
      <c r="I295" s="79"/>
      <c r="J295" s="79"/>
      <c r="K295" s="83"/>
      <c r="L295" s="76"/>
      <c r="M295" s="87"/>
      <c r="N295" s="76"/>
      <c r="O295" s="87"/>
      <c r="P295" s="78"/>
      <c r="Q295" s="76"/>
      <c r="R295" s="76"/>
      <c r="S295" s="77"/>
      <c r="T295" s="76"/>
      <c r="U295" s="76"/>
      <c r="V295" s="79"/>
      <c r="W295" s="79"/>
    </row>
    <row r="296" spans="6:23" x14ac:dyDescent="0.25">
      <c r="F296" s="81"/>
      <c r="G296" s="81"/>
      <c r="H296" s="82"/>
      <c r="I296" s="79"/>
      <c r="J296" s="79"/>
      <c r="K296" s="83"/>
      <c r="L296" s="76"/>
      <c r="M296" s="87"/>
      <c r="N296" s="76"/>
      <c r="O296" s="87"/>
      <c r="P296" s="78"/>
      <c r="Q296" s="76"/>
      <c r="R296" s="76"/>
      <c r="S296" s="77"/>
      <c r="T296" s="76"/>
      <c r="U296" s="76"/>
      <c r="V296" s="79"/>
      <c r="W296" s="79"/>
    </row>
    <row r="297" spans="6:23" x14ac:dyDescent="0.25">
      <c r="F297" s="81"/>
      <c r="G297" s="81"/>
      <c r="H297" s="82"/>
      <c r="I297" s="79"/>
      <c r="J297" s="79"/>
      <c r="K297" s="83"/>
      <c r="L297" s="76"/>
      <c r="M297" s="87"/>
      <c r="N297" s="76"/>
      <c r="O297" s="87"/>
      <c r="P297" s="78"/>
      <c r="Q297" s="76"/>
      <c r="R297" s="76"/>
      <c r="S297" s="77"/>
      <c r="T297" s="76"/>
      <c r="U297" s="76"/>
      <c r="V297" s="79"/>
      <c r="W297" s="79"/>
    </row>
    <row r="298" spans="6:23" x14ac:dyDescent="0.25">
      <c r="F298" s="81"/>
      <c r="G298" s="81"/>
      <c r="H298" s="82"/>
      <c r="I298" s="79"/>
      <c r="J298" s="79"/>
      <c r="K298" s="83"/>
      <c r="L298" s="76"/>
      <c r="M298" s="87"/>
      <c r="N298" s="76"/>
      <c r="O298" s="87"/>
      <c r="P298" s="78"/>
      <c r="Q298" s="76"/>
      <c r="R298" s="76"/>
      <c r="S298" s="77"/>
      <c r="T298" s="76"/>
      <c r="U298" s="76"/>
      <c r="V298" s="79"/>
      <c r="W298" s="79"/>
    </row>
    <row r="299" spans="6:23" x14ac:dyDescent="0.25">
      <c r="F299" s="81"/>
      <c r="G299" s="81"/>
      <c r="H299" s="82"/>
      <c r="I299" s="79"/>
      <c r="J299" s="79"/>
      <c r="K299" s="83"/>
      <c r="L299" s="76"/>
      <c r="M299" s="87"/>
      <c r="N299" s="76"/>
      <c r="O299" s="87"/>
      <c r="P299" s="78"/>
      <c r="Q299" s="76"/>
      <c r="R299" s="76"/>
      <c r="S299" s="77"/>
      <c r="T299" s="76"/>
      <c r="U299" s="76"/>
      <c r="V299" s="79"/>
      <c r="W299" s="79"/>
    </row>
    <row r="300" spans="6:23" x14ac:dyDescent="0.25">
      <c r="F300" s="81"/>
      <c r="G300" s="81"/>
      <c r="H300" s="82"/>
      <c r="I300" s="79"/>
      <c r="J300" s="79"/>
      <c r="K300" s="83"/>
      <c r="L300" s="76"/>
      <c r="M300" s="87"/>
      <c r="N300" s="76"/>
      <c r="O300" s="87"/>
      <c r="P300" s="78"/>
      <c r="Q300" s="76"/>
      <c r="R300" s="76"/>
      <c r="S300" s="77"/>
      <c r="T300" s="76"/>
      <c r="U300" s="76"/>
      <c r="V300" s="79"/>
      <c r="W300" s="79"/>
    </row>
    <row r="301" spans="6:23" x14ac:dyDescent="0.25">
      <c r="F301" s="81"/>
      <c r="G301" s="81"/>
      <c r="H301" s="82"/>
      <c r="I301" s="79"/>
      <c r="J301" s="79"/>
      <c r="K301" s="83"/>
      <c r="L301" s="76"/>
      <c r="M301" s="87"/>
      <c r="N301" s="76"/>
      <c r="O301" s="87"/>
      <c r="P301" s="78"/>
      <c r="Q301" s="76"/>
      <c r="R301" s="76"/>
      <c r="S301" s="77"/>
      <c r="T301" s="76"/>
      <c r="U301" s="76"/>
      <c r="V301" s="79"/>
      <c r="W301" s="79"/>
    </row>
    <row r="302" spans="6:23" x14ac:dyDescent="0.25">
      <c r="F302" s="81"/>
      <c r="G302" s="81"/>
      <c r="H302" s="82"/>
      <c r="I302" s="79"/>
      <c r="J302" s="79"/>
      <c r="K302" s="83"/>
      <c r="L302" s="76"/>
      <c r="M302" s="87"/>
      <c r="N302" s="76"/>
      <c r="O302" s="87"/>
      <c r="P302" s="78"/>
      <c r="Q302" s="76"/>
      <c r="R302" s="76"/>
      <c r="S302" s="77"/>
      <c r="T302" s="76"/>
      <c r="U302" s="76"/>
      <c r="V302" s="79"/>
      <c r="W302" s="79"/>
    </row>
    <row r="303" spans="6:23" x14ac:dyDescent="0.25">
      <c r="F303" s="81"/>
      <c r="G303" s="81"/>
      <c r="H303" s="82"/>
      <c r="I303" s="79"/>
      <c r="J303" s="79"/>
      <c r="K303" s="83"/>
      <c r="L303" s="76"/>
      <c r="M303" s="87"/>
      <c r="N303" s="76"/>
      <c r="O303" s="87"/>
      <c r="P303" s="78"/>
      <c r="Q303" s="76"/>
      <c r="R303" s="76"/>
      <c r="S303" s="77"/>
      <c r="T303" s="76"/>
      <c r="U303" s="76"/>
      <c r="V303" s="79"/>
      <c r="W303" s="79"/>
    </row>
    <row r="304" spans="6:23" x14ac:dyDescent="0.25">
      <c r="F304" s="81"/>
      <c r="G304" s="81"/>
      <c r="H304" s="82"/>
      <c r="I304" s="79"/>
      <c r="J304" s="79"/>
      <c r="K304" s="83"/>
      <c r="L304" s="76"/>
      <c r="M304" s="87"/>
      <c r="N304" s="76"/>
      <c r="O304" s="87"/>
      <c r="P304" s="78"/>
      <c r="Q304" s="76"/>
      <c r="R304" s="76"/>
      <c r="S304" s="77"/>
      <c r="T304" s="76"/>
      <c r="U304" s="76"/>
      <c r="V304" s="79"/>
      <c r="W304" s="79"/>
    </row>
    <row r="305" spans="6:23" x14ac:dyDescent="0.25">
      <c r="F305" s="81"/>
      <c r="G305" s="81"/>
      <c r="H305" s="82"/>
      <c r="I305" s="79"/>
      <c r="J305" s="79"/>
      <c r="K305" s="83"/>
      <c r="L305" s="76"/>
      <c r="M305" s="87"/>
      <c r="N305" s="76"/>
      <c r="O305" s="87"/>
      <c r="P305" s="78"/>
      <c r="Q305" s="76"/>
      <c r="R305" s="76"/>
      <c r="S305" s="77"/>
      <c r="T305" s="76"/>
      <c r="U305" s="76"/>
      <c r="V305" s="79"/>
      <c r="W305" s="79"/>
    </row>
    <row r="306" spans="6:23" x14ac:dyDescent="0.25">
      <c r="F306" s="81"/>
      <c r="G306" s="81"/>
      <c r="H306" s="82"/>
      <c r="I306" s="79"/>
      <c r="J306" s="79"/>
      <c r="K306" s="83"/>
      <c r="L306" s="76"/>
      <c r="M306" s="87"/>
      <c r="N306" s="76"/>
      <c r="O306" s="87"/>
      <c r="P306" s="78"/>
      <c r="Q306" s="76"/>
      <c r="R306" s="76"/>
      <c r="S306" s="77"/>
      <c r="T306" s="76"/>
      <c r="U306" s="76"/>
      <c r="V306" s="79"/>
      <c r="W306" s="79"/>
    </row>
    <row r="307" spans="6:23" x14ac:dyDescent="0.25">
      <c r="F307" s="81"/>
      <c r="G307" s="81"/>
      <c r="H307" s="82"/>
      <c r="I307" s="79"/>
      <c r="J307" s="79"/>
      <c r="K307" s="83"/>
      <c r="L307" s="76"/>
      <c r="M307" s="87"/>
      <c r="N307" s="76"/>
      <c r="O307" s="87"/>
      <c r="P307" s="78"/>
      <c r="Q307" s="76"/>
      <c r="R307" s="76"/>
      <c r="S307" s="77"/>
      <c r="T307" s="76"/>
      <c r="U307" s="76"/>
      <c r="V307" s="79"/>
      <c r="W307" s="79"/>
    </row>
    <row r="308" spans="6:23" x14ac:dyDescent="0.25">
      <c r="F308" s="81"/>
      <c r="G308" s="81"/>
      <c r="H308" s="82"/>
      <c r="I308" s="79"/>
      <c r="J308" s="79"/>
      <c r="K308" s="83"/>
      <c r="L308" s="76"/>
      <c r="M308" s="87"/>
      <c r="N308" s="76"/>
      <c r="O308" s="87"/>
      <c r="P308" s="78"/>
      <c r="Q308" s="76"/>
      <c r="R308" s="76"/>
      <c r="S308" s="77"/>
      <c r="T308" s="76"/>
      <c r="U308" s="76"/>
      <c r="V308" s="79"/>
      <c r="W308" s="79"/>
    </row>
    <row r="309" spans="6:23" x14ac:dyDescent="0.25">
      <c r="F309" s="81"/>
      <c r="G309" s="81"/>
      <c r="H309" s="82"/>
      <c r="I309" s="79"/>
      <c r="J309" s="79"/>
      <c r="K309" s="83"/>
      <c r="L309" s="76"/>
      <c r="M309" s="87"/>
      <c r="N309" s="76"/>
      <c r="O309" s="87"/>
      <c r="P309" s="78"/>
      <c r="Q309" s="76"/>
      <c r="R309" s="76"/>
      <c r="S309" s="77"/>
      <c r="T309" s="76"/>
      <c r="U309" s="76"/>
      <c r="V309" s="79"/>
      <c r="W309" s="79"/>
    </row>
    <row r="310" spans="6:23" x14ac:dyDescent="0.25">
      <c r="F310" s="81"/>
      <c r="G310" s="81"/>
      <c r="H310" s="82"/>
      <c r="I310" s="79"/>
      <c r="J310" s="79"/>
      <c r="K310" s="83"/>
      <c r="L310" s="76"/>
      <c r="M310" s="87"/>
      <c r="N310" s="76"/>
      <c r="O310" s="87"/>
      <c r="P310" s="78"/>
      <c r="Q310" s="76"/>
      <c r="R310" s="76"/>
      <c r="S310" s="77"/>
      <c r="T310" s="76"/>
      <c r="U310" s="76"/>
      <c r="V310" s="79"/>
      <c r="W310" s="79"/>
    </row>
    <row r="311" spans="6:23" x14ac:dyDescent="0.25">
      <c r="F311" s="81"/>
      <c r="G311" s="81"/>
      <c r="H311" s="82"/>
      <c r="I311" s="79"/>
      <c r="J311" s="79"/>
      <c r="K311" s="83"/>
      <c r="L311" s="76"/>
      <c r="M311" s="87"/>
      <c r="N311" s="76"/>
      <c r="O311" s="87"/>
      <c r="P311" s="78"/>
      <c r="Q311" s="76"/>
      <c r="R311" s="76"/>
      <c r="S311" s="77"/>
      <c r="T311" s="76"/>
      <c r="U311" s="76"/>
      <c r="V311" s="79"/>
      <c r="W311" s="79"/>
    </row>
    <row r="312" spans="6:23" x14ac:dyDescent="0.25">
      <c r="F312" s="81"/>
      <c r="G312" s="81"/>
      <c r="H312" s="82"/>
      <c r="I312" s="79"/>
      <c r="J312" s="79"/>
      <c r="K312" s="83"/>
      <c r="L312" s="76"/>
      <c r="M312" s="87"/>
      <c r="N312" s="76"/>
      <c r="O312" s="87"/>
      <c r="P312" s="78"/>
      <c r="Q312" s="76"/>
      <c r="R312" s="76"/>
      <c r="S312" s="77"/>
      <c r="T312" s="76"/>
      <c r="U312" s="76"/>
      <c r="V312" s="79"/>
      <c r="W312" s="79"/>
    </row>
    <row r="313" spans="6:23" x14ac:dyDescent="0.25">
      <c r="F313" s="81"/>
      <c r="G313" s="81"/>
      <c r="H313" s="82"/>
      <c r="I313" s="79"/>
      <c r="J313" s="79"/>
      <c r="K313" s="83"/>
      <c r="L313" s="76"/>
      <c r="M313" s="87"/>
      <c r="N313" s="76"/>
      <c r="O313" s="87"/>
      <c r="P313" s="78"/>
      <c r="Q313" s="76"/>
      <c r="R313" s="76"/>
      <c r="S313" s="77"/>
      <c r="T313" s="76"/>
      <c r="U313" s="76"/>
      <c r="V313" s="79"/>
      <c r="W313" s="79"/>
    </row>
    <row r="314" spans="6:23" x14ac:dyDescent="0.25">
      <c r="F314" s="81"/>
      <c r="G314" s="81"/>
      <c r="H314" s="82"/>
      <c r="I314" s="79"/>
      <c r="J314" s="79"/>
      <c r="K314" s="83"/>
      <c r="L314" s="76"/>
      <c r="M314" s="87"/>
      <c r="N314" s="76"/>
      <c r="O314" s="87"/>
      <c r="P314" s="78"/>
      <c r="Q314" s="76"/>
      <c r="R314" s="76"/>
      <c r="S314" s="77"/>
      <c r="T314" s="76"/>
      <c r="U314" s="76"/>
      <c r="V314" s="79"/>
      <c r="W314" s="79"/>
    </row>
    <row r="315" spans="6:23" x14ac:dyDescent="0.25">
      <c r="F315" s="81"/>
      <c r="G315" s="81"/>
      <c r="H315" s="82"/>
      <c r="I315" s="79"/>
      <c r="J315" s="79"/>
      <c r="K315" s="83"/>
      <c r="L315" s="76"/>
      <c r="M315" s="87"/>
      <c r="N315" s="76"/>
      <c r="O315" s="87"/>
      <c r="P315" s="78"/>
      <c r="Q315" s="76"/>
      <c r="R315" s="76"/>
      <c r="S315" s="77"/>
      <c r="T315" s="76"/>
      <c r="U315" s="76"/>
      <c r="V315" s="79"/>
      <c r="W315" s="79"/>
    </row>
    <row r="316" spans="6:23" x14ac:dyDescent="0.25">
      <c r="F316" s="81"/>
      <c r="G316" s="81"/>
      <c r="H316" s="82"/>
      <c r="I316" s="79"/>
      <c r="J316" s="79"/>
      <c r="K316" s="83"/>
      <c r="L316" s="76"/>
      <c r="M316" s="87"/>
      <c r="N316" s="76"/>
      <c r="O316" s="87"/>
      <c r="P316" s="78"/>
      <c r="Q316" s="76"/>
      <c r="R316" s="76"/>
      <c r="S316" s="77"/>
      <c r="T316" s="76"/>
      <c r="U316" s="76"/>
      <c r="V316" s="79"/>
      <c r="W316" s="79"/>
    </row>
    <row r="317" spans="6:23" x14ac:dyDescent="0.25">
      <c r="F317" s="81"/>
      <c r="G317" s="81"/>
      <c r="H317" s="82"/>
      <c r="I317" s="79"/>
      <c r="J317" s="79"/>
      <c r="K317" s="83"/>
      <c r="L317" s="76"/>
      <c r="M317" s="87"/>
      <c r="N317" s="76"/>
      <c r="O317" s="87"/>
      <c r="P317" s="78"/>
      <c r="Q317" s="76"/>
      <c r="R317" s="76"/>
      <c r="S317" s="77"/>
      <c r="T317" s="76"/>
      <c r="U317" s="76"/>
      <c r="V317" s="79"/>
      <c r="W317" s="79"/>
    </row>
    <row r="318" spans="6:23" x14ac:dyDescent="0.25">
      <c r="F318" s="81"/>
      <c r="G318" s="81"/>
      <c r="H318" s="82"/>
      <c r="I318" s="79"/>
      <c r="J318" s="79"/>
      <c r="K318" s="83"/>
      <c r="L318" s="76"/>
      <c r="M318" s="87"/>
      <c r="N318" s="76"/>
      <c r="O318" s="87"/>
      <c r="P318" s="78"/>
      <c r="Q318" s="76"/>
      <c r="R318" s="76"/>
      <c r="S318" s="77"/>
      <c r="T318" s="76"/>
      <c r="U318" s="76"/>
      <c r="V318" s="79"/>
      <c r="W318" s="79"/>
    </row>
    <row r="319" spans="6:23" x14ac:dyDescent="0.25">
      <c r="F319" s="81"/>
      <c r="G319" s="81"/>
      <c r="H319" s="82"/>
      <c r="I319" s="79"/>
      <c r="J319" s="79"/>
      <c r="K319" s="83"/>
      <c r="L319" s="76"/>
      <c r="M319" s="87"/>
      <c r="N319" s="76"/>
      <c r="O319" s="87"/>
      <c r="P319" s="78"/>
      <c r="Q319" s="76"/>
      <c r="R319" s="76"/>
      <c r="S319" s="77"/>
      <c r="T319" s="76"/>
      <c r="U319" s="76"/>
      <c r="V319" s="79"/>
      <c r="W319" s="79"/>
    </row>
    <row r="320" spans="6:23" x14ac:dyDescent="0.25">
      <c r="F320" s="81"/>
      <c r="G320" s="81"/>
      <c r="H320" s="82"/>
      <c r="I320" s="79"/>
      <c r="J320" s="79"/>
      <c r="K320" s="83"/>
      <c r="L320" s="76"/>
      <c r="M320" s="87"/>
      <c r="N320" s="76"/>
      <c r="O320" s="87"/>
      <c r="P320" s="78"/>
      <c r="Q320" s="76"/>
      <c r="R320" s="76"/>
      <c r="S320" s="77"/>
      <c r="T320" s="76"/>
      <c r="U320" s="76"/>
      <c r="V320" s="79"/>
      <c r="W320" s="79"/>
    </row>
    <row r="321" spans="6:23" x14ac:dyDescent="0.25">
      <c r="F321" s="81"/>
      <c r="G321" s="81"/>
      <c r="H321" s="82"/>
      <c r="I321" s="79"/>
      <c r="J321" s="79"/>
      <c r="K321" s="83"/>
      <c r="L321" s="76"/>
      <c r="M321" s="87"/>
      <c r="N321" s="76"/>
      <c r="O321" s="87"/>
      <c r="P321" s="78"/>
      <c r="Q321" s="76"/>
      <c r="R321" s="76"/>
      <c r="S321" s="77"/>
      <c r="T321" s="76"/>
      <c r="U321" s="76"/>
      <c r="V321" s="79"/>
      <c r="W321" s="79"/>
    </row>
    <row r="322" spans="6:23" x14ac:dyDescent="0.25">
      <c r="F322" s="81"/>
      <c r="G322" s="81"/>
      <c r="H322" s="82"/>
      <c r="I322" s="79"/>
      <c r="J322" s="79"/>
      <c r="K322" s="83"/>
      <c r="L322" s="76"/>
      <c r="M322" s="87"/>
      <c r="N322" s="76"/>
      <c r="O322" s="87"/>
      <c r="P322" s="78"/>
      <c r="Q322" s="76"/>
      <c r="R322" s="76"/>
      <c r="S322" s="77"/>
      <c r="T322" s="76"/>
      <c r="U322" s="76"/>
      <c r="V322" s="79"/>
      <c r="W322" s="79"/>
    </row>
    <row r="323" spans="6:23" x14ac:dyDescent="0.25">
      <c r="F323" s="81"/>
      <c r="G323" s="81"/>
      <c r="H323" s="82"/>
      <c r="I323" s="79"/>
      <c r="J323" s="79"/>
      <c r="K323" s="83"/>
      <c r="L323" s="76"/>
      <c r="M323" s="87"/>
      <c r="N323" s="76"/>
      <c r="O323" s="87"/>
      <c r="P323" s="78"/>
      <c r="Q323" s="76"/>
      <c r="R323" s="76"/>
      <c r="S323" s="77"/>
      <c r="T323" s="76"/>
      <c r="U323" s="76"/>
      <c r="V323" s="79"/>
      <c r="W323" s="79"/>
    </row>
    <row r="324" spans="6:23" x14ac:dyDescent="0.25">
      <c r="F324" s="81"/>
      <c r="G324" s="81"/>
      <c r="H324" s="82"/>
      <c r="I324" s="79"/>
      <c r="J324" s="79"/>
      <c r="K324" s="83"/>
      <c r="L324" s="76"/>
      <c r="M324" s="87"/>
      <c r="N324" s="76"/>
      <c r="O324" s="87"/>
      <c r="P324" s="78"/>
      <c r="Q324" s="76"/>
      <c r="R324" s="76"/>
      <c r="S324" s="77"/>
      <c r="T324" s="76"/>
      <c r="U324" s="76"/>
      <c r="V324" s="79"/>
      <c r="W324" s="79"/>
    </row>
    <row r="325" spans="6:23" x14ac:dyDescent="0.25">
      <c r="F325" s="81"/>
      <c r="G325" s="81"/>
      <c r="H325" s="82"/>
      <c r="I325" s="79"/>
      <c r="J325" s="79"/>
      <c r="K325" s="83"/>
      <c r="L325" s="76"/>
      <c r="M325" s="87"/>
      <c r="N325" s="76"/>
      <c r="O325" s="87"/>
      <c r="P325" s="78"/>
      <c r="Q325" s="76"/>
      <c r="R325" s="76"/>
      <c r="S325" s="77"/>
      <c r="T325" s="76"/>
      <c r="U325" s="76"/>
      <c r="V325" s="79"/>
      <c r="W325" s="79"/>
    </row>
    <row r="326" spans="6:23" x14ac:dyDescent="0.25">
      <c r="F326" s="81"/>
      <c r="G326" s="81"/>
      <c r="H326" s="82"/>
      <c r="I326" s="79"/>
      <c r="J326" s="79"/>
      <c r="K326" s="83"/>
      <c r="L326" s="76"/>
      <c r="M326" s="87"/>
      <c r="N326" s="76"/>
      <c r="O326" s="87"/>
      <c r="P326" s="78"/>
      <c r="Q326" s="76"/>
      <c r="R326" s="76"/>
      <c r="S326" s="77"/>
      <c r="T326" s="76"/>
      <c r="U326" s="76"/>
      <c r="V326" s="79"/>
      <c r="W326" s="79"/>
    </row>
    <row r="327" spans="6:23" x14ac:dyDescent="0.25">
      <c r="F327" s="81"/>
      <c r="G327" s="81"/>
      <c r="H327" s="82"/>
      <c r="I327" s="79"/>
      <c r="J327" s="79"/>
      <c r="K327" s="83"/>
      <c r="L327" s="76"/>
      <c r="M327" s="87"/>
      <c r="N327" s="76"/>
      <c r="O327" s="87"/>
      <c r="P327" s="78"/>
      <c r="Q327" s="76"/>
      <c r="R327" s="76"/>
      <c r="S327" s="77"/>
      <c r="T327" s="76"/>
      <c r="U327" s="76"/>
      <c r="V327" s="79"/>
      <c r="W327" s="79"/>
    </row>
    <row r="328" spans="6:23" x14ac:dyDescent="0.25">
      <c r="F328" s="81"/>
      <c r="G328" s="81"/>
      <c r="H328" s="82"/>
      <c r="I328" s="79"/>
      <c r="J328" s="79"/>
      <c r="K328" s="83"/>
      <c r="L328" s="76"/>
      <c r="M328" s="87"/>
      <c r="N328" s="76"/>
      <c r="O328" s="87"/>
      <c r="P328" s="78"/>
      <c r="Q328" s="76"/>
      <c r="R328" s="76"/>
      <c r="S328" s="77"/>
      <c r="T328" s="76"/>
      <c r="U328" s="76"/>
      <c r="V328" s="79"/>
      <c r="W328" s="79"/>
    </row>
    <row r="329" spans="6:23" x14ac:dyDescent="0.25">
      <c r="F329" s="81"/>
      <c r="G329" s="81"/>
      <c r="H329" s="82"/>
      <c r="I329" s="79"/>
      <c r="J329" s="79"/>
      <c r="K329" s="83"/>
      <c r="L329" s="76"/>
      <c r="M329" s="87"/>
      <c r="N329" s="76"/>
      <c r="O329" s="87"/>
      <c r="P329" s="78"/>
      <c r="Q329" s="76"/>
      <c r="R329" s="76"/>
      <c r="S329" s="77"/>
      <c r="T329" s="76"/>
      <c r="U329" s="76"/>
      <c r="V329" s="79"/>
      <c r="W329" s="79"/>
    </row>
    <row r="330" spans="6:23" x14ac:dyDescent="0.25">
      <c r="F330" s="81"/>
      <c r="G330" s="81"/>
      <c r="H330" s="82"/>
      <c r="I330" s="79"/>
      <c r="J330" s="79"/>
      <c r="K330" s="83"/>
      <c r="L330" s="76"/>
      <c r="M330" s="87"/>
      <c r="N330" s="76"/>
      <c r="O330" s="87"/>
      <c r="P330" s="78"/>
      <c r="Q330" s="76"/>
      <c r="R330" s="76"/>
      <c r="S330" s="77"/>
      <c r="T330" s="76"/>
      <c r="U330" s="76"/>
      <c r="V330" s="79"/>
      <c r="W330" s="79"/>
    </row>
    <row r="331" spans="6:23" x14ac:dyDescent="0.25">
      <c r="F331" s="81"/>
      <c r="G331" s="81"/>
      <c r="H331" s="82"/>
      <c r="I331" s="79"/>
      <c r="J331" s="79"/>
      <c r="K331" s="83"/>
      <c r="L331" s="76"/>
      <c r="M331" s="87"/>
      <c r="N331" s="76"/>
      <c r="O331" s="87"/>
      <c r="P331" s="78"/>
      <c r="Q331" s="76"/>
      <c r="R331" s="76"/>
      <c r="S331" s="77"/>
      <c r="T331" s="76"/>
      <c r="U331" s="76"/>
      <c r="V331" s="79"/>
      <c r="W331" s="79"/>
    </row>
    <row r="332" spans="6:23" x14ac:dyDescent="0.25">
      <c r="F332" s="81"/>
      <c r="G332" s="81"/>
      <c r="H332" s="82"/>
      <c r="I332" s="79"/>
      <c r="J332" s="79"/>
      <c r="K332" s="83"/>
      <c r="L332" s="76"/>
      <c r="M332" s="87"/>
      <c r="N332" s="76"/>
      <c r="O332" s="87"/>
      <c r="P332" s="78"/>
      <c r="Q332" s="76"/>
      <c r="R332" s="76"/>
      <c r="S332" s="77"/>
      <c r="T332" s="76"/>
      <c r="U332" s="76"/>
      <c r="V332" s="79"/>
      <c r="W332" s="79"/>
    </row>
    <row r="333" spans="6:23" x14ac:dyDescent="0.25">
      <c r="F333" s="81"/>
      <c r="G333" s="81"/>
      <c r="H333" s="82"/>
      <c r="I333" s="79"/>
      <c r="J333" s="79"/>
      <c r="K333" s="83"/>
      <c r="L333" s="76"/>
      <c r="M333" s="87"/>
      <c r="N333" s="76"/>
      <c r="O333" s="87"/>
      <c r="P333" s="78"/>
      <c r="Q333" s="76"/>
      <c r="R333" s="76"/>
      <c r="S333" s="77"/>
      <c r="T333" s="76"/>
      <c r="U333" s="76"/>
      <c r="V333" s="79"/>
      <c r="W333" s="79"/>
    </row>
    <row r="334" spans="6:23" x14ac:dyDescent="0.25">
      <c r="F334" s="81"/>
      <c r="G334" s="81"/>
      <c r="H334" s="82"/>
      <c r="I334" s="79"/>
      <c r="J334" s="79"/>
      <c r="K334" s="83"/>
      <c r="L334" s="76"/>
      <c r="M334" s="87"/>
      <c r="N334" s="76"/>
      <c r="O334" s="87"/>
      <c r="P334" s="78"/>
      <c r="Q334" s="76"/>
      <c r="R334" s="76"/>
      <c r="S334" s="77"/>
      <c r="T334" s="76"/>
      <c r="U334" s="76"/>
      <c r="V334" s="79"/>
      <c r="W334" s="79"/>
    </row>
    <row r="335" spans="6:23" x14ac:dyDescent="0.25">
      <c r="F335" s="81"/>
      <c r="G335" s="81"/>
      <c r="H335" s="82"/>
      <c r="I335" s="79"/>
      <c r="J335" s="79"/>
      <c r="K335" s="83"/>
      <c r="L335" s="76"/>
      <c r="M335" s="87"/>
      <c r="N335" s="76"/>
      <c r="O335" s="87"/>
      <c r="P335" s="78"/>
      <c r="Q335" s="76"/>
      <c r="R335" s="76"/>
      <c r="S335" s="77"/>
      <c r="T335" s="76"/>
      <c r="U335" s="76"/>
      <c r="V335" s="79"/>
      <c r="W335" s="79"/>
    </row>
    <row r="336" spans="6:23" x14ac:dyDescent="0.25">
      <c r="F336" s="120"/>
      <c r="G336" s="120"/>
    </row>
    <row r="337" spans="6:7" x14ac:dyDescent="0.25">
      <c r="F337" s="120"/>
      <c r="G337" s="120"/>
    </row>
    <row r="338" spans="6:7" x14ac:dyDescent="0.25">
      <c r="F338" s="120"/>
      <c r="G338" s="120"/>
    </row>
    <row r="339" spans="6:7" x14ac:dyDescent="0.25">
      <c r="F339" s="120"/>
      <c r="G339" s="120"/>
    </row>
    <row r="340" spans="6:7" x14ac:dyDescent="0.25">
      <c r="F340" s="120"/>
      <c r="G340" s="120"/>
    </row>
    <row r="341" spans="6:7" x14ac:dyDescent="0.25">
      <c r="F341" s="120"/>
      <c r="G341" s="120"/>
    </row>
    <row r="342" spans="6:7" x14ac:dyDescent="0.25">
      <c r="F342" s="120"/>
      <c r="G342" s="120"/>
    </row>
    <row r="343" spans="6:7" x14ac:dyDescent="0.25">
      <c r="F343" s="120"/>
      <c r="G343" s="120"/>
    </row>
    <row r="344" spans="6:7" x14ac:dyDescent="0.25">
      <c r="F344" s="120"/>
      <c r="G344" s="120"/>
    </row>
    <row r="345" spans="6:7" x14ac:dyDescent="0.25">
      <c r="F345" s="120"/>
      <c r="G345" s="120"/>
    </row>
    <row r="346" spans="6:7" x14ac:dyDescent="0.25">
      <c r="F346" s="120"/>
      <c r="G346" s="120"/>
    </row>
    <row r="347" spans="6:7" x14ac:dyDescent="0.25">
      <c r="F347" s="120"/>
      <c r="G347" s="120"/>
    </row>
    <row r="348" spans="6:7" x14ac:dyDescent="0.25">
      <c r="F348" s="120"/>
      <c r="G348" s="120"/>
    </row>
    <row r="349" spans="6:7" x14ac:dyDescent="0.25">
      <c r="F349" s="120"/>
      <c r="G349" s="120"/>
    </row>
    <row r="350" spans="6:7" x14ac:dyDescent="0.25">
      <c r="F350" s="120"/>
      <c r="G350" s="120"/>
    </row>
    <row r="351" spans="6:7" x14ac:dyDescent="0.25">
      <c r="F351" s="120"/>
      <c r="G351" s="120"/>
    </row>
    <row r="352" spans="6:7" x14ac:dyDescent="0.25">
      <c r="F352" s="120"/>
      <c r="G352" s="120"/>
    </row>
    <row r="353" spans="6:7" x14ac:dyDescent="0.25">
      <c r="F353" s="120"/>
      <c r="G353" s="120"/>
    </row>
    <row r="354" spans="6:7" x14ac:dyDescent="0.25">
      <c r="F354" s="120"/>
      <c r="G354" s="120"/>
    </row>
    <row r="355" spans="6:7" x14ac:dyDescent="0.25">
      <c r="F355" s="120"/>
      <c r="G355" s="120"/>
    </row>
    <row r="356" spans="6:7" x14ac:dyDescent="0.25">
      <c r="F356" s="120"/>
      <c r="G356" s="120"/>
    </row>
    <row r="357" spans="6:7" x14ac:dyDescent="0.25">
      <c r="F357" s="120"/>
      <c r="G357" s="120"/>
    </row>
    <row r="358" spans="6:7" x14ac:dyDescent="0.25">
      <c r="F358" s="120"/>
      <c r="G358" s="120"/>
    </row>
    <row r="359" spans="6:7" x14ac:dyDescent="0.25">
      <c r="F359" s="120"/>
      <c r="G359" s="120"/>
    </row>
    <row r="360" spans="6:7" x14ac:dyDescent="0.25">
      <c r="F360" s="120"/>
      <c r="G360" s="120"/>
    </row>
    <row r="361" spans="6:7" x14ac:dyDescent="0.25">
      <c r="F361" s="120"/>
      <c r="G361" s="120"/>
    </row>
    <row r="362" spans="6:7" x14ac:dyDescent="0.25">
      <c r="F362" s="120"/>
      <c r="G362" s="120"/>
    </row>
    <row r="363" spans="6:7" x14ac:dyDescent="0.25">
      <c r="F363" s="120"/>
      <c r="G363" s="120"/>
    </row>
    <row r="364" spans="6:7" x14ac:dyDescent="0.25">
      <c r="F364" s="120"/>
      <c r="G364" s="120"/>
    </row>
    <row r="365" spans="6:7" x14ac:dyDescent="0.25">
      <c r="F365" s="120"/>
      <c r="G365" s="120"/>
    </row>
    <row r="366" spans="6:7" x14ac:dyDescent="0.25">
      <c r="F366" s="120"/>
      <c r="G366" s="120"/>
    </row>
    <row r="367" spans="6:7" x14ac:dyDescent="0.25">
      <c r="F367" s="120"/>
      <c r="G367" s="120"/>
    </row>
    <row r="368" spans="6:7" x14ac:dyDescent="0.25">
      <c r="F368" s="120"/>
      <c r="G368" s="120"/>
    </row>
    <row r="369" spans="6:7" x14ac:dyDescent="0.25">
      <c r="F369" s="120"/>
      <c r="G369" s="120"/>
    </row>
    <row r="370" spans="6:7" x14ac:dyDescent="0.25">
      <c r="F370" s="120"/>
      <c r="G370" s="120"/>
    </row>
    <row r="371" spans="6:7" x14ac:dyDescent="0.25">
      <c r="F371" s="120"/>
      <c r="G371" s="120"/>
    </row>
    <row r="372" spans="6:7" x14ac:dyDescent="0.25">
      <c r="F372" s="120"/>
      <c r="G372" s="120"/>
    </row>
    <row r="373" spans="6:7" x14ac:dyDescent="0.25">
      <c r="F373" s="120"/>
      <c r="G373" s="120"/>
    </row>
    <row r="374" spans="6:7" x14ac:dyDescent="0.25">
      <c r="F374" s="120"/>
      <c r="G374" s="120"/>
    </row>
    <row r="375" spans="6:7" x14ac:dyDescent="0.25">
      <c r="F375" s="120"/>
      <c r="G375" s="120"/>
    </row>
    <row r="376" spans="6:7" x14ac:dyDescent="0.25">
      <c r="F376" s="120"/>
      <c r="G376" s="120"/>
    </row>
    <row r="377" spans="6:7" x14ac:dyDescent="0.25">
      <c r="F377" s="120"/>
      <c r="G377" s="120"/>
    </row>
    <row r="378" spans="6:7" x14ac:dyDescent="0.25">
      <c r="F378" s="120"/>
      <c r="G378" s="120"/>
    </row>
    <row r="379" spans="6:7" x14ac:dyDescent="0.25">
      <c r="F379" s="120"/>
      <c r="G379" s="120"/>
    </row>
    <row r="380" spans="6:7" x14ac:dyDescent="0.25">
      <c r="F380" s="120"/>
      <c r="G380" s="120"/>
    </row>
    <row r="381" spans="6:7" x14ac:dyDescent="0.25">
      <c r="F381" s="120"/>
      <c r="G381" s="120"/>
    </row>
    <row r="382" spans="6:7" x14ac:dyDescent="0.25">
      <c r="F382" s="120"/>
      <c r="G382" s="120"/>
    </row>
    <row r="383" spans="6:7" x14ac:dyDescent="0.25">
      <c r="F383" s="120"/>
      <c r="G383" s="120"/>
    </row>
    <row r="384" spans="6:7" x14ac:dyDescent="0.25">
      <c r="F384" s="120"/>
      <c r="G384" s="120"/>
    </row>
    <row r="385" spans="6:7" x14ac:dyDescent="0.25">
      <c r="F385" s="120"/>
      <c r="G385" s="120"/>
    </row>
    <row r="386" spans="6:7" x14ac:dyDescent="0.25">
      <c r="F386" s="120"/>
      <c r="G386" s="120"/>
    </row>
    <row r="387" spans="6:7" x14ac:dyDescent="0.25">
      <c r="F387" s="120"/>
      <c r="G387" s="120"/>
    </row>
    <row r="388" spans="6:7" x14ac:dyDescent="0.25">
      <c r="F388" s="120"/>
      <c r="G388" s="120"/>
    </row>
    <row r="389" spans="6:7" x14ac:dyDescent="0.25">
      <c r="F389" s="120"/>
      <c r="G389" s="120"/>
    </row>
    <row r="390" spans="6:7" x14ac:dyDescent="0.25">
      <c r="F390" s="120"/>
      <c r="G390" s="120"/>
    </row>
    <row r="391" spans="6:7" x14ac:dyDescent="0.25">
      <c r="F391" s="120"/>
      <c r="G391" s="120"/>
    </row>
    <row r="392" spans="6:7" x14ac:dyDescent="0.25">
      <c r="F392" s="120"/>
      <c r="G392" s="120"/>
    </row>
    <row r="393" spans="6:7" x14ac:dyDescent="0.25">
      <c r="F393" s="120"/>
      <c r="G393" s="120"/>
    </row>
    <row r="394" spans="6:7" x14ac:dyDescent="0.25">
      <c r="F394" s="120"/>
      <c r="G394" s="120"/>
    </row>
    <row r="395" spans="6:7" x14ac:dyDescent="0.25">
      <c r="F395" s="120"/>
      <c r="G395" s="120"/>
    </row>
    <row r="396" spans="6:7" x14ac:dyDescent="0.25">
      <c r="F396" s="120"/>
      <c r="G396" s="120"/>
    </row>
    <row r="397" spans="6:7" x14ac:dyDescent="0.25">
      <c r="F397" s="120"/>
      <c r="G397" s="120"/>
    </row>
    <row r="398" spans="6:7" x14ac:dyDescent="0.25">
      <c r="F398" s="120"/>
      <c r="G398" s="120"/>
    </row>
    <row r="399" spans="6:7" x14ac:dyDescent="0.25">
      <c r="F399" s="120"/>
      <c r="G399" s="120"/>
    </row>
    <row r="400" spans="6:7" x14ac:dyDescent="0.25">
      <c r="F400" s="120"/>
      <c r="G400" s="120"/>
    </row>
    <row r="401" spans="6:7" x14ac:dyDescent="0.25">
      <c r="F401" s="120"/>
      <c r="G401" s="120"/>
    </row>
    <row r="402" spans="6:7" x14ac:dyDescent="0.25">
      <c r="F402" s="120"/>
      <c r="G402" s="120"/>
    </row>
    <row r="403" spans="6:7" x14ac:dyDescent="0.25">
      <c r="F403" s="120"/>
      <c r="G403" s="120"/>
    </row>
    <row r="404" spans="6:7" x14ac:dyDescent="0.25">
      <c r="F404" s="120"/>
      <c r="G404" s="120"/>
    </row>
    <row r="405" spans="6:7" x14ac:dyDescent="0.25">
      <c r="F405" s="120"/>
      <c r="G405" s="120"/>
    </row>
    <row r="406" spans="6:7" x14ac:dyDescent="0.25">
      <c r="F406" s="120"/>
      <c r="G406" s="120"/>
    </row>
    <row r="407" spans="6:7" x14ac:dyDescent="0.25">
      <c r="F407" s="120"/>
      <c r="G407" s="120"/>
    </row>
    <row r="408" spans="6:7" x14ac:dyDescent="0.25">
      <c r="F408" s="120"/>
      <c r="G408" s="120"/>
    </row>
    <row r="409" spans="6:7" x14ac:dyDescent="0.25">
      <c r="F409" s="120"/>
      <c r="G409" s="120"/>
    </row>
    <row r="410" spans="6:7" x14ac:dyDescent="0.25">
      <c r="F410" s="120"/>
      <c r="G410" s="120"/>
    </row>
    <row r="411" spans="6:7" x14ac:dyDescent="0.25">
      <c r="F411" s="120"/>
      <c r="G411" s="120"/>
    </row>
    <row r="412" spans="6:7" x14ac:dyDescent="0.25">
      <c r="F412" s="120"/>
      <c r="G412" s="120"/>
    </row>
    <row r="413" spans="6:7" x14ac:dyDescent="0.25">
      <c r="F413" s="120"/>
      <c r="G413" s="120"/>
    </row>
    <row r="414" spans="6:7" x14ac:dyDescent="0.25">
      <c r="F414" s="120"/>
      <c r="G414" s="120"/>
    </row>
    <row r="415" spans="6:7" x14ac:dyDescent="0.25">
      <c r="F415" s="120"/>
      <c r="G415" s="120"/>
    </row>
    <row r="416" spans="6:7" x14ac:dyDescent="0.25">
      <c r="F416" s="120"/>
      <c r="G416" s="120"/>
    </row>
    <row r="417" spans="6:7" x14ac:dyDescent="0.25">
      <c r="F417" s="120"/>
      <c r="G417" s="120"/>
    </row>
    <row r="418" spans="6:7" x14ac:dyDescent="0.25">
      <c r="F418" s="120"/>
      <c r="G418" s="120"/>
    </row>
    <row r="419" spans="6:7" x14ac:dyDescent="0.25">
      <c r="F419" s="120"/>
      <c r="G419" s="120"/>
    </row>
    <row r="420" spans="6:7" x14ac:dyDescent="0.25">
      <c r="F420" s="120"/>
      <c r="G420" s="120"/>
    </row>
    <row r="421" spans="6:7" x14ac:dyDescent="0.25">
      <c r="F421" s="120"/>
      <c r="G421" s="120"/>
    </row>
    <row r="422" spans="6:7" x14ac:dyDescent="0.25">
      <c r="F422" s="120"/>
      <c r="G422" s="120"/>
    </row>
    <row r="423" spans="6:7" x14ac:dyDescent="0.25">
      <c r="F423" s="120"/>
      <c r="G423" s="120"/>
    </row>
    <row r="424" spans="6:7" x14ac:dyDescent="0.25">
      <c r="F424" s="120"/>
      <c r="G424" s="120"/>
    </row>
    <row r="425" spans="6:7" x14ac:dyDescent="0.25">
      <c r="F425" s="120"/>
      <c r="G425" s="120"/>
    </row>
    <row r="426" spans="6:7" x14ac:dyDescent="0.25">
      <c r="F426" s="120"/>
      <c r="G426" s="120"/>
    </row>
    <row r="427" spans="6:7" x14ac:dyDescent="0.25">
      <c r="F427" s="120"/>
      <c r="G427" s="120"/>
    </row>
    <row r="428" spans="6:7" x14ac:dyDescent="0.25">
      <c r="F428" s="120"/>
      <c r="G428" s="120"/>
    </row>
    <row r="429" spans="6:7" x14ac:dyDescent="0.25">
      <c r="F429" s="120"/>
      <c r="G429" s="120"/>
    </row>
    <row r="430" spans="6:7" x14ac:dyDescent="0.25">
      <c r="F430" s="120"/>
      <c r="G430" s="120"/>
    </row>
    <row r="431" spans="6:7" x14ac:dyDescent="0.25">
      <c r="F431" s="120"/>
      <c r="G431" s="120"/>
    </row>
    <row r="432" spans="6:7" x14ac:dyDescent="0.25">
      <c r="F432" s="120"/>
      <c r="G432" s="120"/>
    </row>
    <row r="433" spans="6:7" x14ac:dyDescent="0.25">
      <c r="F433" s="120"/>
      <c r="G433" s="120"/>
    </row>
    <row r="434" spans="6:7" x14ac:dyDescent="0.25">
      <c r="F434" s="120"/>
      <c r="G434" s="120"/>
    </row>
    <row r="435" spans="6:7" x14ac:dyDescent="0.25">
      <c r="F435" s="120"/>
      <c r="G435" s="120"/>
    </row>
    <row r="436" spans="6:7" x14ac:dyDescent="0.25">
      <c r="F436" s="120"/>
      <c r="G436" s="120"/>
    </row>
    <row r="437" spans="6:7" x14ac:dyDescent="0.25">
      <c r="F437" s="120"/>
      <c r="G437" s="120"/>
    </row>
    <row r="438" spans="6:7" x14ac:dyDescent="0.25">
      <c r="F438" s="120"/>
      <c r="G438" s="120"/>
    </row>
    <row r="439" spans="6:7" x14ac:dyDescent="0.25">
      <c r="F439" s="120"/>
      <c r="G439" s="120"/>
    </row>
    <row r="440" spans="6:7" x14ac:dyDescent="0.25">
      <c r="F440" s="120"/>
      <c r="G440" s="120"/>
    </row>
    <row r="441" spans="6:7" x14ac:dyDescent="0.25">
      <c r="F441" s="120"/>
      <c r="G441" s="120"/>
    </row>
    <row r="442" spans="6:7" x14ac:dyDescent="0.25">
      <c r="F442" s="120"/>
      <c r="G442" s="120"/>
    </row>
    <row r="443" spans="6:7" x14ac:dyDescent="0.25">
      <c r="F443" s="120"/>
      <c r="G443" s="120"/>
    </row>
    <row r="444" spans="6:7" x14ac:dyDescent="0.25">
      <c r="F444" s="120"/>
      <c r="G444" s="120"/>
    </row>
    <row r="445" spans="6:7" x14ac:dyDescent="0.25">
      <c r="F445" s="120"/>
      <c r="G445" s="120"/>
    </row>
    <row r="446" spans="6:7" x14ac:dyDescent="0.25">
      <c r="F446" s="120"/>
      <c r="G446" s="120"/>
    </row>
    <row r="447" spans="6:7" x14ac:dyDescent="0.25">
      <c r="F447" s="120"/>
      <c r="G447" s="120"/>
    </row>
    <row r="448" spans="6:7" x14ac:dyDescent="0.25">
      <c r="F448" s="120"/>
      <c r="G448" s="120"/>
    </row>
    <row r="449" spans="6:7" x14ac:dyDescent="0.25">
      <c r="F449" s="120"/>
      <c r="G449" s="120"/>
    </row>
    <row r="450" spans="6:7" x14ac:dyDescent="0.25">
      <c r="F450" s="120"/>
      <c r="G450" s="120"/>
    </row>
    <row r="451" spans="6:7" x14ac:dyDescent="0.25">
      <c r="F451" s="120"/>
      <c r="G451" s="120"/>
    </row>
    <row r="452" spans="6:7" x14ac:dyDescent="0.25">
      <c r="F452" s="120"/>
      <c r="G452" s="120"/>
    </row>
    <row r="453" spans="6:7" x14ac:dyDescent="0.25">
      <c r="F453" s="120"/>
      <c r="G453" s="120"/>
    </row>
    <row r="454" spans="6:7" x14ac:dyDescent="0.25">
      <c r="F454" s="120"/>
      <c r="G454" s="120"/>
    </row>
    <row r="455" spans="6:7" x14ac:dyDescent="0.25">
      <c r="F455" s="120"/>
      <c r="G455" s="120"/>
    </row>
    <row r="456" spans="6:7" x14ac:dyDescent="0.25">
      <c r="F456" s="120"/>
      <c r="G456" s="120"/>
    </row>
    <row r="457" spans="6:7" x14ac:dyDescent="0.25">
      <c r="F457" s="120"/>
      <c r="G457" s="120"/>
    </row>
    <row r="458" spans="6:7" x14ac:dyDescent="0.25">
      <c r="F458" s="120"/>
      <c r="G458" s="120"/>
    </row>
    <row r="459" spans="6:7" x14ac:dyDescent="0.25">
      <c r="F459" s="120"/>
      <c r="G459" s="120"/>
    </row>
    <row r="460" spans="6:7" x14ac:dyDescent="0.25">
      <c r="F460" s="120"/>
      <c r="G460" s="120"/>
    </row>
    <row r="461" spans="6:7" x14ac:dyDescent="0.25">
      <c r="F461" s="120"/>
      <c r="G461" s="120"/>
    </row>
    <row r="462" spans="6:7" x14ac:dyDescent="0.25">
      <c r="F462" s="120"/>
      <c r="G462" s="120"/>
    </row>
    <row r="463" spans="6:7" x14ac:dyDescent="0.25">
      <c r="F463" s="120"/>
      <c r="G463" s="120"/>
    </row>
    <row r="464" spans="6:7" x14ac:dyDescent="0.25">
      <c r="F464" s="120"/>
      <c r="G464" s="120"/>
    </row>
    <row r="465" spans="6:7" x14ac:dyDescent="0.25">
      <c r="F465" s="120"/>
      <c r="G465" s="120"/>
    </row>
    <row r="466" spans="6:7" x14ac:dyDescent="0.25">
      <c r="F466" s="120"/>
      <c r="G466" s="120"/>
    </row>
    <row r="467" spans="6:7" x14ac:dyDescent="0.25">
      <c r="F467" s="120"/>
      <c r="G467" s="120"/>
    </row>
    <row r="468" spans="6:7" x14ac:dyDescent="0.25">
      <c r="F468" s="120"/>
      <c r="G468" s="120"/>
    </row>
    <row r="469" spans="6:7" x14ac:dyDescent="0.25">
      <c r="F469" s="120"/>
      <c r="G469" s="120"/>
    </row>
    <row r="470" spans="6:7" x14ac:dyDescent="0.25">
      <c r="F470" s="120"/>
      <c r="G470" s="120"/>
    </row>
    <row r="471" spans="6:7" x14ac:dyDescent="0.25">
      <c r="F471" s="120"/>
      <c r="G471" s="120"/>
    </row>
    <row r="472" spans="6:7" x14ac:dyDescent="0.25">
      <c r="F472" s="120"/>
      <c r="G472" s="120"/>
    </row>
    <row r="473" spans="6:7" x14ac:dyDescent="0.25">
      <c r="F473" s="120"/>
      <c r="G473" s="120"/>
    </row>
    <row r="474" spans="6:7" x14ac:dyDescent="0.25">
      <c r="F474" s="120"/>
      <c r="G474" s="120"/>
    </row>
    <row r="475" spans="6:7" x14ac:dyDescent="0.25">
      <c r="F475" s="120"/>
      <c r="G475" s="120"/>
    </row>
    <row r="476" spans="6:7" x14ac:dyDescent="0.25">
      <c r="F476" s="120"/>
      <c r="G476" s="120"/>
    </row>
    <row r="477" spans="6:7" x14ac:dyDescent="0.25">
      <c r="F477" s="120"/>
      <c r="G477" s="120"/>
    </row>
    <row r="478" spans="6:7" x14ac:dyDescent="0.25">
      <c r="F478" s="120"/>
      <c r="G478" s="120"/>
    </row>
    <row r="479" spans="6:7" x14ac:dyDescent="0.25">
      <c r="F479" s="120"/>
      <c r="G479" s="120"/>
    </row>
    <row r="480" spans="6:7" x14ac:dyDescent="0.25">
      <c r="F480" s="120"/>
      <c r="G480" s="120"/>
    </row>
    <row r="481" spans="6:7" x14ac:dyDescent="0.25">
      <c r="F481" s="120"/>
      <c r="G481" s="120"/>
    </row>
    <row r="482" spans="6:7" x14ac:dyDescent="0.25">
      <c r="F482" s="120"/>
      <c r="G482" s="120"/>
    </row>
    <row r="483" spans="6:7" x14ac:dyDescent="0.25">
      <c r="F483" s="120"/>
      <c r="G483" s="120"/>
    </row>
    <row r="484" spans="6:7" x14ac:dyDescent="0.25">
      <c r="F484" s="120"/>
      <c r="G484" s="120"/>
    </row>
    <row r="485" spans="6:7" x14ac:dyDescent="0.25">
      <c r="F485" s="120"/>
      <c r="G485" s="120"/>
    </row>
    <row r="486" spans="6:7" x14ac:dyDescent="0.25">
      <c r="F486" s="120"/>
      <c r="G486" s="120"/>
    </row>
    <row r="487" spans="6:7" x14ac:dyDescent="0.25">
      <c r="F487" s="120"/>
      <c r="G487" s="120"/>
    </row>
    <row r="488" spans="6:7" x14ac:dyDescent="0.25">
      <c r="F488" s="120"/>
      <c r="G488" s="120"/>
    </row>
    <row r="489" spans="6:7" x14ac:dyDescent="0.25">
      <c r="F489" s="120"/>
      <c r="G489" s="120"/>
    </row>
    <row r="490" spans="6:7" x14ac:dyDescent="0.25">
      <c r="F490" s="120"/>
      <c r="G490" s="120"/>
    </row>
    <row r="491" spans="6:7" x14ac:dyDescent="0.25">
      <c r="F491" s="120"/>
      <c r="G491" s="120"/>
    </row>
    <row r="492" spans="6:7" x14ac:dyDescent="0.25">
      <c r="F492" s="120"/>
      <c r="G492" s="120"/>
    </row>
    <row r="493" spans="6:7" x14ac:dyDescent="0.25">
      <c r="F493" s="120"/>
      <c r="G493" s="120"/>
    </row>
    <row r="494" spans="6:7" x14ac:dyDescent="0.25">
      <c r="F494" s="120"/>
      <c r="G494" s="120"/>
    </row>
    <row r="495" spans="6:7" x14ac:dyDescent="0.25">
      <c r="F495" s="120"/>
      <c r="G495" s="120"/>
    </row>
    <row r="496" spans="6:7" x14ac:dyDescent="0.25">
      <c r="F496" s="120"/>
      <c r="G496" s="120"/>
    </row>
    <row r="497" spans="6:7" x14ac:dyDescent="0.25">
      <c r="F497" s="120"/>
      <c r="G497" s="120"/>
    </row>
    <row r="498" spans="6:7" x14ac:dyDescent="0.25">
      <c r="F498" s="120"/>
      <c r="G498" s="120"/>
    </row>
    <row r="499" spans="6:7" x14ac:dyDescent="0.25">
      <c r="F499" s="120"/>
      <c r="G499" s="120"/>
    </row>
    <row r="500" spans="6:7" x14ac:dyDescent="0.25">
      <c r="F500" s="120"/>
      <c r="G500" s="120"/>
    </row>
    <row r="501" spans="6:7" x14ac:dyDescent="0.25">
      <c r="F501" s="120"/>
      <c r="G501" s="120"/>
    </row>
    <row r="502" spans="6:7" x14ac:dyDescent="0.25">
      <c r="F502" s="120"/>
      <c r="G502" s="120"/>
    </row>
    <row r="503" spans="6:7" x14ac:dyDescent="0.25">
      <c r="F503" s="120"/>
      <c r="G503" s="120"/>
    </row>
    <row r="504" spans="6:7" x14ac:dyDescent="0.25">
      <c r="F504" s="120"/>
      <c r="G504" s="120"/>
    </row>
    <row r="505" spans="6:7" x14ac:dyDescent="0.25">
      <c r="F505" s="120"/>
      <c r="G505" s="120"/>
    </row>
    <row r="506" spans="6:7" x14ac:dyDescent="0.25">
      <c r="F506" s="120"/>
      <c r="G506" s="120"/>
    </row>
    <row r="507" spans="6:7" x14ac:dyDescent="0.25">
      <c r="F507" s="120"/>
      <c r="G507" s="120"/>
    </row>
    <row r="508" spans="6:7" x14ac:dyDescent="0.25">
      <c r="F508" s="120"/>
      <c r="G508" s="120"/>
    </row>
    <row r="509" spans="6:7" x14ac:dyDescent="0.25">
      <c r="F509" s="120"/>
      <c r="G509" s="120"/>
    </row>
    <row r="510" spans="6:7" x14ac:dyDescent="0.25">
      <c r="F510" s="120"/>
      <c r="G510" s="120"/>
    </row>
    <row r="511" spans="6:7" x14ac:dyDescent="0.25">
      <c r="F511" s="120"/>
      <c r="G511" s="120"/>
    </row>
    <row r="512" spans="6:7" x14ac:dyDescent="0.25">
      <c r="F512" s="120"/>
      <c r="G512" s="120"/>
    </row>
    <row r="513" spans="6:7" x14ac:dyDescent="0.25">
      <c r="F513" s="120"/>
      <c r="G513" s="120"/>
    </row>
    <row r="514" spans="6:7" x14ac:dyDescent="0.25">
      <c r="F514" s="120"/>
      <c r="G514" s="120"/>
    </row>
    <row r="515" spans="6:7" x14ac:dyDescent="0.25">
      <c r="F515" s="120"/>
      <c r="G515" s="120"/>
    </row>
    <row r="516" spans="6:7" x14ac:dyDescent="0.25">
      <c r="F516" s="120"/>
      <c r="G516" s="120"/>
    </row>
    <row r="517" spans="6:7" x14ac:dyDescent="0.25">
      <c r="F517" s="120"/>
      <c r="G517" s="120"/>
    </row>
    <row r="518" spans="6:7" x14ac:dyDescent="0.25">
      <c r="F518" s="120"/>
      <c r="G518" s="120"/>
    </row>
    <row r="519" spans="6:7" x14ac:dyDescent="0.25">
      <c r="F519" s="120"/>
      <c r="G519" s="120"/>
    </row>
    <row r="520" spans="6:7" x14ac:dyDescent="0.25">
      <c r="F520" s="120"/>
      <c r="G520" s="120"/>
    </row>
    <row r="521" spans="6:7" x14ac:dyDescent="0.25">
      <c r="F521" s="120"/>
      <c r="G521" s="120"/>
    </row>
    <row r="522" spans="6:7" x14ac:dyDescent="0.25">
      <c r="F522" s="120"/>
      <c r="G522" s="120"/>
    </row>
    <row r="523" spans="6:7" x14ac:dyDescent="0.25">
      <c r="F523" s="120"/>
      <c r="G523" s="120"/>
    </row>
    <row r="524" spans="6:7" x14ac:dyDescent="0.25">
      <c r="F524" s="120"/>
      <c r="G524" s="120"/>
    </row>
    <row r="525" spans="6:7" x14ac:dyDescent="0.25">
      <c r="F525" s="120"/>
      <c r="G525" s="120"/>
    </row>
    <row r="526" spans="6:7" x14ac:dyDescent="0.25">
      <c r="F526" s="120"/>
      <c r="G526" s="120"/>
    </row>
    <row r="527" spans="6:7" x14ac:dyDescent="0.25">
      <c r="F527" s="120"/>
      <c r="G527" s="120"/>
    </row>
    <row r="528" spans="6:7" x14ac:dyDescent="0.25">
      <c r="F528" s="120"/>
      <c r="G528" s="120"/>
    </row>
    <row r="529" spans="6:7" x14ac:dyDescent="0.25">
      <c r="F529" s="120"/>
      <c r="G529" s="120"/>
    </row>
    <row r="530" spans="6:7" x14ac:dyDescent="0.25">
      <c r="F530" s="120"/>
      <c r="G530" s="120"/>
    </row>
    <row r="531" spans="6:7" x14ac:dyDescent="0.25">
      <c r="F531" s="120"/>
      <c r="G531" s="120"/>
    </row>
    <row r="532" spans="6:7" x14ac:dyDescent="0.25">
      <c r="F532" s="120"/>
      <c r="G532" s="120"/>
    </row>
    <row r="533" spans="6:7" x14ac:dyDescent="0.25">
      <c r="F533" s="120"/>
      <c r="G533" s="120"/>
    </row>
    <row r="534" spans="6:7" x14ac:dyDescent="0.25">
      <c r="F534" s="120"/>
      <c r="G534" s="120"/>
    </row>
    <row r="535" spans="6:7" x14ac:dyDescent="0.25">
      <c r="F535" s="120"/>
      <c r="G535" s="120"/>
    </row>
    <row r="536" spans="6:7" x14ac:dyDescent="0.25">
      <c r="F536" s="120"/>
      <c r="G536" s="120"/>
    </row>
    <row r="537" spans="6:7" x14ac:dyDescent="0.25">
      <c r="F537" s="120"/>
      <c r="G537" s="120"/>
    </row>
    <row r="538" spans="6:7" x14ac:dyDescent="0.25">
      <c r="F538" s="120"/>
      <c r="G538" s="120"/>
    </row>
    <row r="539" spans="6:7" x14ac:dyDescent="0.25">
      <c r="F539" s="120"/>
      <c r="G539" s="120"/>
    </row>
    <row r="540" spans="6:7" x14ac:dyDescent="0.25">
      <c r="F540" s="120"/>
      <c r="G540" s="120"/>
    </row>
    <row r="541" spans="6:7" x14ac:dyDescent="0.25">
      <c r="F541" s="120"/>
      <c r="G541" s="120"/>
    </row>
    <row r="542" spans="6:7" x14ac:dyDescent="0.25">
      <c r="F542" s="120"/>
      <c r="G542" s="120"/>
    </row>
    <row r="543" spans="6:7" x14ac:dyDescent="0.25">
      <c r="F543" s="120"/>
      <c r="G543" s="120"/>
    </row>
    <row r="544" spans="6:7" x14ac:dyDescent="0.25">
      <c r="F544" s="120"/>
      <c r="G544" s="120"/>
    </row>
    <row r="545" spans="6:7" x14ac:dyDescent="0.25">
      <c r="F545" s="120"/>
      <c r="G545" s="120"/>
    </row>
    <row r="546" spans="6:7" x14ac:dyDescent="0.25">
      <c r="F546" s="120"/>
      <c r="G546" s="120"/>
    </row>
    <row r="547" spans="6:7" x14ac:dyDescent="0.25">
      <c r="F547" s="120"/>
      <c r="G547" s="120"/>
    </row>
    <row r="548" spans="6:7" x14ac:dyDescent="0.25">
      <c r="F548" s="120"/>
      <c r="G548" s="120"/>
    </row>
    <row r="549" spans="6:7" x14ac:dyDescent="0.25">
      <c r="F549" s="120"/>
      <c r="G549" s="120"/>
    </row>
    <row r="550" spans="6:7" x14ac:dyDescent="0.25">
      <c r="F550" s="120"/>
      <c r="G550" s="120"/>
    </row>
    <row r="551" spans="6:7" x14ac:dyDescent="0.25">
      <c r="F551" s="120"/>
      <c r="G551" s="120"/>
    </row>
    <row r="552" spans="6:7" x14ac:dyDescent="0.25">
      <c r="F552" s="120"/>
      <c r="G552" s="120"/>
    </row>
    <row r="553" spans="6:7" x14ac:dyDescent="0.25">
      <c r="F553" s="120"/>
      <c r="G553" s="120"/>
    </row>
    <row r="554" spans="6:7" x14ac:dyDescent="0.25">
      <c r="F554" s="120"/>
      <c r="G554" s="120"/>
    </row>
    <row r="555" spans="6:7" x14ac:dyDescent="0.25">
      <c r="F555" s="120"/>
      <c r="G555" s="120"/>
    </row>
    <row r="556" spans="6:7" x14ac:dyDescent="0.25">
      <c r="F556" s="120"/>
      <c r="G556" s="120"/>
    </row>
    <row r="557" spans="6:7" x14ac:dyDescent="0.25">
      <c r="F557" s="120"/>
      <c r="G557" s="120"/>
    </row>
    <row r="558" spans="6:7" x14ac:dyDescent="0.25">
      <c r="F558" s="120"/>
      <c r="G558" s="120"/>
    </row>
    <row r="559" spans="6:7" x14ac:dyDescent="0.25">
      <c r="F559" s="120"/>
      <c r="G559" s="120"/>
    </row>
    <row r="560" spans="6:7" x14ac:dyDescent="0.25">
      <c r="F560" s="120"/>
      <c r="G560" s="120"/>
    </row>
    <row r="561" spans="6:7" x14ac:dyDescent="0.25">
      <c r="F561" s="120"/>
      <c r="G561" s="120"/>
    </row>
    <row r="562" spans="6:7" x14ac:dyDescent="0.25">
      <c r="F562" s="120"/>
      <c r="G562" s="120"/>
    </row>
    <row r="563" spans="6:7" x14ac:dyDescent="0.25">
      <c r="F563" s="120"/>
      <c r="G563" s="120"/>
    </row>
    <row r="564" spans="6:7" x14ac:dyDescent="0.25">
      <c r="F564" s="120"/>
      <c r="G564" s="120"/>
    </row>
    <row r="565" spans="6:7" x14ac:dyDescent="0.25">
      <c r="F565" s="120"/>
      <c r="G565" s="120"/>
    </row>
    <row r="566" spans="6:7" x14ac:dyDescent="0.25">
      <c r="F566" s="120"/>
      <c r="G566" s="120"/>
    </row>
    <row r="567" spans="6:7" x14ac:dyDescent="0.25">
      <c r="F567" s="120"/>
      <c r="G567" s="120"/>
    </row>
    <row r="568" spans="6:7" x14ac:dyDescent="0.25">
      <c r="F568" s="120"/>
      <c r="G568" s="120"/>
    </row>
    <row r="569" spans="6:7" x14ac:dyDescent="0.25">
      <c r="F569" s="120"/>
      <c r="G569" s="120"/>
    </row>
    <row r="570" spans="6:7" x14ac:dyDescent="0.25">
      <c r="F570" s="120"/>
      <c r="G570" s="120"/>
    </row>
    <row r="571" spans="6:7" x14ac:dyDescent="0.25">
      <c r="F571" s="120"/>
      <c r="G571" s="120"/>
    </row>
    <row r="572" spans="6:7" x14ac:dyDescent="0.25">
      <c r="F572" s="120"/>
      <c r="G572" s="120"/>
    </row>
    <row r="573" spans="6:7" x14ac:dyDescent="0.25">
      <c r="F573" s="120"/>
      <c r="G573" s="120"/>
    </row>
    <row r="574" spans="6:7" x14ac:dyDescent="0.25">
      <c r="F574" s="120"/>
      <c r="G574" s="120"/>
    </row>
    <row r="575" spans="6:7" x14ac:dyDescent="0.25">
      <c r="F575" s="120"/>
      <c r="G575" s="120"/>
    </row>
    <row r="576" spans="6:7" x14ac:dyDescent="0.25">
      <c r="F576" s="120"/>
      <c r="G576" s="120"/>
    </row>
    <row r="577" spans="6:7" x14ac:dyDescent="0.25">
      <c r="F577" s="120"/>
      <c r="G577" s="120"/>
    </row>
    <row r="578" spans="6:7" x14ac:dyDescent="0.25">
      <c r="F578" s="120"/>
      <c r="G578" s="120"/>
    </row>
    <row r="579" spans="6:7" x14ac:dyDescent="0.25">
      <c r="F579" s="120"/>
      <c r="G579" s="120"/>
    </row>
    <row r="580" spans="6:7" x14ac:dyDescent="0.25">
      <c r="F580" s="120"/>
      <c r="G580" s="120"/>
    </row>
    <row r="581" spans="6:7" x14ac:dyDescent="0.25">
      <c r="F581" s="120"/>
      <c r="G581" s="120"/>
    </row>
    <row r="582" spans="6:7" x14ac:dyDescent="0.25">
      <c r="F582" s="120"/>
      <c r="G582" s="120"/>
    </row>
    <row r="583" spans="6:7" x14ac:dyDescent="0.25">
      <c r="F583" s="120"/>
      <c r="G583" s="120"/>
    </row>
    <row r="584" spans="6:7" x14ac:dyDescent="0.25">
      <c r="F584" s="120"/>
      <c r="G584" s="120"/>
    </row>
    <row r="585" spans="6:7" x14ac:dyDescent="0.25">
      <c r="F585" s="120"/>
      <c r="G585" s="120"/>
    </row>
    <row r="586" spans="6:7" x14ac:dyDescent="0.25">
      <c r="F586" s="120"/>
      <c r="G586" s="120"/>
    </row>
    <row r="587" spans="6:7" x14ac:dyDescent="0.25">
      <c r="F587" s="120"/>
      <c r="G587" s="120"/>
    </row>
    <row r="588" spans="6:7" x14ac:dyDescent="0.25">
      <c r="F588" s="120"/>
      <c r="G588" s="120"/>
    </row>
    <row r="589" spans="6:7" x14ac:dyDescent="0.25">
      <c r="F589" s="120"/>
      <c r="G589" s="120"/>
    </row>
    <row r="590" spans="6:7" x14ac:dyDescent="0.25">
      <c r="F590" s="120"/>
      <c r="G590" s="120"/>
    </row>
    <row r="591" spans="6:7" x14ac:dyDescent="0.25">
      <c r="F591" s="120"/>
      <c r="G591" s="120"/>
    </row>
    <row r="592" spans="6:7" x14ac:dyDescent="0.25">
      <c r="F592" s="120"/>
      <c r="G592" s="120"/>
    </row>
    <row r="593" spans="6:7" x14ac:dyDescent="0.25">
      <c r="F593" s="120"/>
      <c r="G593" s="120"/>
    </row>
    <row r="594" spans="6:7" x14ac:dyDescent="0.25">
      <c r="F594" s="120"/>
      <c r="G594" s="120"/>
    </row>
    <row r="595" spans="6:7" x14ac:dyDescent="0.25">
      <c r="F595" s="120"/>
      <c r="G595" s="120"/>
    </row>
    <row r="596" spans="6:7" x14ac:dyDescent="0.25">
      <c r="F596" s="120"/>
      <c r="G596" s="120"/>
    </row>
    <row r="597" spans="6:7" x14ac:dyDescent="0.25">
      <c r="F597" s="120"/>
      <c r="G597" s="120"/>
    </row>
    <row r="598" spans="6:7" x14ac:dyDescent="0.25">
      <c r="F598" s="120"/>
      <c r="G598" s="120"/>
    </row>
    <row r="599" spans="6:7" x14ac:dyDescent="0.25">
      <c r="F599" s="120"/>
      <c r="G599" s="120"/>
    </row>
    <row r="600" spans="6:7" x14ac:dyDescent="0.25">
      <c r="F600" s="120"/>
      <c r="G600" s="120"/>
    </row>
    <row r="601" spans="6:7" x14ac:dyDescent="0.25">
      <c r="F601" s="120"/>
      <c r="G601" s="120"/>
    </row>
    <row r="602" spans="6:7" x14ac:dyDescent="0.25">
      <c r="F602" s="120"/>
      <c r="G602" s="120"/>
    </row>
    <row r="603" spans="6:7" x14ac:dyDescent="0.25">
      <c r="F603" s="120"/>
      <c r="G603" s="120"/>
    </row>
    <row r="604" spans="6:7" x14ac:dyDescent="0.25">
      <c r="F604" s="120"/>
      <c r="G604" s="120"/>
    </row>
    <row r="605" spans="6:7" x14ac:dyDescent="0.25">
      <c r="F605" s="120"/>
      <c r="G605" s="120"/>
    </row>
    <row r="606" spans="6:7" x14ac:dyDescent="0.25">
      <c r="F606" s="120"/>
      <c r="G606" s="120"/>
    </row>
    <row r="607" spans="6:7" x14ac:dyDescent="0.25">
      <c r="F607" s="120"/>
      <c r="G607" s="120"/>
    </row>
    <row r="608" spans="6:7" x14ac:dyDescent="0.25">
      <c r="F608" s="120"/>
      <c r="G608" s="120"/>
    </row>
    <row r="609" spans="6:7" x14ac:dyDescent="0.25">
      <c r="F609" s="120"/>
      <c r="G609" s="120"/>
    </row>
    <row r="610" spans="6:7" x14ac:dyDescent="0.25">
      <c r="F610" s="120"/>
      <c r="G610" s="120"/>
    </row>
    <row r="611" spans="6:7" x14ac:dyDescent="0.25">
      <c r="F611" s="120"/>
      <c r="G611" s="120"/>
    </row>
    <row r="612" spans="6:7" x14ac:dyDescent="0.25">
      <c r="F612" s="120"/>
      <c r="G612" s="120"/>
    </row>
    <row r="613" spans="6:7" x14ac:dyDescent="0.25">
      <c r="F613" s="120"/>
      <c r="G613" s="120"/>
    </row>
    <row r="614" spans="6:7" x14ac:dyDescent="0.25">
      <c r="F614" s="120"/>
      <c r="G614" s="120"/>
    </row>
    <row r="615" spans="6:7" x14ac:dyDescent="0.25">
      <c r="F615" s="120"/>
      <c r="G615" s="120"/>
    </row>
    <row r="616" spans="6:7" x14ac:dyDescent="0.25">
      <c r="F616" s="120"/>
      <c r="G616" s="120"/>
    </row>
    <row r="617" spans="6:7" x14ac:dyDescent="0.25">
      <c r="F617" s="120"/>
      <c r="G617" s="120"/>
    </row>
    <row r="618" spans="6:7" x14ac:dyDescent="0.25">
      <c r="F618" s="120"/>
      <c r="G618" s="120"/>
    </row>
    <row r="619" spans="6:7" x14ac:dyDescent="0.25">
      <c r="F619" s="120"/>
      <c r="G619" s="120"/>
    </row>
    <row r="620" spans="6:7" x14ac:dyDescent="0.25">
      <c r="F620" s="120"/>
      <c r="G620" s="120"/>
    </row>
    <row r="621" spans="6:7" x14ac:dyDescent="0.25">
      <c r="F621" s="120"/>
      <c r="G621" s="120"/>
    </row>
    <row r="622" spans="6:7" x14ac:dyDescent="0.25">
      <c r="F622" s="120"/>
      <c r="G622" s="120"/>
    </row>
    <row r="623" spans="6:7" x14ac:dyDescent="0.25">
      <c r="F623" s="120"/>
      <c r="G623" s="120"/>
    </row>
    <row r="624" spans="6:7" x14ac:dyDescent="0.25">
      <c r="F624" s="120"/>
      <c r="G624" s="120"/>
    </row>
    <row r="625" spans="6:7" x14ac:dyDescent="0.25">
      <c r="F625" s="120"/>
      <c r="G625" s="120"/>
    </row>
    <row r="626" spans="6:7" x14ac:dyDescent="0.25">
      <c r="F626" s="120"/>
      <c r="G626" s="120"/>
    </row>
    <row r="627" spans="6:7" x14ac:dyDescent="0.25">
      <c r="F627" s="120"/>
      <c r="G627" s="120"/>
    </row>
    <row r="628" spans="6:7" x14ac:dyDescent="0.25">
      <c r="F628" s="120"/>
      <c r="G628" s="120"/>
    </row>
    <row r="629" spans="6:7" x14ac:dyDescent="0.25">
      <c r="F629" s="120"/>
      <c r="G629" s="120"/>
    </row>
    <row r="630" spans="6:7" x14ac:dyDescent="0.25">
      <c r="F630" s="120"/>
      <c r="G630" s="120"/>
    </row>
    <row r="631" spans="6:7" x14ac:dyDescent="0.25">
      <c r="F631" s="120"/>
      <c r="G631" s="120"/>
    </row>
    <row r="632" spans="6:7" x14ac:dyDescent="0.25">
      <c r="F632" s="120"/>
      <c r="G632" s="120"/>
    </row>
    <row r="633" spans="6:7" x14ac:dyDescent="0.25">
      <c r="F633" s="120"/>
      <c r="G633" s="120"/>
    </row>
    <row r="634" spans="6:7" x14ac:dyDescent="0.25">
      <c r="F634" s="120"/>
      <c r="G634" s="120"/>
    </row>
    <row r="635" spans="6:7" x14ac:dyDescent="0.25">
      <c r="F635" s="120"/>
      <c r="G635" s="120"/>
    </row>
    <row r="636" spans="6:7" x14ac:dyDescent="0.25">
      <c r="F636" s="120"/>
      <c r="G636" s="120"/>
    </row>
    <row r="637" spans="6:7" x14ac:dyDescent="0.25">
      <c r="F637" s="120"/>
      <c r="G637" s="120"/>
    </row>
    <row r="638" spans="6:7" x14ac:dyDescent="0.25">
      <c r="F638" s="120"/>
      <c r="G638" s="120"/>
    </row>
    <row r="639" spans="6:7" x14ac:dyDescent="0.25">
      <c r="F639" s="120"/>
      <c r="G639" s="120"/>
    </row>
    <row r="640" spans="6:7" x14ac:dyDescent="0.25">
      <c r="F640" s="120"/>
      <c r="G640" s="120"/>
    </row>
    <row r="641" spans="6:7" x14ac:dyDescent="0.25">
      <c r="F641" s="120"/>
      <c r="G641" s="120"/>
    </row>
    <row r="642" spans="6:7" x14ac:dyDescent="0.25">
      <c r="F642" s="120"/>
      <c r="G642" s="120"/>
    </row>
    <row r="643" spans="6:7" x14ac:dyDescent="0.25">
      <c r="F643" s="120"/>
      <c r="G643" s="120"/>
    </row>
    <row r="644" spans="6:7" x14ac:dyDescent="0.25">
      <c r="F644" s="120"/>
      <c r="G644" s="120"/>
    </row>
    <row r="645" spans="6:7" x14ac:dyDescent="0.25">
      <c r="F645" s="120"/>
      <c r="G645" s="120"/>
    </row>
    <row r="646" spans="6:7" x14ac:dyDescent="0.25">
      <c r="F646" s="120"/>
      <c r="G646" s="120"/>
    </row>
    <row r="647" spans="6:7" x14ac:dyDescent="0.25">
      <c r="F647" s="120"/>
      <c r="G647" s="120"/>
    </row>
    <row r="648" spans="6:7" x14ac:dyDescent="0.25">
      <c r="F648" s="120"/>
      <c r="G648" s="120"/>
    </row>
    <row r="649" spans="6:7" x14ac:dyDescent="0.25">
      <c r="F649" s="120"/>
      <c r="G649" s="120"/>
    </row>
    <row r="650" spans="6:7" x14ac:dyDescent="0.25">
      <c r="F650" s="120"/>
      <c r="G650" s="120"/>
    </row>
    <row r="651" spans="6:7" x14ac:dyDescent="0.25">
      <c r="F651" s="120"/>
      <c r="G651" s="120"/>
    </row>
    <row r="652" spans="6:7" x14ac:dyDescent="0.25">
      <c r="F652" s="120"/>
      <c r="G652" s="120"/>
    </row>
    <row r="653" spans="6:7" x14ac:dyDescent="0.25">
      <c r="F653" s="120"/>
      <c r="G653" s="120"/>
    </row>
    <row r="654" spans="6:7" x14ac:dyDescent="0.25">
      <c r="F654" s="120"/>
      <c r="G654" s="120"/>
    </row>
    <row r="655" spans="6:7" x14ac:dyDescent="0.25">
      <c r="F655" s="120"/>
      <c r="G655" s="120"/>
    </row>
    <row r="656" spans="6:7" x14ac:dyDescent="0.25">
      <c r="F656" s="120"/>
      <c r="G656" s="120"/>
    </row>
    <row r="657" spans="6:7" x14ac:dyDescent="0.25">
      <c r="F657" s="120"/>
      <c r="G657" s="120"/>
    </row>
    <row r="658" spans="6:7" x14ac:dyDescent="0.25">
      <c r="F658" s="120"/>
      <c r="G658" s="120"/>
    </row>
    <row r="659" spans="6:7" x14ac:dyDescent="0.25">
      <c r="F659" s="120"/>
      <c r="G659" s="120"/>
    </row>
    <row r="660" spans="6:7" x14ac:dyDescent="0.25">
      <c r="F660" s="120"/>
      <c r="G660" s="120"/>
    </row>
    <row r="661" spans="6:7" x14ac:dyDescent="0.25">
      <c r="F661" s="120"/>
      <c r="G661" s="120"/>
    </row>
    <row r="662" spans="6:7" x14ac:dyDescent="0.25">
      <c r="F662" s="120"/>
      <c r="G662" s="120"/>
    </row>
    <row r="663" spans="6:7" x14ac:dyDescent="0.25">
      <c r="F663" s="120"/>
      <c r="G663" s="120"/>
    </row>
    <row r="664" spans="6:7" x14ac:dyDescent="0.25">
      <c r="F664" s="120"/>
      <c r="G664" s="120"/>
    </row>
    <row r="665" spans="6:7" x14ac:dyDescent="0.25">
      <c r="F665" s="120"/>
      <c r="G665" s="120"/>
    </row>
    <row r="666" spans="6:7" x14ac:dyDescent="0.25">
      <c r="F666" s="120"/>
      <c r="G666" s="120"/>
    </row>
    <row r="667" spans="6:7" x14ac:dyDescent="0.25">
      <c r="F667" s="120"/>
      <c r="G667" s="120"/>
    </row>
    <row r="668" spans="6:7" x14ac:dyDescent="0.25">
      <c r="F668" s="120"/>
      <c r="G668" s="120"/>
    </row>
    <row r="669" spans="6:7" x14ac:dyDescent="0.25">
      <c r="F669" s="120"/>
      <c r="G669" s="120"/>
    </row>
    <row r="670" spans="6:7" x14ac:dyDescent="0.25">
      <c r="F670" s="120"/>
      <c r="G670" s="120"/>
    </row>
    <row r="671" spans="6:7" x14ac:dyDescent="0.25">
      <c r="F671" s="120"/>
      <c r="G671" s="120"/>
    </row>
    <row r="672" spans="6:7" x14ac:dyDescent="0.25">
      <c r="F672" s="120"/>
      <c r="G672" s="120"/>
    </row>
    <row r="673" spans="6:7" x14ac:dyDescent="0.25">
      <c r="F673" s="120"/>
      <c r="G673" s="120"/>
    </row>
    <row r="674" spans="6:7" x14ac:dyDescent="0.25">
      <c r="F674" s="120"/>
      <c r="G674" s="120"/>
    </row>
    <row r="675" spans="6:7" x14ac:dyDescent="0.25">
      <c r="F675" s="120"/>
      <c r="G675" s="120"/>
    </row>
    <row r="676" spans="6:7" x14ac:dyDescent="0.25">
      <c r="F676" s="120"/>
      <c r="G676" s="120"/>
    </row>
    <row r="677" spans="6:7" x14ac:dyDescent="0.25">
      <c r="F677" s="120"/>
      <c r="G677" s="120"/>
    </row>
    <row r="678" spans="6:7" x14ac:dyDescent="0.25">
      <c r="F678" s="120"/>
      <c r="G678" s="120"/>
    </row>
    <row r="679" spans="6:7" x14ac:dyDescent="0.25">
      <c r="F679" s="120"/>
      <c r="G679" s="120"/>
    </row>
    <row r="680" spans="6:7" x14ac:dyDescent="0.25">
      <c r="F680" s="120"/>
      <c r="G680" s="120"/>
    </row>
    <row r="681" spans="6:7" x14ac:dyDescent="0.25">
      <c r="F681" s="120"/>
      <c r="G681" s="120"/>
    </row>
    <row r="682" spans="6:7" x14ac:dyDescent="0.25">
      <c r="F682" s="120"/>
      <c r="G682" s="120"/>
    </row>
    <row r="683" spans="6:7" x14ac:dyDescent="0.25">
      <c r="F683" s="120"/>
      <c r="G683" s="120"/>
    </row>
    <row r="684" spans="6:7" x14ac:dyDescent="0.25">
      <c r="F684" s="120"/>
      <c r="G684" s="120"/>
    </row>
    <row r="685" spans="6:7" x14ac:dyDescent="0.25">
      <c r="F685" s="120"/>
      <c r="G685" s="120"/>
    </row>
    <row r="686" spans="6:7" x14ac:dyDescent="0.25">
      <c r="F686" s="120"/>
      <c r="G686" s="120"/>
    </row>
    <row r="687" spans="6:7" x14ac:dyDescent="0.25">
      <c r="F687" s="120"/>
      <c r="G687" s="120"/>
    </row>
    <row r="688" spans="6:7" x14ac:dyDescent="0.25">
      <c r="F688" s="120"/>
      <c r="G688" s="120"/>
    </row>
    <row r="689" spans="6:7" x14ac:dyDescent="0.25">
      <c r="F689" s="120"/>
      <c r="G689" s="120"/>
    </row>
    <row r="690" spans="6:7" x14ac:dyDescent="0.25">
      <c r="F690" s="120"/>
      <c r="G690" s="120"/>
    </row>
    <row r="691" spans="6:7" x14ac:dyDescent="0.25">
      <c r="F691" s="120"/>
      <c r="G691" s="120"/>
    </row>
    <row r="692" spans="6:7" x14ac:dyDescent="0.25">
      <c r="F692" s="120"/>
      <c r="G692" s="120"/>
    </row>
    <row r="693" spans="6:7" x14ac:dyDescent="0.25">
      <c r="F693" s="120"/>
      <c r="G693" s="120"/>
    </row>
    <row r="694" spans="6:7" x14ac:dyDescent="0.25">
      <c r="F694" s="120"/>
      <c r="G694" s="120"/>
    </row>
    <row r="695" spans="6:7" x14ac:dyDescent="0.25">
      <c r="F695" s="120"/>
      <c r="G695" s="120"/>
    </row>
    <row r="696" spans="6:7" x14ac:dyDescent="0.25">
      <c r="F696" s="120"/>
      <c r="G696" s="120"/>
    </row>
    <row r="697" spans="6:7" x14ac:dyDescent="0.25">
      <c r="F697" s="120"/>
      <c r="G697" s="120"/>
    </row>
    <row r="698" spans="6:7" x14ac:dyDescent="0.25">
      <c r="F698" s="120"/>
      <c r="G698" s="120"/>
    </row>
    <row r="699" spans="6:7" x14ac:dyDescent="0.25">
      <c r="F699" s="120"/>
      <c r="G699" s="120"/>
    </row>
    <row r="700" spans="6:7" x14ac:dyDescent="0.25">
      <c r="F700" s="120"/>
      <c r="G700" s="120"/>
    </row>
    <row r="701" spans="6:7" x14ac:dyDescent="0.25">
      <c r="F701" s="120"/>
      <c r="G701" s="120"/>
    </row>
    <row r="702" spans="6:7" x14ac:dyDescent="0.25">
      <c r="F702" s="120"/>
      <c r="G702" s="120"/>
    </row>
    <row r="703" spans="6:7" x14ac:dyDescent="0.25">
      <c r="F703" s="120"/>
      <c r="G703" s="120"/>
    </row>
    <row r="704" spans="6:7" x14ac:dyDescent="0.25">
      <c r="F704" s="120"/>
      <c r="G704" s="120"/>
    </row>
    <row r="705" spans="6:7" x14ac:dyDescent="0.25">
      <c r="F705" s="120"/>
      <c r="G705" s="120"/>
    </row>
    <row r="706" spans="6:7" x14ac:dyDescent="0.25">
      <c r="F706" s="120"/>
      <c r="G706" s="120"/>
    </row>
    <row r="707" spans="6:7" x14ac:dyDescent="0.25">
      <c r="F707" s="120"/>
      <c r="G707" s="120"/>
    </row>
    <row r="708" spans="6:7" x14ac:dyDescent="0.25">
      <c r="F708" s="120"/>
      <c r="G708" s="120"/>
    </row>
    <row r="709" spans="6:7" x14ac:dyDescent="0.25">
      <c r="F709" s="120"/>
      <c r="G709" s="120"/>
    </row>
    <row r="710" spans="6:7" x14ac:dyDescent="0.25">
      <c r="F710" s="120"/>
      <c r="G710" s="120"/>
    </row>
    <row r="711" spans="6:7" x14ac:dyDescent="0.25">
      <c r="F711" s="120"/>
      <c r="G711" s="120"/>
    </row>
    <row r="712" spans="6:7" x14ac:dyDescent="0.25">
      <c r="F712" s="120"/>
      <c r="G712" s="120"/>
    </row>
    <row r="713" spans="6:7" x14ac:dyDescent="0.25">
      <c r="F713" s="120"/>
      <c r="G713" s="120"/>
    </row>
    <row r="714" spans="6:7" x14ac:dyDescent="0.25">
      <c r="F714" s="120"/>
      <c r="G714" s="120"/>
    </row>
    <row r="715" spans="6:7" x14ac:dyDescent="0.25">
      <c r="F715" s="120"/>
      <c r="G715" s="120"/>
    </row>
    <row r="716" spans="6:7" x14ac:dyDescent="0.25">
      <c r="F716" s="120"/>
      <c r="G716" s="120"/>
    </row>
    <row r="717" spans="6:7" x14ac:dyDescent="0.25">
      <c r="F717" s="120"/>
      <c r="G717" s="120"/>
    </row>
    <row r="718" spans="6:7" x14ac:dyDescent="0.25">
      <c r="F718" s="120"/>
      <c r="G718" s="120"/>
    </row>
    <row r="719" spans="6:7" x14ac:dyDescent="0.25">
      <c r="F719" s="120"/>
      <c r="G719" s="120"/>
    </row>
    <row r="720" spans="6:7" x14ac:dyDescent="0.25">
      <c r="F720" s="120"/>
      <c r="G720" s="120"/>
    </row>
    <row r="721" spans="6:7" x14ac:dyDescent="0.25">
      <c r="F721" s="120"/>
      <c r="G721" s="120"/>
    </row>
    <row r="722" spans="6:7" x14ac:dyDescent="0.25">
      <c r="F722" s="120"/>
      <c r="G722" s="120"/>
    </row>
    <row r="723" spans="6:7" x14ac:dyDescent="0.25">
      <c r="F723" s="120"/>
      <c r="G723" s="120"/>
    </row>
    <row r="724" spans="6:7" x14ac:dyDescent="0.25">
      <c r="F724" s="120"/>
      <c r="G724" s="120"/>
    </row>
    <row r="725" spans="6:7" x14ac:dyDescent="0.25">
      <c r="F725" s="120"/>
      <c r="G725" s="120"/>
    </row>
    <row r="726" spans="6:7" x14ac:dyDescent="0.25">
      <c r="F726" s="120"/>
      <c r="G726" s="120"/>
    </row>
    <row r="727" spans="6:7" x14ac:dyDescent="0.25">
      <c r="F727" s="120"/>
      <c r="G727" s="120"/>
    </row>
    <row r="728" spans="6:7" x14ac:dyDescent="0.25">
      <c r="F728" s="120"/>
      <c r="G728" s="120"/>
    </row>
    <row r="729" spans="6:7" x14ac:dyDescent="0.25">
      <c r="F729" s="120"/>
      <c r="G729" s="120"/>
    </row>
    <row r="730" spans="6:7" x14ac:dyDescent="0.25">
      <c r="F730" s="120"/>
      <c r="G730" s="120"/>
    </row>
    <row r="731" spans="6:7" x14ac:dyDescent="0.25">
      <c r="F731" s="120"/>
      <c r="G731" s="120"/>
    </row>
    <row r="732" spans="6:7" x14ac:dyDescent="0.25">
      <c r="F732" s="120"/>
      <c r="G732" s="120"/>
    </row>
    <row r="733" spans="6:7" x14ac:dyDescent="0.25">
      <c r="F733" s="120"/>
      <c r="G733" s="120"/>
    </row>
    <row r="734" spans="6:7" x14ac:dyDescent="0.25">
      <c r="F734" s="120"/>
      <c r="G734" s="120"/>
    </row>
    <row r="735" spans="6:7" x14ac:dyDescent="0.25">
      <c r="F735" s="120"/>
      <c r="G735" s="120"/>
    </row>
    <row r="736" spans="6:7" x14ac:dyDescent="0.25">
      <c r="F736" s="120"/>
      <c r="G736" s="120"/>
    </row>
    <row r="737" spans="6:7" x14ac:dyDescent="0.25">
      <c r="F737" s="120"/>
      <c r="G737" s="120"/>
    </row>
    <row r="738" spans="6:7" x14ac:dyDescent="0.25">
      <c r="F738" s="120"/>
      <c r="G738" s="120"/>
    </row>
    <row r="739" spans="6:7" x14ac:dyDescent="0.25">
      <c r="F739" s="120"/>
      <c r="G739" s="120"/>
    </row>
    <row r="740" spans="6:7" x14ac:dyDescent="0.25">
      <c r="F740" s="120"/>
      <c r="G740" s="120"/>
    </row>
    <row r="741" spans="6:7" x14ac:dyDescent="0.25">
      <c r="F741" s="120"/>
      <c r="G741" s="120"/>
    </row>
    <row r="742" spans="6:7" x14ac:dyDescent="0.25">
      <c r="F742" s="120"/>
      <c r="G742" s="120"/>
    </row>
    <row r="743" spans="6:7" x14ac:dyDescent="0.25">
      <c r="F743" s="120"/>
      <c r="G743" s="120"/>
    </row>
    <row r="744" spans="6:7" x14ac:dyDescent="0.25">
      <c r="F744" s="120"/>
      <c r="G744" s="120"/>
    </row>
    <row r="745" spans="6:7" x14ac:dyDescent="0.25">
      <c r="F745" s="120"/>
      <c r="G745" s="120"/>
    </row>
    <row r="746" spans="6:7" x14ac:dyDescent="0.25">
      <c r="F746" s="120"/>
      <c r="G746" s="120"/>
    </row>
    <row r="747" spans="6:7" x14ac:dyDescent="0.25">
      <c r="F747" s="120"/>
      <c r="G747" s="120"/>
    </row>
    <row r="748" spans="6:7" x14ac:dyDescent="0.25">
      <c r="F748" s="120"/>
      <c r="G748" s="120"/>
    </row>
    <row r="749" spans="6:7" x14ac:dyDescent="0.25">
      <c r="F749" s="120"/>
      <c r="G749" s="120"/>
    </row>
    <row r="750" spans="6:7" x14ac:dyDescent="0.25">
      <c r="F750" s="120"/>
      <c r="G750" s="120"/>
    </row>
    <row r="751" spans="6:7" x14ac:dyDescent="0.25">
      <c r="F751" s="120"/>
      <c r="G751" s="120"/>
    </row>
    <row r="752" spans="6:7" x14ac:dyDescent="0.25">
      <c r="F752" s="120"/>
      <c r="G752" s="120"/>
    </row>
    <row r="753" spans="6:7" x14ac:dyDescent="0.25">
      <c r="F753" s="120"/>
      <c r="G753" s="120"/>
    </row>
    <row r="754" spans="6:7" x14ac:dyDescent="0.25">
      <c r="F754" s="120"/>
      <c r="G754" s="120"/>
    </row>
    <row r="755" spans="6:7" x14ac:dyDescent="0.25">
      <c r="F755" s="120"/>
      <c r="G755" s="120"/>
    </row>
    <row r="756" spans="6:7" x14ac:dyDescent="0.25">
      <c r="F756" s="120"/>
      <c r="G756" s="120"/>
    </row>
    <row r="757" spans="6:7" x14ac:dyDescent="0.25">
      <c r="F757" s="120"/>
      <c r="G757" s="120"/>
    </row>
    <row r="758" spans="6:7" x14ac:dyDescent="0.25">
      <c r="F758" s="120"/>
      <c r="G758" s="120"/>
    </row>
    <row r="759" spans="6:7" x14ac:dyDescent="0.25">
      <c r="F759" s="120"/>
      <c r="G759" s="120"/>
    </row>
    <row r="760" spans="6:7" x14ac:dyDescent="0.25">
      <c r="F760" s="120"/>
      <c r="G760" s="120"/>
    </row>
    <row r="761" spans="6:7" x14ac:dyDescent="0.25">
      <c r="F761" s="120"/>
      <c r="G761" s="120"/>
    </row>
    <row r="762" spans="6:7" x14ac:dyDescent="0.25">
      <c r="F762" s="120"/>
      <c r="G762" s="120"/>
    </row>
    <row r="763" spans="6:7" x14ac:dyDescent="0.25">
      <c r="F763" s="120"/>
      <c r="G763" s="120"/>
    </row>
    <row r="764" spans="6:7" x14ac:dyDescent="0.25">
      <c r="F764" s="120"/>
      <c r="G764" s="120"/>
    </row>
    <row r="765" spans="6:7" x14ac:dyDescent="0.25">
      <c r="F765" s="120"/>
      <c r="G765" s="120"/>
    </row>
    <row r="766" spans="6:7" x14ac:dyDescent="0.25">
      <c r="F766" s="120"/>
      <c r="G766" s="120"/>
    </row>
    <row r="767" spans="6:7" x14ac:dyDescent="0.25">
      <c r="F767" s="120"/>
      <c r="G767" s="120"/>
    </row>
    <row r="768" spans="6:7" x14ac:dyDescent="0.25">
      <c r="F768" s="120"/>
      <c r="G768" s="120"/>
    </row>
    <row r="769" spans="6:7" x14ac:dyDescent="0.25">
      <c r="F769" s="120"/>
      <c r="G769" s="120"/>
    </row>
    <row r="770" spans="6:7" x14ac:dyDescent="0.25">
      <c r="F770" s="120"/>
      <c r="G770" s="120"/>
    </row>
    <row r="771" spans="6:7" x14ac:dyDescent="0.25">
      <c r="F771" s="120"/>
      <c r="G771" s="120"/>
    </row>
    <row r="772" spans="6:7" x14ac:dyDescent="0.25">
      <c r="F772" s="120"/>
      <c r="G772" s="120"/>
    </row>
    <row r="773" spans="6:7" x14ac:dyDescent="0.25">
      <c r="F773" s="120"/>
      <c r="G773" s="120"/>
    </row>
    <row r="774" spans="6:7" x14ac:dyDescent="0.25">
      <c r="F774" s="120"/>
      <c r="G774" s="120"/>
    </row>
    <row r="775" spans="6:7" x14ac:dyDescent="0.25">
      <c r="F775" s="120"/>
      <c r="G775" s="120"/>
    </row>
    <row r="776" spans="6:7" x14ac:dyDescent="0.25">
      <c r="F776" s="120"/>
      <c r="G776" s="120"/>
    </row>
    <row r="777" spans="6:7" x14ac:dyDescent="0.25">
      <c r="F777" s="120"/>
      <c r="G777" s="120"/>
    </row>
    <row r="778" spans="6:7" x14ac:dyDescent="0.25">
      <c r="F778" s="120"/>
      <c r="G778" s="120"/>
    </row>
    <row r="779" spans="6:7" x14ac:dyDescent="0.25">
      <c r="F779" s="120"/>
      <c r="G779" s="120"/>
    </row>
    <row r="780" spans="6:7" x14ac:dyDescent="0.25">
      <c r="F780" s="120"/>
      <c r="G780" s="120"/>
    </row>
    <row r="781" spans="6:7" x14ac:dyDescent="0.25">
      <c r="F781" s="120"/>
      <c r="G781" s="120"/>
    </row>
    <row r="782" spans="6:7" x14ac:dyDescent="0.25">
      <c r="F782" s="120"/>
      <c r="G782" s="120"/>
    </row>
    <row r="783" spans="6:7" x14ac:dyDescent="0.25">
      <c r="F783" s="120"/>
      <c r="G783" s="120"/>
    </row>
    <row r="784" spans="6:7" x14ac:dyDescent="0.25">
      <c r="F784" s="120"/>
      <c r="G784" s="120"/>
    </row>
    <row r="785" spans="6:7" x14ac:dyDescent="0.25">
      <c r="F785" s="120"/>
      <c r="G785" s="120"/>
    </row>
    <row r="786" spans="6:7" x14ac:dyDescent="0.25">
      <c r="F786" s="120"/>
      <c r="G786" s="120"/>
    </row>
    <row r="787" spans="6:7" x14ac:dyDescent="0.25">
      <c r="F787" s="120"/>
      <c r="G787" s="120"/>
    </row>
    <row r="788" spans="6:7" x14ac:dyDescent="0.25">
      <c r="F788" s="120"/>
      <c r="G788" s="120"/>
    </row>
    <row r="789" spans="6:7" x14ac:dyDescent="0.25">
      <c r="F789" s="120"/>
      <c r="G789" s="120"/>
    </row>
    <row r="790" spans="6:7" x14ac:dyDescent="0.25">
      <c r="F790" s="120"/>
      <c r="G790" s="120"/>
    </row>
    <row r="791" spans="6:7" x14ac:dyDescent="0.25">
      <c r="F791" s="120"/>
      <c r="G791" s="120"/>
    </row>
    <row r="792" spans="6:7" x14ac:dyDescent="0.25">
      <c r="F792" s="120"/>
      <c r="G792" s="120"/>
    </row>
    <row r="793" spans="6:7" x14ac:dyDescent="0.25">
      <c r="F793" s="120"/>
      <c r="G793" s="120"/>
    </row>
    <row r="794" spans="6:7" x14ac:dyDescent="0.25">
      <c r="F794" s="120"/>
      <c r="G794" s="120"/>
    </row>
    <row r="795" spans="6:7" x14ac:dyDescent="0.25">
      <c r="F795" s="120"/>
      <c r="G795" s="120"/>
    </row>
    <row r="796" spans="6:7" x14ac:dyDescent="0.25">
      <c r="F796" s="120"/>
      <c r="G796" s="120"/>
    </row>
    <row r="797" spans="6:7" x14ac:dyDescent="0.25">
      <c r="F797" s="120"/>
      <c r="G797" s="120"/>
    </row>
    <row r="798" spans="6:7" x14ac:dyDescent="0.25">
      <c r="F798" s="120"/>
      <c r="G798" s="120"/>
    </row>
    <row r="799" spans="6:7" x14ac:dyDescent="0.25">
      <c r="F799" s="120"/>
      <c r="G799" s="120"/>
    </row>
    <row r="800" spans="6:7" x14ac:dyDescent="0.25">
      <c r="F800" s="120"/>
      <c r="G800" s="120"/>
    </row>
    <row r="801" spans="6:7" x14ac:dyDescent="0.25">
      <c r="F801" s="120"/>
      <c r="G801" s="120"/>
    </row>
    <row r="802" spans="6:7" x14ac:dyDescent="0.25">
      <c r="F802" s="120"/>
      <c r="G802" s="120"/>
    </row>
    <row r="803" spans="6:7" x14ac:dyDescent="0.25">
      <c r="F803" s="120"/>
      <c r="G803" s="120"/>
    </row>
    <row r="804" spans="6:7" x14ac:dyDescent="0.25">
      <c r="F804" s="120"/>
      <c r="G804" s="120"/>
    </row>
    <row r="805" spans="6:7" x14ac:dyDescent="0.25">
      <c r="F805" s="120"/>
      <c r="G805" s="120"/>
    </row>
    <row r="806" spans="6:7" x14ac:dyDescent="0.25">
      <c r="F806" s="120"/>
      <c r="G806" s="120"/>
    </row>
    <row r="807" spans="6:7" x14ac:dyDescent="0.25">
      <c r="F807" s="120"/>
      <c r="G807" s="120"/>
    </row>
    <row r="808" spans="6:7" x14ac:dyDescent="0.25">
      <c r="F808" s="120"/>
      <c r="G808" s="120"/>
    </row>
    <row r="809" spans="6:7" x14ac:dyDescent="0.25">
      <c r="F809" s="120"/>
      <c r="G809" s="120"/>
    </row>
    <row r="810" spans="6:7" x14ac:dyDescent="0.25">
      <c r="F810" s="120"/>
      <c r="G810" s="120"/>
    </row>
    <row r="811" spans="6:7" x14ac:dyDescent="0.25">
      <c r="F811" s="120"/>
      <c r="G811" s="120"/>
    </row>
    <row r="812" spans="6:7" x14ac:dyDescent="0.25">
      <c r="F812" s="120"/>
      <c r="G812" s="120"/>
    </row>
    <row r="813" spans="6:7" x14ac:dyDescent="0.25">
      <c r="F813" s="120"/>
      <c r="G813" s="120"/>
    </row>
    <row r="814" spans="6:7" x14ac:dyDescent="0.25">
      <c r="F814" s="120"/>
      <c r="G814" s="120"/>
    </row>
    <row r="815" spans="6:7" x14ac:dyDescent="0.25">
      <c r="F815" s="120"/>
      <c r="G815" s="120"/>
    </row>
    <row r="816" spans="6:7" x14ac:dyDescent="0.25">
      <c r="F816" s="120"/>
      <c r="G816" s="120"/>
    </row>
    <row r="817" spans="6:7" x14ac:dyDescent="0.25">
      <c r="F817" s="120"/>
      <c r="G817" s="120"/>
    </row>
    <row r="818" spans="6:7" x14ac:dyDescent="0.25">
      <c r="F818" s="120"/>
      <c r="G818" s="120"/>
    </row>
    <row r="819" spans="6:7" x14ac:dyDescent="0.25">
      <c r="F819" s="120"/>
      <c r="G819" s="120"/>
    </row>
    <row r="820" spans="6:7" x14ac:dyDescent="0.25">
      <c r="F820" s="120"/>
      <c r="G820" s="120"/>
    </row>
    <row r="821" spans="6:7" x14ac:dyDescent="0.25">
      <c r="F821" s="120"/>
      <c r="G821" s="120"/>
    </row>
    <row r="822" spans="6:7" x14ac:dyDescent="0.25">
      <c r="F822" s="120"/>
      <c r="G822" s="120"/>
    </row>
    <row r="823" spans="6:7" x14ac:dyDescent="0.25">
      <c r="F823" s="120"/>
      <c r="G823" s="120"/>
    </row>
    <row r="824" spans="6:7" x14ac:dyDescent="0.25">
      <c r="F824" s="120"/>
      <c r="G824" s="120"/>
    </row>
    <row r="825" spans="6:7" x14ac:dyDescent="0.25">
      <c r="F825" s="120"/>
      <c r="G825" s="120"/>
    </row>
    <row r="826" spans="6:7" x14ac:dyDescent="0.25">
      <c r="F826" s="120"/>
      <c r="G826" s="120"/>
    </row>
    <row r="827" spans="6:7" x14ac:dyDescent="0.25">
      <c r="F827" s="120"/>
      <c r="G827" s="120"/>
    </row>
    <row r="828" spans="6:7" x14ac:dyDescent="0.25">
      <c r="F828" s="120"/>
      <c r="G828" s="120"/>
    </row>
    <row r="829" spans="6:7" x14ac:dyDescent="0.25">
      <c r="F829" s="120"/>
      <c r="G829" s="120"/>
    </row>
    <row r="830" spans="6:7" x14ac:dyDescent="0.25">
      <c r="F830" s="120"/>
      <c r="G830" s="120"/>
    </row>
    <row r="831" spans="6:7" x14ac:dyDescent="0.25">
      <c r="F831" s="120"/>
      <c r="G831" s="120"/>
    </row>
    <row r="832" spans="6:7" x14ac:dyDescent="0.25">
      <c r="F832" s="120"/>
      <c r="G832" s="120"/>
    </row>
    <row r="833" spans="6:7" x14ac:dyDescent="0.25">
      <c r="F833" s="120"/>
      <c r="G833" s="120"/>
    </row>
    <row r="834" spans="6:7" x14ac:dyDescent="0.25">
      <c r="F834" s="120"/>
      <c r="G834" s="120"/>
    </row>
    <row r="835" spans="6:7" x14ac:dyDescent="0.25">
      <c r="F835" s="120"/>
      <c r="G835" s="120"/>
    </row>
    <row r="836" spans="6:7" x14ac:dyDescent="0.25">
      <c r="F836" s="120"/>
      <c r="G836" s="120"/>
    </row>
    <row r="837" spans="6:7" x14ac:dyDescent="0.25">
      <c r="F837" s="120"/>
      <c r="G837" s="120"/>
    </row>
    <row r="838" spans="6:7" x14ac:dyDescent="0.25">
      <c r="F838" s="120"/>
      <c r="G838" s="120"/>
    </row>
    <row r="839" spans="6:7" x14ac:dyDescent="0.25">
      <c r="F839" s="120"/>
      <c r="G839" s="120"/>
    </row>
    <row r="840" spans="6:7" x14ac:dyDescent="0.25">
      <c r="F840" s="120"/>
      <c r="G840" s="120"/>
    </row>
    <row r="841" spans="6:7" x14ac:dyDescent="0.25">
      <c r="F841" s="120"/>
      <c r="G841" s="120"/>
    </row>
    <row r="842" spans="6:7" x14ac:dyDescent="0.25">
      <c r="F842" s="120"/>
      <c r="G842" s="120"/>
    </row>
    <row r="843" spans="6:7" x14ac:dyDescent="0.25">
      <c r="F843" s="120"/>
      <c r="G843" s="120"/>
    </row>
    <row r="844" spans="6:7" x14ac:dyDescent="0.25">
      <c r="F844" s="120"/>
      <c r="G844" s="120"/>
    </row>
    <row r="845" spans="6:7" x14ac:dyDescent="0.25">
      <c r="F845" s="120"/>
      <c r="G845" s="120"/>
    </row>
    <row r="846" spans="6:7" x14ac:dyDescent="0.25">
      <c r="F846" s="120"/>
      <c r="G846" s="120"/>
    </row>
    <row r="847" spans="6:7" x14ac:dyDescent="0.25">
      <c r="F847" s="120"/>
      <c r="G847" s="120"/>
    </row>
    <row r="848" spans="6:7" x14ac:dyDescent="0.25">
      <c r="F848" s="120"/>
      <c r="G848" s="120"/>
    </row>
    <row r="849" spans="6:7" x14ac:dyDescent="0.25">
      <c r="F849" s="120"/>
      <c r="G849" s="120"/>
    </row>
    <row r="850" spans="6:7" x14ac:dyDescent="0.25">
      <c r="F850" s="120"/>
      <c r="G850" s="120"/>
    </row>
    <row r="851" spans="6:7" x14ac:dyDescent="0.25">
      <c r="F851" s="120"/>
      <c r="G851" s="120"/>
    </row>
    <row r="852" spans="6:7" x14ac:dyDescent="0.25">
      <c r="F852" s="120"/>
      <c r="G852" s="120"/>
    </row>
    <row r="853" spans="6:7" x14ac:dyDescent="0.25">
      <c r="F853" s="120"/>
      <c r="G853" s="120"/>
    </row>
    <row r="854" spans="6:7" x14ac:dyDescent="0.25">
      <c r="F854" s="120"/>
      <c r="G854" s="120"/>
    </row>
    <row r="855" spans="6:7" x14ac:dyDescent="0.25">
      <c r="F855" s="120"/>
      <c r="G855" s="120"/>
    </row>
    <row r="856" spans="6:7" x14ac:dyDescent="0.25">
      <c r="F856" s="120"/>
      <c r="G856" s="120"/>
    </row>
    <row r="857" spans="6:7" x14ac:dyDescent="0.25">
      <c r="F857" s="120"/>
      <c r="G857" s="120"/>
    </row>
    <row r="858" spans="6:7" x14ac:dyDescent="0.25">
      <c r="F858" s="120"/>
      <c r="G858" s="120"/>
    </row>
    <row r="859" spans="6:7" x14ac:dyDescent="0.25">
      <c r="F859" s="120"/>
      <c r="G859" s="120"/>
    </row>
    <row r="860" spans="6:7" x14ac:dyDescent="0.25">
      <c r="F860" s="120"/>
      <c r="G860" s="120"/>
    </row>
    <row r="861" spans="6:7" x14ac:dyDescent="0.25">
      <c r="F861" s="120"/>
      <c r="G861" s="120"/>
    </row>
    <row r="862" spans="6:7" x14ac:dyDescent="0.25">
      <c r="F862" s="120"/>
      <c r="G862" s="120"/>
    </row>
    <row r="863" spans="6:7" x14ac:dyDescent="0.25">
      <c r="F863" s="120"/>
      <c r="G863" s="120"/>
    </row>
    <row r="864" spans="6:7" x14ac:dyDescent="0.25">
      <c r="F864" s="120"/>
      <c r="G864" s="120"/>
    </row>
    <row r="865" spans="6:7" x14ac:dyDescent="0.25">
      <c r="F865" s="120"/>
      <c r="G865" s="120"/>
    </row>
    <row r="866" spans="6:7" x14ac:dyDescent="0.25">
      <c r="F866" s="120"/>
      <c r="G866" s="120"/>
    </row>
    <row r="867" spans="6:7" x14ac:dyDescent="0.25">
      <c r="F867" s="120"/>
      <c r="G867" s="120"/>
    </row>
    <row r="868" spans="6:7" x14ac:dyDescent="0.25">
      <c r="F868" s="120"/>
      <c r="G868" s="120"/>
    </row>
    <row r="869" spans="6:7" x14ac:dyDescent="0.25">
      <c r="F869" s="120"/>
      <c r="G869" s="120"/>
    </row>
    <row r="870" spans="6:7" x14ac:dyDescent="0.25">
      <c r="F870" s="120"/>
      <c r="G870" s="120"/>
    </row>
    <row r="871" spans="6:7" x14ac:dyDescent="0.25">
      <c r="F871" s="120"/>
      <c r="G871" s="120"/>
    </row>
    <row r="872" spans="6:7" x14ac:dyDescent="0.25">
      <c r="F872" s="120"/>
      <c r="G872" s="120"/>
    </row>
    <row r="873" spans="6:7" x14ac:dyDescent="0.25">
      <c r="F873" s="120"/>
      <c r="G873" s="120"/>
    </row>
    <row r="874" spans="6:7" x14ac:dyDescent="0.25">
      <c r="F874" s="120"/>
      <c r="G874" s="120"/>
    </row>
    <row r="875" spans="6:7" x14ac:dyDescent="0.25">
      <c r="F875" s="120"/>
      <c r="G875" s="120"/>
    </row>
    <row r="876" spans="6:7" x14ac:dyDescent="0.25">
      <c r="F876" s="120"/>
      <c r="G876" s="120"/>
    </row>
    <row r="877" spans="6:7" x14ac:dyDescent="0.25">
      <c r="F877" s="120"/>
      <c r="G877" s="120"/>
    </row>
    <row r="878" spans="6:7" x14ac:dyDescent="0.25">
      <c r="F878" s="120"/>
      <c r="G878" s="120"/>
    </row>
    <row r="879" spans="6:7" x14ac:dyDescent="0.25">
      <c r="F879" s="120"/>
      <c r="G879" s="120"/>
    </row>
    <row r="880" spans="6:7" x14ac:dyDescent="0.25">
      <c r="F880" s="120"/>
      <c r="G880" s="120"/>
    </row>
    <row r="881" spans="6:7" x14ac:dyDescent="0.25">
      <c r="F881" s="120"/>
      <c r="G881" s="120"/>
    </row>
    <row r="882" spans="6:7" x14ac:dyDescent="0.25">
      <c r="F882" s="120"/>
      <c r="G882" s="120"/>
    </row>
    <row r="883" spans="6:7" x14ac:dyDescent="0.25">
      <c r="F883" s="120"/>
      <c r="G883" s="120"/>
    </row>
    <row r="884" spans="6:7" x14ac:dyDescent="0.25">
      <c r="F884" s="120"/>
      <c r="G884" s="120"/>
    </row>
    <row r="885" spans="6:7" x14ac:dyDescent="0.25">
      <c r="F885" s="120"/>
      <c r="G885" s="120"/>
    </row>
    <row r="886" spans="6:7" x14ac:dyDescent="0.25">
      <c r="F886" s="120"/>
      <c r="G886" s="120"/>
    </row>
    <row r="887" spans="6:7" x14ac:dyDescent="0.25">
      <c r="F887" s="120"/>
      <c r="G887" s="120"/>
    </row>
    <row r="888" spans="6:7" x14ac:dyDescent="0.25">
      <c r="F888" s="120"/>
      <c r="G888" s="120"/>
    </row>
    <row r="889" spans="6:7" x14ac:dyDescent="0.25">
      <c r="F889" s="120"/>
      <c r="G889" s="120"/>
    </row>
    <row r="890" spans="6:7" x14ac:dyDescent="0.25">
      <c r="F890" s="120"/>
      <c r="G890" s="120"/>
    </row>
    <row r="891" spans="6:7" x14ac:dyDescent="0.25">
      <c r="F891" s="120"/>
      <c r="G891" s="120"/>
    </row>
    <row r="892" spans="6:7" x14ac:dyDescent="0.25">
      <c r="F892" s="120"/>
      <c r="G892" s="120"/>
    </row>
    <row r="893" spans="6:7" x14ac:dyDescent="0.25">
      <c r="F893" s="120"/>
      <c r="G893" s="120"/>
    </row>
    <row r="894" spans="6:7" x14ac:dyDescent="0.25">
      <c r="F894" s="120"/>
      <c r="G894" s="120"/>
    </row>
    <row r="895" spans="6:7" x14ac:dyDescent="0.25">
      <c r="F895" s="120"/>
      <c r="G895" s="120"/>
    </row>
    <row r="896" spans="6:7" x14ac:dyDescent="0.25">
      <c r="F896" s="120"/>
      <c r="G896" s="120"/>
    </row>
    <row r="897" spans="6:7" x14ac:dyDescent="0.25">
      <c r="F897" s="120"/>
      <c r="G897" s="120"/>
    </row>
    <row r="898" spans="6:7" x14ac:dyDescent="0.25">
      <c r="F898" s="120"/>
      <c r="G898" s="120"/>
    </row>
    <row r="899" spans="6:7" x14ac:dyDescent="0.25">
      <c r="F899" s="120"/>
      <c r="G899" s="120"/>
    </row>
    <row r="900" spans="6:7" x14ac:dyDescent="0.25">
      <c r="F900" s="120"/>
      <c r="G900" s="120"/>
    </row>
    <row r="901" spans="6:7" x14ac:dyDescent="0.25">
      <c r="F901" s="120"/>
      <c r="G901" s="120"/>
    </row>
    <row r="902" spans="6:7" x14ac:dyDescent="0.25">
      <c r="F902" s="120"/>
      <c r="G902" s="120"/>
    </row>
    <row r="903" spans="6:7" x14ac:dyDescent="0.25">
      <c r="F903" s="120"/>
      <c r="G903" s="120"/>
    </row>
    <row r="904" spans="6:7" x14ac:dyDescent="0.25">
      <c r="F904" s="120"/>
      <c r="G904" s="120"/>
    </row>
    <row r="905" spans="6:7" x14ac:dyDescent="0.25">
      <c r="F905" s="120"/>
      <c r="G905" s="120"/>
    </row>
    <row r="906" spans="6:7" x14ac:dyDescent="0.25">
      <c r="F906" s="120"/>
      <c r="G906" s="120"/>
    </row>
    <row r="907" spans="6:7" x14ac:dyDescent="0.25">
      <c r="F907" s="120"/>
      <c r="G907" s="120"/>
    </row>
    <row r="908" spans="6:7" x14ac:dyDescent="0.25">
      <c r="F908" s="120"/>
      <c r="G908" s="120"/>
    </row>
    <row r="909" spans="6:7" x14ac:dyDescent="0.25">
      <c r="F909" s="120"/>
      <c r="G909" s="120"/>
    </row>
    <row r="910" spans="6:7" x14ac:dyDescent="0.25">
      <c r="F910" s="120"/>
      <c r="G910" s="120"/>
    </row>
    <row r="911" spans="6:7" x14ac:dyDescent="0.25">
      <c r="F911" s="120"/>
      <c r="G911" s="120"/>
    </row>
    <row r="912" spans="6:7" x14ac:dyDescent="0.25">
      <c r="F912" s="120"/>
      <c r="G912" s="120"/>
    </row>
    <row r="913" spans="6:7" x14ac:dyDescent="0.25">
      <c r="F913" s="120"/>
      <c r="G913" s="120"/>
    </row>
    <row r="914" spans="6:7" x14ac:dyDescent="0.25">
      <c r="F914" s="120"/>
      <c r="G914" s="120"/>
    </row>
    <row r="915" spans="6:7" x14ac:dyDescent="0.25">
      <c r="F915" s="120"/>
      <c r="G915" s="120"/>
    </row>
    <row r="916" spans="6:7" x14ac:dyDescent="0.25">
      <c r="F916" s="120"/>
      <c r="G916" s="120"/>
    </row>
    <row r="917" spans="6:7" x14ac:dyDescent="0.25">
      <c r="F917" s="120"/>
      <c r="G917" s="120"/>
    </row>
    <row r="918" spans="6:7" x14ac:dyDescent="0.25">
      <c r="F918" s="120"/>
      <c r="G918" s="120"/>
    </row>
    <row r="919" spans="6:7" x14ac:dyDescent="0.25">
      <c r="F919" s="120"/>
      <c r="G919" s="120"/>
    </row>
    <row r="920" spans="6:7" x14ac:dyDescent="0.25">
      <c r="F920" s="120"/>
      <c r="G920" s="120"/>
    </row>
    <row r="921" spans="6:7" x14ac:dyDescent="0.25">
      <c r="F921" s="120"/>
      <c r="G921" s="120"/>
    </row>
    <row r="922" spans="6:7" x14ac:dyDescent="0.25">
      <c r="F922" s="120"/>
      <c r="G922" s="120"/>
    </row>
    <row r="923" spans="6:7" x14ac:dyDescent="0.25">
      <c r="F923" s="120"/>
      <c r="G923" s="120"/>
    </row>
    <row r="924" spans="6:7" x14ac:dyDescent="0.25">
      <c r="F924" s="120"/>
      <c r="G924" s="120"/>
    </row>
    <row r="925" spans="6:7" x14ac:dyDescent="0.25">
      <c r="F925" s="120"/>
      <c r="G925" s="120"/>
    </row>
    <row r="926" spans="6:7" x14ac:dyDescent="0.25">
      <c r="F926" s="120"/>
      <c r="G926" s="120"/>
    </row>
    <row r="927" spans="6:7" x14ac:dyDescent="0.25">
      <c r="F927" s="120"/>
      <c r="G927" s="120"/>
    </row>
    <row r="928" spans="6:7" x14ac:dyDescent="0.25">
      <c r="F928" s="120"/>
      <c r="G928" s="120"/>
    </row>
    <row r="929" spans="6:7" x14ac:dyDescent="0.25">
      <c r="F929" s="120"/>
      <c r="G929" s="120"/>
    </row>
    <row r="930" spans="6:7" x14ac:dyDescent="0.25">
      <c r="F930" s="120"/>
      <c r="G930" s="120"/>
    </row>
    <row r="931" spans="6:7" x14ac:dyDescent="0.25">
      <c r="F931" s="120"/>
      <c r="G931" s="120"/>
    </row>
    <row r="932" spans="6:7" x14ac:dyDescent="0.25">
      <c r="F932" s="120"/>
      <c r="G932" s="120"/>
    </row>
    <row r="933" spans="6:7" x14ac:dyDescent="0.25">
      <c r="F933" s="120"/>
      <c r="G933" s="120"/>
    </row>
    <row r="934" spans="6:7" x14ac:dyDescent="0.25">
      <c r="F934" s="120"/>
      <c r="G934" s="120"/>
    </row>
    <row r="935" spans="6:7" x14ac:dyDescent="0.25">
      <c r="F935" s="120"/>
      <c r="G935" s="120"/>
    </row>
    <row r="936" spans="6:7" x14ac:dyDescent="0.25">
      <c r="F936" s="120"/>
      <c r="G936" s="120"/>
    </row>
    <row r="937" spans="6:7" x14ac:dyDescent="0.25">
      <c r="F937" s="120"/>
      <c r="G937" s="120"/>
    </row>
    <row r="938" spans="6:7" x14ac:dyDescent="0.25">
      <c r="F938" s="120"/>
      <c r="G938" s="120"/>
    </row>
    <row r="939" spans="6:7" x14ac:dyDescent="0.25">
      <c r="F939" s="120"/>
      <c r="G939" s="120"/>
    </row>
    <row r="940" spans="6:7" x14ac:dyDescent="0.25">
      <c r="F940" s="120"/>
      <c r="G940" s="120"/>
    </row>
    <row r="941" spans="6:7" x14ac:dyDescent="0.25">
      <c r="F941" s="120"/>
      <c r="G941" s="120"/>
    </row>
    <row r="942" spans="6:7" x14ac:dyDescent="0.25">
      <c r="F942" s="120"/>
      <c r="G942" s="120"/>
    </row>
    <row r="943" spans="6:7" x14ac:dyDescent="0.25">
      <c r="F943" s="120"/>
      <c r="G943" s="120"/>
    </row>
    <row r="944" spans="6:7" x14ac:dyDescent="0.25">
      <c r="F944" s="120"/>
      <c r="G944" s="120"/>
    </row>
    <row r="945" spans="6:7" x14ac:dyDescent="0.25">
      <c r="F945" s="120"/>
      <c r="G945" s="120"/>
    </row>
    <row r="946" spans="6:7" x14ac:dyDescent="0.25">
      <c r="F946" s="120"/>
      <c r="G946" s="120"/>
    </row>
    <row r="947" spans="6:7" x14ac:dyDescent="0.25">
      <c r="F947" s="120"/>
      <c r="G947" s="120"/>
    </row>
    <row r="948" spans="6:7" x14ac:dyDescent="0.25">
      <c r="F948" s="120"/>
      <c r="G948" s="120"/>
    </row>
    <row r="949" spans="6:7" x14ac:dyDescent="0.25">
      <c r="F949" s="120"/>
      <c r="G949" s="120"/>
    </row>
    <row r="950" spans="6:7" x14ac:dyDescent="0.25">
      <c r="F950" s="120"/>
      <c r="G950" s="120"/>
    </row>
    <row r="951" spans="6:7" x14ac:dyDescent="0.25">
      <c r="F951" s="120"/>
      <c r="G951" s="120"/>
    </row>
    <row r="952" spans="6:7" x14ac:dyDescent="0.25">
      <c r="F952" s="120"/>
      <c r="G952" s="120"/>
    </row>
    <row r="953" spans="6:7" x14ac:dyDescent="0.25">
      <c r="F953" s="120"/>
      <c r="G953" s="120"/>
    </row>
    <row r="954" spans="6:7" x14ac:dyDescent="0.25">
      <c r="F954" s="120"/>
      <c r="G954" s="120"/>
    </row>
    <row r="955" spans="6:7" x14ac:dyDescent="0.25">
      <c r="F955" s="120"/>
      <c r="G955" s="120"/>
    </row>
    <row r="956" spans="6:7" x14ac:dyDescent="0.25">
      <c r="F956" s="120"/>
      <c r="G956" s="120"/>
    </row>
    <row r="957" spans="6:7" x14ac:dyDescent="0.25">
      <c r="F957" s="120"/>
      <c r="G957" s="120"/>
    </row>
    <row r="958" spans="6:7" x14ac:dyDescent="0.25">
      <c r="F958" s="120"/>
      <c r="G958" s="120"/>
    </row>
    <row r="959" spans="6:7" x14ac:dyDescent="0.25">
      <c r="F959" s="120"/>
      <c r="G959" s="120"/>
    </row>
    <row r="960" spans="6:7" x14ac:dyDescent="0.25">
      <c r="F960" s="120"/>
      <c r="G960" s="120"/>
    </row>
    <row r="961" spans="6:7" x14ac:dyDescent="0.25">
      <c r="F961" s="120"/>
      <c r="G961" s="120"/>
    </row>
    <row r="962" spans="6:7" x14ac:dyDescent="0.25">
      <c r="F962" s="120"/>
      <c r="G962" s="120"/>
    </row>
    <row r="963" spans="6:7" x14ac:dyDescent="0.25">
      <c r="F963" s="120"/>
      <c r="G963" s="120"/>
    </row>
    <row r="964" spans="6:7" x14ac:dyDescent="0.25">
      <c r="F964" s="120"/>
      <c r="G964" s="120"/>
    </row>
    <row r="965" spans="6:7" x14ac:dyDescent="0.25">
      <c r="F965" s="120"/>
      <c r="G965" s="120"/>
    </row>
    <row r="966" spans="6:7" x14ac:dyDescent="0.25">
      <c r="F966" s="120"/>
      <c r="G966" s="120"/>
    </row>
    <row r="967" spans="6:7" x14ac:dyDescent="0.25">
      <c r="F967" s="120"/>
      <c r="G967" s="120"/>
    </row>
    <row r="968" spans="6:7" x14ac:dyDescent="0.25">
      <c r="F968" s="120"/>
      <c r="G968" s="120"/>
    </row>
    <row r="969" spans="6:7" x14ac:dyDescent="0.25">
      <c r="F969" s="120"/>
      <c r="G969" s="120"/>
    </row>
    <row r="970" spans="6:7" x14ac:dyDescent="0.25">
      <c r="F970" s="120"/>
      <c r="G970" s="120"/>
    </row>
    <row r="971" spans="6:7" x14ac:dyDescent="0.25">
      <c r="F971" s="120"/>
      <c r="G971" s="120"/>
    </row>
    <row r="972" spans="6:7" x14ac:dyDescent="0.25">
      <c r="F972" s="120"/>
      <c r="G972" s="120"/>
    </row>
    <row r="973" spans="6:7" x14ac:dyDescent="0.25">
      <c r="F973" s="120"/>
      <c r="G973" s="120"/>
    </row>
    <row r="974" spans="6:7" x14ac:dyDescent="0.25">
      <c r="F974" s="120"/>
      <c r="G974" s="120"/>
    </row>
    <row r="975" spans="6:7" x14ac:dyDescent="0.25">
      <c r="F975" s="120"/>
      <c r="G975" s="120"/>
    </row>
    <row r="976" spans="6:7" x14ac:dyDescent="0.25">
      <c r="F976" s="120"/>
      <c r="G976" s="120"/>
    </row>
    <row r="977" spans="6:7" x14ac:dyDescent="0.25">
      <c r="F977" s="120"/>
      <c r="G977" s="120"/>
    </row>
    <row r="978" spans="6:7" x14ac:dyDescent="0.25">
      <c r="F978" s="120"/>
      <c r="G978" s="120"/>
    </row>
    <row r="979" spans="6:7" x14ac:dyDescent="0.25">
      <c r="F979" s="120"/>
      <c r="G979" s="120"/>
    </row>
    <row r="980" spans="6:7" x14ac:dyDescent="0.25">
      <c r="F980" s="120"/>
      <c r="G980" s="120"/>
    </row>
    <row r="981" spans="6:7" x14ac:dyDescent="0.25">
      <c r="F981" s="120"/>
      <c r="G981" s="120"/>
    </row>
    <row r="982" spans="6:7" x14ac:dyDescent="0.25">
      <c r="F982" s="120"/>
      <c r="G982" s="120"/>
    </row>
    <row r="983" spans="6:7" x14ac:dyDescent="0.25">
      <c r="F983" s="120"/>
      <c r="G983" s="120"/>
    </row>
    <row r="984" spans="6:7" x14ac:dyDescent="0.25">
      <c r="F984" s="120"/>
      <c r="G984" s="120"/>
    </row>
    <row r="985" spans="6:7" x14ac:dyDescent="0.25">
      <c r="F985" s="120"/>
      <c r="G985" s="120"/>
    </row>
    <row r="986" spans="6:7" x14ac:dyDescent="0.25">
      <c r="F986" s="120"/>
      <c r="G986" s="120"/>
    </row>
    <row r="987" spans="6:7" x14ac:dyDescent="0.25">
      <c r="F987" s="120"/>
      <c r="G987" s="120"/>
    </row>
    <row r="988" spans="6:7" x14ac:dyDescent="0.25">
      <c r="F988" s="120"/>
      <c r="G988" s="120"/>
    </row>
    <row r="989" spans="6:7" x14ac:dyDescent="0.25">
      <c r="F989" s="120"/>
      <c r="G989" s="120"/>
    </row>
    <row r="990" spans="6:7" x14ac:dyDescent="0.25">
      <c r="F990" s="120"/>
      <c r="G990" s="120"/>
    </row>
    <row r="991" spans="6:7" x14ac:dyDescent="0.25">
      <c r="F991" s="120"/>
      <c r="G991" s="120"/>
    </row>
    <row r="992" spans="6:7" x14ac:dyDescent="0.25">
      <c r="F992" s="120"/>
      <c r="G992" s="120"/>
    </row>
    <row r="993" spans="6:7" x14ac:dyDescent="0.25">
      <c r="F993" s="120"/>
      <c r="G993" s="120"/>
    </row>
    <row r="994" spans="6:7" x14ac:dyDescent="0.25">
      <c r="F994" s="120"/>
      <c r="G994" s="120"/>
    </row>
    <row r="995" spans="6:7" x14ac:dyDescent="0.25">
      <c r="F995" s="120"/>
      <c r="G995" s="120"/>
    </row>
    <row r="996" spans="6:7" x14ac:dyDescent="0.25">
      <c r="F996" s="120"/>
      <c r="G996" s="120"/>
    </row>
    <row r="997" spans="6:7" x14ac:dyDescent="0.25">
      <c r="F997" s="120"/>
      <c r="G997" s="120"/>
    </row>
    <row r="998" spans="6:7" x14ac:dyDescent="0.25">
      <c r="F998" s="120"/>
      <c r="G998" s="120"/>
    </row>
    <row r="999" spans="6:7" x14ac:dyDescent="0.25">
      <c r="F999" s="120"/>
      <c r="G999" s="120"/>
    </row>
    <row r="1000" spans="6:7" x14ac:dyDescent="0.25">
      <c r="F1000" s="120"/>
      <c r="G1000" s="120"/>
    </row>
    <row r="1001" spans="6:7" x14ac:dyDescent="0.25">
      <c r="F1001" s="120"/>
      <c r="G1001" s="120"/>
    </row>
    <row r="1002" spans="6:7" x14ac:dyDescent="0.25">
      <c r="F1002" s="120"/>
      <c r="G1002" s="120"/>
    </row>
    <row r="1003" spans="6:7" x14ac:dyDescent="0.25">
      <c r="F1003" s="120"/>
      <c r="G1003" s="120"/>
    </row>
    <row r="1004" spans="6:7" x14ac:dyDescent="0.25">
      <c r="F1004" s="120"/>
      <c r="G1004" s="120"/>
    </row>
    <row r="1005" spans="6:7" x14ac:dyDescent="0.25">
      <c r="F1005" s="120"/>
      <c r="G1005" s="120"/>
    </row>
    <row r="1006" spans="6:7" x14ac:dyDescent="0.25">
      <c r="F1006" s="120"/>
      <c r="G1006" s="120"/>
    </row>
    <row r="1007" spans="6:7" x14ac:dyDescent="0.25">
      <c r="F1007" s="120"/>
      <c r="G1007" s="120"/>
    </row>
    <row r="1008" spans="6:7" x14ac:dyDescent="0.25">
      <c r="F1008" s="120"/>
      <c r="G1008" s="120"/>
    </row>
    <row r="1009" spans="6:7" x14ac:dyDescent="0.25">
      <c r="F1009" s="120"/>
      <c r="G1009" s="120"/>
    </row>
    <row r="1010" spans="6:7" x14ac:dyDescent="0.25">
      <c r="F1010" s="120"/>
      <c r="G1010" s="120"/>
    </row>
    <row r="1011" spans="6:7" x14ac:dyDescent="0.25">
      <c r="F1011" s="120"/>
      <c r="G1011" s="120"/>
    </row>
    <row r="1012" spans="6:7" x14ac:dyDescent="0.25">
      <c r="F1012" s="120"/>
      <c r="G1012" s="120"/>
    </row>
    <row r="1013" spans="6:7" x14ac:dyDescent="0.25">
      <c r="F1013" s="120"/>
      <c r="G1013" s="120"/>
    </row>
    <row r="1014" spans="6:7" x14ac:dyDescent="0.25">
      <c r="F1014" s="120"/>
      <c r="G1014" s="120"/>
    </row>
    <row r="1015" spans="6:7" x14ac:dyDescent="0.25">
      <c r="F1015" s="120"/>
      <c r="G1015" s="120"/>
    </row>
    <row r="1016" spans="6:7" x14ac:dyDescent="0.25">
      <c r="F1016" s="120"/>
      <c r="G1016" s="120"/>
    </row>
    <row r="1017" spans="6:7" x14ac:dyDescent="0.25">
      <c r="F1017" s="120"/>
      <c r="G1017" s="120"/>
    </row>
    <row r="1018" spans="6:7" x14ac:dyDescent="0.25">
      <c r="F1018" s="120"/>
      <c r="G1018" s="120"/>
    </row>
    <row r="1019" spans="6:7" x14ac:dyDescent="0.25">
      <c r="F1019" s="120"/>
      <c r="G1019" s="120"/>
    </row>
    <row r="1020" spans="6:7" x14ac:dyDescent="0.25">
      <c r="F1020" s="120"/>
      <c r="G1020" s="120"/>
    </row>
    <row r="1021" spans="6:7" x14ac:dyDescent="0.25">
      <c r="F1021" s="120"/>
      <c r="G1021" s="120"/>
    </row>
    <row r="1022" spans="6:7" x14ac:dyDescent="0.25">
      <c r="F1022" s="120"/>
      <c r="G1022" s="120"/>
    </row>
    <row r="1023" spans="6:7" x14ac:dyDescent="0.25">
      <c r="F1023" s="120"/>
      <c r="G1023" s="120"/>
    </row>
    <row r="1024" spans="6:7" x14ac:dyDescent="0.25">
      <c r="F1024" s="120"/>
      <c r="G1024" s="120"/>
    </row>
    <row r="1025" spans="6:7" x14ac:dyDescent="0.25">
      <c r="F1025" s="120"/>
      <c r="G1025" s="120"/>
    </row>
    <row r="1026" spans="6:7" x14ac:dyDescent="0.25">
      <c r="F1026" s="120"/>
      <c r="G1026" s="120"/>
    </row>
    <row r="1027" spans="6:7" x14ac:dyDescent="0.25">
      <c r="F1027" s="120"/>
      <c r="G1027" s="120"/>
    </row>
    <row r="1028" spans="6:7" x14ac:dyDescent="0.25">
      <c r="F1028" s="120"/>
      <c r="G1028" s="120"/>
    </row>
    <row r="1029" spans="6:7" x14ac:dyDescent="0.25">
      <c r="F1029" s="120"/>
      <c r="G1029" s="120"/>
    </row>
    <row r="1030" spans="6:7" x14ac:dyDescent="0.25">
      <c r="F1030" s="120"/>
      <c r="G1030" s="120"/>
    </row>
    <row r="1031" spans="6:7" x14ac:dyDescent="0.25">
      <c r="F1031" s="120"/>
      <c r="G1031" s="120"/>
    </row>
    <row r="1032" spans="6:7" x14ac:dyDescent="0.25">
      <c r="F1032" s="120"/>
      <c r="G1032" s="120"/>
    </row>
    <row r="1033" spans="6:7" x14ac:dyDescent="0.25">
      <c r="F1033" s="120"/>
      <c r="G1033" s="120"/>
    </row>
    <row r="1034" spans="6:7" x14ac:dyDescent="0.25">
      <c r="F1034" s="120"/>
      <c r="G1034" s="120"/>
    </row>
    <row r="1035" spans="6:7" x14ac:dyDescent="0.25">
      <c r="F1035" s="120"/>
      <c r="G1035" s="120"/>
    </row>
    <row r="1036" spans="6:7" x14ac:dyDescent="0.25">
      <c r="F1036" s="120"/>
      <c r="G1036" s="120"/>
    </row>
    <row r="1037" spans="6:7" x14ac:dyDescent="0.25">
      <c r="F1037" s="120"/>
      <c r="G1037" s="120"/>
    </row>
    <row r="1038" spans="6:7" x14ac:dyDescent="0.25">
      <c r="F1038" s="120"/>
      <c r="G1038" s="120"/>
    </row>
    <row r="1039" spans="6:7" x14ac:dyDescent="0.25">
      <c r="F1039" s="120"/>
      <c r="G1039" s="120"/>
    </row>
    <row r="1040" spans="6:7" x14ac:dyDescent="0.25">
      <c r="F1040" s="120"/>
      <c r="G1040" s="120"/>
    </row>
    <row r="1041" spans="6:7" x14ac:dyDescent="0.25">
      <c r="F1041" s="120"/>
      <c r="G1041" s="120"/>
    </row>
    <row r="1042" spans="6:7" x14ac:dyDescent="0.25">
      <c r="F1042" s="120"/>
      <c r="G1042" s="120"/>
    </row>
    <row r="1043" spans="6:7" x14ac:dyDescent="0.25">
      <c r="F1043" s="120"/>
      <c r="G1043" s="120"/>
    </row>
    <row r="1044" spans="6:7" x14ac:dyDescent="0.25">
      <c r="F1044" s="120"/>
      <c r="G1044" s="120"/>
    </row>
    <row r="1045" spans="6:7" x14ac:dyDescent="0.25">
      <c r="F1045" s="120"/>
      <c r="G1045" s="120"/>
    </row>
    <row r="1046" spans="6:7" x14ac:dyDescent="0.25">
      <c r="F1046" s="120"/>
      <c r="G1046" s="120"/>
    </row>
    <row r="1047" spans="6:7" x14ac:dyDescent="0.25">
      <c r="F1047" s="120"/>
      <c r="G1047" s="120"/>
    </row>
    <row r="1048" spans="6:7" x14ac:dyDescent="0.25">
      <c r="F1048" s="120"/>
      <c r="G1048" s="120"/>
    </row>
    <row r="1049" spans="6:7" x14ac:dyDescent="0.25">
      <c r="F1049" s="120"/>
      <c r="G1049" s="120"/>
    </row>
    <row r="1050" spans="6:7" x14ac:dyDescent="0.25">
      <c r="F1050" s="120"/>
      <c r="G1050" s="120"/>
    </row>
    <row r="1051" spans="6:7" x14ac:dyDescent="0.25">
      <c r="F1051" s="120"/>
      <c r="G1051" s="120"/>
    </row>
    <row r="1052" spans="6:7" x14ac:dyDescent="0.25">
      <c r="F1052" s="120"/>
      <c r="G1052" s="120"/>
    </row>
    <row r="1053" spans="6:7" x14ac:dyDescent="0.25">
      <c r="F1053" s="120"/>
      <c r="G1053" s="120"/>
    </row>
    <row r="1054" spans="6:7" x14ac:dyDescent="0.25">
      <c r="F1054" s="120"/>
      <c r="G1054" s="120"/>
    </row>
    <row r="1055" spans="6:7" x14ac:dyDescent="0.25">
      <c r="F1055" s="120"/>
      <c r="G1055" s="120"/>
    </row>
    <row r="1056" spans="6:7" x14ac:dyDescent="0.25">
      <c r="F1056" s="120"/>
      <c r="G1056" s="120"/>
    </row>
    <row r="1057" spans="6:7" x14ac:dyDescent="0.25">
      <c r="F1057" s="120"/>
      <c r="G1057" s="120"/>
    </row>
    <row r="1058" spans="6:7" x14ac:dyDescent="0.25">
      <c r="F1058" s="120"/>
      <c r="G1058" s="120"/>
    </row>
    <row r="1059" spans="6:7" x14ac:dyDescent="0.25">
      <c r="F1059" s="120"/>
      <c r="G1059" s="120"/>
    </row>
    <row r="1060" spans="6:7" x14ac:dyDescent="0.25">
      <c r="F1060" s="120"/>
      <c r="G1060" s="120"/>
    </row>
    <row r="1061" spans="6:7" x14ac:dyDescent="0.25">
      <c r="F1061" s="120"/>
      <c r="G1061" s="120"/>
    </row>
    <row r="1062" spans="6:7" x14ac:dyDescent="0.25">
      <c r="F1062" s="120"/>
      <c r="G1062" s="120"/>
    </row>
    <row r="1063" spans="6:7" x14ac:dyDescent="0.25">
      <c r="F1063" s="120"/>
      <c r="G1063" s="120"/>
    </row>
    <row r="1064" spans="6:7" x14ac:dyDescent="0.25">
      <c r="F1064" s="120"/>
      <c r="G1064" s="120"/>
    </row>
    <row r="1065" spans="6:7" x14ac:dyDescent="0.25">
      <c r="F1065" s="120"/>
      <c r="G1065" s="120"/>
    </row>
    <row r="1066" spans="6:7" x14ac:dyDescent="0.25">
      <c r="F1066" s="120"/>
      <c r="G1066" s="120"/>
    </row>
    <row r="1067" spans="6:7" x14ac:dyDescent="0.25">
      <c r="F1067" s="120"/>
      <c r="G1067" s="120"/>
    </row>
    <row r="1068" spans="6:7" x14ac:dyDescent="0.25">
      <c r="F1068" s="120"/>
      <c r="G1068" s="120"/>
    </row>
    <row r="1069" spans="6:7" x14ac:dyDescent="0.25">
      <c r="F1069" s="120"/>
      <c r="G1069" s="120"/>
    </row>
    <row r="1070" spans="6:7" x14ac:dyDescent="0.25">
      <c r="F1070" s="120"/>
      <c r="G1070" s="120"/>
    </row>
    <row r="1071" spans="6:7" x14ac:dyDescent="0.25">
      <c r="F1071" s="120"/>
      <c r="G1071" s="120"/>
    </row>
    <row r="1072" spans="6:7" x14ac:dyDescent="0.25">
      <c r="F1072" s="120"/>
      <c r="G1072" s="120"/>
    </row>
    <row r="1073" spans="6:7" x14ac:dyDescent="0.25">
      <c r="F1073" s="120"/>
      <c r="G1073" s="120"/>
    </row>
    <row r="1074" spans="6:7" x14ac:dyDescent="0.25">
      <c r="F1074" s="120"/>
      <c r="G1074" s="120"/>
    </row>
    <row r="1075" spans="6:7" x14ac:dyDescent="0.25">
      <c r="F1075" s="120"/>
      <c r="G1075" s="120"/>
    </row>
    <row r="1076" spans="6:7" x14ac:dyDescent="0.25">
      <c r="F1076" s="120"/>
      <c r="G1076" s="120"/>
    </row>
    <row r="1077" spans="6:7" x14ac:dyDescent="0.25">
      <c r="F1077" s="120"/>
      <c r="G1077" s="120"/>
    </row>
    <row r="1078" spans="6:7" x14ac:dyDescent="0.25">
      <c r="F1078" s="120"/>
      <c r="G1078" s="120"/>
    </row>
    <row r="1079" spans="6:7" x14ac:dyDescent="0.25">
      <c r="F1079" s="120"/>
      <c r="G1079" s="120"/>
    </row>
    <row r="1080" spans="6:7" x14ac:dyDescent="0.25">
      <c r="F1080" s="120"/>
      <c r="G1080" s="120"/>
    </row>
    <row r="1081" spans="6:7" x14ac:dyDescent="0.25">
      <c r="F1081" s="120"/>
      <c r="G1081" s="120"/>
    </row>
    <row r="1082" spans="6:7" x14ac:dyDescent="0.25">
      <c r="F1082" s="120"/>
      <c r="G1082" s="120"/>
    </row>
    <row r="1083" spans="6:7" x14ac:dyDescent="0.25">
      <c r="F1083" s="120"/>
      <c r="G1083" s="120"/>
    </row>
    <row r="1084" spans="6:7" x14ac:dyDescent="0.25">
      <c r="F1084" s="120"/>
      <c r="G1084" s="120"/>
    </row>
    <row r="1085" spans="6:7" x14ac:dyDescent="0.25">
      <c r="F1085" s="120"/>
      <c r="G1085" s="120"/>
    </row>
    <row r="1086" spans="6:7" x14ac:dyDescent="0.25">
      <c r="F1086" s="120"/>
      <c r="G1086" s="120"/>
    </row>
    <row r="1087" spans="6:7" x14ac:dyDescent="0.25">
      <c r="F1087" s="120"/>
      <c r="G1087" s="120"/>
    </row>
    <row r="1088" spans="6:7" x14ac:dyDescent="0.25">
      <c r="F1088" s="120"/>
      <c r="G1088" s="120"/>
    </row>
    <row r="1089" spans="6:7" x14ac:dyDescent="0.25">
      <c r="F1089" s="120"/>
      <c r="G1089" s="120"/>
    </row>
    <row r="1090" spans="6:7" x14ac:dyDescent="0.25">
      <c r="F1090" s="120"/>
      <c r="G1090" s="120"/>
    </row>
    <row r="1091" spans="6:7" x14ac:dyDescent="0.25">
      <c r="F1091" s="120"/>
      <c r="G1091" s="120"/>
    </row>
    <row r="1092" spans="6:7" x14ac:dyDescent="0.25">
      <c r="F1092" s="120"/>
      <c r="G1092" s="120"/>
    </row>
    <row r="1093" spans="6:7" x14ac:dyDescent="0.25">
      <c r="F1093" s="120"/>
      <c r="G1093" s="120"/>
    </row>
    <row r="1094" spans="6:7" x14ac:dyDescent="0.25">
      <c r="F1094" s="120"/>
      <c r="G1094" s="120"/>
    </row>
    <row r="1095" spans="6:7" x14ac:dyDescent="0.25">
      <c r="F1095" s="120"/>
      <c r="G1095" s="120"/>
    </row>
    <row r="1096" spans="6:7" x14ac:dyDescent="0.25">
      <c r="F1096" s="120"/>
      <c r="G1096" s="120"/>
    </row>
    <row r="1097" spans="6:7" x14ac:dyDescent="0.25">
      <c r="F1097" s="120"/>
      <c r="G1097" s="120"/>
    </row>
    <row r="1098" spans="6:7" x14ac:dyDescent="0.25">
      <c r="F1098" s="120"/>
      <c r="G1098" s="120"/>
    </row>
    <row r="1099" spans="6:7" x14ac:dyDescent="0.25">
      <c r="F1099" s="120"/>
      <c r="G1099" s="120"/>
    </row>
    <row r="1100" spans="6:7" x14ac:dyDescent="0.25">
      <c r="F1100" s="120"/>
      <c r="G1100" s="120"/>
    </row>
    <row r="1101" spans="6:7" x14ac:dyDescent="0.25">
      <c r="F1101" s="120"/>
      <c r="G1101" s="120"/>
    </row>
    <row r="1102" spans="6:7" x14ac:dyDescent="0.25">
      <c r="F1102" s="120"/>
      <c r="G1102" s="120"/>
    </row>
    <row r="1103" spans="6:7" x14ac:dyDescent="0.25">
      <c r="F1103" s="120"/>
      <c r="G1103" s="120"/>
    </row>
    <row r="1104" spans="6:7" x14ac:dyDescent="0.25">
      <c r="F1104" s="120"/>
      <c r="G1104" s="120"/>
    </row>
    <row r="1105" spans="6:7" x14ac:dyDescent="0.25">
      <c r="F1105" s="120"/>
      <c r="G1105" s="120"/>
    </row>
    <row r="1106" spans="6:7" x14ac:dyDescent="0.25">
      <c r="F1106" s="120"/>
      <c r="G1106" s="120"/>
    </row>
    <row r="1107" spans="6:7" x14ac:dyDescent="0.25">
      <c r="F1107" s="120"/>
      <c r="G1107" s="120"/>
    </row>
    <row r="1108" spans="6:7" x14ac:dyDescent="0.25">
      <c r="F1108" s="120"/>
      <c r="G1108" s="120"/>
    </row>
    <row r="1109" spans="6:7" x14ac:dyDescent="0.25">
      <c r="F1109" s="120"/>
      <c r="G1109" s="120"/>
    </row>
    <row r="1110" spans="6:7" x14ac:dyDescent="0.25">
      <c r="F1110" s="120"/>
      <c r="G1110" s="120"/>
    </row>
    <row r="1111" spans="6:7" x14ac:dyDescent="0.25">
      <c r="F1111" s="120"/>
      <c r="G1111" s="120"/>
    </row>
    <row r="1112" spans="6:7" x14ac:dyDescent="0.25">
      <c r="F1112" s="120"/>
      <c r="G1112" s="120"/>
    </row>
    <row r="1113" spans="6:7" x14ac:dyDescent="0.25">
      <c r="F1113" s="120"/>
      <c r="G1113" s="120"/>
    </row>
    <row r="1114" spans="6:7" x14ac:dyDescent="0.25">
      <c r="F1114" s="120"/>
      <c r="G1114" s="120"/>
    </row>
    <row r="1115" spans="6:7" x14ac:dyDescent="0.25">
      <c r="F1115" s="120"/>
      <c r="G1115" s="120"/>
    </row>
    <row r="1116" spans="6:7" x14ac:dyDescent="0.25">
      <c r="F1116" s="120"/>
      <c r="G1116" s="120"/>
    </row>
    <row r="1117" spans="6:7" x14ac:dyDescent="0.25">
      <c r="F1117" s="120"/>
      <c r="G1117" s="120"/>
    </row>
    <row r="1118" spans="6:7" x14ac:dyDescent="0.25">
      <c r="F1118" s="120"/>
      <c r="G1118" s="120"/>
    </row>
    <row r="1119" spans="6:7" x14ac:dyDescent="0.25">
      <c r="F1119" s="120"/>
      <c r="G1119" s="120"/>
    </row>
    <row r="1120" spans="6:7" x14ac:dyDescent="0.25">
      <c r="F1120" s="120"/>
      <c r="G1120" s="120"/>
    </row>
    <row r="1121" spans="6:7" x14ac:dyDescent="0.25">
      <c r="F1121" s="120"/>
      <c r="G1121" s="120"/>
    </row>
    <row r="1122" spans="6:7" x14ac:dyDescent="0.25">
      <c r="F1122" s="120"/>
      <c r="G1122" s="120"/>
    </row>
    <row r="1123" spans="6:7" x14ac:dyDescent="0.25">
      <c r="F1123" s="120"/>
      <c r="G1123" s="120"/>
    </row>
    <row r="1124" spans="6:7" x14ac:dyDescent="0.25">
      <c r="F1124" s="120"/>
      <c r="G1124" s="120"/>
    </row>
    <row r="1125" spans="6:7" x14ac:dyDescent="0.25">
      <c r="F1125" s="120"/>
      <c r="G1125" s="120"/>
    </row>
    <row r="1126" spans="6:7" x14ac:dyDescent="0.25">
      <c r="F1126" s="120"/>
      <c r="G1126" s="120"/>
    </row>
    <row r="1127" spans="6:7" x14ac:dyDescent="0.25">
      <c r="F1127" s="120"/>
      <c r="G1127" s="120"/>
    </row>
    <row r="1128" spans="6:7" x14ac:dyDescent="0.25">
      <c r="F1128" s="120"/>
      <c r="G1128" s="120"/>
    </row>
    <row r="1129" spans="6:7" x14ac:dyDescent="0.25">
      <c r="F1129" s="120"/>
      <c r="G1129" s="120"/>
    </row>
    <row r="1130" spans="6:7" x14ac:dyDescent="0.25">
      <c r="F1130" s="120"/>
      <c r="G1130" s="120"/>
    </row>
    <row r="1131" spans="6:7" x14ac:dyDescent="0.25">
      <c r="F1131" s="120"/>
      <c r="G1131" s="120"/>
    </row>
    <row r="1132" spans="6:7" x14ac:dyDescent="0.25">
      <c r="F1132" s="120"/>
      <c r="G1132" s="120"/>
    </row>
    <row r="1133" spans="6:7" x14ac:dyDescent="0.25">
      <c r="F1133" s="120"/>
      <c r="G1133" s="120"/>
    </row>
    <row r="1134" spans="6:7" x14ac:dyDescent="0.25">
      <c r="F1134" s="120"/>
      <c r="G1134" s="120"/>
    </row>
    <row r="1135" spans="6:7" x14ac:dyDescent="0.25">
      <c r="F1135" s="120"/>
      <c r="G1135" s="120"/>
    </row>
    <row r="1136" spans="6:7" x14ac:dyDescent="0.25">
      <c r="F1136" s="120"/>
      <c r="G1136" s="120"/>
    </row>
    <row r="1137" spans="6:7" x14ac:dyDescent="0.25">
      <c r="F1137" s="120"/>
      <c r="G1137" s="120"/>
    </row>
    <row r="1138" spans="6:7" x14ac:dyDescent="0.25">
      <c r="F1138" s="120"/>
      <c r="G1138" s="120"/>
    </row>
    <row r="1139" spans="6:7" x14ac:dyDescent="0.25">
      <c r="F1139" s="120"/>
      <c r="G1139" s="120"/>
    </row>
    <row r="1140" spans="6:7" x14ac:dyDescent="0.25">
      <c r="F1140" s="120"/>
      <c r="G1140" s="120"/>
    </row>
    <row r="1141" spans="6:7" x14ac:dyDescent="0.25">
      <c r="F1141" s="120"/>
      <c r="G1141" s="120"/>
    </row>
    <row r="1142" spans="6:7" x14ac:dyDescent="0.25">
      <c r="F1142" s="120"/>
      <c r="G1142" s="120"/>
    </row>
    <row r="1143" spans="6:7" x14ac:dyDescent="0.25">
      <c r="F1143" s="120"/>
      <c r="G1143" s="120"/>
    </row>
    <row r="1144" spans="6:7" x14ac:dyDescent="0.25">
      <c r="F1144" s="120"/>
      <c r="G1144" s="120"/>
    </row>
    <row r="1145" spans="6:7" x14ac:dyDescent="0.25">
      <c r="F1145" s="120"/>
      <c r="G1145" s="120"/>
    </row>
    <row r="1146" spans="6:7" x14ac:dyDescent="0.25">
      <c r="F1146" s="120"/>
      <c r="G1146" s="120"/>
    </row>
    <row r="1147" spans="6:7" x14ac:dyDescent="0.25">
      <c r="F1147" s="120"/>
      <c r="G1147" s="120"/>
    </row>
    <row r="1148" spans="6:7" x14ac:dyDescent="0.25">
      <c r="F1148" s="120"/>
      <c r="G1148" s="120"/>
    </row>
    <row r="1149" spans="6:7" x14ac:dyDescent="0.25">
      <c r="F1149" s="120"/>
      <c r="G1149" s="120"/>
    </row>
    <row r="1150" spans="6:7" x14ac:dyDescent="0.25">
      <c r="F1150" s="120"/>
      <c r="G1150" s="120"/>
    </row>
    <row r="1151" spans="6:7" x14ac:dyDescent="0.25">
      <c r="F1151" s="120"/>
      <c r="G1151" s="120"/>
    </row>
    <row r="1152" spans="6:7" x14ac:dyDescent="0.25">
      <c r="F1152" s="120"/>
      <c r="G1152" s="120"/>
    </row>
    <row r="1153" spans="6:7" x14ac:dyDescent="0.25">
      <c r="F1153" s="120"/>
      <c r="G1153" s="120"/>
    </row>
    <row r="1154" spans="6:7" x14ac:dyDescent="0.25">
      <c r="F1154" s="120"/>
      <c r="G1154" s="120"/>
    </row>
    <row r="1155" spans="6:7" x14ac:dyDescent="0.25">
      <c r="F1155" s="120"/>
      <c r="G1155" s="120"/>
    </row>
    <row r="1156" spans="6:7" x14ac:dyDescent="0.25">
      <c r="F1156" s="120"/>
      <c r="G1156" s="120"/>
    </row>
    <row r="1157" spans="6:7" x14ac:dyDescent="0.25">
      <c r="F1157" s="120"/>
      <c r="G1157" s="120"/>
    </row>
    <row r="1158" spans="6:7" x14ac:dyDescent="0.25">
      <c r="F1158" s="120"/>
      <c r="G1158" s="120"/>
    </row>
    <row r="1159" spans="6:7" x14ac:dyDescent="0.25">
      <c r="F1159" s="120"/>
      <c r="G1159" s="120"/>
    </row>
    <row r="1160" spans="6:7" x14ac:dyDescent="0.25">
      <c r="F1160" s="120"/>
      <c r="G1160" s="120"/>
    </row>
    <row r="1161" spans="6:7" x14ac:dyDescent="0.25">
      <c r="F1161" s="120"/>
      <c r="G1161" s="120"/>
    </row>
    <row r="1162" spans="6:7" x14ac:dyDescent="0.25">
      <c r="F1162" s="120"/>
      <c r="G1162" s="120"/>
    </row>
    <row r="1163" spans="6:7" x14ac:dyDescent="0.25">
      <c r="F1163" s="120"/>
      <c r="G1163" s="120"/>
    </row>
    <row r="1164" spans="6:7" x14ac:dyDescent="0.25">
      <c r="F1164" s="120"/>
      <c r="G1164" s="120"/>
    </row>
    <row r="1165" spans="6:7" x14ac:dyDescent="0.25">
      <c r="F1165" s="120"/>
      <c r="G1165" s="120"/>
    </row>
    <row r="1166" spans="6:7" x14ac:dyDescent="0.25">
      <c r="F1166" s="120"/>
      <c r="G1166" s="120"/>
    </row>
    <row r="1167" spans="6:7" x14ac:dyDescent="0.25">
      <c r="F1167" s="120"/>
      <c r="G1167" s="120"/>
    </row>
    <row r="1168" spans="6:7" x14ac:dyDescent="0.25">
      <c r="F1168" s="120"/>
      <c r="G1168" s="120"/>
    </row>
    <row r="1169" spans="6:7" x14ac:dyDescent="0.25">
      <c r="F1169" s="120"/>
      <c r="G1169" s="120"/>
    </row>
    <row r="1170" spans="6:7" x14ac:dyDescent="0.25">
      <c r="F1170" s="120"/>
      <c r="G1170" s="120"/>
    </row>
    <row r="1171" spans="6:7" x14ac:dyDescent="0.25">
      <c r="F1171" s="120"/>
      <c r="G1171" s="120"/>
    </row>
    <row r="1172" spans="6:7" x14ac:dyDescent="0.25">
      <c r="F1172" s="120"/>
      <c r="G1172" s="120"/>
    </row>
    <row r="1173" spans="6:7" x14ac:dyDescent="0.25">
      <c r="F1173" s="120"/>
      <c r="G1173" s="120"/>
    </row>
    <row r="1174" spans="6:7" x14ac:dyDescent="0.25">
      <c r="F1174" s="120"/>
      <c r="G1174" s="120"/>
    </row>
    <row r="1175" spans="6:7" x14ac:dyDescent="0.25">
      <c r="F1175" s="120"/>
      <c r="G1175" s="120"/>
    </row>
    <row r="1176" spans="6:7" x14ac:dyDescent="0.25">
      <c r="F1176" s="120"/>
      <c r="G1176" s="120"/>
    </row>
    <row r="1177" spans="6:7" x14ac:dyDescent="0.25">
      <c r="F1177" s="120"/>
      <c r="G1177" s="120"/>
    </row>
    <row r="1178" spans="6:7" x14ac:dyDescent="0.25">
      <c r="F1178" s="120"/>
      <c r="G1178" s="120"/>
    </row>
    <row r="1179" spans="6:7" x14ac:dyDescent="0.25">
      <c r="F1179" s="120"/>
      <c r="G1179" s="120"/>
    </row>
    <row r="1180" spans="6:7" x14ac:dyDescent="0.25">
      <c r="F1180" s="120"/>
      <c r="G1180" s="120"/>
    </row>
    <row r="1181" spans="6:7" x14ac:dyDescent="0.25">
      <c r="F1181" s="120"/>
      <c r="G1181" s="120"/>
    </row>
    <row r="1182" spans="6:7" x14ac:dyDescent="0.25">
      <c r="F1182" s="120"/>
      <c r="G1182" s="120"/>
    </row>
    <row r="1183" spans="6:7" x14ac:dyDescent="0.25">
      <c r="F1183" s="120"/>
      <c r="G1183" s="120"/>
    </row>
    <row r="1184" spans="6:7" x14ac:dyDescent="0.25">
      <c r="F1184" s="120"/>
      <c r="G1184" s="120"/>
    </row>
    <row r="1185" spans="6:7" x14ac:dyDescent="0.25">
      <c r="F1185" s="120"/>
      <c r="G1185" s="120"/>
    </row>
    <row r="1186" spans="6:7" x14ac:dyDescent="0.25">
      <c r="F1186" s="120"/>
      <c r="G1186" s="120"/>
    </row>
    <row r="1187" spans="6:7" x14ac:dyDescent="0.25">
      <c r="F1187" s="120"/>
      <c r="G1187" s="120"/>
    </row>
    <row r="1188" spans="6:7" x14ac:dyDescent="0.25">
      <c r="F1188" s="120"/>
      <c r="G1188" s="120"/>
    </row>
    <row r="1189" spans="6:7" x14ac:dyDescent="0.25">
      <c r="F1189" s="120"/>
      <c r="G1189" s="120"/>
    </row>
    <row r="1190" spans="6:7" x14ac:dyDescent="0.25">
      <c r="F1190" s="120"/>
      <c r="G1190" s="120"/>
    </row>
    <row r="1191" spans="6:7" x14ac:dyDescent="0.25">
      <c r="F1191" s="120"/>
      <c r="G1191" s="120"/>
    </row>
    <row r="1192" spans="6:7" x14ac:dyDescent="0.25">
      <c r="F1192" s="120"/>
      <c r="G1192" s="120"/>
    </row>
    <row r="1193" spans="6:7" x14ac:dyDescent="0.25">
      <c r="F1193" s="120"/>
      <c r="G1193" s="120"/>
    </row>
    <row r="1194" spans="6:7" x14ac:dyDescent="0.25">
      <c r="F1194" s="120"/>
      <c r="G1194" s="120"/>
    </row>
    <row r="1195" spans="6:7" x14ac:dyDescent="0.25">
      <c r="F1195" s="120"/>
      <c r="G1195" s="120"/>
    </row>
    <row r="1196" spans="6:7" x14ac:dyDescent="0.25">
      <c r="F1196" s="120"/>
      <c r="G1196" s="120"/>
    </row>
    <row r="1197" spans="6:7" x14ac:dyDescent="0.25">
      <c r="F1197" s="120"/>
      <c r="G1197" s="120"/>
    </row>
    <row r="1198" spans="6:7" x14ac:dyDescent="0.25">
      <c r="F1198" s="120"/>
      <c r="G1198" s="120"/>
    </row>
    <row r="1199" spans="6:7" x14ac:dyDescent="0.25">
      <c r="F1199" s="120"/>
      <c r="G1199" s="120"/>
    </row>
    <row r="1200" spans="6:7" x14ac:dyDescent="0.25">
      <c r="F1200" s="120"/>
      <c r="G1200" s="120"/>
    </row>
    <row r="1201" spans="6:7" x14ac:dyDescent="0.25">
      <c r="F1201" s="120"/>
      <c r="G1201" s="120"/>
    </row>
    <row r="1202" spans="6:7" x14ac:dyDescent="0.25">
      <c r="F1202" s="120"/>
      <c r="G1202" s="120"/>
    </row>
    <row r="1203" spans="6:7" x14ac:dyDescent="0.25">
      <c r="F1203" s="120"/>
      <c r="G1203" s="120"/>
    </row>
    <row r="1204" spans="6:7" x14ac:dyDescent="0.25">
      <c r="F1204" s="120"/>
      <c r="G1204" s="120"/>
    </row>
    <row r="1205" spans="6:7" x14ac:dyDescent="0.25">
      <c r="F1205" s="120"/>
      <c r="G1205" s="120"/>
    </row>
    <row r="1206" spans="6:7" x14ac:dyDescent="0.25">
      <c r="F1206" s="120"/>
      <c r="G1206" s="120"/>
    </row>
    <row r="1207" spans="6:7" x14ac:dyDescent="0.25">
      <c r="F1207" s="120"/>
      <c r="G1207" s="120"/>
    </row>
    <row r="1208" spans="6:7" x14ac:dyDescent="0.25">
      <c r="F1208" s="120"/>
      <c r="G1208" s="120"/>
    </row>
    <row r="1209" spans="6:7" x14ac:dyDescent="0.25">
      <c r="F1209" s="120"/>
      <c r="G1209" s="120"/>
    </row>
    <row r="1210" spans="6:7" x14ac:dyDescent="0.25">
      <c r="F1210" s="120"/>
      <c r="G1210" s="120"/>
    </row>
    <row r="1211" spans="6:7" x14ac:dyDescent="0.25">
      <c r="F1211" s="120"/>
      <c r="G1211" s="120"/>
    </row>
    <row r="1212" spans="6:7" x14ac:dyDescent="0.25">
      <c r="F1212" s="120"/>
      <c r="G1212" s="120"/>
    </row>
    <row r="1213" spans="6:7" x14ac:dyDescent="0.25">
      <c r="F1213" s="120"/>
      <c r="G1213" s="120"/>
    </row>
    <row r="1214" spans="6:7" x14ac:dyDescent="0.25">
      <c r="F1214" s="120"/>
      <c r="G1214" s="120"/>
    </row>
    <row r="1215" spans="6:7" x14ac:dyDescent="0.25">
      <c r="F1215" s="120"/>
      <c r="G1215" s="120"/>
    </row>
    <row r="1216" spans="6:7" x14ac:dyDescent="0.25">
      <c r="F1216" s="120"/>
      <c r="G1216" s="120"/>
    </row>
    <row r="1217" spans="6:7" x14ac:dyDescent="0.25">
      <c r="F1217" s="120"/>
      <c r="G1217" s="120"/>
    </row>
    <row r="1218" spans="6:7" x14ac:dyDescent="0.25">
      <c r="F1218" s="120"/>
      <c r="G1218" s="120"/>
    </row>
    <row r="1219" spans="6:7" x14ac:dyDescent="0.25">
      <c r="F1219" s="120"/>
      <c r="G1219" s="120"/>
    </row>
    <row r="1220" spans="6:7" x14ac:dyDescent="0.25">
      <c r="F1220" s="120"/>
      <c r="G1220" s="120"/>
    </row>
    <row r="1221" spans="6:7" x14ac:dyDescent="0.25">
      <c r="F1221" s="120"/>
      <c r="G1221" s="120"/>
    </row>
    <row r="1222" spans="6:7" x14ac:dyDescent="0.25">
      <c r="F1222" s="120"/>
      <c r="G1222" s="120"/>
    </row>
    <row r="1223" spans="6:7" x14ac:dyDescent="0.25">
      <c r="F1223" s="120"/>
      <c r="G1223" s="120"/>
    </row>
    <row r="1224" spans="6:7" x14ac:dyDescent="0.25">
      <c r="F1224" s="120"/>
      <c r="G1224" s="120"/>
    </row>
    <row r="1225" spans="6:7" x14ac:dyDescent="0.25">
      <c r="F1225" s="120"/>
      <c r="G1225" s="120"/>
    </row>
    <row r="1226" spans="6:7" x14ac:dyDescent="0.25">
      <c r="F1226" s="120"/>
      <c r="G1226" s="120"/>
    </row>
    <row r="1227" spans="6:7" x14ac:dyDescent="0.25">
      <c r="F1227" s="120"/>
      <c r="G1227" s="120"/>
    </row>
    <row r="1228" spans="6:7" x14ac:dyDescent="0.25">
      <c r="F1228" s="120"/>
      <c r="G1228" s="120"/>
    </row>
    <row r="1229" spans="6:7" x14ac:dyDescent="0.25">
      <c r="F1229" s="120"/>
      <c r="G1229" s="120"/>
    </row>
    <row r="1230" spans="6:7" x14ac:dyDescent="0.25">
      <c r="F1230" s="120"/>
      <c r="G1230" s="120"/>
    </row>
    <row r="1231" spans="6:7" x14ac:dyDescent="0.25">
      <c r="F1231" s="120"/>
      <c r="G1231" s="120"/>
    </row>
    <row r="1232" spans="6:7" x14ac:dyDescent="0.25">
      <c r="F1232" s="120"/>
      <c r="G1232" s="120"/>
    </row>
    <row r="1233" spans="6:7" x14ac:dyDescent="0.25">
      <c r="F1233" s="120"/>
      <c r="G1233" s="120"/>
    </row>
    <row r="1234" spans="6:7" x14ac:dyDescent="0.25">
      <c r="F1234" s="120"/>
      <c r="G1234" s="120"/>
    </row>
    <row r="1235" spans="6:7" x14ac:dyDescent="0.25">
      <c r="F1235" s="120"/>
      <c r="G1235" s="120"/>
    </row>
    <row r="1236" spans="6:7" x14ac:dyDescent="0.25">
      <c r="F1236" s="120"/>
      <c r="G1236" s="120"/>
    </row>
    <row r="1237" spans="6:7" x14ac:dyDescent="0.25">
      <c r="F1237" s="120"/>
      <c r="G1237" s="120"/>
    </row>
    <row r="1238" spans="6:7" x14ac:dyDescent="0.25">
      <c r="F1238" s="120"/>
      <c r="G1238" s="120"/>
    </row>
    <row r="1239" spans="6:7" x14ac:dyDescent="0.25">
      <c r="F1239" s="120"/>
      <c r="G1239" s="120"/>
    </row>
    <row r="1240" spans="6:7" x14ac:dyDescent="0.25">
      <c r="F1240" s="120"/>
      <c r="G1240" s="120"/>
    </row>
    <row r="1241" spans="6:7" x14ac:dyDescent="0.25">
      <c r="F1241" s="120"/>
      <c r="G1241" s="120"/>
    </row>
    <row r="1242" spans="6:7" x14ac:dyDescent="0.25">
      <c r="F1242" s="120"/>
      <c r="G1242" s="120"/>
    </row>
    <row r="1243" spans="6:7" x14ac:dyDescent="0.25">
      <c r="F1243" s="120"/>
      <c r="G1243" s="120"/>
    </row>
    <row r="1244" spans="6:7" x14ac:dyDescent="0.25">
      <c r="F1244" s="120"/>
      <c r="G1244" s="120"/>
    </row>
    <row r="1245" spans="6:7" x14ac:dyDescent="0.25">
      <c r="F1245" s="120"/>
      <c r="G1245" s="120"/>
    </row>
    <row r="1246" spans="6:7" x14ac:dyDescent="0.25">
      <c r="F1246" s="120"/>
      <c r="G1246" s="120"/>
    </row>
    <row r="1247" spans="6:7" x14ac:dyDescent="0.25">
      <c r="F1247" s="120"/>
      <c r="G1247" s="120"/>
    </row>
    <row r="1248" spans="6:7" x14ac:dyDescent="0.25">
      <c r="F1248" s="120"/>
      <c r="G1248" s="120"/>
    </row>
    <row r="1249" spans="6:7" x14ac:dyDescent="0.25">
      <c r="F1249" s="120"/>
      <c r="G1249" s="120"/>
    </row>
    <row r="1250" spans="6:7" x14ac:dyDescent="0.25">
      <c r="F1250" s="120"/>
      <c r="G1250" s="120"/>
    </row>
    <row r="1251" spans="6:7" x14ac:dyDescent="0.25">
      <c r="F1251" s="120"/>
      <c r="G1251" s="120"/>
    </row>
    <row r="1252" spans="6:7" x14ac:dyDescent="0.25">
      <c r="F1252" s="120"/>
      <c r="G1252" s="120"/>
    </row>
    <row r="1253" spans="6:7" x14ac:dyDescent="0.25">
      <c r="F1253" s="120"/>
      <c r="G1253" s="120"/>
    </row>
    <row r="1254" spans="6:7" x14ac:dyDescent="0.25">
      <c r="F1254" s="120"/>
      <c r="G1254" s="120"/>
    </row>
    <row r="1255" spans="6:7" x14ac:dyDescent="0.25">
      <c r="F1255" s="120"/>
      <c r="G1255" s="120"/>
    </row>
    <row r="1256" spans="6:7" x14ac:dyDescent="0.25">
      <c r="F1256" s="120"/>
      <c r="G1256" s="120"/>
    </row>
    <row r="1257" spans="6:7" x14ac:dyDescent="0.25">
      <c r="F1257" s="120"/>
      <c r="G1257" s="120"/>
    </row>
    <row r="1258" spans="6:7" x14ac:dyDescent="0.25">
      <c r="F1258" s="120"/>
      <c r="G1258" s="120"/>
    </row>
    <row r="1259" spans="6:7" x14ac:dyDescent="0.25">
      <c r="F1259" s="120"/>
      <c r="G1259" s="120"/>
    </row>
    <row r="1260" spans="6:7" x14ac:dyDescent="0.25">
      <c r="F1260" s="120"/>
      <c r="G1260" s="120"/>
    </row>
    <row r="1261" spans="6:7" x14ac:dyDescent="0.25">
      <c r="F1261" s="120"/>
      <c r="G1261" s="120"/>
    </row>
    <row r="1262" spans="6:7" x14ac:dyDescent="0.25">
      <c r="F1262" s="120"/>
      <c r="G1262" s="120"/>
    </row>
    <row r="1263" spans="6:7" x14ac:dyDescent="0.25">
      <c r="F1263" s="120"/>
      <c r="G1263" s="120"/>
    </row>
    <row r="1264" spans="6:7" x14ac:dyDescent="0.25">
      <c r="F1264" s="120"/>
      <c r="G1264" s="120"/>
    </row>
    <row r="1265" spans="6:7" x14ac:dyDescent="0.25">
      <c r="F1265" s="120"/>
      <c r="G1265" s="120"/>
    </row>
    <row r="1266" spans="6:7" x14ac:dyDescent="0.25">
      <c r="F1266" s="120"/>
      <c r="G1266" s="120"/>
    </row>
    <row r="1267" spans="6:7" x14ac:dyDescent="0.25">
      <c r="F1267" s="120"/>
      <c r="G1267" s="120"/>
    </row>
    <row r="1268" spans="6:7" x14ac:dyDescent="0.25">
      <c r="F1268" s="120"/>
      <c r="G1268" s="120"/>
    </row>
    <row r="1269" spans="6:7" x14ac:dyDescent="0.25">
      <c r="F1269" s="120"/>
      <c r="G1269" s="120"/>
    </row>
    <row r="1270" spans="6:7" x14ac:dyDescent="0.25">
      <c r="F1270" s="120"/>
      <c r="G1270" s="120"/>
    </row>
    <row r="1271" spans="6:7" x14ac:dyDescent="0.25">
      <c r="F1271" s="120"/>
      <c r="G1271" s="120"/>
    </row>
    <row r="1272" spans="6:7" x14ac:dyDescent="0.25">
      <c r="F1272" s="120"/>
      <c r="G1272" s="120"/>
    </row>
    <row r="1273" spans="6:7" x14ac:dyDescent="0.25">
      <c r="F1273" s="120"/>
      <c r="G1273" s="120"/>
    </row>
    <row r="1274" spans="6:7" x14ac:dyDescent="0.25">
      <c r="F1274" s="120"/>
      <c r="G1274" s="120"/>
    </row>
    <row r="1275" spans="6:7" x14ac:dyDescent="0.25">
      <c r="F1275" s="120"/>
      <c r="G1275" s="120"/>
    </row>
    <row r="1276" spans="6:7" x14ac:dyDescent="0.25">
      <c r="F1276" s="120"/>
      <c r="G1276" s="120"/>
    </row>
    <row r="1277" spans="6:7" x14ac:dyDescent="0.25">
      <c r="F1277" s="120"/>
      <c r="G1277" s="120"/>
    </row>
    <row r="1278" spans="6:7" x14ac:dyDescent="0.25">
      <c r="F1278" s="120"/>
      <c r="G1278" s="120"/>
    </row>
    <row r="1279" spans="6:7" x14ac:dyDescent="0.25">
      <c r="F1279" s="120"/>
      <c r="G1279" s="120"/>
    </row>
    <row r="1280" spans="6:7" x14ac:dyDescent="0.25">
      <c r="F1280" s="120"/>
      <c r="G1280" s="120"/>
    </row>
    <row r="1281" spans="6:7" x14ac:dyDescent="0.25">
      <c r="F1281" s="120"/>
      <c r="G1281" s="120"/>
    </row>
    <row r="1282" spans="6:7" x14ac:dyDescent="0.25">
      <c r="F1282" s="120"/>
      <c r="G1282" s="120"/>
    </row>
    <row r="1283" spans="6:7" x14ac:dyDescent="0.25">
      <c r="F1283" s="120"/>
      <c r="G1283" s="120"/>
    </row>
    <row r="1284" spans="6:7" x14ac:dyDescent="0.25">
      <c r="F1284" s="120"/>
      <c r="G1284" s="120"/>
    </row>
    <row r="1285" spans="6:7" x14ac:dyDescent="0.25">
      <c r="F1285" s="120"/>
      <c r="G1285" s="120"/>
    </row>
    <row r="1286" spans="6:7" x14ac:dyDescent="0.25">
      <c r="F1286" s="120"/>
      <c r="G1286" s="120"/>
    </row>
    <row r="1287" spans="6:7" x14ac:dyDescent="0.25">
      <c r="F1287" s="120"/>
      <c r="G1287" s="120"/>
    </row>
    <row r="1288" spans="6:7" x14ac:dyDescent="0.25">
      <c r="F1288" s="120"/>
      <c r="G1288" s="120"/>
    </row>
    <row r="1289" spans="6:7" x14ac:dyDescent="0.25">
      <c r="F1289" s="120"/>
      <c r="G1289" s="120"/>
    </row>
    <row r="1290" spans="6:7" x14ac:dyDescent="0.25">
      <c r="F1290" s="120"/>
      <c r="G1290" s="120"/>
    </row>
    <row r="1291" spans="6:7" x14ac:dyDescent="0.25">
      <c r="F1291" s="120"/>
      <c r="G1291" s="120"/>
    </row>
    <row r="1292" spans="6:7" x14ac:dyDescent="0.25">
      <c r="F1292" s="120"/>
      <c r="G1292" s="120"/>
    </row>
    <row r="1293" spans="6:7" x14ac:dyDescent="0.25">
      <c r="F1293" s="120"/>
      <c r="G1293" s="120"/>
    </row>
    <row r="1294" spans="6:7" x14ac:dyDescent="0.25">
      <c r="F1294" s="120"/>
      <c r="G1294" s="120"/>
    </row>
    <row r="1295" spans="6:7" x14ac:dyDescent="0.25">
      <c r="F1295" s="120"/>
      <c r="G1295" s="120"/>
    </row>
    <row r="1296" spans="6:7" x14ac:dyDescent="0.25">
      <c r="F1296" s="120"/>
      <c r="G1296" s="120"/>
    </row>
    <row r="1297" spans="6:7" x14ac:dyDescent="0.25">
      <c r="F1297" s="120"/>
      <c r="G1297" s="120"/>
    </row>
    <row r="1298" spans="6:7" x14ac:dyDescent="0.25">
      <c r="F1298" s="120"/>
      <c r="G1298" s="120"/>
    </row>
    <row r="1299" spans="6:7" x14ac:dyDescent="0.25">
      <c r="F1299" s="120"/>
      <c r="G1299" s="120"/>
    </row>
    <row r="1300" spans="6:7" x14ac:dyDescent="0.25">
      <c r="F1300" s="120"/>
      <c r="G1300" s="120"/>
    </row>
    <row r="1301" spans="6:7" x14ac:dyDescent="0.25">
      <c r="F1301" s="120"/>
      <c r="G1301" s="120"/>
    </row>
    <row r="1302" spans="6:7" x14ac:dyDescent="0.25">
      <c r="F1302" s="120"/>
      <c r="G1302" s="120"/>
    </row>
    <row r="1303" spans="6:7" x14ac:dyDescent="0.25">
      <c r="F1303" s="120"/>
      <c r="G1303" s="120"/>
    </row>
    <row r="1304" spans="6:7" x14ac:dyDescent="0.25">
      <c r="F1304" s="120"/>
      <c r="G1304" s="120"/>
    </row>
    <row r="1305" spans="6:7" x14ac:dyDescent="0.25">
      <c r="F1305" s="120"/>
      <c r="G1305" s="120"/>
    </row>
    <row r="1306" spans="6:7" x14ac:dyDescent="0.25">
      <c r="F1306" s="120"/>
      <c r="G1306" s="120"/>
    </row>
    <row r="1307" spans="6:7" x14ac:dyDescent="0.25">
      <c r="F1307" s="120"/>
      <c r="G1307" s="120"/>
    </row>
    <row r="1308" spans="6:7" x14ac:dyDescent="0.25">
      <c r="F1308" s="120"/>
      <c r="G1308" s="120"/>
    </row>
    <row r="1309" spans="6:7" x14ac:dyDescent="0.25">
      <c r="F1309" s="120"/>
      <c r="G1309" s="120"/>
    </row>
    <row r="1310" spans="6:7" x14ac:dyDescent="0.25">
      <c r="F1310" s="120"/>
      <c r="G1310" s="120"/>
    </row>
    <row r="1311" spans="6:7" x14ac:dyDescent="0.25">
      <c r="F1311" s="120"/>
      <c r="G1311" s="120"/>
    </row>
    <row r="1312" spans="6:7" x14ac:dyDescent="0.25">
      <c r="F1312" s="120"/>
      <c r="G1312" s="120"/>
    </row>
    <row r="1313" spans="6:7" x14ac:dyDescent="0.25">
      <c r="F1313" s="120"/>
      <c r="G1313" s="120"/>
    </row>
    <row r="1314" spans="6:7" x14ac:dyDescent="0.25">
      <c r="F1314" s="120"/>
      <c r="G1314" s="120"/>
    </row>
    <row r="1315" spans="6:7" x14ac:dyDescent="0.25">
      <c r="F1315" s="120"/>
      <c r="G1315" s="120"/>
    </row>
    <row r="1316" spans="6:7" x14ac:dyDescent="0.25">
      <c r="F1316" s="120"/>
      <c r="G1316" s="120"/>
    </row>
    <row r="1317" spans="6:7" x14ac:dyDescent="0.25">
      <c r="F1317" s="120"/>
      <c r="G1317" s="120"/>
    </row>
    <row r="1318" spans="6:7" x14ac:dyDescent="0.25">
      <c r="F1318" s="120"/>
      <c r="G1318" s="120"/>
    </row>
    <row r="1319" spans="6:7" x14ac:dyDescent="0.25">
      <c r="F1319" s="120"/>
      <c r="G1319" s="120"/>
    </row>
    <row r="1320" spans="6:7" x14ac:dyDescent="0.25">
      <c r="F1320" s="120"/>
      <c r="G1320" s="120"/>
    </row>
    <row r="1321" spans="6:7" x14ac:dyDescent="0.25">
      <c r="F1321" s="120"/>
      <c r="G1321" s="120"/>
    </row>
    <row r="1322" spans="6:7" x14ac:dyDescent="0.25">
      <c r="F1322" s="120"/>
      <c r="G1322" s="120"/>
    </row>
    <row r="1323" spans="6:7" x14ac:dyDescent="0.25">
      <c r="F1323" s="120"/>
      <c r="G1323" s="120"/>
    </row>
    <row r="1324" spans="6:7" x14ac:dyDescent="0.25">
      <c r="F1324" s="120"/>
      <c r="G1324" s="120"/>
    </row>
    <row r="1325" spans="6:7" x14ac:dyDescent="0.25">
      <c r="F1325" s="120"/>
      <c r="G1325" s="120"/>
    </row>
    <row r="1326" spans="6:7" x14ac:dyDescent="0.25">
      <c r="F1326" s="120"/>
      <c r="G1326" s="120"/>
    </row>
    <row r="1327" spans="6:7" x14ac:dyDescent="0.25">
      <c r="F1327" s="120"/>
      <c r="G1327" s="120"/>
    </row>
    <row r="1328" spans="6:7" x14ac:dyDescent="0.25">
      <c r="F1328" s="120"/>
      <c r="G1328" s="120"/>
    </row>
    <row r="1329" spans="6:7" x14ac:dyDescent="0.25">
      <c r="F1329" s="120"/>
      <c r="G1329" s="120"/>
    </row>
    <row r="1330" spans="6:7" x14ac:dyDescent="0.25">
      <c r="F1330" s="120"/>
      <c r="G1330" s="120"/>
    </row>
    <row r="1331" spans="6:7" x14ac:dyDescent="0.25">
      <c r="F1331" s="120"/>
      <c r="G1331" s="120"/>
    </row>
    <row r="1332" spans="6:7" x14ac:dyDescent="0.25">
      <c r="F1332" s="120"/>
      <c r="G1332" s="120"/>
    </row>
    <row r="1333" spans="6:7" x14ac:dyDescent="0.25">
      <c r="F1333" s="120"/>
      <c r="G1333" s="120"/>
    </row>
    <row r="1334" spans="6:7" x14ac:dyDescent="0.25">
      <c r="F1334" s="120"/>
      <c r="G1334" s="120"/>
    </row>
    <row r="1335" spans="6:7" x14ac:dyDescent="0.25">
      <c r="F1335" s="120"/>
      <c r="G1335" s="120"/>
    </row>
    <row r="1336" spans="6:7" x14ac:dyDescent="0.25">
      <c r="F1336" s="120"/>
      <c r="G1336" s="120"/>
    </row>
    <row r="1337" spans="6:7" x14ac:dyDescent="0.25">
      <c r="F1337" s="120"/>
      <c r="G1337" s="120"/>
    </row>
    <row r="1338" spans="6:7" x14ac:dyDescent="0.25">
      <c r="F1338" s="120"/>
      <c r="G1338" s="120"/>
    </row>
    <row r="1339" spans="6:7" x14ac:dyDescent="0.25">
      <c r="F1339" s="120"/>
      <c r="G1339" s="120"/>
    </row>
    <row r="1340" spans="6:7" x14ac:dyDescent="0.25">
      <c r="F1340" s="120"/>
      <c r="G1340" s="120"/>
    </row>
    <row r="1341" spans="6:7" x14ac:dyDescent="0.25">
      <c r="F1341" s="120"/>
      <c r="G1341" s="120"/>
    </row>
    <row r="1342" spans="6:7" x14ac:dyDescent="0.25">
      <c r="F1342" s="120"/>
      <c r="G1342" s="120"/>
    </row>
    <row r="1343" spans="6:7" x14ac:dyDescent="0.25">
      <c r="F1343" s="120"/>
      <c r="G1343" s="120"/>
    </row>
    <row r="1344" spans="6:7" x14ac:dyDescent="0.25">
      <c r="F1344" s="120"/>
      <c r="G1344" s="120"/>
    </row>
    <row r="1345" spans="6:7" x14ac:dyDescent="0.25">
      <c r="F1345" s="120"/>
      <c r="G1345" s="120"/>
    </row>
    <row r="1346" spans="6:7" x14ac:dyDescent="0.25">
      <c r="F1346" s="120"/>
      <c r="G1346" s="120"/>
    </row>
    <row r="1347" spans="6:7" x14ac:dyDescent="0.25">
      <c r="F1347" s="120"/>
      <c r="G1347" s="120"/>
    </row>
    <row r="1348" spans="6:7" x14ac:dyDescent="0.25">
      <c r="F1348" s="120"/>
      <c r="G1348" s="120"/>
    </row>
    <row r="1349" spans="6:7" x14ac:dyDescent="0.25">
      <c r="F1349" s="120"/>
      <c r="G1349" s="120"/>
    </row>
    <row r="1350" spans="6:7" x14ac:dyDescent="0.25">
      <c r="F1350" s="120"/>
      <c r="G1350" s="120"/>
    </row>
    <row r="1351" spans="6:7" x14ac:dyDescent="0.25">
      <c r="F1351" s="120"/>
      <c r="G1351" s="120"/>
    </row>
    <row r="1352" spans="6:7" x14ac:dyDescent="0.25">
      <c r="F1352" s="120"/>
      <c r="G1352" s="120"/>
    </row>
    <row r="1353" spans="6:7" x14ac:dyDescent="0.25">
      <c r="F1353" s="120"/>
      <c r="G1353" s="120"/>
    </row>
    <row r="1354" spans="6:7" x14ac:dyDescent="0.25">
      <c r="F1354" s="120"/>
      <c r="G1354" s="120"/>
    </row>
    <row r="1355" spans="6:7" x14ac:dyDescent="0.25">
      <c r="F1355" s="120"/>
      <c r="G1355" s="120"/>
    </row>
    <row r="1356" spans="6:7" x14ac:dyDescent="0.25">
      <c r="F1356" s="120"/>
      <c r="G1356" s="120"/>
    </row>
    <row r="1357" spans="6:7" x14ac:dyDescent="0.25">
      <c r="F1357" s="120"/>
      <c r="G1357" s="120"/>
    </row>
    <row r="1358" spans="6:7" x14ac:dyDescent="0.25">
      <c r="F1358" s="120"/>
      <c r="G1358" s="120"/>
    </row>
    <row r="1359" spans="6:7" x14ac:dyDescent="0.25">
      <c r="F1359" s="120"/>
      <c r="G1359" s="120"/>
    </row>
    <row r="1360" spans="6:7" x14ac:dyDescent="0.25">
      <c r="F1360" s="120"/>
      <c r="G1360" s="120"/>
    </row>
    <row r="1361" spans="6:7" x14ac:dyDescent="0.25">
      <c r="F1361" s="120"/>
      <c r="G1361" s="120"/>
    </row>
    <row r="1362" spans="6:7" x14ac:dyDescent="0.25">
      <c r="F1362" s="120"/>
      <c r="G1362" s="120"/>
    </row>
    <row r="1363" spans="6:7" x14ac:dyDescent="0.25">
      <c r="F1363" s="120"/>
      <c r="G1363" s="120"/>
    </row>
    <row r="1364" spans="6:7" x14ac:dyDescent="0.25">
      <c r="F1364" s="120"/>
      <c r="G1364" s="120"/>
    </row>
    <row r="1365" spans="6:7" x14ac:dyDescent="0.25">
      <c r="F1365" s="120"/>
      <c r="G1365" s="120"/>
    </row>
    <row r="1366" spans="6:7" x14ac:dyDescent="0.25">
      <c r="F1366" s="120"/>
      <c r="G1366" s="120"/>
    </row>
    <row r="1367" spans="6:7" x14ac:dyDescent="0.25">
      <c r="F1367" s="120"/>
      <c r="G1367" s="120"/>
    </row>
    <row r="1368" spans="6:7" x14ac:dyDescent="0.25">
      <c r="F1368" s="120"/>
      <c r="G1368" s="120"/>
    </row>
    <row r="1369" spans="6:7" x14ac:dyDescent="0.25">
      <c r="F1369" s="120"/>
      <c r="G1369" s="120"/>
    </row>
    <row r="1370" spans="6:7" x14ac:dyDescent="0.25">
      <c r="F1370" s="120"/>
      <c r="G1370" s="120"/>
    </row>
    <row r="1371" spans="6:7" x14ac:dyDescent="0.25">
      <c r="F1371" s="120"/>
      <c r="G1371" s="120"/>
    </row>
    <row r="1372" spans="6:7" x14ac:dyDescent="0.25">
      <c r="F1372" s="120"/>
      <c r="G1372" s="120"/>
    </row>
    <row r="1373" spans="6:7" x14ac:dyDescent="0.25">
      <c r="F1373" s="120"/>
      <c r="G1373" s="120"/>
    </row>
    <row r="1374" spans="6:7" x14ac:dyDescent="0.25">
      <c r="F1374" s="120"/>
      <c r="G1374" s="120"/>
    </row>
    <row r="1375" spans="6:7" x14ac:dyDescent="0.25">
      <c r="F1375" s="120"/>
      <c r="G1375" s="120"/>
    </row>
    <row r="1376" spans="6:7" x14ac:dyDescent="0.25">
      <c r="F1376" s="120"/>
      <c r="G1376" s="120"/>
    </row>
    <row r="1377" spans="6:7" x14ac:dyDescent="0.25">
      <c r="F1377" s="120"/>
      <c r="G1377" s="120"/>
    </row>
    <row r="1378" spans="6:7" x14ac:dyDescent="0.25">
      <c r="F1378" s="120"/>
      <c r="G1378" s="120"/>
    </row>
    <row r="1379" spans="6:7" x14ac:dyDescent="0.25">
      <c r="F1379" s="120"/>
      <c r="G1379" s="120"/>
    </row>
    <row r="1380" spans="6:7" x14ac:dyDescent="0.25">
      <c r="F1380" s="120"/>
      <c r="G1380" s="120"/>
    </row>
    <row r="1381" spans="6:7" x14ac:dyDescent="0.25">
      <c r="F1381" s="120"/>
      <c r="G1381" s="120"/>
    </row>
    <row r="1382" spans="6:7" x14ac:dyDescent="0.25">
      <c r="F1382" s="120"/>
      <c r="G1382" s="120"/>
    </row>
    <row r="1383" spans="6:7" x14ac:dyDescent="0.25">
      <c r="F1383" s="120"/>
      <c r="G1383" s="120"/>
    </row>
    <row r="1384" spans="6:7" x14ac:dyDescent="0.25">
      <c r="F1384" s="120"/>
      <c r="G1384" s="120"/>
    </row>
    <row r="1385" spans="6:7" x14ac:dyDescent="0.25">
      <c r="F1385" s="120"/>
      <c r="G1385" s="120"/>
    </row>
    <row r="1386" spans="6:7" x14ac:dyDescent="0.25">
      <c r="F1386" s="120"/>
      <c r="G1386" s="120"/>
    </row>
    <row r="1387" spans="6:7" x14ac:dyDescent="0.25">
      <c r="F1387" s="120"/>
      <c r="G1387" s="120"/>
    </row>
    <row r="1388" spans="6:7" x14ac:dyDescent="0.25">
      <c r="F1388" s="120"/>
      <c r="G1388" s="120"/>
    </row>
    <row r="1389" spans="6:7" x14ac:dyDescent="0.25">
      <c r="F1389" s="120"/>
      <c r="G1389" s="120"/>
    </row>
    <row r="1390" spans="6:7" x14ac:dyDescent="0.25">
      <c r="F1390" s="120"/>
      <c r="G1390" s="120"/>
    </row>
    <row r="1391" spans="6:7" x14ac:dyDescent="0.25">
      <c r="F1391" s="120"/>
      <c r="G1391" s="120"/>
    </row>
    <row r="1392" spans="6:7" x14ac:dyDescent="0.25">
      <c r="F1392" s="120"/>
      <c r="G1392" s="120"/>
    </row>
    <row r="1393" spans="6:7" x14ac:dyDescent="0.25">
      <c r="F1393" s="120"/>
      <c r="G1393" s="120"/>
    </row>
    <row r="1394" spans="6:7" x14ac:dyDescent="0.25">
      <c r="F1394" s="120"/>
      <c r="G1394" s="120"/>
    </row>
    <row r="1395" spans="6:7" x14ac:dyDescent="0.25">
      <c r="F1395" s="120"/>
      <c r="G1395" s="120"/>
    </row>
    <row r="1396" spans="6:7" x14ac:dyDescent="0.25">
      <c r="F1396" s="120"/>
      <c r="G1396" s="120"/>
    </row>
    <row r="1397" spans="6:7" x14ac:dyDescent="0.25">
      <c r="F1397" s="120"/>
      <c r="G1397" s="120"/>
    </row>
    <row r="1398" spans="6:7" x14ac:dyDescent="0.25">
      <c r="F1398" s="120"/>
      <c r="G1398" s="120"/>
    </row>
    <row r="1399" spans="6:7" x14ac:dyDescent="0.25">
      <c r="F1399" s="120"/>
      <c r="G1399" s="120"/>
    </row>
    <row r="1400" spans="6:7" x14ac:dyDescent="0.25">
      <c r="F1400" s="120"/>
      <c r="G1400" s="120"/>
    </row>
    <row r="1401" spans="6:7" x14ac:dyDescent="0.25">
      <c r="F1401" s="120"/>
      <c r="G1401" s="120"/>
    </row>
    <row r="1402" spans="6:7" x14ac:dyDescent="0.25">
      <c r="F1402" s="120"/>
      <c r="G1402" s="120"/>
    </row>
    <row r="1403" spans="6:7" x14ac:dyDescent="0.25">
      <c r="F1403" s="120"/>
      <c r="G1403" s="120"/>
    </row>
    <row r="1404" spans="6:7" x14ac:dyDescent="0.25">
      <c r="F1404" s="120"/>
      <c r="G1404" s="120"/>
    </row>
    <row r="1405" spans="6:7" x14ac:dyDescent="0.25">
      <c r="F1405" s="120"/>
      <c r="G1405" s="120"/>
    </row>
    <row r="1406" spans="6:7" x14ac:dyDescent="0.25">
      <c r="F1406" s="120"/>
      <c r="G1406" s="120"/>
    </row>
    <row r="1407" spans="6:7" x14ac:dyDescent="0.25">
      <c r="F1407" s="120"/>
      <c r="G1407" s="120"/>
    </row>
    <row r="1408" spans="6:7" x14ac:dyDescent="0.25">
      <c r="F1408" s="120"/>
      <c r="G1408" s="120"/>
    </row>
    <row r="1409" spans="6:7" x14ac:dyDescent="0.25">
      <c r="F1409" s="120"/>
      <c r="G1409" s="120"/>
    </row>
    <row r="1410" spans="6:7" x14ac:dyDescent="0.25">
      <c r="F1410" s="120"/>
      <c r="G1410" s="120"/>
    </row>
    <row r="1411" spans="6:7" x14ac:dyDescent="0.25">
      <c r="F1411" s="120"/>
      <c r="G1411" s="120"/>
    </row>
    <row r="1412" spans="6:7" x14ac:dyDescent="0.25">
      <c r="F1412" s="120"/>
      <c r="G1412" s="120"/>
    </row>
    <row r="1413" spans="6:7" x14ac:dyDescent="0.25">
      <c r="F1413" s="120"/>
      <c r="G1413" s="120"/>
    </row>
    <row r="1414" spans="6:7" x14ac:dyDescent="0.25">
      <c r="F1414" s="120"/>
      <c r="G1414" s="120"/>
    </row>
    <row r="1415" spans="6:7" x14ac:dyDescent="0.25">
      <c r="F1415" s="120"/>
      <c r="G1415" s="120"/>
    </row>
    <row r="1416" spans="6:7" x14ac:dyDescent="0.25">
      <c r="F1416" s="120"/>
      <c r="G1416" s="120"/>
    </row>
    <row r="1417" spans="6:7" x14ac:dyDescent="0.25">
      <c r="F1417" s="120"/>
      <c r="G1417" s="120"/>
    </row>
    <row r="1418" spans="6:7" x14ac:dyDescent="0.25">
      <c r="F1418" s="120"/>
      <c r="G1418" s="120"/>
    </row>
    <row r="1419" spans="6:7" x14ac:dyDescent="0.25">
      <c r="F1419" s="120"/>
      <c r="G1419" s="120"/>
    </row>
    <row r="1420" spans="6:7" x14ac:dyDescent="0.25">
      <c r="F1420" s="120"/>
      <c r="G1420" s="120"/>
    </row>
    <row r="1421" spans="6:7" x14ac:dyDescent="0.25">
      <c r="F1421" s="120"/>
      <c r="G1421" s="120"/>
    </row>
    <row r="1422" spans="6:7" x14ac:dyDescent="0.25">
      <c r="F1422" s="120"/>
      <c r="G1422" s="120"/>
    </row>
    <row r="1423" spans="6:7" x14ac:dyDescent="0.25">
      <c r="F1423" s="120"/>
      <c r="G1423" s="120"/>
    </row>
    <row r="1424" spans="6:7" x14ac:dyDescent="0.25">
      <c r="F1424" s="120"/>
      <c r="G1424" s="120"/>
    </row>
    <row r="1425" spans="6:7" x14ac:dyDescent="0.25">
      <c r="F1425" s="120"/>
      <c r="G1425" s="120"/>
    </row>
    <row r="1426" spans="6:7" x14ac:dyDescent="0.25">
      <c r="F1426" s="120"/>
      <c r="G1426" s="120"/>
    </row>
    <row r="1427" spans="6:7" x14ac:dyDescent="0.25">
      <c r="F1427" s="120"/>
      <c r="G1427" s="120"/>
    </row>
    <row r="1428" spans="6:7" x14ac:dyDescent="0.25">
      <c r="F1428" s="120"/>
      <c r="G1428" s="120"/>
    </row>
    <row r="1429" spans="6:7" x14ac:dyDescent="0.25">
      <c r="F1429" s="120"/>
      <c r="G1429" s="120"/>
    </row>
    <row r="1430" spans="6:7" x14ac:dyDescent="0.25">
      <c r="F1430" s="120"/>
      <c r="G1430" s="120"/>
    </row>
    <row r="1431" spans="6:7" x14ac:dyDescent="0.25">
      <c r="F1431" s="120"/>
      <c r="G1431" s="120"/>
    </row>
    <row r="1432" spans="6:7" x14ac:dyDescent="0.25">
      <c r="F1432" s="120"/>
      <c r="G1432" s="120"/>
    </row>
    <row r="1433" spans="6:7" x14ac:dyDescent="0.25">
      <c r="F1433" s="120"/>
      <c r="G1433" s="120"/>
    </row>
    <row r="1434" spans="6:7" x14ac:dyDescent="0.25">
      <c r="F1434" s="120"/>
      <c r="G1434" s="120"/>
    </row>
    <row r="1435" spans="6:7" x14ac:dyDescent="0.25">
      <c r="F1435" s="120"/>
      <c r="G1435" s="120"/>
    </row>
    <row r="1436" spans="6:7" x14ac:dyDescent="0.25">
      <c r="F1436" s="120"/>
      <c r="G1436" s="120"/>
    </row>
    <row r="1437" spans="6:7" x14ac:dyDescent="0.25">
      <c r="F1437" s="120"/>
      <c r="G1437" s="120"/>
    </row>
    <row r="1438" spans="6:7" x14ac:dyDescent="0.25">
      <c r="F1438" s="120"/>
      <c r="G1438" s="120"/>
    </row>
    <row r="1439" spans="6:7" x14ac:dyDescent="0.25">
      <c r="F1439" s="120"/>
      <c r="G1439" s="120"/>
    </row>
    <row r="1440" spans="6:7" x14ac:dyDescent="0.25">
      <c r="F1440" s="120"/>
      <c r="G1440" s="120"/>
    </row>
    <row r="1441" spans="6:7" x14ac:dyDescent="0.25">
      <c r="F1441" s="120"/>
      <c r="G1441" s="120"/>
    </row>
    <row r="1442" spans="6:7" x14ac:dyDescent="0.25">
      <c r="F1442" s="120"/>
      <c r="G1442" s="120"/>
    </row>
    <row r="1443" spans="6:7" x14ac:dyDescent="0.25">
      <c r="F1443" s="120"/>
      <c r="G1443" s="120"/>
    </row>
    <row r="1444" spans="6:7" x14ac:dyDescent="0.25">
      <c r="F1444" s="120"/>
      <c r="G1444" s="120"/>
    </row>
    <row r="1445" spans="6:7" x14ac:dyDescent="0.25">
      <c r="F1445" s="120"/>
      <c r="G1445" s="120"/>
    </row>
    <row r="1446" spans="6:7" x14ac:dyDescent="0.25">
      <c r="F1446" s="120"/>
      <c r="G1446" s="120"/>
    </row>
    <row r="1447" spans="6:7" x14ac:dyDescent="0.25">
      <c r="F1447" s="120"/>
      <c r="G1447" s="120"/>
    </row>
    <row r="1448" spans="6:7" x14ac:dyDescent="0.25">
      <c r="F1448" s="120"/>
      <c r="G1448" s="120"/>
    </row>
    <row r="1449" spans="6:7" x14ac:dyDescent="0.25">
      <c r="F1449" s="120"/>
      <c r="G1449" s="120"/>
    </row>
    <row r="1450" spans="6:7" x14ac:dyDescent="0.25">
      <c r="F1450" s="120"/>
      <c r="G1450" s="120"/>
    </row>
    <row r="1451" spans="6:7" x14ac:dyDescent="0.25">
      <c r="F1451" s="120"/>
      <c r="G1451" s="120"/>
    </row>
    <row r="1452" spans="6:7" x14ac:dyDescent="0.25">
      <c r="F1452" s="120"/>
      <c r="G1452" s="120"/>
    </row>
    <row r="1453" spans="6:7" x14ac:dyDescent="0.25">
      <c r="F1453" s="120"/>
      <c r="G1453" s="120"/>
    </row>
    <row r="1454" spans="6:7" x14ac:dyDescent="0.25">
      <c r="F1454" s="120"/>
      <c r="G1454" s="120"/>
    </row>
    <row r="1455" spans="6:7" x14ac:dyDescent="0.25">
      <c r="F1455" s="120"/>
      <c r="G1455" s="120"/>
    </row>
    <row r="1456" spans="6:7" x14ac:dyDescent="0.25">
      <c r="F1456" s="120"/>
      <c r="G1456" s="120"/>
    </row>
    <row r="1457" spans="6:7" x14ac:dyDescent="0.25">
      <c r="F1457" s="120"/>
      <c r="G1457" s="120"/>
    </row>
    <row r="1458" spans="6:7" x14ac:dyDescent="0.25">
      <c r="F1458" s="120"/>
      <c r="G1458" s="120"/>
    </row>
    <row r="1459" spans="6:7" x14ac:dyDescent="0.25">
      <c r="F1459" s="120"/>
      <c r="G1459" s="120"/>
    </row>
    <row r="1460" spans="6:7" x14ac:dyDescent="0.25">
      <c r="F1460" s="120"/>
      <c r="G1460" s="120"/>
    </row>
    <row r="1461" spans="6:7" x14ac:dyDescent="0.25">
      <c r="F1461" s="120"/>
      <c r="G1461" s="120"/>
    </row>
    <row r="1462" spans="6:7" x14ac:dyDescent="0.25">
      <c r="F1462" s="120"/>
      <c r="G1462" s="120"/>
    </row>
    <row r="1463" spans="6:7" x14ac:dyDescent="0.25">
      <c r="F1463" s="120"/>
      <c r="G1463" s="120"/>
    </row>
    <row r="1464" spans="6:7" x14ac:dyDescent="0.25">
      <c r="F1464" s="120"/>
      <c r="G1464" s="120"/>
    </row>
    <row r="1465" spans="6:7" x14ac:dyDescent="0.25">
      <c r="F1465" s="120"/>
      <c r="G1465" s="120"/>
    </row>
    <row r="1466" spans="6:7" x14ac:dyDescent="0.25">
      <c r="F1466" s="120"/>
      <c r="G1466" s="120"/>
    </row>
    <row r="1467" spans="6:7" x14ac:dyDescent="0.25">
      <c r="F1467" s="120"/>
      <c r="G1467" s="120"/>
    </row>
    <row r="1468" spans="6:7" x14ac:dyDescent="0.25">
      <c r="F1468" s="120"/>
      <c r="G1468" s="120"/>
    </row>
    <row r="1469" spans="6:7" x14ac:dyDescent="0.25">
      <c r="F1469" s="120"/>
      <c r="G1469" s="120"/>
    </row>
    <row r="1470" spans="6:7" x14ac:dyDescent="0.25">
      <c r="F1470" s="120"/>
      <c r="G1470" s="120"/>
    </row>
    <row r="1471" spans="6:7" x14ac:dyDescent="0.25">
      <c r="F1471" s="120"/>
      <c r="G1471" s="120"/>
    </row>
    <row r="1472" spans="6:7" x14ac:dyDescent="0.25">
      <c r="F1472" s="120"/>
      <c r="G1472" s="120"/>
    </row>
    <row r="1473" spans="6:7" x14ac:dyDescent="0.25">
      <c r="F1473" s="120"/>
      <c r="G1473" s="120"/>
    </row>
    <row r="1474" spans="6:7" x14ac:dyDescent="0.25">
      <c r="F1474" s="120"/>
      <c r="G1474" s="120"/>
    </row>
    <row r="1475" spans="6:7" x14ac:dyDescent="0.25">
      <c r="F1475" s="120"/>
      <c r="G1475" s="120"/>
    </row>
    <row r="1476" spans="6:7" x14ac:dyDescent="0.25">
      <c r="F1476" s="120"/>
      <c r="G1476" s="120"/>
    </row>
    <row r="1477" spans="6:7" x14ac:dyDescent="0.25">
      <c r="F1477" s="120"/>
      <c r="G1477" s="120"/>
    </row>
    <row r="1478" spans="6:7" x14ac:dyDescent="0.25">
      <c r="F1478" s="120"/>
      <c r="G1478" s="120"/>
    </row>
    <row r="1479" spans="6:7" x14ac:dyDescent="0.25">
      <c r="F1479" s="120"/>
      <c r="G1479" s="120"/>
    </row>
    <row r="1480" spans="6:7" x14ac:dyDescent="0.25">
      <c r="F1480" s="120"/>
      <c r="G1480" s="120"/>
    </row>
    <row r="1481" spans="6:7" x14ac:dyDescent="0.25">
      <c r="F1481" s="120"/>
      <c r="G1481" s="120"/>
    </row>
    <row r="1482" spans="6:7" x14ac:dyDescent="0.25">
      <c r="F1482" s="120"/>
      <c r="G1482" s="120"/>
    </row>
    <row r="1483" spans="6:7" x14ac:dyDescent="0.25">
      <c r="F1483" s="120"/>
      <c r="G1483" s="120"/>
    </row>
    <row r="1484" spans="6:7" x14ac:dyDescent="0.25">
      <c r="F1484" s="120"/>
      <c r="G1484" s="120"/>
    </row>
    <row r="1485" spans="6:7" x14ac:dyDescent="0.25">
      <c r="F1485" s="120"/>
      <c r="G1485" s="120"/>
    </row>
    <row r="1486" spans="6:7" x14ac:dyDescent="0.25">
      <c r="F1486" s="120"/>
      <c r="G1486" s="120"/>
    </row>
    <row r="1487" spans="6:7" x14ac:dyDescent="0.25">
      <c r="F1487" s="120"/>
      <c r="G1487" s="120"/>
    </row>
    <row r="1488" spans="6:7" x14ac:dyDescent="0.25">
      <c r="F1488" s="120"/>
      <c r="G1488" s="120"/>
    </row>
    <row r="1489" spans="6:7" x14ac:dyDescent="0.25">
      <c r="F1489" s="120"/>
      <c r="G1489" s="120"/>
    </row>
    <row r="1490" spans="6:7" x14ac:dyDescent="0.25">
      <c r="F1490" s="120"/>
      <c r="G1490" s="120"/>
    </row>
    <row r="1491" spans="6:7" x14ac:dyDescent="0.25">
      <c r="F1491" s="120"/>
      <c r="G1491" s="120"/>
    </row>
    <row r="1492" spans="6:7" x14ac:dyDescent="0.25">
      <c r="F1492" s="120"/>
      <c r="G1492" s="120"/>
    </row>
    <row r="1493" spans="6:7" x14ac:dyDescent="0.25">
      <c r="F1493" s="120"/>
      <c r="G1493" s="120"/>
    </row>
    <row r="1494" spans="6:7" x14ac:dyDescent="0.25">
      <c r="F1494" s="120"/>
      <c r="G1494" s="120"/>
    </row>
    <row r="1495" spans="6:7" x14ac:dyDescent="0.25">
      <c r="F1495" s="120"/>
      <c r="G1495" s="120"/>
    </row>
    <row r="1496" spans="6:7" x14ac:dyDescent="0.25">
      <c r="F1496" s="120"/>
      <c r="G1496" s="120"/>
    </row>
    <row r="1497" spans="6:7" x14ac:dyDescent="0.25">
      <c r="F1497" s="120"/>
      <c r="G1497" s="120"/>
    </row>
    <row r="1498" spans="6:7" x14ac:dyDescent="0.25">
      <c r="F1498" s="120"/>
      <c r="G1498" s="120"/>
    </row>
    <row r="1499" spans="6:7" x14ac:dyDescent="0.25">
      <c r="F1499" s="120"/>
      <c r="G1499" s="120"/>
    </row>
    <row r="1500" spans="6:7" x14ac:dyDescent="0.25">
      <c r="F1500" s="120"/>
      <c r="G1500" s="120"/>
    </row>
    <row r="1501" spans="6:7" x14ac:dyDescent="0.25">
      <c r="F1501" s="120"/>
      <c r="G1501" s="120"/>
    </row>
    <row r="1502" spans="6:7" x14ac:dyDescent="0.25">
      <c r="F1502" s="120"/>
      <c r="G1502" s="120"/>
    </row>
    <row r="1503" spans="6:7" x14ac:dyDescent="0.25">
      <c r="F1503" s="120"/>
      <c r="G1503" s="120"/>
    </row>
    <row r="1504" spans="6:7" x14ac:dyDescent="0.25">
      <c r="F1504" s="120"/>
      <c r="G1504" s="120"/>
    </row>
    <row r="1505" spans="6:7" x14ac:dyDescent="0.25">
      <c r="F1505" s="120"/>
      <c r="G1505" s="120"/>
    </row>
    <row r="1506" spans="6:7" x14ac:dyDescent="0.25">
      <c r="F1506" s="120"/>
      <c r="G1506" s="120"/>
    </row>
    <row r="1507" spans="6:7" x14ac:dyDescent="0.25">
      <c r="F1507" s="120"/>
      <c r="G1507" s="120"/>
    </row>
    <row r="1508" spans="6:7" x14ac:dyDescent="0.25">
      <c r="F1508" s="120"/>
      <c r="G1508" s="120"/>
    </row>
    <row r="1509" spans="6:7" x14ac:dyDescent="0.25">
      <c r="F1509" s="120"/>
      <c r="G1509" s="120"/>
    </row>
    <row r="1510" spans="6:7" x14ac:dyDescent="0.25">
      <c r="F1510" s="120"/>
      <c r="G1510" s="120"/>
    </row>
    <row r="1511" spans="6:7" x14ac:dyDescent="0.25">
      <c r="F1511" s="120"/>
      <c r="G1511" s="120"/>
    </row>
    <row r="1512" spans="6:7" x14ac:dyDescent="0.25">
      <c r="F1512" s="120"/>
      <c r="G1512" s="120"/>
    </row>
    <row r="1513" spans="6:7" x14ac:dyDescent="0.25">
      <c r="F1513" s="120"/>
      <c r="G1513" s="120"/>
    </row>
    <row r="1514" spans="6:7" x14ac:dyDescent="0.25">
      <c r="F1514" s="120"/>
      <c r="G1514" s="120"/>
    </row>
    <row r="1515" spans="6:7" x14ac:dyDescent="0.25">
      <c r="F1515" s="120"/>
      <c r="G1515" s="120"/>
    </row>
    <row r="1516" spans="6:7" x14ac:dyDescent="0.25">
      <c r="F1516" s="120"/>
      <c r="G1516" s="120"/>
    </row>
    <row r="1517" spans="6:7" x14ac:dyDescent="0.25">
      <c r="F1517" s="120"/>
      <c r="G1517" s="120"/>
    </row>
    <row r="1518" spans="6:7" x14ac:dyDescent="0.25">
      <c r="F1518" s="120"/>
      <c r="G1518" s="120"/>
    </row>
    <row r="1519" spans="6:7" x14ac:dyDescent="0.25">
      <c r="F1519" s="120"/>
      <c r="G1519" s="120"/>
    </row>
    <row r="1520" spans="6:7" x14ac:dyDescent="0.25">
      <c r="F1520" s="120"/>
      <c r="G1520" s="120"/>
    </row>
    <row r="1521" spans="6:7" x14ac:dyDescent="0.25">
      <c r="F1521" s="120"/>
      <c r="G1521" s="120"/>
    </row>
    <row r="1522" spans="6:7" x14ac:dyDescent="0.25">
      <c r="F1522" s="120"/>
      <c r="G1522" s="120"/>
    </row>
    <row r="1523" spans="6:7" x14ac:dyDescent="0.25">
      <c r="F1523" s="120"/>
      <c r="G1523" s="120"/>
    </row>
    <row r="1524" spans="6:7" x14ac:dyDescent="0.25">
      <c r="F1524" s="120"/>
      <c r="G1524" s="120"/>
    </row>
    <row r="1525" spans="6:7" x14ac:dyDescent="0.25">
      <c r="F1525" s="120"/>
      <c r="G1525" s="120"/>
    </row>
    <row r="1526" spans="6:7" x14ac:dyDescent="0.25">
      <c r="F1526" s="120"/>
      <c r="G1526" s="120"/>
    </row>
    <row r="1527" spans="6:7" x14ac:dyDescent="0.25">
      <c r="F1527" s="120"/>
      <c r="G1527" s="120"/>
    </row>
    <row r="1528" spans="6:7" x14ac:dyDescent="0.25">
      <c r="F1528" s="120"/>
      <c r="G1528" s="120"/>
    </row>
    <row r="1529" spans="6:7" x14ac:dyDescent="0.25">
      <c r="F1529" s="120"/>
      <c r="G1529" s="120"/>
    </row>
    <row r="1530" spans="6:7" x14ac:dyDescent="0.25">
      <c r="F1530" s="120"/>
      <c r="G1530" s="120"/>
    </row>
    <row r="1531" spans="6:7" x14ac:dyDescent="0.25">
      <c r="F1531" s="120"/>
      <c r="G1531" s="120"/>
    </row>
    <row r="1532" spans="6:7" x14ac:dyDescent="0.25">
      <c r="F1532" s="120"/>
      <c r="G1532" s="120"/>
    </row>
    <row r="1533" spans="6:7" x14ac:dyDescent="0.25">
      <c r="F1533" s="120"/>
      <c r="G1533" s="120"/>
    </row>
    <row r="1534" spans="6:7" x14ac:dyDescent="0.25">
      <c r="F1534" s="120"/>
      <c r="G1534" s="120"/>
    </row>
    <row r="1535" spans="6:7" x14ac:dyDescent="0.25">
      <c r="F1535" s="120"/>
      <c r="G1535" s="120"/>
    </row>
    <row r="1536" spans="6:7" x14ac:dyDescent="0.25">
      <c r="F1536" s="120"/>
      <c r="G1536" s="120"/>
    </row>
    <row r="1537" spans="6:7" x14ac:dyDescent="0.25">
      <c r="F1537" s="120"/>
      <c r="G1537" s="120"/>
    </row>
    <row r="1538" spans="6:7" x14ac:dyDescent="0.25">
      <c r="F1538" s="120"/>
      <c r="G1538" s="120"/>
    </row>
    <row r="1539" spans="6:7" x14ac:dyDescent="0.25">
      <c r="F1539" s="120"/>
      <c r="G1539" s="120"/>
    </row>
    <row r="1540" spans="6:7" x14ac:dyDescent="0.25">
      <c r="F1540" s="120"/>
      <c r="G1540" s="120"/>
    </row>
    <row r="1541" spans="6:7" x14ac:dyDescent="0.25">
      <c r="F1541" s="120"/>
      <c r="G1541" s="120"/>
    </row>
    <row r="1542" spans="6:7" x14ac:dyDescent="0.25">
      <c r="F1542" s="120"/>
      <c r="G1542" s="120"/>
    </row>
    <row r="1543" spans="6:7" x14ac:dyDescent="0.25">
      <c r="F1543" s="120"/>
      <c r="G1543" s="120"/>
    </row>
    <row r="1544" spans="6:7" x14ac:dyDescent="0.25">
      <c r="F1544" s="120"/>
      <c r="G1544" s="120"/>
    </row>
    <row r="1545" spans="6:7" x14ac:dyDescent="0.25">
      <c r="F1545" s="120"/>
      <c r="G1545" s="120"/>
    </row>
    <row r="1546" spans="6:7" x14ac:dyDescent="0.25">
      <c r="F1546" s="120"/>
      <c r="G1546" s="120"/>
    </row>
    <row r="1547" spans="6:7" x14ac:dyDescent="0.25">
      <c r="F1547" s="120"/>
      <c r="G1547" s="120"/>
    </row>
    <row r="1548" spans="6:7" x14ac:dyDescent="0.25">
      <c r="F1548" s="120"/>
      <c r="G1548" s="120"/>
    </row>
    <row r="1549" spans="6:7" x14ac:dyDescent="0.25">
      <c r="F1549" s="120"/>
      <c r="G1549" s="120"/>
    </row>
    <row r="1550" spans="6:7" x14ac:dyDescent="0.25">
      <c r="F1550" s="120"/>
      <c r="G1550" s="120"/>
    </row>
    <row r="1551" spans="6:7" x14ac:dyDescent="0.25">
      <c r="F1551" s="120"/>
      <c r="G1551" s="120"/>
    </row>
    <row r="1552" spans="6:7" x14ac:dyDescent="0.25">
      <c r="F1552" s="120"/>
      <c r="G1552" s="120"/>
    </row>
    <row r="1553" spans="6:7" x14ac:dyDescent="0.25">
      <c r="F1553" s="120"/>
      <c r="G1553" s="120"/>
    </row>
    <row r="1554" spans="6:7" x14ac:dyDescent="0.25">
      <c r="F1554" s="120"/>
      <c r="G1554" s="120"/>
    </row>
    <row r="1555" spans="6:7" x14ac:dyDescent="0.25">
      <c r="F1555" s="120"/>
      <c r="G1555" s="120"/>
    </row>
    <row r="1556" spans="6:7" x14ac:dyDescent="0.25">
      <c r="F1556" s="120"/>
      <c r="G1556" s="120"/>
    </row>
    <row r="1557" spans="6:7" x14ac:dyDescent="0.25">
      <c r="F1557" s="120"/>
      <c r="G1557" s="120"/>
    </row>
    <row r="1558" spans="6:7" x14ac:dyDescent="0.25">
      <c r="F1558" s="120"/>
      <c r="G1558" s="120"/>
    </row>
    <row r="1559" spans="6:7" x14ac:dyDescent="0.25">
      <c r="F1559" s="120"/>
      <c r="G1559" s="120"/>
    </row>
    <row r="1560" spans="6:7" x14ac:dyDescent="0.25">
      <c r="F1560" s="120"/>
      <c r="G1560" s="120"/>
    </row>
    <row r="1561" spans="6:7" x14ac:dyDescent="0.25">
      <c r="F1561" s="120"/>
      <c r="G1561" s="120"/>
    </row>
    <row r="1562" spans="6:7" x14ac:dyDescent="0.25">
      <c r="F1562" s="120"/>
      <c r="G1562" s="120"/>
    </row>
    <row r="1563" spans="6:7" x14ac:dyDescent="0.25">
      <c r="F1563" s="120"/>
      <c r="G1563" s="120"/>
    </row>
    <row r="1564" spans="6:7" x14ac:dyDescent="0.25">
      <c r="F1564" s="120"/>
      <c r="G1564" s="120"/>
    </row>
    <row r="1565" spans="6:7" x14ac:dyDescent="0.25">
      <c r="F1565" s="120"/>
      <c r="G1565" s="120"/>
    </row>
    <row r="1566" spans="6:7" x14ac:dyDescent="0.25">
      <c r="F1566" s="120"/>
      <c r="G1566" s="120"/>
    </row>
    <row r="1567" spans="6:7" x14ac:dyDescent="0.25">
      <c r="F1567" s="120"/>
      <c r="G1567" s="120"/>
    </row>
    <row r="1568" spans="6:7" x14ac:dyDescent="0.25">
      <c r="F1568" s="120"/>
      <c r="G1568" s="120"/>
    </row>
    <row r="1569" spans="6:7" x14ac:dyDescent="0.25">
      <c r="F1569" s="120"/>
      <c r="G1569" s="120"/>
    </row>
    <row r="1570" spans="6:7" x14ac:dyDescent="0.25">
      <c r="F1570" s="120"/>
      <c r="G1570" s="120"/>
    </row>
    <row r="1571" spans="6:7" x14ac:dyDescent="0.25">
      <c r="F1571" s="120"/>
      <c r="G1571" s="120"/>
    </row>
    <row r="1572" spans="6:7" x14ac:dyDescent="0.25">
      <c r="F1572" s="120"/>
      <c r="G1572" s="120"/>
    </row>
    <row r="1573" spans="6:7" x14ac:dyDescent="0.25">
      <c r="F1573" s="120"/>
      <c r="G1573" s="120"/>
    </row>
    <row r="1574" spans="6:7" x14ac:dyDescent="0.25">
      <c r="F1574" s="120"/>
      <c r="G1574" s="120"/>
    </row>
    <row r="1575" spans="6:7" x14ac:dyDescent="0.25">
      <c r="F1575" s="120"/>
      <c r="G1575" s="120"/>
    </row>
    <row r="1576" spans="6:7" x14ac:dyDescent="0.25">
      <c r="F1576" s="120"/>
      <c r="G1576" s="120"/>
    </row>
    <row r="1577" spans="6:7" x14ac:dyDescent="0.25">
      <c r="F1577" s="120"/>
      <c r="G1577" s="120"/>
    </row>
    <row r="1578" spans="6:7" x14ac:dyDescent="0.25">
      <c r="F1578" s="120"/>
      <c r="G1578" s="120"/>
    </row>
    <row r="1579" spans="6:7" x14ac:dyDescent="0.25">
      <c r="F1579" s="120"/>
      <c r="G1579" s="120"/>
    </row>
    <row r="1580" spans="6:7" x14ac:dyDescent="0.25">
      <c r="F1580" s="120"/>
      <c r="G1580" s="120"/>
    </row>
    <row r="1581" spans="6:7" x14ac:dyDescent="0.25">
      <c r="F1581" s="120"/>
      <c r="G1581" s="120"/>
    </row>
    <row r="1582" spans="6:7" x14ac:dyDescent="0.25">
      <c r="F1582" s="120"/>
      <c r="G1582" s="120"/>
    </row>
    <row r="1583" spans="6:7" x14ac:dyDescent="0.25">
      <c r="F1583" s="120"/>
      <c r="G1583" s="120"/>
    </row>
    <row r="1584" spans="6:7" x14ac:dyDescent="0.25">
      <c r="F1584" s="120"/>
      <c r="G1584" s="120"/>
    </row>
    <row r="1585" spans="6:7" x14ac:dyDescent="0.25">
      <c r="F1585" s="120"/>
      <c r="G1585" s="120"/>
    </row>
    <row r="1586" spans="6:7" x14ac:dyDescent="0.25">
      <c r="F1586" s="120"/>
      <c r="G1586" s="120"/>
    </row>
    <row r="1587" spans="6:7" x14ac:dyDescent="0.25">
      <c r="F1587" s="120"/>
      <c r="G1587" s="120"/>
    </row>
    <row r="1588" spans="6:7" x14ac:dyDescent="0.25">
      <c r="F1588" s="120"/>
      <c r="G1588" s="120"/>
    </row>
    <row r="1589" spans="6:7" x14ac:dyDescent="0.25">
      <c r="F1589" s="120"/>
      <c r="G1589" s="120"/>
    </row>
    <row r="1590" spans="6:7" x14ac:dyDescent="0.25">
      <c r="F1590" s="120"/>
      <c r="G1590" s="120"/>
    </row>
    <row r="1591" spans="6:7" x14ac:dyDescent="0.25">
      <c r="F1591" s="120"/>
      <c r="G1591" s="120"/>
    </row>
    <row r="1592" spans="6:7" x14ac:dyDescent="0.25">
      <c r="F1592" s="120"/>
      <c r="G1592" s="120"/>
    </row>
    <row r="1593" spans="6:7" x14ac:dyDescent="0.25">
      <c r="F1593" s="120"/>
      <c r="G1593" s="120"/>
    </row>
    <row r="1594" spans="6:7" x14ac:dyDescent="0.25">
      <c r="F1594" s="120"/>
      <c r="G1594" s="120"/>
    </row>
    <row r="1595" spans="6:7" x14ac:dyDescent="0.25">
      <c r="F1595" s="120"/>
      <c r="G1595" s="120"/>
    </row>
    <row r="1596" spans="6:7" x14ac:dyDescent="0.25">
      <c r="F1596" s="120"/>
      <c r="G1596" s="120"/>
    </row>
    <row r="1597" spans="6:7" x14ac:dyDescent="0.25">
      <c r="F1597" s="120"/>
      <c r="G1597" s="120"/>
    </row>
    <row r="1598" spans="6:7" x14ac:dyDescent="0.25">
      <c r="F1598" s="120"/>
      <c r="G1598" s="120"/>
    </row>
    <row r="1599" spans="6:7" x14ac:dyDescent="0.25">
      <c r="F1599" s="120"/>
      <c r="G1599" s="120"/>
    </row>
    <row r="1600" spans="6:7" x14ac:dyDescent="0.25">
      <c r="F1600" s="120"/>
      <c r="G1600" s="120"/>
    </row>
    <row r="1601" spans="6:7" x14ac:dyDescent="0.25">
      <c r="F1601" s="120"/>
      <c r="G1601" s="120"/>
    </row>
    <row r="1602" spans="6:7" x14ac:dyDescent="0.25">
      <c r="F1602" s="120"/>
      <c r="G1602" s="120"/>
    </row>
    <row r="1603" spans="6:7" x14ac:dyDescent="0.25">
      <c r="F1603" s="120"/>
      <c r="G1603" s="120"/>
    </row>
    <row r="1604" spans="6:7" x14ac:dyDescent="0.25">
      <c r="F1604" s="120"/>
      <c r="G1604" s="120"/>
    </row>
    <row r="1605" spans="6:7" x14ac:dyDescent="0.25">
      <c r="F1605" s="120"/>
      <c r="G1605" s="120"/>
    </row>
    <row r="1606" spans="6:7" x14ac:dyDescent="0.25">
      <c r="F1606" s="120"/>
      <c r="G1606" s="120"/>
    </row>
    <row r="1607" spans="6:7" x14ac:dyDescent="0.25">
      <c r="F1607" s="120"/>
      <c r="G1607" s="120"/>
    </row>
    <row r="1608" spans="6:7" x14ac:dyDescent="0.25">
      <c r="F1608" s="120"/>
      <c r="G1608" s="120"/>
    </row>
    <row r="1609" spans="6:7" x14ac:dyDescent="0.25">
      <c r="F1609" s="120"/>
      <c r="G1609" s="120"/>
    </row>
    <row r="1610" spans="6:7" x14ac:dyDescent="0.25">
      <c r="F1610" s="120"/>
      <c r="G1610" s="120"/>
    </row>
    <row r="1611" spans="6:7" x14ac:dyDescent="0.25">
      <c r="F1611" s="120"/>
      <c r="G1611" s="120"/>
    </row>
    <row r="1612" spans="6:7" x14ac:dyDescent="0.25">
      <c r="F1612" s="120"/>
      <c r="G1612" s="120"/>
    </row>
    <row r="1613" spans="6:7" x14ac:dyDescent="0.25">
      <c r="F1613" s="120"/>
      <c r="G1613" s="120"/>
    </row>
    <row r="1614" spans="6:7" x14ac:dyDescent="0.25">
      <c r="F1614" s="120"/>
      <c r="G1614" s="120"/>
    </row>
    <row r="1615" spans="6:7" x14ac:dyDescent="0.25">
      <c r="F1615" s="120"/>
      <c r="G1615" s="120"/>
    </row>
    <row r="1616" spans="6:7" x14ac:dyDescent="0.25">
      <c r="F1616" s="120"/>
      <c r="G1616" s="120"/>
    </row>
    <row r="1617" spans="6:7" x14ac:dyDescent="0.25">
      <c r="F1617" s="120"/>
      <c r="G1617" s="120"/>
    </row>
    <row r="1618" spans="6:7" x14ac:dyDescent="0.25">
      <c r="F1618" s="120"/>
      <c r="G1618" s="120"/>
    </row>
    <row r="1619" spans="6:7" x14ac:dyDescent="0.25">
      <c r="F1619" s="120"/>
      <c r="G1619" s="120"/>
    </row>
    <row r="1620" spans="6:7" x14ac:dyDescent="0.25">
      <c r="F1620" s="120"/>
      <c r="G1620" s="120"/>
    </row>
    <row r="1621" spans="6:7" x14ac:dyDescent="0.25">
      <c r="F1621" s="120"/>
      <c r="G1621" s="120"/>
    </row>
    <row r="1622" spans="6:7" x14ac:dyDescent="0.25">
      <c r="F1622" s="120"/>
      <c r="G1622" s="120"/>
    </row>
    <row r="1623" spans="6:7" x14ac:dyDescent="0.25">
      <c r="F1623" s="120"/>
      <c r="G1623" s="120"/>
    </row>
    <row r="1624" spans="6:7" x14ac:dyDescent="0.25">
      <c r="F1624" s="120"/>
      <c r="G1624" s="120"/>
    </row>
    <row r="1625" spans="6:7" x14ac:dyDescent="0.25">
      <c r="F1625" s="120"/>
      <c r="G1625" s="120"/>
    </row>
    <row r="1626" spans="6:7" x14ac:dyDescent="0.25">
      <c r="F1626" s="120"/>
      <c r="G1626" s="120"/>
    </row>
    <row r="1627" spans="6:7" x14ac:dyDescent="0.25">
      <c r="F1627" s="120"/>
      <c r="G1627" s="120"/>
    </row>
    <row r="1628" spans="6:7" x14ac:dyDescent="0.25">
      <c r="F1628" s="120"/>
      <c r="G1628" s="120"/>
    </row>
    <row r="1629" spans="6:7" x14ac:dyDescent="0.25">
      <c r="F1629" s="120"/>
      <c r="G1629" s="120"/>
    </row>
    <row r="1630" spans="6:7" x14ac:dyDescent="0.25">
      <c r="F1630" s="120"/>
      <c r="G1630" s="120"/>
    </row>
    <row r="1631" spans="6:7" x14ac:dyDescent="0.25">
      <c r="F1631" s="120"/>
      <c r="G1631" s="120"/>
    </row>
    <row r="1632" spans="6:7" x14ac:dyDescent="0.25">
      <c r="F1632" s="120"/>
      <c r="G1632" s="120"/>
    </row>
    <row r="1633" spans="6:7" x14ac:dyDescent="0.25">
      <c r="F1633" s="120"/>
      <c r="G1633" s="120"/>
    </row>
    <row r="1634" spans="6:7" x14ac:dyDescent="0.25">
      <c r="F1634" s="120"/>
      <c r="G1634" s="120"/>
    </row>
    <row r="1635" spans="6:7" x14ac:dyDescent="0.25">
      <c r="F1635" s="120"/>
      <c r="G1635" s="120"/>
    </row>
    <row r="1636" spans="6:7" x14ac:dyDescent="0.25">
      <c r="F1636" s="120"/>
      <c r="G1636" s="120"/>
    </row>
    <row r="1637" spans="6:7" x14ac:dyDescent="0.25">
      <c r="F1637" s="120"/>
      <c r="G1637" s="120"/>
    </row>
    <row r="1638" spans="6:7" x14ac:dyDescent="0.25">
      <c r="F1638" s="120"/>
      <c r="G1638" s="120"/>
    </row>
    <row r="1639" spans="6:7" x14ac:dyDescent="0.25">
      <c r="F1639" s="120"/>
      <c r="G1639" s="120"/>
    </row>
    <row r="1640" spans="6:7" x14ac:dyDescent="0.25">
      <c r="F1640" s="120"/>
      <c r="G1640" s="120"/>
    </row>
    <row r="1641" spans="6:7" x14ac:dyDescent="0.25">
      <c r="F1641" s="120"/>
      <c r="G1641" s="120"/>
    </row>
    <row r="1642" spans="6:7" x14ac:dyDescent="0.25">
      <c r="F1642" s="120"/>
      <c r="G1642" s="120"/>
    </row>
    <row r="1643" spans="6:7" x14ac:dyDescent="0.25">
      <c r="F1643" s="120"/>
      <c r="G1643" s="120"/>
    </row>
    <row r="1644" spans="6:7" x14ac:dyDescent="0.25">
      <c r="F1644" s="120"/>
      <c r="G1644" s="120"/>
    </row>
    <row r="1645" spans="6:7" x14ac:dyDescent="0.25">
      <c r="F1645" s="120"/>
      <c r="G1645" s="120"/>
    </row>
    <row r="1646" spans="6:7" x14ac:dyDescent="0.25">
      <c r="F1646" s="120"/>
      <c r="G1646" s="120"/>
    </row>
    <row r="1647" spans="6:7" x14ac:dyDescent="0.25">
      <c r="F1647" s="120"/>
      <c r="G1647" s="120"/>
    </row>
    <row r="1648" spans="6:7" x14ac:dyDescent="0.25">
      <c r="F1648" s="120"/>
      <c r="G1648" s="120"/>
    </row>
    <row r="1649" spans="6:7" x14ac:dyDescent="0.25">
      <c r="F1649" s="120"/>
      <c r="G1649" s="120"/>
    </row>
    <row r="1650" spans="6:7" x14ac:dyDescent="0.25">
      <c r="F1650" s="120"/>
      <c r="G1650" s="120"/>
    </row>
    <row r="1651" spans="6:7" x14ac:dyDescent="0.25">
      <c r="F1651" s="120"/>
      <c r="G1651" s="120"/>
    </row>
    <row r="1652" spans="6:7" x14ac:dyDescent="0.25">
      <c r="F1652" s="120"/>
      <c r="G1652" s="120"/>
    </row>
    <row r="1653" spans="6:7" x14ac:dyDescent="0.25">
      <c r="F1653" s="120"/>
      <c r="G1653" s="120"/>
    </row>
    <row r="1654" spans="6:7" x14ac:dyDescent="0.25">
      <c r="F1654" s="120"/>
      <c r="G1654" s="120"/>
    </row>
    <row r="1655" spans="6:7" x14ac:dyDescent="0.25">
      <c r="F1655" s="120"/>
      <c r="G1655" s="120"/>
    </row>
    <row r="1656" spans="6:7" x14ac:dyDescent="0.25">
      <c r="F1656" s="120"/>
      <c r="G1656" s="120"/>
    </row>
    <row r="1657" spans="6:7" x14ac:dyDescent="0.25">
      <c r="F1657" s="120"/>
      <c r="G1657" s="120"/>
    </row>
    <row r="1658" spans="6:7" x14ac:dyDescent="0.25">
      <c r="F1658" s="120"/>
      <c r="G1658" s="120"/>
    </row>
    <row r="1659" spans="6:7" x14ac:dyDescent="0.25">
      <c r="F1659" s="120"/>
      <c r="G1659" s="120"/>
    </row>
    <row r="1660" spans="6:7" x14ac:dyDescent="0.25">
      <c r="F1660" s="120"/>
      <c r="G1660" s="120"/>
    </row>
    <row r="1661" spans="6:7" x14ac:dyDescent="0.25">
      <c r="F1661" s="120"/>
      <c r="G1661" s="120"/>
    </row>
    <row r="1662" spans="6:7" x14ac:dyDescent="0.25">
      <c r="F1662" s="120"/>
      <c r="G1662" s="120"/>
    </row>
    <row r="1663" spans="6:7" x14ac:dyDescent="0.25">
      <c r="F1663" s="120"/>
      <c r="G1663" s="120"/>
    </row>
    <row r="1664" spans="6:7" x14ac:dyDescent="0.25">
      <c r="F1664" s="120"/>
      <c r="G1664" s="120"/>
    </row>
    <row r="1665" spans="6:7" x14ac:dyDescent="0.25">
      <c r="F1665" s="120"/>
      <c r="G1665" s="120"/>
    </row>
    <row r="1666" spans="6:7" x14ac:dyDescent="0.25">
      <c r="F1666" s="120"/>
      <c r="G1666" s="120"/>
    </row>
    <row r="1667" spans="6:7" x14ac:dyDescent="0.25">
      <c r="F1667" s="120"/>
      <c r="G1667" s="120"/>
    </row>
    <row r="1668" spans="6:7" x14ac:dyDescent="0.25">
      <c r="F1668" s="120"/>
      <c r="G1668" s="120"/>
    </row>
    <row r="1669" spans="6:7" x14ac:dyDescent="0.25">
      <c r="F1669" s="120"/>
      <c r="G1669" s="120"/>
    </row>
    <row r="1670" spans="6:7" x14ac:dyDescent="0.25">
      <c r="F1670" s="120"/>
      <c r="G1670" s="120"/>
    </row>
    <row r="1671" spans="6:7" x14ac:dyDescent="0.25">
      <c r="F1671" s="120"/>
      <c r="G1671" s="120"/>
    </row>
    <row r="1672" spans="6:7" x14ac:dyDescent="0.25">
      <c r="F1672" s="120"/>
      <c r="G1672" s="120"/>
    </row>
    <row r="1673" spans="6:7" x14ac:dyDescent="0.25">
      <c r="F1673" s="120"/>
      <c r="G1673" s="120"/>
    </row>
    <row r="1674" spans="6:7" x14ac:dyDescent="0.25">
      <c r="F1674" s="120"/>
      <c r="G1674" s="120"/>
    </row>
    <row r="1675" spans="6:7" x14ac:dyDescent="0.25">
      <c r="F1675" s="120"/>
      <c r="G1675" s="120"/>
    </row>
    <row r="1676" spans="6:7" x14ac:dyDescent="0.25">
      <c r="F1676" s="120"/>
      <c r="G1676" s="120"/>
    </row>
    <row r="1677" spans="6:7" x14ac:dyDescent="0.25">
      <c r="F1677" s="120"/>
      <c r="G1677" s="120"/>
    </row>
    <row r="1678" spans="6:7" x14ac:dyDescent="0.25">
      <c r="F1678" s="120"/>
      <c r="G1678" s="120"/>
    </row>
    <row r="1679" spans="6:7" x14ac:dyDescent="0.25">
      <c r="F1679" s="120"/>
      <c r="G1679" s="120"/>
    </row>
    <row r="1680" spans="6:7" x14ac:dyDescent="0.25">
      <c r="F1680" s="120"/>
      <c r="G1680" s="120"/>
    </row>
    <row r="1681" spans="6:7" x14ac:dyDescent="0.25">
      <c r="F1681" s="120"/>
      <c r="G1681" s="120"/>
    </row>
    <row r="1682" spans="6:7" x14ac:dyDescent="0.25">
      <c r="F1682" s="120"/>
      <c r="G1682" s="120"/>
    </row>
    <row r="1683" spans="6:7" x14ac:dyDescent="0.25">
      <c r="F1683" s="120"/>
      <c r="G1683" s="120"/>
    </row>
    <row r="1684" spans="6:7" x14ac:dyDescent="0.25">
      <c r="F1684" s="120"/>
      <c r="G1684" s="120"/>
    </row>
    <row r="1685" spans="6:7" x14ac:dyDescent="0.25">
      <c r="F1685" s="120"/>
      <c r="G1685" s="120"/>
    </row>
    <row r="1686" spans="6:7" x14ac:dyDescent="0.25">
      <c r="F1686" s="120"/>
      <c r="G1686" s="120"/>
    </row>
    <row r="1687" spans="6:7" x14ac:dyDescent="0.25">
      <c r="F1687" s="120"/>
      <c r="G1687" s="120"/>
    </row>
    <row r="1688" spans="6:7" x14ac:dyDescent="0.25">
      <c r="F1688" s="120"/>
      <c r="G1688" s="120"/>
    </row>
    <row r="1689" spans="6:7" x14ac:dyDescent="0.25">
      <c r="F1689" s="120"/>
      <c r="G1689" s="120"/>
    </row>
    <row r="1690" spans="6:7" x14ac:dyDescent="0.25">
      <c r="F1690" s="120"/>
      <c r="G1690" s="120"/>
    </row>
    <row r="1691" spans="6:7" x14ac:dyDescent="0.25">
      <c r="F1691" s="120"/>
      <c r="G1691" s="120"/>
    </row>
    <row r="1692" spans="6:7" x14ac:dyDescent="0.25">
      <c r="F1692" s="120"/>
      <c r="G1692" s="120"/>
    </row>
    <row r="1693" spans="6:7" x14ac:dyDescent="0.25">
      <c r="F1693" s="120"/>
      <c r="G1693" s="120"/>
    </row>
    <row r="1694" spans="6:7" x14ac:dyDescent="0.25">
      <c r="F1694" s="120"/>
      <c r="G1694" s="120"/>
    </row>
    <row r="1695" spans="6:7" x14ac:dyDescent="0.25">
      <c r="F1695" s="120"/>
      <c r="G1695" s="120"/>
    </row>
    <row r="1696" spans="6:7" x14ac:dyDescent="0.25">
      <c r="F1696" s="120"/>
      <c r="G1696" s="120"/>
    </row>
    <row r="1697" spans="6:7" x14ac:dyDescent="0.25">
      <c r="F1697" s="120"/>
      <c r="G1697" s="120"/>
    </row>
    <row r="1698" spans="6:7" x14ac:dyDescent="0.25">
      <c r="F1698" s="120"/>
      <c r="G1698" s="120"/>
    </row>
    <row r="1699" spans="6:7" x14ac:dyDescent="0.25">
      <c r="F1699" s="120"/>
      <c r="G1699" s="120"/>
    </row>
    <row r="1700" spans="6:7" x14ac:dyDescent="0.25">
      <c r="F1700" s="120"/>
      <c r="G1700" s="120"/>
    </row>
    <row r="1701" spans="6:7" x14ac:dyDescent="0.25">
      <c r="F1701" s="120"/>
      <c r="G1701" s="120"/>
    </row>
    <row r="1702" spans="6:7" x14ac:dyDescent="0.25">
      <c r="F1702" s="120"/>
      <c r="G1702" s="120"/>
    </row>
    <row r="1703" spans="6:7" x14ac:dyDescent="0.25">
      <c r="F1703" s="120"/>
      <c r="G1703" s="120"/>
    </row>
    <row r="1704" spans="6:7" x14ac:dyDescent="0.25">
      <c r="F1704" s="120"/>
      <c r="G1704" s="120"/>
    </row>
    <row r="1705" spans="6:7" x14ac:dyDescent="0.25">
      <c r="F1705" s="120"/>
      <c r="G1705" s="120"/>
    </row>
    <row r="1706" spans="6:7" x14ac:dyDescent="0.25">
      <c r="F1706" s="120"/>
      <c r="G1706" s="120"/>
    </row>
    <row r="1707" spans="6:7" x14ac:dyDescent="0.25">
      <c r="F1707" s="120"/>
      <c r="G1707" s="120"/>
    </row>
    <row r="1708" spans="6:7" x14ac:dyDescent="0.25">
      <c r="F1708" s="120"/>
      <c r="G1708" s="120"/>
    </row>
    <row r="1709" spans="6:7" x14ac:dyDescent="0.25">
      <c r="F1709" s="120"/>
      <c r="G1709" s="120"/>
    </row>
    <row r="1710" spans="6:7" x14ac:dyDescent="0.25">
      <c r="F1710" s="120"/>
      <c r="G1710" s="120"/>
    </row>
    <row r="1711" spans="6:7" x14ac:dyDescent="0.25">
      <c r="F1711" s="120"/>
      <c r="G1711" s="120"/>
    </row>
    <row r="1712" spans="6:7" x14ac:dyDescent="0.25">
      <c r="F1712" s="120"/>
      <c r="G1712" s="120"/>
    </row>
    <row r="1713" spans="6:7" x14ac:dyDescent="0.25">
      <c r="F1713" s="120"/>
      <c r="G1713" s="120"/>
    </row>
    <row r="1714" spans="6:7" x14ac:dyDescent="0.25">
      <c r="F1714" s="120"/>
      <c r="G1714" s="120"/>
    </row>
    <row r="1715" spans="6:7" x14ac:dyDescent="0.25">
      <c r="F1715" s="120"/>
      <c r="G1715" s="120"/>
    </row>
    <row r="1716" spans="6:7" x14ac:dyDescent="0.25">
      <c r="F1716" s="120"/>
      <c r="G1716" s="120"/>
    </row>
    <row r="1717" spans="6:7" x14ac:dyDescent="0.25">
      <c r="F1717" s="120"/>
      <c r="G1717" s="120"/>
    </row>
    <row r="1718" spans="6:7" x14ac:dyDescent="0.25">
      <c r="F1718" s="120"/>
      <c r="G1718" s="120"/>
    </row>
    <row r="1719" spans="6:7" x14ac:dyDescent="0.25">
      <c r="F1719" s="120"/>
      <c r="G1719" s="120"/>
    </row>
    <row r="1720" spans="6:7" x14ac:dyDescent="0.25">
      <c r="F1720" s="120"/>
      <c r="G1720" s="120"/>
    </row>
    <row r="1721" spans="6:7" x14ac:dyDescent="0.25">
      <c r="F1721" s="120"/>
      <c r="G1721" s="120"/>
    </row>
    <row r="1722" spans="6:7" x14ac:dyDescent="0.25">
      <c r="F1722" s="120"/>
      <c r="G1722" s="120"/>
    </row>
    <row r="1723" spans="6:7" x14ac:dyDescent="0.25">
      <c r="F1723" s="120"/>
      <c r="G1723" s="120"/>
    </row>
    <row r="1724" spans="6:7" x14ac:dyDescent="0.25">
      <c r="F1724" s="120"/>
      <c r="G1724" s="120"/>
    </row>
    <row r="1725" spans="6:7" x14ac:dyDescent="0.25">
      <c r="F1725" s="120"/>
      <c r="G1725" s="120"/>
    </row>
    <row r="1726" spans="6:7" x14ac:dyDescent="0.25">
      <c r="F1726" s="120"/>
      <c r="G1726" s="120"/>
    </row>
    <row r="1727" spans="6:7" x14ac:dyDescent="0.25">
      <c r="F1727" s="120"/>
      <c r="G1727" s="120"/>
    </row>
    <row r="1728" spans="6:7" x14ac:dyDescent="0.25">
      <c r="F1728" s="120"/>
      <c r="G1728" s="120"/>
    </row>
    <row r="1729" spans="6:7" x14ac:dyDescent="0.25">
      <c r="F1729" s="120"/>
      <c r="G1729" s="120"/>
    </row>
    <row r="1730" spans="6:7" x14ac:dyDescent="0.25">
      <c r="F1730" s="120"/>
      <c r="G1730" s="120"/>
    </row>
    <row r="1731" spans="6:7" x14ac:dyDescent="0.25">
      <c r="F1731" s="120"/>
      <c r="G1731" s="120"/>
    </row>
    <row r="1732" spans="6:7" x14ac:dyDescent="0.25">
      <c r="F1732" s="120"/>
      <c r="G1732" s="120"/>
    </row>
    <row r="1733" spans="6:7" x14ac:dyDescent="0.25">
      <c r="F1733" s="120"/>
      <c r="G1733" s="120"/>
    </row>
    <row r="1734" spans="6:7" x14ac:dyDescent="0.25">
      <c r="F1734" s="120"/>
      <c r="G1734" s="120"/>
    </row>
    <row r="1735" spans="6:7" x14ac:dyDescent="0.25">
      <c r="F1735" s="120"/>
      <c r="G1735" s="120"/>
    </row>
    <row r="1736" spans="6:7" x14ac:dyDescent="0.25">
      <c r="F1736" s="120"/>
      <c r="G1736" s="120"/>
    </row>
    <row r="1737" spans="6:7" x14ac:dyDescent="0.25">
      <c r="F1737" s="120"/>
      <c r="G1737" s="120"/>
    </row>
    <row r="1738" spans="6:7" x14ac:dyDescent="0.25">
      <c r="F1738" s="120"/>
      <c r="G1738" s="120"/>
    </row>
    <row r="1739" spans="6:7" x14ac:dyDescent="0.25">
      <c r="F1739" s="120"/>
      <c r="G1739" s="120"/>
    </row>
    <row r="1740" spans="6:7" x14ac:dyDescent="0.25">
      <c r="F1740" s="120"/>
      <c r="G1740" s="120"/>
    </row>
    <row r="1741" spans="6:7" x14ac:dyDescent="0.25">
      <c r="F1741" s="120"/>
      <c r="G1741" s="120"/>
    </row>
    <row r="1742" spans="6:7" x14ac:dyDescent="0.25">
      <c r="F1742" s="120"/>
      <c r="G1742" s="120"/>
    </row>
    <row r="1743" spans="6:7" x14ac:dyDescent="0.25">
      <c r="F1743" s="120"/>
      <c r="G1743" s="120"/>
    </row>
    <row r="1744" spans="6:7" x14ac:dyDescent="0.25">
      <c r="F1744" s="120"/>
      <c r="G1744" s="120"/>
    </row>
    <row r="1745" spans="6:7" x14ac:dyDescent="0.25">
      <c r="F1745" s="120"/>
      <c r="G1745" s="120"/>
    </row>
    <row r="1746" spans="6:7" x14ac:dyDescent="0.25">
      <c r="F1746" s="120"/>
      <c r="G1746" s="120"/>
    </row>
    <row r="1747" spans="6:7" x14ac:dyDescent="0.25">
      <c r="F1747" s="120"/>
      <c r="G1747" s="120"/>
    </row>
    <row r="1748" spans="6:7" x14ac:dyDescent="0.25">
      <c r="F1748" s="120"/>
      <c r="G1748" s="120"/>
    </row>
    <row r="1749" spans="6:7" x14ac:dyDescent="0.25">
      <c r="F1749" s="120"/>
      <c r="G1749" s="120"/>
    </row>
    <row r="1750" spans="6:7" x14ac:dyDescent="0.25">
      <c r="F1750" s="120"/>
      <c r="G1750" s="120"/>
    </row>
    <row r="1751" spans="6:7" x14ac:dyDescent="0.25">
      <c r="F1751" s="120"/>
      <c r="G1751" s="120"/>
    </row>
    <row r="1752" spans="6:7" x14ac:dyDescent="0.25">
      <c r="F1752" s="120"/>
      <c r="G1752" s="120"/>
    </row>
    <row r="1753" spans="6:7" x14ac:dyDescent="0.25">
      <c r="F1753" s="120"/>
      <c r="G1753" s="120"/>
    </row>
    <row r="1754" spans="6:7" x14ac:dyDescent="0.25">
      <c r="F1754" s="120"/>
      <c r="G1754" s="120"/>
    </row>
    <row r="1755" spans="6:7" x14ac:dyDescent="0.25">
      <c r="F1755" s="120"/>
      <c r="G1755" s="120"/>
    </row>
    <row r="1756" spans="6:7" x14ac:dyDescent="0.25">
      <c r="F1756" s="120"/>
      <c r="G1756" s="120"/>
    </row>
    <row r="1757" spans="6:7" x14ac:dyDescent="0.25">
      <c r="F1757" s="120"/>
      <c r="G1757" s="120"/>
    </row>
    <row r="1758" spans="6:7" x14ac:dyDescent="0.25">
      <c r="F1758" s="120"/>
      <c r="G1758" s="120"/>
    </row>
    <row r="1759" spans="6:7" x14ac:dyDescent="0.25">
      <c r="F1759" s="120"/>
      <c r="G1759" s="120"/>
    </row>
    <row r="1760" spans="6:7" x14ac:dyDescent="0.25">
      <c r="F1760" s="120"/>
      <c r="G1760" s="120"/>
    </row>
    <row r="1761" spans="6:7" x14ac:dyDescent="0.25">
      <c r="F1761" s="120"/>
      <c r="G1761" s="120"/>
    </row>
    <row r="1762" spans="6:7" x14ac:dyDescent="0.25">
      <c r="F1762" s="120"/>
      <c r="G1762" s="120"/>
    </row>
    <row r="1763" spans="6:7" x14ac:dyDescent="0.25">
      <c r="F1763" s="120"/>
      <c r="G1763" s="120"/>
    </row>
    <row r="1764" spans="6:7" x14ac:dyDescent="0.25">
      <c r="F1764" s="120"/>
      <c r="G1764" s="120"/>
    </row>
    <row r="1765" spans="6:7" x14ac:dyDescent="0.25">
      <c r="F1765" s="120"/>
      <c r="G1765" s="120"/>
    </row>
    <row r="1766" spans="6:7" x14ac:dyDescent="0.25">
      <c r="F1766" s="120"/>
      <c r="G1766" s="120"/>
    </row>
    <row r="1767" spans="6:7" x14ac:dyDescent="0.25">
      <c r="F1767" s="120"/>
      <c r="G1767" s="120"/>
    </row>
    <row r="1768" spans="6:7" x14ac:dyDescent="0.25">
      <c r="F1768" s="120"/>
      <c r="G1768" s="120"/>
    </row>
    <row r="1769" spans="6:7" x14ac:dyDescent="0.25">
      <c r="F1769" s="120"/>
      <c r="G1769" s="120"/>
    </row>
    <row r="1770" spans="6:7" x14ac:dyDescent="0.25">
      <c r="F1770" s="120"/>
      <c r="G1770" s="120"/>
    </row>
    <row r="1771" spans="6:7" x14ac:dyDescent="0.25">
      <c r="F1771" s="120"/>
      <c r="G1771" s="120"/>
    </row>
    <row r="1772" spans="6:7" x14ac:dyDescent="0.25">
      <c r="F1772" s="120"/>
      <c r="G1772" s="120"/>
    </row>
    <row r="1773" spans="6:7" x14ac:dyDescent="0.25">
      <c r="F1773" s="120"/>
      <c r="G1773" s="120"/>
    </row>
    <row r="1774" spans="6:7" x14ac:dyDescent="0.25">
      <c r="F1774" s="120"/>
      <c r="G1774" s="120"/>
    </row>
    <row r="1775" spans="6:7" x14ac:dyDescent="0.25">
      <c r="F1775" s="120"/>
      <c r="G1775" s="120"/>
    </row>
    <row r="1776" spans="6:7" x14ac:dyDescent="0.25">
      <c r="F1776" s="120"/>
      <c r="G1776" s="120"/>
    </row>
    <row r="1777" spans="6:7" x14ac:dyDescent="0.25">
      <c r="F1777" s="120"/>
      <c r="G1777" s="120"/>
    </row>
    <row r="1778" spans="6:7" x14ac:dyDescent="0.25">
      <c r="F1778" s="120"/>
      <c r="G1778" s="120"/>
    </row>
    <row r="1779" spans="6:7" x14ac:dyDescent="0.25">
      <c r="F1779" s="120"/>
      <c r="G1779" s="120"/>
    </row>
    <row r="1780" spans="6:7" x14ac:dyDescent="0.25">
      <c r="F1780" s="120"/>
      <c r="G1780" s="120"/>
    </row>
    <row r="1781" spans="6:7" x14ac:dyDescent="0.25">
      <c r="F1781" s="120"/>
      <c r="G1781" s="120"/>
    </row>
    <row r="1782" spans="6:7" x14ac:dyDescent="0.25">
      <c r="F1782" s="120"/>
      <c r="G1782" s="120"/>
    </row>
    <row r="1783" spans="6:7" x14ac:dyDescent="0.25">
      <c r="F1783" s="120"/>
      <c r="G1783" s="120"/>
    </row>
    <row r="1784" spans="6:7" x14ac:dyDescent="0.25">
      <c r="F1784" s="120"/>
      <c r="G1784" s="120"/>
    </row>
    <row r="1785" spans="6:7" x14ac:dyDescent="0.25">
      <c r="F1785" s="120"/>
      <c r="G1785" s="120"/>
    </row>
    <row r="1786" spans="6:7" x14ac:dyDescent="0.25">
      <c r="F1786" s="120"/>
      <c r="G1786" s="120"/>
    </row>
    <row r="1787" spans="6:7" x14ac:dyDescent="0.25">
      <c r="F1787" s="120"/>
      <c r="G1787" s="120"/>
    </row>
    <row r="1788" spans="6:7" x14ac:dyDescent="0.25">
      <c r="F1788" s="120"/>
      <c r="G1788" s="120"/>
    </row>
    <row r="1789" spans="6:7" x14ac:dyDescent="0.25">
      <c r="F1789" s="120"/>
      <c r="G1789" s="120"/>
    </row>
    <row r="1790" spans="6:7" x14ac:dyDescent="0.25">
      <c r="F1790" s="120"/>
      <c r="G1790" s="120"/>
    </row>
    <row r="1791" spans="6:7" x14ac:dyDescent="0.25">
      <c r="F1791" s="120"/>
      <c r="G1791" s="120"/>
    </row>
    <row r="1792" spans="6:7" x14ac:dyDescent="0.25">
      <c r="F1792" s="120"/>
      <c r="G1792" s="120"/>
    </row>
    <row r="1793" spans="6:7" x14ac:dyDescent="0.25">
      <c r="F1793" s="120"/>
      <c r="G1793" s="120"/>
    </row>
    <row r="1794" spans="6:7" x14ac:dyDescent="0.25">
      <c r="F1794" s="120"/>
      <c r="G1794" s="120"/>
    </row>
    <row r="1795" spans="6:7" x14ac:dyDescent="0.25">
      <c r="F1795" s="120"/>
      <c r="G1795" s="120"/>
    </row>
    <row r="1796" spans="6:7" x14ac:dyDescent="0.25">
      <c r="F1796" s="120"/>
      <c r="G1796" s="120"/>
    </row>
    <row r="1797" spans="6:7" x14ac:dyDescent="0.25">
      <c r="F1797" s="120"/>
      <c r="G1797" s="120"/>
    </row>
    <row r="1798" spans="6:7" x14ac:dyDescent="0.25">
      <c r="F1798" s="120"/>
      <c r="G1798" s="120"/>
    </row>
    <row r="1799" spans="6:7" x14ac:dyDescent="0.25">
      <c r="F1799" s="120"/>
      <c r="G1799" s="120"/>
    </row>
    <row r="1800" spans="6:7" x14ac:dyDescent="0.25">
      <c r="F1800" s="120"/>
      <c r="G1800" s="120"/>
    </row>
    <row r="1801" spans="6:7" x14ac:dyDescent="0.25">
      <c r="F1801" s="120"/>
      <c r="G1801" s="120"/>
    </row>
    <row r="1802" spans="6:7" x14ac:dyDescent="0.25">
      <c r="F1802" s="120"/>
      <c r="G1802" s="120"/>
    </row>
    <row r="1803" spans="6:7" x14ac:dyDescent="0.25">
      <c r="F1803" s="120"/>
      <c r="G1803" s="120"/>
    </row>
    <row r="1804" spans="6:7" x14ac:dyDescent="0.25">
      <c r="F1804" s="120"/>
      <c r="G1804" s="120"/>
    </row>
    <row r="1805" spans="6:7" x14ac:dyDescent="0.25">
      <c r="F1805" s="120"/>
      <c r="G1805" s="120"/>
    </row>
    <row r="1806" spans="6:7" x14ac:dyDescent="0.25">
      <c r="F1806" s="120"/>
      <c r="G1806" s="120"/>
    </row>
    <row r="1807" spans="6:7" x14ac:dyDescent="0.25">
      <c r="F1807" s="120"/>
      <c r="G1807" s="120"/>
    </row>
    <row r="1808" spans="6:7" x14ac:dyDescent="0.25">
      <c r="F1808" s="120"/>
      <c r="G1808" s="120"/>
    </row>
    <row r="1809" spans="6:7" x14ac:dyDescent="0.25">
      <c r="F1809" s="120"/>
      <c r="G1809" s="120"/>
    </row>
    <row r="1810" spans="6:7" x14ac:dyDescent="0.25">
      <c r="F1810" s="120"/>
      <c r="G1810" s="120"/>
    </row>
    <row r="1811" spans="6:7" x14ac:dyDescent="0.25">
      <c r="F1811" s="120"/>
      <c r="G1811" s="120"/>
    </row>
    <row r="1812" spans="6:7" x14ac:dyDescent="0.25">
      <c r="F1812" s="120"/>
      <c r="G1812" s="120"/>
    </row>
    <row r="1813" spans="6:7" x14ac:dyDescent="0.25">
      <c r="F1813" s="120"/>
      <c r="G1813" s="120"/>
    </row>
    <row r="1814" spans="6:7" x14ac:dyDescent="0.25">
      <c r="F1814" s="120"/>
      <c r="G1814" s="120"/>
    </row>
    <row r="1815" spans="6:7" x14ac:dyDescent="0.25">
      <c r="F1815" s="120"/>
      <c r="G1815" s="120"/>
    </row>
    <row r="1816" spans="6:7" x14ac:dyDescent="0.25">
      <c r="F1816" s="120"/>
      <c r="G1816" s="120"/>
    </row>
    <row r="1817" spans="6:7" x14ac:dyDescent="0.25">
      <c r="F1817" s="120"/>
      <c r="G1817" s="120"/>
    </row>
    <row r="1818" spans="6:7" x14ac:dyDescent="0.25">
      <c r="F1818" s="120"/>
      <c r="G1818" s="120"/>
    </row>
    <row r="1819" spans="6:7" x14ac:dyDescent="0.25">
      <c r="F1819" s="120"/>
      <c r="G1819" s="120"/>
    </row>
    <row r="1820" spans="6:7" x14ac:dyDescent="0.25">
      <c r="F1820" s="120"/>
      <c r="G1820" s="120"/>
    </row>
    <row r="1821" spans="6:7" x14ac:dyDescent="0.25">
      <c r="F1821" s="120"/>
      <c r="G1821" s="120"/>
    </row>
    <row r="1822" spans="6:7" x14ac:dyDescent="0.25">
      <c r="F1822" s="120"/>
      <c r="G1822" s="120"/>
    </row>
    <row r="1823" spans="6:7" x14ac:dyDescent="0.25">
      <c r="F1823" s="120"/>
      <c r="G1823" s="120"/>
    </row>
    <row r="1824" spans="6:7" x14ac:dyDescent="0.25">
      <c r="F1824" s="120"/>
      <c r="G1824" s="120"/>
    </row>
    <row r="1825" spans="6:7" x14ac:dyDescent="0.25">
      <c r="F1825" s="120"/>
      <c r="G1825" s="120"/>
    </row>
    <row r="1826" spans="6:7" x14ac:dyDescent="0.25">
      <c r="F1826" s="120"/>
      <c r="G1826" s="120"/>
    </row>
    <row r="1827" spans="6:7" x14ac:dyDescent="0.25">
      <c r="F1827" s="120"/>
      <c r="G1827" s="120"/>
    </row>
    <row r="1828" spans="6:7" x14ac:dyDescent="0.25">
      <c r="F1828" s="120"/>
      <c r="G1828" s="120"/>
    </row>
    <row r="1829" spans="6:7" x14ac:dyDescent="0.25">
      <c r="F1829" s="120"/>
      <c r="G1829" s="120"/>
    </row>
    <row r="1830" spans="6:7" x14ac:dyDescent="0.25">
      <c r="F1830" s="120"/>
      <c r="G1830" s="120"/>
    </row>
    <row r="1831" spans="6:7" x14ac:dyDescent="0.25">
      <c r="F1831" s="120"/>
      <c r="G1831" s="120"/>
    </row>
    <row r="1832" spans="6:7" x14ac:dyDescent="0.25">
      <c r="F1832" s="120"/>
      <c r="G1832" s="120"/>
    </row>
    <row r="1833" spans="6:7" x14ac:dyDescent="0.25">
      <c r="F1833" s="120"/>
      <c r="G1833" s="120"/>
    </row>
    <row r="1834" spans="6:7" x14ac:dyDescent="0.25">
      <c r="F1834" s="120"/>
      <c r="G1834" s="120"/>
    </row>
    <row r="1835" spans="6:7" x14ac:dyDescent="0.25">
      <c r="F1835" s="120"/>
      <c r="G1835" s="120"/>
    </row>
    <row r="1836" spans="6:7" x14ac:dyDescent="0.25">
      <c r="F1836" s="120"/>
      <c r="G1836" s="120"/>
    </row>
    <row r="1837" spans="6:7" x14ac:dyDescent="0.25">
      <c r="F1837" s="120"/>
      <c r="G1837" s="120"/>
    </row>
    <row r="1838" spans="6:7" x14ac:dyDescent="0.25">
      <c r="F1838" s="120"/>
      <c r="G1838" s="120"/>
    </row>
    <row r="1839" spans="6:7" x14ac:dyDescent="0.25">
      <c r="F1839" s="120"/>
      <c r="G1839" s="120"/>
    </row>
    <row r="1840" spans="6:7" x14ac:dyDescent="0.25">
      <c r="F1840" s="120"/>
      <c r="G1840" s="120"/>
    </row>
    <row r="1841" spans="6:7" x14ac:dyDescent="0.25">
      <c r="F1841" s="120"/>
      <c r="G1841" s="120"/>
    </row>
    <row r="1842" spans="6:7" x14ac:dyDescent="0.25">
      <c r="F1842" s="120"/>
      <c r="G1842" s="120"/>
    </row>
    <row r="1843" spans="6:7" x14ac:dyDescent="0.25">
      <c r="F1843" s="120"/>
      <c r="G1843" s="120"/>
    </row>
    <row r="1844" spans="6:7" x14ac:dyDescent="0.25">
      <c r="F1844" s="120"/>
      <c r="G1844" s="120"/>
    </row>
    <row r="1845" spans="6:7" x14ac:dyDescent="0.25">
      <c r="F1845" s="120"/>
      <c r="G1845" s="120"/>
    </row>
    <row r="1846" spans="6:7" x14ac:dyDescent="0.25">
      <c r="F1846" s="120"/>
      <c r="G1846" s="120"/>
    </row>
    <row r="1847" spans="6:7" x14ac:dyDescent="0.25">
      <c r="F1847" s="120"/>
      <c r="G1847" s="120"/>
    </row>
    <row r="1848" spans="6:7" x14ac:dyDescent="0.25">
      <c r="F1848" s="120"/>
      <c r="G1848" s="120"/>
    </row>
    <row r="1849" spans="6:7" x14ac:dyDescent="0.25">
      <c r="F1849" s="120"/>
      <c r="G1849" s="120"/>
    </row>
    <row r="1850" spans="6:7" x14ac:dyDescent="0.25">
      <c r="F1850" s="120"/>
      <c r="G1850" s="120"/>
    </row>
    <row r="1851" spans="6:7" x14ac:dyDescent="0.25">
      <c r="F1851" s="120"/>
      <c r="G1851" s="120"/>
    </row>
    <row r="1852" spans="6:7" x14ac:dyDescent="0.25">
      <c r="F1852" s="120"/>
      <c r="G1852" s="120"/>
    </row>
    <row r="1853" spans="6:7" x14ac:dyDescent="0.25">
      <c r="F1853" s="120"/>
      <c r="G1853" s="120"/>
    </row>
    <row r="1854" spans="6:7" x14ac:dyDescent="0.25">
      <c r="F1854" s="120"/>
      <c r="G1854" s="120"/>
    </row>
    <row r="1855" spans="6:7" x14ac:dyDescent="0.25">
      <c r="F1855" s="120"/>
      <c r="G1855" s="120"/>
    </row>
    <row r="1856" spans="6:7" x14ac:dyDescent="0.25">
      <c r="F1856" s="120"/>
      <c r="G1856" s="120"/>
    </row>
    <row r="1857" spans="6:7" x14ac:dyDescent="0.25">
      <c r="F1857" s="120"/>
      <c r="G1857" s="120"/>
    </row>
    <row r="1858" spans="6:7" x14ac:dyDescent="0.25">
      <c r="F1858" s="120"/>
      <c r="G1858" s="120"/>
    </row>
    <row r="1859" spans="6:7" x14ac:dyDescent="0.25">
      <c r="F1859" s="120"/>
      <c r="G1859" s="120"/>
    </row>
    <row r="1860" spans="6:7" x14ac:dyDescent="0.25">
      <c r="F1860" s="120"/>
      <c r="G1860" s="120"/>
    </row>
    <row r="1861" spans="6:7" x14ac:dyDescent="0.25">
      <c r="F1861" s="120"/>
      <c r="G1861" s="120"/>
    </row>
    <row r="1862" spans="6:7" x14ac:dyDescent="0.25">
      <c r="F1862" s="120"/>
      <c r="G1862" s="120"/>
    </row>
    <row r="1863" spans="6:7" x14ac:dyDescent="0.25">
      <c r="F1863" s="120"/>
      <c r="G1863" s="120"/>
    </row>
    <row r="1864" spans="6:7" x14ac:dyDescent="0.25">
      <c r="F1864" s="120"/>
      <c r="G1864" s="120"/>
    </row>
    <row r="1865" spans="6:7" x14ac:dyDescent="0.25">
      <c r="F1865" s="120"/>
      <c r="G1865" s="120"/>
    </row>
    <row r="1866" spans="6:7" x14ac:dyDescent="0.25">
      <c r="F1866" s="120"/>
      <c r="G1866" s="120"/>
    </row>
    <row r="1867" spans="6:7" x14ac:dyDescent="0.25">
      <c r="F1867" s="120"/>
      <c r="G1867" s="120"/>
    </row>
    <row r="1868" spans="6:7" x14ac:dyDescent="0.25">
      <c r="F1868" s="120"/>
      <c r="G1868" s="120"/>
    </row>
    <row r="1869" spans="6:7" x14ac:dyDescent="0.25">
      <c r="F1869" s="120"/>
      <c r="G1869" s="120"/>
    </row>
    <row r="1870" spans="6:7" x14ac:dyDescent="0.25">
      <c r="F1870" s="120"/>
      <c r="G1870" s="120"/>
    </row>
    <row r="1871" spans="6:7" x14ac:dyDescent="0.25">
      <c r="F1871" s="120"/>
      <c r="G1871" s="120"/>
    </row>
    <row r="1872" spans="6:7" x14ac:dyDescent="0.25">
      <c r="F1872" s="120"/>
      <c r="G1872" s="120"/>
    </row>
    <row r="1873" spans="6:7" x14ac:dyDescent="0.25">
      <c r="F1873" s="120"/>
      <c r="G1873" s="120"/>
    </row>
    <row r="1874" spans="6:7" x14ac:dyDescent="0.25">
      <c r="F1874" s="120"/>
      <c r="G1874" s="120"/>
    </row>
    <row r="1875" spans="6:7" x14ac:dyDescent="0.25">
      <c r="F1875" s="120"/>
      <c r="G1875" s="120"/>
    </row>
    <row r="1876" spans="6:7" x14ac:dyDescent="0.25">
      <c r="F1876" s="120"/>
      <c r="G1876" s="120"/>
    </row>
    <row r="1877" spans="6:7" x14ac:dyDescent="0.25">
      <c r="F1877" s="120"/>
      <c r="G1877" s="120"/>
    </row>
    <row r="1878" spans="6:7" x14ac:dyDescent="0.25">
      <c r="F1878" s="120"/>
      <c r="G1878" s="120"/>
    </row>
    <row r="1879" spans="6:7" x14ac:dyDescent="0.25">
      <c r="F1879" s="120"/>
      <c r="G1879" s="120"/>
    </row>
    <row r="1880" spans="6:7" x14ac:dyDescent="0.25">
      <c r="F1880" s="120"/>
      <c r="G1880" s="120"/>
    </row>
    <row r="1881" spans="6:7" x14ac:dyDescent="0.25">
      <c r="F1881" s="120"/>
      <c r="G1881" s="120"/>
    </row>
    <row r="1882" spans="6:7" x14ac:dyDescent="0.25">
      <c r="F1882" s="120"/>
      <c r="G1882" s="120"/>
    </row>
    <row r="1883" spans="6:7" x14ac:dyDescent="0.25">
      <c r="F1883" s="120"/>
      <c r="G1883" s="120"/>
    </row>
    <row r="1884" spans="6:7" x14ac:dyDescent="0.25">
      <c r="F1884" s="120"/>
      <c r="G1884" s="120"/>
    </row>
    <row r="1885" spans="6:7" x14ac:dyDescent="0.25">
      <c r="F1885" s="120"/>
      <c r="G1885" s="120"/>
    </row>
    <row r="1886" spans="6:7" x14ac:dyDescent="0.25">
      <c r="F1886" s="120"/>
      <c r="G1886" s="120"/>
    </row>
    <row r="1887" spans="6:7" x14ac:dyDescent="0.25">
      <c r="F1887" s="120"/>
      <c r="G1887" s="120"/>
    </row>
    <row r="1888" spans="6:7" x14ac:dyDescent="0.25">
      <c r="F1888" s="120"/>
      <c r="G1888" s="120"/>
    </row>
    <row r="1889" spans="6:7" x14ac:dyDescent="0.25">
      <c r="F1889" s="120"/>
      <c r="G1889" s="120"/>
    </row>
    <row r="1890" spans="6:7" x14ac:dyDescent="0.25">
      <c r="F1890" s="120"/>
      <c r="G1890" s="120"/>
    </row>
    <row r="1891" spans="6:7" x14ac:dyDescent="0.25">
      <c r="F1891" s="120"/>
      <c r="G1891" s="120"/>
    </row>
    <row r="1892" spans="6:7" x14ac:dyDescent="0.25">
      <c r="F1892" s="120"/>
      <c r="G1892" s="120"/>
    </row>
    <row r="1893" spans="6:7" x14ac:dyDescent="0.25">
      <c r="F1893" s="120"/>
      <c r="G1893" s="120"/>
    </row>
    <row r="1894" spans="6:7" x14ac:dyDescent="0.25">
      <c r="F1894" s="120"/>
      <c r="G1894" s="120"/>
    </row>
    <row r="1895" spans="6:7" x14ac:dyDescent="0.25">
      <c r="F1895" s="120"/>
      <c r="G1895" s="120"/>
    </row>
    <row r="1896" spans="6:7" x14ac:dyDescent="0.25">
      <c r="F1896" s="120"/>
      <c r="G1896" s="120"/>
    </row>
    <row r="1897" spans="6:7" x14ac:dyDescent="0.25">
      <c r="F1897" s="120"/>
      <c r="G1897" s="120"/>
    </row>
    <row r="1898" spans="6:7" x14ac:dyDescent="0.25">
      <c r="F1898" s="120"/>
      <c r="G1898" s="120"/>
    </row>
    <row r="1899" spans="6:7" x14ac:dyDescent="0.25">
      <c r="F1899" s="120"/>
      <c r="G1899" s="120"/>
    </row>
    <row r="1900" spans="6:7" x14ac:dyDescent="0.25">
      <c r="F1900" s="120"/>
      <c r="G1900" s="120"/>
    </row>
    <row r="1901" spans="6:7" x14ac:dyDescent="0.25">
      <c r="F1901" s="120"/>
      <c r="G1901" s="120"/>
    </row>
    <row r="1902" spans="6:7" x14ac:dyDescent="0.25">
      <c r="F1902" s="120"/>
      <c r="G1902" s="120"/>
    </row>
    <row r="1903" spans="6:7" x14ac:dyDescent="0.25">
      <c r="F1903" s="120"/>
      <c r="G1903" s="120"/>
    </row>
    <row r="1904" spans="6:7" x14ac:dyDescent="0.25">
      <c r="F1904" s="120"/>
      <c r="G1904" s="120"/>
    </row>
    <row r="1905" spans="6:7" x14ac:dyDescent="0.25">
      <c r="F1905" s="120"/>
      <c r="G1905" s="120"/>
    </row>
    <row r="1906" spans="6:7" x14ac:dyDescent="0.25">
      <c r="F1906" s="120"/>
      <c r="G1906" s="120"/>
    </row>
    <row r="1907" spans="6:7" x14ac:dyDescent="0.25">
      <c r="F1907" s="120"/>
      <c r="G1907" s="120"/>
    </row>
    <row r="1908" spans="6:7" x14ac:dyDescent="0.25">
      <c r="F1908" s="120"/>
      <c r="G1908" s="120"/>
    </row>
    <row r="1909" spans="6:7" x14ac:dyDescent="0.25">
      <c r="F1909" s="120"/>
      <c r="G1909" s="120"/>
    </row>
    <row r="1910" spans="6:7" x14ac:dyDescent="0.25">
      <c r="F1910" s="120"/>
      <c r="G1910" s="120"/>
    </row>
    <row r="1911" spans="6:7" x14ac:dyDescent="0.25">
      <c r="F1911" s="120"/>
      <c r="G1911" s="120"/>
    </row>
    <row r="1912" spans="6:7" x14ac:dyDescent="0.25">
      <c r="F1912" s="120"/>
      <c r="G1912" s="120"/>
    </row>
    <row r="1913" spans="6:7" x14ac:dyDescent="0.25">
      <c r="F1913" s="120"/>
      <c r="G1913" s="120"/>
    </row>
    <row r="1914" spans="6:7" x14ac:dyDescent="0.25">
      <c r="F1914" s="120"/>
      <c r="G1914" s="120"/>
    </row>
    <row r="1915" spans="6:7" x14ac:dyDescent="0.25">
      <c r="F1915" s="120"/>
      <c r="G1915" s="120"/>
    </row>
    <row r="1916" spans="6:7" x14ac:dyDescent="0.25">
      <c r="F1916" s="120"/>
      <c r="G1916" s="120"/>
    </row>
    <row r="1917" spans="6:7" x14ac:dyDescent="0.25">
      <c r="F1917" s="120"/>
      <c r="G1917" s="120"/>
    </row>
    <row r="1918" spans="6:7" x14ac:dyDescent="0.25">
      <c r="F1918" s="120"/>
      <c r="G1918" s="120"/>
    </row>
    <row r="1919" spans="6:7" x14ac:dyDescent="0.25">
      <c r="F1919" s="120"/>
      <c r="G1919" s="120"/>
    </row>
    <row r="1920" spans="6:7" x14ac:dyDescent="0.25">
      <c r="F1920" s="120"/>
      <c r="G1920" s="120"/>
    </row>
    <row r="1921" spans="6:7" x14ac:dyDescent="0.25">
      <c r="F1921" s="120"/>
      <c r="G1921" s="120"/>
    </row>
    <row r="1922" spans="6:7" x14ac:dyDescent="0.25">
      <c r="F1922" s="120"/>
      <c r="G1922" s="120"/>
    </row>
    <row r="1923" spans="6:7" x14ac:dyDescent="0.25">
      <c r="F1923" s="120"/>
      <c r="G1923" s="120"/>
    </row>
    <row r="1924" spans="6:7" x14ac:dyDescent="0.25">
      <c r="F1924" s="120"/>
      <c r="G1924" s="120"/>
    </row>
    <row r="1925" spans="6:7" x14ac:dyDescent="0.25">
      <c r="F1925" s="120"/>
      <c r="G1925" s="120"/>
    </row>
    <row r="1926" spans="6:7" x14ac:dyDescent="0.25">
      <c r="F1926" s="120"/>
      <c r="G1926" s="120"/>
    </row>
    <row r="1927" spans="6:7" x14ac:dyDescent="0.25">
      <c r="F1927" s="120"/>
      <c r="G1927" s="120"/>
    </row>
    <row r="1928" spans="6:7" x14ac:dyDescent="0.25">
      <c r="F1928" s="120"/>
      <c r="G1928" s="120"/>
    </row>
    <row r="1929" spans="6:7" x14ac:dyDescent="0.25">
      <c r="F1929" s="120"/>
      <c r="G1929" s="120"/>
    </row>
    <row r="1930" spans="6:7" x14ac:dyDescent="0.25">
      <c r="F1930" s="120"/>
      <c r="G1930" s="120"/>
    </row>
    <row r="1931" spans="6:7" x14ac:dyDescent="0.25">
      <c r="F1931" s="120"/>
      <c r="G1931" s="120"/>
    </row>
    <row r="1932" spans="6:7" x14ac:dyDescent="0.25">
      <c r="F1932" s="120"/>
      <c r="G1932" s="120"/>
    </row>
    <row r="1933" spans="6:7" x14ac:dyDescent="0.25">
      <c r="F1933" s="120"/>
      <c r="G1933" s="120"/>
    </row>
    <row r="1934" spans="6:7" x14ac:dyDescent="0.25">
      <c r="F1934" s="120"/>
      <c r="G1934" s="120"/>
    </row>
    <row r="1935" spans="6:7" x14ac:dyDescent="0.25">
      <c r="F1935" s="120"/>
      <c r="G1935" s="120"/>
    </row>
    <row r="1936" spans="6:7" x14ac:dyDescent="0.25">
      <c r="F1936" s="120"/>
      <c r="G1936" s="120"/>
    </row>
    <row r="1937" spans="6:7" x14ac:dyDescent="0.25">
      <c r="F1937" s="120"/>
      <c r="G1937" s="120"/>
    </row>
    <row r="1938" spans="6:7" x14ac:dyDescent="0.25">
      <c r="F1938" s="120"/>
      <c r="G1938" s="120"/>
    </row>
    <row r="1939" spans="6:7" x14ac:dyDescent="0.25">
      <c r="F1939" s="120"/>
      <c r="G1939" s="120"/>
    </row>
    <row r="1940" spans="6:7" x14ac:dyDescent="0.25">
      <c r="F1940" s="120"/>
      <c r="G1940" s="120"/>
    </row>
    <row r="1941" spans="6:7" x14ac:dyDescent="0.25">
      <c r="F1941" s="120"/>
      <c r="G1941" s="120"/>
    </row>
    <row r="1942" spans="6:7" x14ac:dyDescent="0.25">
      <c r="F1942" s="120"/>
      <c r="G1942" s="120"/>
    </row>
    <row r="1943" spans="6:7" x14ac:dyDescent="0.25">
      <c r="F1943" s="120"/>
      <c r="G1943" s="120"/>
    </row>
    <row r="1944" spans="6:7" x14ac:dyDescent="0.25">
      <c r="F1944" s="120"/>
      <c r="G1944" s="120"/>
    </row>
    <row r="1945" spans="6:7" x14ac:dyDescent="0.25">
      <c r="F1945" s="120"/>
      <c r="G1945" s="120"/>
    </row>
    <row r="1946" spans="6:7" x14ac:dyDescent="0.25">
      <c r="F1946" s="120"/>
      <c r="G1946" s="120"/>
    </row>
    <row r="1947" spans="6:7" x14ac:dyDescent="0.25">
      <c r="F1947" s="120"/>
      <c r="G1947" s="120"/>
    </row>
    <row r="1948" spans="6:7" x14ac:dyDescent="0.25">
      <c r="F1948" s="120"/>
      <c r="G1948" s="120"/>
    </row>
    <row r="1949" spans="6:7" x14ac:dyDescent="0.25">
      <c r="F1949" s="120"/>
      <c r="G1949" s="120"/>
    </row>
    <row r="1950" spans="6:7" x14ac:dyDescent="0.25">
      <c r="F1950" s="120"/>
      <c r="G1950" s="120"/>
    </row>
    <row r="1951" spans="6:7" x14ac:dyDescent="0.25">
      <c r="F1951" s="120"/>
      <c r="G1951" s="120"/>
    </row>
    <row r="1952" spans="6:7" x14ac:dyDescent="0.25">
      <c r="F1952" s="120"/>
      <c r="G1952" s="120"/>
    </row>
    <row r="1953" spans="6:7" x14ac:dyDescent="0.25">
      <c r="F1953" s="120"/>
      <c r="G1953" s="120"/>
    </row>
    <row r="1954" spans="6:7" x14ac:dyDescent="0.25">
      <c r="F1954" s="120"/>
      <c r="G1954" s="120"/>
    </row>
    <row r="1955" spans="6:7" x14ac:dyDescent="0.25">
      <c r="F1955" s="120"/>
      <c r="G1955" s="120"/>
    </row>
    <row r="1956" spans="6:7" x14ac:dyDescent="0.25">
      <c r="F1956" s="120"/>
      <c r="G1956" s="120"/>
    </row>
    <row r="1957" spans="6:7" x14ac:dyDescent="0.25">
      <c r="F1957" s="120"/>
      <c r="G1957" s="120"/>
    </row>
    <row r="1958" spans="6:7" x14ac:dyDescent="0.25">
      <c r="F1958" s="120"/>
      <c r="G1958" s="120"/>
    </row>
    <row r="1959" spans="6:7" x14ac:dyDescent="0.25">
      <c r="F1959" s="120"/>
      <c r="G1959" s="120"/>
    </row>
    <row r="1960" spans="6:7" x14ac:dyDescent="0.25">
      <c r="F1960" s="120"/>
      <c r="G1960" s="120"/>
    </row>
    <row r="1961" spans="6:7" x14ac:dyDescent="0.25">
      <c r="F1961" s="120"/>
      <c r="G1961" s="120"/>
    </row>
    <row r="1962" spans="6:7" x14ac:dyDescent="0.25">
      <c r="F1962" s="120"/>
      <c r="G1962" s="120"/>
    </row>
    <row r="1963" spans="6:7" x14ac:dyDescent="0.25">
      <c r="F1963" s="120"/>
      <c r="G1963" s="120"/>
    </row>
    <row r="1964" spans="6:7" x14ac:dyDescent="0.25">
      <c r="F1964" s="120"/>
      <c r="G1964" s="120"/>
    </row>
    <row r="1965" spans="6:7" x14ac:dyDescent="0.25">
      <c r="F1965" s="120"/>
      <c r="G1965" s="120"/>
    </row>
    <row r="1966" spans="6:7" x14ac:dyDescent="0.25">
      <c r="F1966" s="120"/>
      <c r="G1966" s="120"/>
    </row>
    <row r="1967" spans="6:7" x14ac:dyDescent="0.25">
      <c r="F1967" s="120"/>
      <c r="G1967" s="120"/>
    </row>
    <row r="1968" spans="6:7" x14ac:dyDescent="0.25">
      <c r="F1968" s="120"/>
      <c r="G1968" s="120"/>
    </row>
    <row r="1969" spans="6:7" x14ac:dyDescent="0.25">
      <c r="F1969" s="120"/>
      <c r="G1969" s="120"/>
    </row>
    <row r="1970" spans="6:7" x14ac:dyDescent="0.25">
      <c r="F1970" s="120"/>
      <c r="G1970" s="120"/>
    </row>
    <row r="1971" spans="6:7" x14ac:dyDescent="0.25">
      <c r="F1971" s="120"/>
      <c r="G1971" s="120"/>
    </row>
    <row r="1972" spans="6:7" x14ac:dyDescent="0.25">
      <c r="F1972" s="120"/>
      <c r="G1972" s="120"/>
    </row>
    <row r="1973" spans="6:7" x14ac:dyDescent="0.25">
      <c r="F1973" s="120"/>
      <c r="G1973" s="120"/>
    </row>
    <row r="1974" spans="6:7" x14ac:dyDescent="0.25">
      <c r="F1974" s="120"/>
      <c r="G1974" s="120"/>
    </row>
    <row r="1975" spans="6:7" x14ac:dyDescent="0.25">
      <c r="F1975" s="120"/>
      <c r="G1975" s="120"/>
    </row>
    <row r="1976" spans="6:7" x14ac:dyDescent="0.25">
      <c r="F1976" s="120"/>
      <c r="G1976" s="120"/>
    </row>
    <row r="1977" spans="6:7" x14ac:dyDescent="0.25">
      <c r="F1977" s="120"/>
      <c r="G1977" s="120"/>
    </row>
    <row r="1978" spans="6:7" x14ac:dyDescent="0.25">
      <c r="F1978" s="120"/>
      <c r="G1978" s="120"/>
    </row>
    <row r="1979" spans="6:7" x14ac:dyDescent="0.25">
      <c r="F1979" s="120"/>
      <c r="G1979" s="120"/>
    </row>
    <row r="1980" spans="6:7" x14ac:dyDescent="0.25">
      <c r="F1980" s="120"/>
      <c r="G1980" s="120"/>
    </row>
    <row r="1981" spans="6:7" x14ac:dyDescent="0.25">
      <c r="F1981" s="120"/>
      <c r="G1981" s="120"/>
    </row>
    <row r="1982" spans="6:7" x14ac:dyDescent="0.25">
      <c r="F1982" s="120"/>
      <c r="G1982" s="120"/>
    </row>
    <row r="1983" spans="6:7" x14ac:dyDescent="0.25">
      <c r="F1983" s="120"/>
      <c r="G1983" s="120"/>
    </row>
    <row r="1984" spans="6:7" x14ac:dyDescent="0.25">
      <c r="F1984" s="120"/>
      <c r="G1984" s="120"/>
    </row>
    <row r="1985" spans="6:7" x14ac:dyDescent="0.25">
      <c r="F1985" s="120"/>
      <c r="G1985" s="120"/>
    </row>
    <row r="1986" spans="6:7" x14ac:dyDescent="0.25">
      <c r="F1986" s="120"/>
      <c r="G1986" s="120"/>
    </row>
    <row r="1987" spans="6:7" x14ac:dyDescent="0.25">
      <c r="F1987" s="120"/>
      <c r="G1987" s="120"/>
    </row>
    <row r="1988" spans="6:7" x14ac:dyDescent="0.25">
      <c r="F1988" s="120"/>
      <c r="G1988" s="120"/>
    </row>
    <row r="1989" spans="6:7" x14ac:dyDescent="0.25">
      <c r="F1989" s="120"/>
      <c r="G1989" s="120"/>
    </row>
    <row r="1990" spans="6:7" x14ac:dyDescent="0.25">
      <c r="F1990" s="120"/>
      <c r="G1990" s="120"/>
    </row>
    <row r="1991" spans="6:7" x14ac:dyDescent="0.25">
      <c r="F1991" s="120"/>
      <c r="G1991" s="120"/>
    </row>
    <row r="1992" spans="6:7" x14ac:dyDescent="0.25">
      <c r="F1992" s="120"/>
      <c r="G1992" s="120"/>
    </row>
    <row r="1993" spans="6:7" x14ac:dyDescent="0.25">
      <c r="F1993" s="120"/>
      <c r="G1993" s="120"/>
    </row>
    <row r="1994" spans="6:7" x14ac:dyDescent="0.25">
      <c r="F1994" s="120"/>
      <c r="G1994" s="120"/>
    </row>
    <row r="1995" spans="6:7" x14ac:dyDescent="0.25">
      <c r="F1995" s="120"/>
      <c r="G1995" s="120"/>
    </row>
    <row r="1996" spans="6:7" x14ac:dyDescent="0.25">
      <c r="F1996" s="120"/>
      <c r="G1996" s="120"/>
    </row>
    <row r="1997" spans="6:7" x14ac:dyDescent="0.25">
      <c r="F1997" s="120"/>
      <c r="G1997" s="120"/>
    </row>
    <row r="1998" spans="6:7" x14ac:dyDescent="0.25">
      <c r="F1998" s="120"/>
      <c r="G1998" s="120"/>
    </row>
    <row r="1999" spans="6:7" x14ac:dyDescent="0.25">
      <c r="F1999" s="120"/>
      <c r="G1999" s="120"/>
    </row>
    <row r="2000" spans="6:7" x14ac:dyDescent="0.25">
      <c r="F2000" s="120"/>
      <c r="G2000" s="120"/>
    </row>
    <row r="2001" spans="6:7" x14ac:dyDescent="0.25">
      <c r="F2001" s="120"/>
      <c r="G2001" s="120"/>
    </row>
    <row r="2002" spans="6:7" x14ac:dyDescent="0.25">
      <c r="F2002" s="120"/>
      <c r="G2002" s="120"/>
    </row>
    <row r="2003" spans="6:7" x14ac:dyDescent="0.25">
      <c r="F2003" s="120"/>
      <c r="G2003" s="120"/>
    </row>
    <row r="2004" spans="6:7" x14ac:dyDescent="0.25">
      <c r="F2004" s="120"/>
      <c r="G2004" s="120"/>
    </row>
    <row r="2005" spans="6:7" x14ac:dyDescent="0.25">
      <c r="F2005" s="120"/>
      <c r="G2005" s="120"/>
    </row>
    <row r="2006" spans="6:7" x14ac:dyDescent="0.25">
      <c r="F2006" s="120"/>
      <c r="G2006" s="120"/>
    </row>
    <row r="2007" spans="6:7" x14ac:dyDescent="0.25">
      <c r="F2007" s="120"/>
      <c r="G2007" s="120"/>
    </row>
    <row r="2008" spans="6:7" x14ac:dyDescent="0.25">
      <c r="F2008" s="120"/>
      <c r="G2008" s="120"/>
    </row>
    <row r="2009" spans="6:7" x14ac:dyDescent="0.25">
      <c r="F2009" s="120"/>
      <c r="G2009" s="120"/>
    </row>
    <row r="2010" spans="6:7" x14ac:dyDescent="0.25">
      <c r="F2010" s="120"/>
      <c r="G2010" s="120"/>
    </row>
    <row r="2011" spans="6:7" x14ac:dyDescent="0.25">
      <c r="F2011" s="120"/>
      <c r="G2011" s="120"/>
    </row>
    <row r="2012" spans="6:7" x14ac:dyDescent="0.25">
      <c r="F2012" s="120"/>
      <c r="G2012" s="120"/>
    </row>
    <row r="2013" spans="6:7" x14ac:dyDescent="0.25">
      <c r="F2013" s="120"/>
      <c r="G2013" s="120"/>
    </row>
    <row r="2014" spans="6:7" x14ac:dyDescent="0.25">
      <c r="F2014" s="120"/>
      <c r="G2014" s="120"/>
    </row>
    <row r="2015" spans="6:7" x14ac:dyDescent="0.25">
      <c r="F2015" s="120"/>
      <c r="G2015" s="120"/>
    </row>
    <row r="2016" spans="6:7" x14ac:dyDescent="0.25">
      <c r="F2016" s="120"/>
      <c r="G2016" s="120"/>
    </row>
    <row r="2017" spans="6:7" x14ac:dyDescent="0.25">
      <c r="F2017" s="120"/>
      <c r="G2017" s="120"/>
    </row>
    <row r="2018" spans="6:7" x14ac:dyDescent="0.25">
      <c r="F2018" s="120"/>
      <c r="G2018" s="120"/>
    </row>
    <row r="2019" spans="6:7" x14ac:dyDescent="0.25">
      <c r="F2019" s="120"/>
      <c r="G2019" s="120"/>
    </row>
    <row r="2020" spans="6:7" x14ac:dyDescent="0.25">
      <c r="F2020" s="120"/>
      <c r="G2020" s="120"/>
    </row>
    <row r="2021" spans="6:7" x14ac:dyDescent="0.25">
      <c r="F2021" s="120"/>
      <c r="G2021" s="120"/>
    </row>
    <row r="2022" spans="6:7" x14ac:dyDescent="0.25">
      <c r="F2022" s="120"/>
      <c r="G2022" s="120"/>
    </row>
    <row r="2023" spans="6:7" x14ac:dyDescent="0.25">
      <c r="F2023" s="120"/>
      <c r="G2023" s="120"/>
    </row>
    <row r="2024" spans="6:7" x14ac:dyDescent="0.25">
      <c r="F2024" s="120"/>
      <c r="G2024" s="120"/>
    </row>
    <row r="2025" spans="6:7" x14ac:dyDescent="0.25">
      <c r="F2025" s="120"/>
      <c r="G2025" s="120"/>
    </row>
    <row r="2026" spans="6:7" x14ac:dyDescent="0.25">
      <c r="F2026" s="120"/>
      <c r="G2026" s="120"/>
    </row>
    <row r="2027" spans="6:7" x14ac:dyDescent="0.25">
      <c r="F2027" s="120"/>
      <c r="G2027" s="120"/>
    </row>
    <row r="2028" spans="6:7" x14ac:dyDescent="0.25">
      <c r="F2028" s="120"/>
      <c r="G2028" s="120"/>
    </row>
    <row r="2029" spans="6:7" x14ac:dyDescent="0.25">
      <c r="F2029" s="120"/>
      <c r="G2029" s="120"/>
    </row>
    <row r="2030" spans="6:7" x14ac:dyDescent="0.25">
      <c r="F2030" s="120"/>
      <c r="G2030" s="120"/>
    </row>
    <row r="2031" spans="6:7" x14ac:dyDescent="0.25">
      <c r="F2031" s="120"/>
      <c r="G2031" s="120"/>
    </row>
    <row r="2032" spans="6:7" x14ac:dyDescent="0.25">
      <c r="F2032" s="120"/>
      <c r="G2032" s="120"/>
    </row>
    <row r="2033" spans="6:7" x14ac:dyDescent="0.25">
      <c r="F2033" s="120"/>
      <c r="G2033" s="120"/>
    </row>
    <row r="2034" spans="6:7" x14ac:dyDescent="0.25">
      <c r="F2034" s="120"/>
      <c r="G2034" s="120"/>
    </row>
    <row r="2035" spans="6:7" x14ac:dyDescent="0.25">
      <c r="F2035" s="120"/>
      <c r="G2035" s="120"/>
    </row>
    <row r="2036" spans="6:7" x14ac:dyDescent="0.25">
      <c r="F2036" s="120"/>
      <c r="G2036" s="120"/>
    </row>
    <row r="2037" spans="6:7" x14ac:dyDescent="0.25">
      <c r="F2037" s="120"/>
      <c r="G2037" s="120"/>
    </row>
    <row r="2038" spans="6:7" x14ac:dyDescent="0.25">
      <c r="F2038" s="120"/>
      <c r="G2038" s="120"/>
    </row>
    <row r="2039" spans="6:7" x14ac:dyDescent="0.25">
      <c r="F2039" s="120"/>
      <c r="G2039" s="120"/>
    </row>
    <row r="2040" spans="6:7" x14ac:dyDescent="0.25">
      <c r="F2040" s="120"/>
      <c r="G2040" s="120"/>
    </row>
    <row r="2041" spans="6:7" x14ac:dyDescent="0.25">
      <c r="F2041" s="120"/>
      <c r="G2041" s="120"/>
    </row>
    <row r="2042" spans="6:7" x14ac:dyDescent="0.25">
      <c r="F2042" s="120"/>
      <c r="G2042" s="120"/>
    </row>
    <row r="2043" spans="6:7" x14ac:dyDescent="0.25">
      <c r="F2043" s="120"/>
      <c r="G2043" s="120"/>
    </row>
    <row r="2044" spans="6:7" x14ac:dyDescent="0.25">
      <c r="F2044" s="120"/>
      <c r="G2044" s="120"/>
    </row>
    <row r="2045" spans="6:7" x14ac:dyDescent="0.25">
      <c r="F2045" s="120"/>
      <c r="G2045" s="120"/>
    </row>
    <row r="2046" spans="6:7" x14ac:dyDescent="0.25">
      <c r="F2046" s="120"/>
      <c r="G2046" s="120"/>
    </row>
    <row r="2047" spans="6:7" x14ac:dyDescent="0.25">
      <c r="F2047" s="120"/>
      <c r="G2047" s="120"/>
    </row>
    <row r="2048" spans="6:7" x14ac:dyDescent="0.25">
      <c r="F2048" s="120"/>
      <c r="G2048" s="120"/>
    </row>
    <row r="2049" spans="6:7" x14ac:dyDescent="0.25">
      <c r="F2049" s="120"/>
      <c r="G2049" s="120"/>
    </row>
    <row r="2050" spans="6:7" x14ac:dyDescent="0.25">
      <c r="F2050" s="120"/>
      <c r="G2050" s="120"/>
    </row>
    <row r="2051" spans="6:7" x14ac:dyDescent="0.25">
      <c r="F2051" s="120"/>
      <c r="G2051" s="120"/>
    </row>
    <row r="2052" spans="6:7" x14ac:dyDescent="0.25">
      <c r="F2052" s="120"/>
      <c r="G2052" s="120"/>
    </row>
    <row r="2053" spans="6:7" x14ac:dyDescent="0.25">
      <c r="F2053" s="120"/>
      <c r="G2053" s="120"/>
    </row>
    <row r="2054" spans="6:7" x14ac:dyDescent="0.25">
      <c r="F2054" s="120"/>
      <c r="G2054" s="120"/>
    </row>
    <row r="2055" spans="6:7" x14ac:dyDescent="0.25">
      <c r="F2055" s="120"/>
      <c r="G2055" s="120"/>
    </row>
    <row r="2056" spans="6:7" x14ac:dyDescent="0.25">
      <c r="F2056" s="120"/>
      <c r="G2056" s="120"/>
    </row>
    <row r="2057" spans="6:7" x14ac:dyDescent="0.25">
      <c r="F2057" s="120"/>
      <c r="G2057" s="120"/>
    </row>
    <row r="2058" spans="6:7" x14ac:dyDescent="0.25">
      <c r="F2058" s="120"/>
      <c r="G2058" s="120"/>
    </row>
    <row r="2059" spans="6:7" x14ac:dyDescent="0.25">
      <c r="F2059" s="120"/>
      <c r="G2059" s="120"/>
    </row>
    <row r="2060" spans="6:7" x14ac:dyDescent="0.25">
      <c r="F2060" s="120"/>
      <c r="G2060" s="120"/>
    </row>
    <row r="2061" spans="6:7" x14ac:dyDescent="0.25">
      <c r="F2061" s="120"/>
      <c r="G2061" s="120"/>
    </row>
    <row r="2062" spans="6:7" x14ac:dyDescent="0.25">
      <c r="F2062" s="120"/>
      <c r="G2062" s="120"/>
    </row>
    <row r="2063" spans="6:7" x14ac:dyDescent="0.25">
      <c r="F2063" s="120"/>
      <c r="G2063" s="120"/>
    </row>
    <row r="2064" spans="6:7" x14ac:dyDescent="0.25">
      <c r="F2064" s="120"/>
      <c r="G2064" s="120"/>
    </row>
    <row r="2065" spans="6:7" x14ac:dyDescent="0.25">
      <c r="F2065" s="120"/>
      <c r="G2065" s="120"/>
    </row>
    <row r="2066" spans="6:7" x14ac:dyDescent="0.25">
      <c r="F2066" s="120"/>
      <c r="G2066" s="120"/>
    </row>
    <row r="2067" spans="6:7" x14ac:dyDescent="0.25">
      <c r="F2067" s="120"/>
      <c r="G2067" s="120"/>
    </row>
    <row r="2068" spans="6:7" x14ac:dyDescent="0.25">
      <c r="F2068" s="120"/>
      <c r="G2068" s="120"/>
    </row>
    <row r="2069" spans="6:7" x14ac:dyDescent="0.25">
      <c r="F2069" s="120"/>
      <c r="G2069" s="120"/>
    </row>
    <row r="2070" spans="6:7" x14ac:dyDescent="0.25">
      <c r="F2070" s="120"/>
      <c r="G2070" s="120"/>
    </row>
    <row r="2071" spans="6:7" x14ac:dyDescent="0.25">
      <c r="F2071" s="120"/>
      <c r="G2071" s="120"/>
    </row>
    <row r="2072" spans="6:7" x14ac:dyDescent="0.25">
      <c r="F2072" s="120"/>
      <c r="G2072" s="120"/>
    </row>
    <row r="2073" spans="6:7" x14ac:dyDescent="0.25">
      <c r="F2073" s="120"/>
      <c r="G2073" s="120"/>
    </row>
    <row r="2074" spans="6:7" x14ac:dyDescent="0.25">
      <c r="F2074" s="120"/>
      <c r="G2074" s="120"/>
    </row>
    <row r="2075" spans="6:7" x14ac:dyDescent="0.25">
      <c r="F2075" s="120"/>
      <c r="G2075" s="120"/>
    </row>
    <row r="2076" spans="6:7" x14ac:dyDescent="0.25">
      <c r="F2076" s="120"/>
      <c r="G2076" s="120"/>
    </row>
    <row r="2077" spans="6:7" x14ac:dyDescent="0.25">
      <c r="F2077" s="120"/>
      <c r="G2077" s="120"/>
    </row>
    <row r="2078" spans="6:7" x14ac:dyDescent="0.25">
      <c r="F2078" s="120"/>
      <c r="G2078" s="120"/>
    </row>
    <row r="2079" spans="6:7" x14ac:dyDescent="0.25">
      <c r="F2079" s="120"/>
      <c r="G2079" s="120"/>
    </row>
    <row r="2080" spans="6:7" x14ac:dyDescent="0.25">
      <c r="F2080" s="120"/>
      <c r="G2080" s="120"/>
    </row>
    <row r="2081" spans="6:7" x14ac:dyDescent="0.25">
      <c r="F2081" s="120"/>
      <c r="G2081" s="120"/>
    </row>
    <row r="2082" spans="6:7" x14ac:dyDescent="0.25">
      <c r="F2082" s="120"/>
      <c r="G2082" s="120"/>
    </row>
    <row r="2083" spans="6:7" x14ac:dyDescent="0.25">
      <c r="F2083" s="120"/>
      <c r="G2083" s="120"/>
    </row>
    <row r="2084" spans="6:7" x14ac:dyDescent="0.25">
      <c r="F2084" s="120"/>
      <c r="G2084" s="120"/>
    </row>
    <row r="2085" spans="6:7" x14ac:dyDescent="0.25">
      <c r="F2085" s="120"/>
      <c r="G2085" s="120"/>
    </row>
    <row r="2086" spans="6:7" x14ac:dyDescent="0.25">
      <c r="F2086" s="120"/>
      <c r="G2086" s="120"/>
    </row>
    <row r="2087" spans="6:7" x14ac:dyDescent="0.25">
      <c r="F2087" s="120"/>
      <c r="G2087" s="120"/>
    </row>
    <row r="2088" spans="6:7" x14ac:dyDescent="0.25">
      <c r="F2088" s="120"/>
      <c r="G2088" s="120"/>
    </row>
    <row r="2089" spans="6:7" x14ac:dyDescent="0.25">
      <c r="F2089" s="120"/>
      <c r="G2089" s="120"/>
    </row>
    <row r="2090" spans="6:7" x14ac:dyDescent="0.25">
      <c r="F2090" s="120"/>
      <c r="G2090" s="120"/>
    </row>
    <row r="2091" spans="6:7" x14ac:dyDescent="0.25">
      <c r="F2091" s="120"/>
      <c r="G2091" s="120"/>
    </row>
    <row r="2092" spans="6:7" x14ac:dyDescent="0.25">
      <c r="F2092" s="120"/>
      <c r="G2092" s="120"/>
    </row>
    <row r="2093" spans="6:7" x14ac:dyDescent="0.25">
      <c r="F2093" s="120"/>
      <c r="G2093" s="120"/>
    </row>
    <row r="2094" spans="6:7" x14ac:dyDescent="0.25">
      <c r="F2094" s="120"/>
      <c r="G2094" s="120"/>
    </row>
    <row r="2095" spans="6:7" x14ac:dyDescent="0.25">
      <c r="F2095" s="120"/>
      <c r="G2095" s="120"/>
    </row>
    <row r="2096" spans="6:7" x14ac:dyDescent="0.25">
      <c r="F2096" s="120"/>
      <c r="G2096" s="120"/>
    </row>
    <row r="2097" spans="6:7" x14ac:dyDescent="0.25">
      <c r="F2097" s="120"/>
      <c r="G2097" s="120"/>
    </row>
    <row r="2098" spans="6:7" x14ac:dyDescent="0.25">
      <c r="F2098" s="120"/>
      <c r="G2098" s="120"/>
    </row>
    <row r="2099" spans="6:7" x14ac:dyDescent="0.25">
      <c r="F2099" s="120"/>
      <c r="G2099" s="120"/>
    </row>
    <row r="2100" spans="6:7" x14ac:dyDescent="0.25">
      <c r="F2100" s="120"/>
      <c r="G2100" s="120"/>
    </row>
    <row r="2101" spans="6:7" x14ac:dyDescent="0.25">
      <c r="F2101" s="120"/>
      <c r="G2101" s="120"/>
    </row>
    <row r="2102" spans="6:7" x14ac:dyDescent="0.25">
      <c r="F2102" s="120"/>
      <c r="G2102" s="120"/>
    </row>
    <row r="2103" spans="6:7" x14ac:dyDescent="0.25">
      <c r="F2103" s="120"/>
      <c r="G2103" s="120"/>
    </row>
    <row r="2104" spans="6:7" x14ac:dyDescent="0.25">
      <c r="F2104" s="120"/>
      <c r="G2104" s="120"/>
    </row>
    <row r="2105" spans="6:7" x14ac:dyDescent="0.25">
      <c r="F2105" s="120"/>
      <c r="G2105" s="120"/>
    </row>
    <row r="2106" spans="6:7" x14ac:dyDescent="0.25">
      <c r="F2106" s="120"/>
      <c r="G2106" s="120"/>
    </row>
    <row r="2107" spans="6:7" x14ac:dyDescent="0.25">
      <c r="F2107" s="120"/>
      <c r="G2107" s="120"/>
    </row>
    <row r="2108" spans="6:7" x14ac:dyDescent="0.25">
      <c r="F2108" s="120"/>
      <c r="G2108" s="120"/>
    </row>
    <row r="2109" spans="6:7" x14ac:dyDescent="0.25">
      <c r="F2109" s="120"/>
      <c r="G2109" s="120"/>
    </row>
    <row r="2110" spans="6:7" x14ac:dyDescent="0.25">
      <c r="F2110" s="120"/>
      <c r="G2110" s="120"/>
    </row>
    <row r="2111" spans="6:7" x14ac:dyDescent="0.25">
      <c r="F2111" s="120"/>
      <c r="G2111" s="120"/>
    </row>
    <row r="2112" spans="6:7" x14ac:dyDescent="0.25">
      <c r="F2112" s="120"/>
      <c r="G2112" s="120"/>
    </row>
  </sheetData>
  <autoFilter ref="C1:C2112"/>
  <mergeCells count="29">
    <mergeCell ref="E121:F121"/>
    <mergeCell ref="S3:S4"/>
    <mergeCell ref="T3:T4"/>
    <mergeCell ref="U3:U4"/>
    <mergeCell ref="V3:V4"/>
    <mergeCell ref="A118:E118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</mergeCells>
  <pageMargins left="0.39370078740157483" right="0.19685039370078741" top="0.35433070866141736" bottom="0.31496062992125984" header="0" footer="0"/>
  <pageSetup paperSize="9" scale="49" fitToHeight="8" orientation="landscape" r:id="rId1"/>
  <headerFooter alignWithMargins="0"/>
  <rowBreaks count="3" manualBreakCount="3">
    <brk id="40" max="22" man="1"/>
    <brk id="71" max="22" man="1"/>
    <brk id="100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</vt:lpstr>
      <vt:lpstr>'01.02'!Заголовки_для_печати</vt:lpstr>
      <vt:lpstr>'01.02'!Область_печати</vt:lpstr>
    </vt:vector>
  </TitlesOfParts>
  <Company>Фин.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 Windows</cp:lastModifiedBy>
  <cp:lastPrinted>2020-02-14T06:58:37Z</cp:lastPrinted>
  <dcterms:created xsi:type="dcterms:W3CDTF">2004-10-20T06:45:28Z</dcterms:created>
  <dcterms:modified xsi:type="dcterms:W3CDTF">2020-02-14T07:15:25Z</dcterms:modified>
</cp:coreProperties>
</file>