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2120" windowHeight="10305" tabRatio="351"/>
  </bookViews>
  <sheets>
    <sheet name="січень -20" sheetId="31" r:id="rId1"/>
  </sheets>
  <definedNames>
    <definedName name="_xlnm.Print_Area" localSheetId="0">'січень -20'!$A$1:$K$82</definedName>
  </definedNames>
  <calcPr calcId="144525"/>
</workbook>
</file>

<file path=xl/calcChain.xml><?xml version="1.0" encoding="utf-8"?>
<calcChain xmlns="http://schemas.openxmlformats.org/spreadsheetml/2006/main">
  <c r="J74" i="31" l="1"/>
  <c r="K53" i="31"/>
  <c r="J53" i="31"/>
  <c r="H53" i="31"/>
  <c r="G53" i="31"/>
  <c r="K29" i="31"/>
  <c r="J45" i="31" l="1"/>
  <c r="H45" i="31"/>
  <c r="G45" i="31"/>
  <c r="F44" i="31"/>
  <c r="E44" i="31" l="1"/>
  <c r="H44" i="31" s="1"/>
  <c r="G44" i="31" l="1"/>
  <c r="G48" i="31"/>
  <c r="H48" i="31"/>
  <c r="C44" i="31"/>
  <c r="I14" i="31" l="1"/>
  <c r="I13" i="31" s="1"/>
  <c r="H29" i="31" l="1"/>
  <c r="E20" i="31"/>
  <c r="C20" i="31"/>
  <c r="J77" i="31" l="1"/>
  <c r="H77" i="31" l="1"/>
  <c r="G77" i="31"/>
  <c r="F71" i="31"/>
  <c r="I71" i="31" l="1"/>
  <c r="J76" i="31" l="1"/>
  <c r="K75" i="31"/>
  <c r="J75" i="31"/>
  <c r="H75" i="31"/>
  <c r="G75" i="31"/>
  <c r="G74" i="31"/>
  <c r="K73" i="31"/>
  <c r="J73" i="31"/>
  <c r="G73" i="31"/>
  <c r="J72" i="31"/>
  <c r="G72" i="31"/>
  <c r="I78" i="31"/>
  <c r="F78" i="31"/>
  <c r="E71" i="31"/>
  <c r="E78" i="31" s="1"/>
  <c r="D71" i="31"/>
  <c r="D78" i="31" s="1"/>
  <c r="C71" i="31"/>
  <c r="C78" i="31" s="1"/>
  <c r="J70" i="31"/>
  <c r="H70" i="31"/>
  <c r="G70" i="31"/>
  <c r="K69" i="31"/>
  <c r="J69" i="31"/>
  <c r="H69" i="31"/>
  <c r="G69" i="31"/>
  <c r="K68" i="31"/>
  <c r="J68" i="31"/>
  <c r="G68" i="31"/>
  <c r="J67" i="31"/>
  <c r="G67" i="31"/>
  <c r="K66" i="31"/>
  <c r="J66" i="31"/>
  <c r="H66" i="31"/>
  <c r="G66" i="31"/>
  <c r="J63" i="31"/>
  <c r="J62" i="31"/>
  <c r="H62" i="31"/>
  <c r="G62" i="31"/>
  <c r="K61" i="31"/>
  <c r="J61" i="31"/>
  <c r="H61" i="31"/>
  <c r="G61" i="31"/>
  <c r="K59" i="31"/>
  <c r="J59" i="31"/>
  <c r="H59" i="31"/>
  <c r="G59" i="31"/>
  <c r="K58" i="31"/>
  <c r="J58" i="31"/>
  <c r="H58" i="31"/>
  <c r="G58" i="31"/>
  <c r="K57" i="31"/>
  <c r="J57" i="31"/>
  <c r="H57" i="31"/>
  <c r="G57" i="31"/>
  <c r="H56" i="31"/>
  <c r="G56" i="31"/>
  <c r="K55" i="31"/>
  <c r="J55" i="31"/>
  <c r="H55" i="31"/>
  <c r="G55" i="31"/>
  <c r="J54" i="31"/>
  <c r="H54" i="31"/>
  <c r="G54" i="31"/>
  <c r="J52" i="31"/>
  <c r="J44" i="31" s="1"/>
  <c r="H52" i="31"/>
  <c r="G52" i="31"/>
  <c r="J51" i="31"/>
  <c r="H51" i="31"/>
  <c r="G51" i="31"/>
  <c r="K50" i="31"/>
  <c r="J50" i="31"/>
  <c r="H50" i="31"/>
  <c r="G50" i="31"/>
  <c r="K49" i="31"/>
  <c r="J49" i="31"/>
  <c r="K48" i="31"/>
  <c r="J48" i="31"/>
  <c r="K47" i="31"/>
  <c r="J47" i="31"/>
  <c r="I46" i="31"/>
  <c r="F46" i="31"/>
  <c r="E46" i="31"/>
  <c r="D46" i="31"/>
  <c r="C46" i="31"/>
  <c r="K43" i="31"/>
  <c r="J43" i="31"/>
  <c r="H43" i="31"/>
  <c r="G43" i="31"/>
  <c r="K42" i="31"/>
  <c r="J42" i="31"/>
  <c r="H42" i="31"/>
  <c r="G42" i="31"/>
  <c r="K41" i="31"/>
  <c r="J41" i="31"/>
  <c r="H41" i="31"/>
  <c r="G41" i="31"/>
  <c r="K40" i="31"/>
  <c r="J40" i="31"/>
  <c r="H40" i="31"/>
  <c r="G40" i="31"/>
  <c r="I39" i="31"/>
  <c r="F39" i="31"/>
  <c r="E39" i="31"/>
  <c r="E38" i="31" s="1"/>
  <c r="D39" i="31"/>
  <c r="C39" i="31"/>
  <c r="C38" i="31" s="1"/>
  <c r="K36" i="31"/>
  <c r="J36" i="31"/>
  <c r="G36" i="31"/>
  <c r="J35" i="31"/>
  <c r="H35" i="31"/>
  <c r="G35" i="31"/>
  <c r="J34" i="31"/>
  <c r="F33" i="31"/>
  <c r="E33" i="31"/>
  <c r="D33" i="31"/>
  <c r="K32" i="31"/>
  <c r="J32" i="31"/>
  <c r="H32" i="31"/>
  <c r="G32" i="31"/>
  <c r="K31" i="31"/>
  <c r="J31" i="31"/>
  <c r="H31" i="31"/>
  <c r="G31" i="31"/>
  <c r="K30" i="31"/>
  <c r="J30" i="31"/>
  <c r="H30" i="31"/>
  <c r="G30" i="31"/>
  <c r="J29" i="31"/>
  <c r="G29" i="31"/>
  <c r="K28" i="31"/>
  <c r="J28" i="31"/>
  <c r="H28" i="31"/>
  <c r="G28" i="31"/>
  <c r="K27" i="31"/>
  <c r="J27" i="31"/>
  <c r="H27" i="31"/>
  <c r="G27" i="31"/>
  <c r="K26" i="31"/>
  <c r="J26" i="31"/>
  <c r="H26" i="31"/>
  <c r="G26" i="31"/>
  <c r="K25" i="31"/>
  <c r="J25" i="31"/>
  <c r="K24" i="31"/>
  <c r="J24" i="31"/>
  <c r="H24" i="31"/>
  <c r="G24" i="31"/>
  <c r="J23" i="31"/>
  <c r="K22" i="31"/>
  <c r="J22" i="31"/>
  <c r="H22" i="31"/>
  <c r="G22" i="31"/>
  <c r="K21" i="31"/>
  <c r="J21" i="31"/>
  <c r="H21" i="31"/>
  <c r="G21" i="31"/>
  <c r="I20" i="31"/>
  <c r="F20" i="31"/>
  <c r="D20" i="31"/>
  <c r="K19" i="31"/>
  <c r="J19" i="31"/>
  <c r="H19" i="31"/>
  <c r="G19" i="31"/>
  <c r="K18" i="31"/>
  <c r="J18" i="31"/>
  <c r="H18" i="31"/>
  <c r="G18" i="31"/>
  <c r="K17" i="31"/>
  <c r="J17" i="31"/>
  <c r="H17" i="31"/>
  <c r="G17" i="31"/>
  <c r="K16" i="31"/>
  <c r="J16" i="31"/>
  <c r="H16" i="31"/>
  <c r="G16" i="31"/>
  <c r="K15" i="31"/>
  <c r="J15" i="31"/>
  <c r="H15" i="31"/>
  <c r="G15" i="31"/>
  <c r="I8" i="31"/>
  <c r="F14" i="31"/>
  <c r="E14" i="31"/>
  <c r="E13" i="31" s="1"/>
  <c r="D14" i="31"/>
  <c r="C14" i="31"/>
  <c r="C13" i="31" s="1"/>
  <c r="C8" i="31" s="1"/>
  <c r="C37" i="31" s="1"/>
  <c r="F13" i="31"/>
  <c r="F8" i="31" s="1"/>
  <c r="E8" i="31"/>
  <c r="D13" i="31"/>
  <c r="D8" i="31" s="1"/>
  <c r="K12" i="31"/>
  <c r="J12" i="31"/>
  <c r="H12" i="31"/>
  <c r="G12" i="31"/>
  <c r="K10" i="31"/>
  <c r="J10" i="31"/>
  <c r="H10" i="31"/>
  <c r="G10" i="31"/>
  <c r="K9" i="31"/>
  <c r="J9" i="31"/>
  <c r="H9" i="31"/>
  <c r="G9" i="31"/>
  <c r="F38" i="31" l="1"/>
  <c r="C64" i="31"/>
  <c r="C79" i="31" s="1"/>
  <c r="H33" i="31"/>
  <c r="D38" i="31"/>
  <c r="G71" i="31"/>
  <c r="G78" i="31" s="1"/>
  <c r="G46" i="31"/>
  <c r="F37" i="31"/>
  <c r="G20" i="31"/>
  <c r="K20" i="31"/>
  <c r="I38" i="31"/>
  <c r="K46" i="31"/>
  <c r="J20" i="31"/>
  <c r="I37" i="31"/>
  <c r="D37" i="31"/>
  <c r="E37" i="31"/>
  <c r="H20" i="31"/>
  <c r="G14" i="31"/>
  <c r="G13" i="31" s="1"/>
  <c r="G8" i="31" s="1"/>
  <c r="J39" i="31"/>
  <c r="J14" i="31"/>
  <c r="K13" i="31"/>
  <c r="H78" i="31"/>
  <c r="K78" i="31"/>
  <c r="K8" i="31"/>
  <c r="H13" i="31"/>
  <c r="J13" i="31"/>
  <c r="J8" i="31" s="1"/>
  <c r="K14" i="31"/>
  <c r="G33" i="31"/>
  <c r="J33" i="31"/>
  <c r="G39" i="31"/>
  <c r="K39" i="31"/>
  <c r="H46" i="31"/>
  <c r="J46" i="31"/>
  <c r="J38" i="31" s="1"/>
  <c r="K71" i="31"/>
  <c r="H8" i="31"/>
  <c r="H14" i="31"/>
  <c r="H39" i="31"/>
  <c r="H71" i="31"/>
  <c r="J71" i="31"/>
  <c r="J78" i="31" s="1"/>
  <c r="K38" i="31" l="1"/>
  <c r="H38" i="31"/>
  <c r="G38" i="31"/>
  <c r="E64" i="31"/>
  <c r="E79" i="31" s="1"/>
  <c r="F64" i="31"/>
  <c r="F79" i="31" s="1"/>
  <c r="D64" i="31"/>
  <c r="D79" i="31" s="1"/>
  <c r="I64" i="31"/>
  <c r="I79" i="31" s="1"/>
  <c r="K37" i="31"/>
  <c r="H37" i="31"/>
  <c r="G37" i="31"/>
  <c r="J37" i="31"/>
  <c r="G64" i="31" l="1"/>
  <c r="G79" i="31" s="1"/>
  <c r="H64" i="31"/>
  <c r="K64" i="31"/>
  <c r="J64" i="31"/>
  <c r="J79" i="31" s="1"/>
  <c r="K79" i="31"/>
  <c r="H79" i="31"/>
</calcChain>
</file>

<file path=xl/sharedStrings.xml><?xml version="1.0" encoding="utf-8"?>
<sst xmlns="http://schemas.openxmlformats.org/spreadsheetml/2006/main" count="91" uniqueCount="84">
  <si>
    <t xml:space="preserve">                                    Аналіз</t>
  </si>
  <si>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</si>
  <si>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</si>
  <si>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</si>
  <si>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</si>
  <si>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</si>
  <si>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</si>
  <si>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</si>
  <si>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</si>
  <si>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</si>
  <si>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</si>
  <si>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</si>
  <si>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</si>
  <si>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</si>
  <si>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</si>
  <si>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</si>
  <si>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</si>
  <si>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</si>
  <si>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</si>
  <si>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</si>
  <si>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</si>
  <si>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*Податки і збори, нараховані до 1 січня 2015 року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</si>
  <si>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</si>
  <si>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</si>
  <si>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</si>
  <si>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</si>
  <si>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</si>
  <si>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</si>
  <si>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</si>
  <si>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</si>
  <si>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</si>
  <si>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</si>
  <si>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</si>
  <si>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</si>
  <si>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</si>
  <si>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</si>
  <si>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Іншi надходження до фондiв охорони навколишнього природного середовища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</si>
  <si>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</si>
  <si>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</si>
  <si>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</si>
  <si>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</si>
  <si>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Начальник відділу доходів бюджету                                          О.Хандучка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</si>
  <si>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</si>
  <si>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</si>
  <si>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</si>
  <si>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</si>
  <si>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</si>
  <si>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</si>
  <si>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</si>
  <si>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</si>
  <si>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</si>
  <si>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</si>
  <si>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</si>
  <si>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</si>
  <si>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</si>
  <si>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</si>
  <si>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</si>
  <si>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</si>
  <si>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</si>
  <si>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</si>
  <si>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</si>
  <si>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</si>
  <si>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</si>
  <si>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</si>
  <si>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</si>
  <si>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які стали інвалідами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</si>
  <si>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</si>
  <si>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</si>
  <si>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III групи відповідно до пунктів 11 - 14 частини другої статті 7 або учасниками бойових дій відповідно до пунктів 19 - 20 частини першої статті 6 Закону України  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</si>
  <si>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</si>
  <si>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</si>
  <si>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Затверджений бюджет                  на 2018р. зі змінами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</si>
  <si>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</si>
  <si>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</si>
  <si>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Затверджений бюджет                 на 2020 р.</t>
  </si>
  <si>
    <t xml:space="preserve">Затверджено розписом станом на  01.02.2020 р.                             </t>
  </si>
  <si>
    <t>Рентна плата за використання інших природних ресурсів</t>
  </si>
  <si>
    <t>Дотації з місцевиїх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</si>
  <si>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</si>
  <si>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 xml:space="preserve">                                       виконання  розпису доходів  бюджету Вараської міської ОТГ</t>
  </si>
  <si>
    <r>
      <t xml:space="preserve">                                                                                                                 станом  на 01 лютого 2020 року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</si>
  <si>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r>
      <t xml:space="preserve"> Фактичні надходження до бюджету станом  на 01</t>
    </r>
    <r>
      <rPr>
        <b/>
        <sz val="11"/>
        <color rgb="FFFF0000"/>
        <rFont val="Times New Roman"/>
        <family val="1"/>
        <charset val="204"/>
      </rPr>
      <t>.</t>
    </r>
    <r>
      <rPr>
        <b/>
        <sz val="11"/>
        <rFont val="Times New Roman"/>
        <family val="1"/>
        <charset val="204"/>
      </rPr>
      <t>02.2020р</t>
    </r>
    <r>
      <rPr>
        <b/>
        <sz val="11"/>
        <color indexed="10"/>
        <rFont val="Times New Roman"/>
        <family val="1"/>
        <charset val="204"/>
      </rPr>
      <t>.</t>
    </r>
  </si>
  <si>
    <t xml:space="preserve"> Фактичні надходження до бюджету станом  на 01.02.2019р.</t>
  </si>
  <si>
    <t>Відхилення фактичних надходжень на звітну дату 2020 року до фактичних надходжень у 2019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</si>
</sst>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b/>
      <sz val="11"/>
      <color indexed="10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b/>
      <sz val="15.5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6.5"/>
      <color indexed="8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6.5"/>
      <color indexed="8"/>
      <name val="Times New Roman"/>
      <family val="1"/>
      <charset val="204"/>
    </font>
    <font>
      <sz val="16.5"/>
      <color rgb="FF000000"/>
      <name val="Times New Roman"/>
      <family val="1"/>
      <charset val="204"/>
    </font>
    <font>
      <sz val="16.5"/>
      <color theme="1"/>
      <name val="Times New Roman"/>
      <family val="1"/>
      <charset val="204"/>
    </font>
    <font>
      <sz val="1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25" xfId="1" applyFont="1" applyBorder="1"/>
    <xf numFmtId="0" fontId="5" fillId="0" borderId="25" xfId="1" applyFont="1" applyBorder="1"/>
    <xf numFmtId="0" fontId="12" fillId="0" borderId="25" xfId="1" applyFont="1" applyBorder="1"/>
    <xf numFmtId="4" fontId="13" fillId="0" borderId="25" xfId="1" applyNumberFormat="1" applyFont="1" applyFill="1" applyBorder="1" applyAlignment="1">
      <alignment horizontal="right"/>
    </xf>
    <xf numFmtId="4" fontId="13" fillId="0" borderId="25" xfId="1" applyNumberFormat="1" applyFont="1" applyFill="1" applyBorder="1"/>
    <xf numFmtId="4" fontId="12" fillId="3" borderId="25" xfId="1" applyNumberFormat="1" applyFont="1" applyFill="1" applyBorder="1"/>
    <xf numFmtId="0" fontId="4" fillId="0" borderId="25" xfId="1" applyFont="1" applyFill="1" applyBorder="1"/>
    <xf numFmtId="0" fontId="4" fillId="0" borderId="25" xfId="1" applyFont="1" applyBorder="1"/>
    <xf numFmtId="0" fontId="0" fillId="0" borderId="23" xfId="0" applyBorder="1"/>
    <xf numFmtId="49" fontId="2" fillId="0" borderId="19" xfId="1" applyNumberFormat="1" applyFont="1" applyBorder="1" applyAlignment="1">
      <alignment horizontal="centerContinuous" vertical="center"/>
    </xf>
    <xf numFmtId="0" fontId="2" fillId="0" borderId="24" xfId="1" applyFont="1" applyBorder="1" applyAlignment="1">
      <alignment horizontal="centerContinuous" vertical="center"/>
    </xf>
    <xf numFmtId="0" fontId="2" fillId="0" borderId="26" xfId="1" applyFont="1" applyBorder="1" applyAlignment="1">
      <alignment horizontal="centerContinuous" vertical="center"/>
    </xf>
    <xf numFmtId="0" fontId="17" fillId="4" borderId="8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7" fillId="4" borderId="15" xfId="1" applyFont="1" applyFill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17" fillId="4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7" fillId="0" borderId="16" xfId="1" applyFont="1" applyFill="1" applyBorder="1" applyAlignment="1">
      <alignment horizontal="center"/>
    </xf>
    <xf numFmtId="0" fontId="17" fillId="5" borderId="1" xfId="1" applyFont="1" applyFill="1" applyBorder="1" applyAlignment="1">
      <alignment horizontal="center"/>
    </xf>
    <xf numFmtId="0" fontId="17" fillId="0" borderId="15" xfId="1" applyFont="1" applyFill="1" applyBorder="1" applyAlignment="1">
      <alignment horizontal="center"/>
    </xf>
    <xf numFmtId="0" fontId="18" fillId="4" borderId="27" xfId="1" applyFont="1" applyFill="1" applyBorder="1"/>
    <xf numFmtId="0" fontId="16" fillId="4" borderId="15" xfId="1" applyFont="1" applyFill="1" applyBorder="1" applyAlignment="1">
      <alignment horizontal="center"/>
    </xf>
    <xf numFmtId="166" fontId="23" fillId="4" borderId="9" xfId="1" applyNumberFormat="1" applyFont="1" applyFill="1" applyBorder="1" applyAlignment="1">
      <alignment wrapText="1"/>
    </xf>
    <xf numFmtId="166" fontId="23" fillId="4" borderId="9" xfId="1" applyNumberFormat="1" applyFont="1" applyFill="1" applyBorder="1" applyAlignment="1">
      <alignment horizontal="right" wrapText="1"/>
    </xf>
    <xf numFmtId="165" fontId="24" fillId="4" borderId="6" xfId="1" applyNumberFormat="1" applyFont="1" applyFill="1" applyBorder="1"/>
    <xf numFmtId="165" fontId="24" fillId="4" borderId="12" xfId="1" applyNumberFormat="1" applyFont="1" applyFill="1" applyBorder="1"/>
    <xf numFmtId="166" fontId="25" fillId="0" borderId="6" xfId="1" applyNumberFormat="1" applyFont="1" applyBorder="1" applyAlignment="1" applyProtection="1">
      <protection locked="0"/>
    </xf>
    <xf numFmtId="166" fontId="26" fillId="0" borderId="6" xfId="1" applyNumberFormat="1" applyFont="1" applyBorder="1" applyProtection="1">
      <protection locked="0"/>
    </xf>
    <xf numFmtId="166" fontId="26" fillId="4" borderId="6" xfId="1" applyNumberFormat="1" applyFont="1" applyFill="1" applyBorder="1" applyAlignment="1" applyProtection="1">
      <alignment horizontal="right"/>
      <protection locked="0"/>
    </xf>
    <xf numFmtId="166" fontId="26" fillId="3" borderId="6" xfId="1" applyNumberFormat="1" applyFont="1" applyFill="1" applyBorder="1" applyAlignment="1">
      <alignment horizontal="right"/>
    </xf>
    <xf numFmtId="165" fontId="26" fillId="3" borderId="6" xfId="1" applyNumberFormat="1" applyFont="1" applyFill="1" applyBorder="1"/>
    <xf numFmtId="166" fontId="26" fillId="0" borderId="6" xfId="1" applyNumberFormat="1" applyFont="1" applyBorder="1"/>
    <xf numFmtId="165" fontId="26" fillId="3" borderId="7" xfId="1" applyNumberFormat="1" applyFont="1" applyFill="1" applyBorder="1"/>
    <xf numFmtId="164" fontId="25" fillId="0" borderId="6" xfId="1" applyNumberFormat="1" applyFont="1" applyFill="1" applyBorder="1" applyAlignment="1" applyProtection="1">
      <alignment wrapText="1"/>
      <protection locked="0"/>
    </xf>
    <xf numFmtId="166" fontId="26" fillId="0" borderId="6" xfId="1" applyNumberFormat="1" applyFont="1" applyBorder="1" applyAlignment="1" applyProtection="1">
      <alignment horizontal="right"/>
      <protection locked="0"/>
    </xf>
    <xf numFmtId="166" fontId="26" fillId="4" borderId="6" xfId="1" applyNumberFormat="1" applyFont="1" applyFill="1" applyBorder="1" applyProtection="1">
      <protection locked="0"/>
    </xf>
    <xf numFmtId="166" fontId="25" fillId="0" borderId="13" xfId="1" applyNumberFormat="1" applyFont="1" applyBorder="1" applyAlignment="1">
      <alignment wrapText="1"/>
    </xf>
    <xf numFmtId="166" fontId="26" fillId="0" borderId="6" xfId="1" applyNumberFormat="1" applyFont="1" applyFill="1" applyBorder="1" applyProtection="1">
      <protection locked="0"/>
    </xf>
    <xf numFmtId="166" fontId="24" fillId="0" borderId="6" xfId="1" applyNumberFormat="1" applyFont="1" applyFill="1" applyBorder="1" applyAlignment="1" applyProtection="1">
      <protection locked="0"/>
    </xf>
    <xf numFmtId="166" fontId="24" fillId="0" borderId="6" xfId="1" applyNumberFormat="1" applyFont="1" applyFill="1" applyBorder="1" applyProtection="1">
      <protection locked="0"/>
    </xf>
    <xf numFmtId="166" fontId="24" fillId="4" borderId="6" xfId="1" applyNumberFormat="1" applyFont="1" applyFill="1" applyBorder="1" applyProtection="1">
      <protection locked="0"/>
    </xf>
    <xf numFmtId="166" fontId="24" fillId="3" borderId="6" xfId="1" applyNumberFormat="1" applyFont="1" applyFill="1" applyBorder="1" applyAlignment="1">
      <alignment horizontal="right"/>
    </xf>
    <xf numFmtId="166" fontId="24" fillId="0" borderId="6" xfId="1" applyNumberFormat="1" applyFont="1" applyBorder="1"/>
    <xf numFmtId="165" fontId="24" fillId="3" borderId="7" xfId="1" applyNumberFormat="1" applyFont="1" applyFill="1" applyBorder="1"/>
    <xf numFmtId="166" fontId="24" fillId="6" borderId="6" xfId="1" applyNumberFormat="1" applyFont="1" applyFill="1" applyBorder="1" applyProtection="1">
      <protection locked="0"/>
    </xf>
    <xf numFmtId="166" fontId="25" fillId="0" borderId="14" xfId="1" applyNumberFormat="1" applyFont="1" applyBorder="1" applyAlignment="1">
      <alignment wrapText="1"/>
    </xf>
    <xf numFmtId="166" fontId="23" fillId="4" borderId="11" xfId="1" applyNumberFormat="1" applyFont="1" applyFill="1" applyBorder="1" applyAlignment="1"/>
    <xf numFmtId="166" fontId="23" fillId="4" borderId="11" xfId="1" applyNumberFormat="1" applyFont="1" applyFill="1" applyBorder="1" applyAlignment="1">
      <alignment horizontal="right"/>
    </xf>
    <xf numFmtId="165" fontId="24" fillId="4" borderId="7" xfId="1" applyNumberFormat="1" applyFont="1" applyFill="1" applyBorder="1"/>
    <xf numFmtId="164" fontId="25" fillId="0" borderId="6" xfId="1" applyNumberFormat="1" applyFont="1" applyFill="1" applyBorder="1" applyAlignment="1" applyProtection="1">
      <alignment horizontal="right" wrapText="1"/>
      <protection locked="0"/>
    </xf>
    <xf numFmtId="165" fontId="26" fillId="0" borderId="7" xfId="1" applyNumberFormat="1" applyFont="1" applyBorder="1"/>
    <xf numFmtId="164" fontId="25" fillId="0" borderId="0" xfId="0" applyNumberFormat="1" applyFont="1" applyBorder="1" applyAlignment="1">
      <alignment horizontal="right" wrapText="1"/>
    </xf>
    <xf numFmtId="164" fontId="25" fillId="0" borderId="6" xfId="0" applyNumberFormat="1" applyFont="1" applyBorder="1" applyAlignment="1">
      <alignment horizontal="right" wrapText="1"/>
    </xf>
    <xf numFmtId="164" fontId="25" fillId="0" borderId="6" xfId="1" applyNumberFormat="1" applyFont="1" applyBorder="1" applyAlignment="1" applyProtection="1">
      <alignment horizontal="right" wrapText="1"/>
      <protection locked="0"/>
    </xf>
    <xf numFmtId="164" fontId="25" fillId="3" borderId="6" xfId="0" applyNumberFormat="1" applyFont="1" applyFill="1" applyBorder="1" applyAlignment="1" applyProtection="1">
      <alignment horizontal="right" wrapText="1"/>
    </xf>
    <xf numFmtId="164" fontId="27" fillId="0" borderId="6" xfId="1" applyNumberFormat="1" applyFont="1" applyBorder="1" applyAlignment="1" applyProtection="1">
      <alignment horizontal="right" wrapText="1"/>
      <protection locked="0"/>
    </xf>
    <xf numFmtId="164" fontId="28" fillId="0" borderId="17" xfId="0" applyNumberFormat="1" applyFont="1" applyBorder="1" applyAlignment="1" applyProtection="1">
      <alignment horizontal="right" wrapText="1"/>
      <protection locked="0"/>
    </xf>
    <xf numFmtId="164" fontId="28" fillId="0" borderId="6" xfId="0" applyNumberFormat="1" applyFont="1" applyBorder="1" applyAlignment="1" applyProtection="1">
      <alignment horizontal="right" wrapText="1"/>
      <protection locked="0"/>
    </xf>
    <xf numFmtId="164" fontId="25" fillId="0" borderId="6" xfId="1" applyNumberFormat="1" applyFont="1" applyBorder="1" applyAlignment="1" applyProtection="1">
      <alignment horizontal="right"/>
      <protection locked="0"/>
    </xf>
    <xf numFmtId="164" fontId="25" fillId="0" borderId="6" xfId="1" applyNumberFormat="1" applyFont="1" applyBorder="1" applyAlignment="1">
      <alignment horizontal="right"/>
    </xf>
    <xf numFmtId="164" fontId="25" fillId="0" borderId="11" xfId="1" applyNumberFormat="1" applyFont="1" applyBorder="1" applyAlignment="1">
      <alignment horizontal="right" wrapText="1"/>
    </xf>
    <xf numFmtId="166" fontId="26" fillId="0" borderId="11" xfId="1" applyNumberFormat="1" applyFont="1" applyFill="1" applyBorder="1" applyProtection="1">
      <protection locked="0"/>
    </xf>
    <xf numFmtId="166" fontId="26" fillId="4" borderId="11" xfId="1" applyNumberFormat="1" applyFont="1" applyFill="1" applyBorder="1" applyProtection="1">
      <protection locked="0"/>
    </xf>
    <xf numFmtId="0" fontId="29" fillId="4" borderId="11" xfId="1" applyFont="1" applyFill="1" applyBorder="1" applyAlignment="1">
      <alignment horizontal="left" wrapText="1"/>
    </xf>
    <xf numFmtId="0" fontId="25" fillId="0" borderId="6" xfId="1" applyFont="1" applyBorder="1" applyAlignment="1">
      <alignment wrapText="1"/>
    </xf>
    <xf numFmtId="0" fontId="25" fillId="0" borderId="11" xfId="1" applyFont="1" applyBorder="1" applyAlignment="1">
      <alignment wrapText="1"/>
    </xf>
    <xf numFmtId="166" fontId="24" fillId="0" borderId="6" xfId="1" applyNumberFormat="1" applyFont="1" applyBorder="1" applyAlignment="1" applyProtection="1">
      <alignment horizontal="right"/>
      <protection locked="0"/>
    </xf>
    <xf numFmtId="166" fontId="24" fillId="6" borderId="6" xfId="1" applyNumberFormat="1" applyFont="1" applyFill="1" applyBorder="1" applyAlignment="1" applyProtection="1">
      <alignment horizontal="right"/>
      <protection locked="0"/>
    </xf>
    <xf numFmtId="165" fontId="24" fillId="3" borderId="6" xfId="1" applyNumberFormat="1" applyFont="1" applyFill="1" applyBorder="1"/>
    <xf numFmtId="166" fontId="24" fillId="4" borderId="6" xfId="1" applyNumberFormat="1" applyFont="1" applyFill="1" applyBorder="1" applyAlignment="1" applyProtection="1">
      <alignment horizontal="right"/>
      <protection locked="0"/>
    </xf>
    <xf numFmtId="0" fontId="25" fillId="0" borderId="6" xfId="1" applyFont="1" applyBorder="1" applyAlignment="1">
      <alignment horizontal="right" wrapText="1"/>
    </xf>
    <xf numFmtId="166" fontId="26" fillId="4" borderId="6" xfId="1" applyNumberFormat="1" applyFont="1" applyFill="1" applyBorder="1" applyAlignment="1" applyProtection="1">
      <protection locked="0"/>
    </xf>
    <xf numFmtId="165" fontId="30" fillId="3" borderId="7" xfId="1" applyNumberFormat="1" applyFont="1" applyFill="1" applyBorder="1" applyAlignment="1"/>
    <xf numFmtId="165" fontId="23" fillId="3" borderId="7" xfId="1" applyNumberFormat="1" applyFont="1" applyFill="1" applyBorder="1" applyAlignment="1"/>
    <xf numFmtId="166" fontId="25" fillId="0" borderId="0" xfId="0" applyNumberFormat="1" applyFont="1" applyBorder="1" applyAlignment="1">
      <alignment horizontal="right" wrapText="1"/>
    </xf>
    <xf numFmtId="166" fontId="25" fillId="0" borderId="6" xfId="0" applyNumberFormat="1" applyFont="1" applyBorder="1" applyAlignment="1">
      <alignment horizontal="right" wrapText="1"/>
    </xf>
    <xf numFmtId="166" fontId="25" fillId="0" borderId="6" xfId="1" applyNumberFormat="1" applyFont="1" applyBorder="1" applyAlignment="1">
      <alignment horizontal="right" wrapText="1"/>
    </xf>
    <xf numFmtId="166" fontId="25" fillId="0" borderId="6" xfId="1" applyNumberFormat="1" applyFont="1" applyBorder="1" applyAlignment="1" applyProtection="1">
      <alignment horizontal="right" wrapText="1"/>
      <protection locked="0"/>
    </xf>
    <xf numFmtId="164" fontId="27" fillId="0" borderId="11" xfId="1" applyNumberFormat="1" applyFont="1" applyFill="1" applyBorder="1" applyAlignment="1">
      <alignment horizontal="right" wrapText="1"/>
    </xf>
    <xf numFmtId="164" fontId="26" fillId="4" borderId="6" xfId="1" applyNumberFormat="1" applyFont="1" applyFill="1" applyBorder="1" applyProtection="1">
      <protection locked="0"/>
    </xf>
    <xf numFmtId="166" fontId="24" fillId="4" borderId="11" xfId="1" applyNumberFormat="1" applyFont="1" applyFill="1" applyBorder="1" applyProtection="1">
      <protection locked="0"/>
    </xf>
    <xf numFmtId="165" fontId="24" fillId="4" borderId="30" xfId="1" applyNumberFormat="1" applyFont="1" applyFill="1" applyBorder="1"/>
    <xf numFmtId="164" fontId="25" fillId="0" borderId="13" xfId="1" applyNumberFormat="1" applyFont="1" applyBorder="1" applyAlignment="1">
      <alignment horizontal="right" wrapText="1"/>
    </xf>
    <xf numFmtId="0" fontId="31" fillId="0" borderId="6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2" fillId="0" borderId="6" xfId="0" applyFont="1" applyBorder="1" applyAlignment="1">
      <alignment horizontal="center"/>
    </xf>
    <xf numFmtId="0" fontId="32" fillId="4" borderId="6" xfId="0" applyFont="1" applyFill="1" applyBorder="1" applyAlignment="1">
      <alignment horizontal="right"/>
    </xf>
    <xf numFmtId="166" fontId="32" fillId="0" borderId="6" xfId="0" applyNumberFormat="1" applyFont="1" applyBorder="1" applyAlignment="1">
      <alignment horizontal="right"/>
    </xf>
    <xf numFmtId="166" fontId="32" fillId="4" borderId="6" xfId="0" applyNumberFormat="1" applyFont="1" applyFill="1" applyBorder="1" applyAlignment="1">
      <alignment horizontal="right"/>
    </xf>
    <xf numFmtId="0" fontId="27" fillId="0" borderId="11" xfId="1" applyFont="1" applyFill="1" applyBorder="1" applyAlignment="1">
      <alignment horizontal="right" wrapText="1"/>
    </xf>
    <xf numFmtId="166" fontId="24" fillId="5" borderId="6" xfId="1" applyNumberFormat="1" applyFont="1" applyFill="1" applyBorder="1" applyProtection="1">
      <protection locked="0"/>
    </xf>
    <xf numFmtId="165" fontId="26" fillId="5" borderId="6" xfId="1" applyNumberFormat="1" applyFont="1" applyFill="1" applyBorder="1"/>
    <xf numFmtId="166" fontId="26" fillId="5" borderId="6" xfId="1" applyNumberFormat="1" applyFont="1" applyFill="1" applyBorder="1" applyProtection="1">
      <protection locked="0"/>
    </xf>
    <xf numFmtId="0" fontId="25" fillId="0" borderId="6" xfId="1" applyFont="1" applyFill="1" applyBorder="1" applyAlignment="1">
      <alignment wrapText="1"/>
    </xf>
    <xf numFmtId="164" fontId="25" fillId="0" borderId="6" xfId="1" applyNumberFormat="1" applyFont="1" applyFill="1" applyBorder="1" applyAlignment="1"/>
    <xf numFmtId="166" fontId="26" fillId="0" borderId="6" xfId="1" applyNumberFormat="1" applyFont="1" applyFill="1" applyBorder="1" applyAlignment="1" applyProtection="1">
      <alignment horizontal="right"/>
      <protection locked="0"/>
    </xf>
    <xf numFmtId="166" fontId="24" fillId="4" borderId="28" xfId="1" applyNumberFormat="1" applyFont="1" applyFill="1" applyBorder="1" applyAlignment="1">
      <alignment horizontal="right"/>
    </xf>
    <xf numFmtId="165" fontId="24" fillId="4" borderId="29" xfId="1" applyNumberFormat="1" applyFont="1" applyFill="1" applyBorder="1"/>
    <xf numFmtId="165" fontId="24" fillId="4" borderId="11" xfId="1" applyNumberFormat="1" applyFont="1" applyFill="1" applyBorder="1"/>
    <xf numFmtId="0" fontId="25" fillId="0" borderId="6" xfId="0" applyFont="1" applyBorder="1" applyAlignment="1">
      <alignment wrapText="1"/>
    </xf>
    <xf numFmtId="0" fontId="0" fillId="0" borderId="0" xfId="0" applyBorder="1"/>
    <xf numFmtId="165" fontId="24" fillId="4" borderId="28" xfId="1" applyNumberFormat="1" applyFont="1" applyFill="1" applyBorder="1"/>
    <xf numFmtId="0" fontId="17" fillId="0" borderId="35" xfId="1" applyFont="1" applyBorder="1" applyAlignment="1">
      <alignment horizontal="center"/>
    </xf>
    <xf numFmtId="164" fontId="25" fillId="0" borderId="6" xfId="1" applyNumberFormat="1" applyFont="1" applyBorder="1" applyAlignment="1">
      <alignment horizontal="right" wrapText="1"/>
    </xf>
    <xf numFmtId="166" fontId="31" fillId="0" borderId="14" xfId="0" applyNumberFormat="1" applyFont="1" applyBorder="1" applyAlignment="1">
      <alignment horizontal="right" wrapText="1"/>
    </xf>
    <xf numFmtId="166" fontId="32" fillId="5" borderId="6" xfId="0" applyNumberFormat="1" applyFont="1" applyFill="1" applyBorder="1" applyAlignment="1">
      <alignment horizontal="right"/>
    </xf>
    <xf numFmtId="164" fontId="27" fillId="5" borderId="6" xfId="1" applyNumberFormat="1" applyFont="1" applyFill="1" applyBorder="1" applyAlignment="1">
      <alignment horizontal="right" wrapText="1"/>
    </xf>
    <xf numFmtId="164" fontId="25" fillId="0" borderId="13" xfId="1" applyNumberFormat="1" applyFont="1" applyFill="1" applyBorder="1" applyAlignment="1" applyProtection="1">
      <alignment wrapText="1"/>
      <protection locked="0"/>
    </xf>
    <xf numFmtId="166" fontId="35" fillId="0" borderId="6" xfId="1" applyNumberFormat="1" applyFont="1" applyBorder="1" applyAlignment="1">
      <alignment horizontal="right" wrapText="1"/>
    </xf>
    <xf numFmtId="0" fontId="36" fillId="2" borderId="2" xfId="1" applyFont="1" applyFill="1" applyBorder="1" applyAlignment="1">
      <alignment horizontal="center" vertical="center"/>
    </xf>
    <xf numFmtId="0" fontId="36" fillId="2" borderId="34" xfId="1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6" fillId="2" borderId="3" xfId="1" applyFont="1" applyFill="1" applyBorder="1" applyAlignment="1">
      <alignment horizontal="center" vertical="center"/>
    </xf>
    <xf numFmtId="0" fontId="36" fillId="2" borderId="4" xfId="1" applyFont="1" applyFill="1" applyBorder="1" applyAlignment="1">
      <alignment horizontal="center" vertical="center"/>
    </xf>
    <xf numFmtId="0" fontId="36" fillId="2" borderId="21" xfId="1" applyFont="1" applyFill="1" applyBorder="1" applyAlignment="1">
      <alignment horizontal="center" vertical="center"/>
    </xf>
    <xf numFmtId="0" fontId="36" fillId="2" borderId="22" xfId="1" applyFont="1" applyFill="1" applyBorder="1" applyAlignment="1">
      <alignment horizontal="center" vertical="center"/>
    </xf>
    <xf numFmtId="0" fontId="36" fillId="0" borderId="4" xfId="1" applyFont="1" applyFill="1" applyBorder="1" applyAlignment="1">
      <alignment horizontal="center" vertical="center"/>
    </xf>
    <xf numFmtId="0" fontId="36" fillId="2" borderId="0" xfId="1" applyFont="1" applyFill="1" applyBorder="1" applyAlignment="1">
      <alignment horizontal="center" vertical="center"/>
    </xf>
    <xf numFmtId="0" fontId="36" fillId="2" borderId="5" xfId="1" applyFont="1" applyFill="1" applyBorder="1" applyAlignment="1">
      <alignment horizontal="center" vertical="center"/>
    </xf>
    <xf numFmtId="0" fontId="38" fillId="4" borderId="9" xfId="1" applyFont="1" applyFill="1" applyBorder="1" applyAlignment="1">
      <alignment horizontal="left" wrapText="1"/>
    </xf>
    <xf numFmtId="0" fontId="39" fillId="0" borderId="6" xfId="1" applyFont="1" applyBorder="1" applyAlignment="1" applyProtection="1">
      <protection locked="0"/>
    </xf>
    <xf numFmtId="0" fontId="39" fillId="0" borderId="6" xfId="1" applyFont="1" applyFill="1" applyBorder="1" applyAlignment="1" applyProtection="1">
      <alignment wrapText="1"/>
      <protection locked="0"/>
    </xf>
    <xf numFmtId="0" fontId="39" fillId="0" borderId="13" xfId="1" applyFont="1" applyFill="1" applyBorder="1" applyAlignment="1" applyProtection="1">
      <alignment wrapText="1"/>
      <protection locked="0"/>
    </xf>
    <xf numFmtId="0" fontId="39" fillId="0" borderId="13" xfId="1" applyFont="1" applyBorder="1" applyAlignment="1">
      <alignment horizontal="left" wrapText="1"/>
    </xf>
    <xf numFmtId="0" fontId="40" fillId="0" borderId="14" xfId="1" applyFont="1" applyBorder="1" applyAlignment="1">
      <alignment horizontal="left" wrapText="1"/>
    </xf>
    <xf numFmtId="0" fontId="39" fillId="0" borderId="14" xfId="1" applyFont="1" applyBorder="1" applyAlignment="1">
      <alignment horizontal="left" wrapText="1"/>
    </xf>
    <xf numFmtId="49" fontId="39" fillId="0" borderId="14" xfId="1" applyNumberFormat="1" applyFont="1" applyBorder="1" applyAlignment="1">
      <alignment horizontal="left" wrapText="1"/>
    </xf>
    <xf numFmtId="0" fontId="38" fillId="4" borderId="11" xfId="1" applyFont="1" applyFill="1" applyBorder="1" applyAlignment="1">
      <alignment horizontal="left" wrapText="1"/>
    </xf>
    <xf numFmtId="0" fontId="39" fillId="0" borderId="6" xfId="1" applyFont="1" applyFill="1" applyBorder="1" applyAlignment="1" applyProtection="1">
      <alignment horizontal="left" wrapText="1"/>
      <protection locked="0"/>
    </xf>
    <xf numFmtId="0" fontId="39" fillId="0" borderId="6" xfId="0" applyFont="1" applyBorder="1" applyAlignment="1">
      <alignment wrapText="1"/>
    </xf>
    <xf numFmtId="0" fontId="39" fillId="0" borderId="6" xfId="1" applyFont="1" applyBorder="1" applyAlignment="1"/>
    <xf numFmtId="0" fontId="39" fillId="0" borderId="6" xfId="1" applyFont="1" applyBorder="1" applyAlignment="1" applyProtection="1">
      <alignment wrapText="1"/>
      <protection locked="0"/>
    </xf>
    <xf numFmtId="0" fontId="39" fillId="3" borderId="6" xfId="0" applyFont="1" applyFill="1" applyBorder="1" applyAlignment="1" applyProtection="1">
      <alignment horizontal="left" wrapText="1"/>
    </xf>
    <xf numFmtId="49" fontId="41" fillId="0" borderId="6" xfId="1" applyNumberFormat="1" applyFont="1" applyBorder="1" applyAlignment="1" applyProtection="1">
      <alignment horizontal="left" wrapText="1"/>
      <protection locked="0"/>
    </xf>
    <xf numFmtId="49" fontId="39" fillId="0" borderId="6" xfId="0" applyNumberFormat="1" applyFont="1" applyBorder="1" applyAlignment="1" applyProtection="1">
      <alignment horizontal="left" wrapText="1"/>
      <protection locked="0"/>
    </xf>
    <xf numFmtId="0" fontId="42" fillId="0" borderId="0" xfId="0" applyFont="1" applyAlignment="1">
      <alignment wrapText="1"/>
    </xf>
    <xf numFmtId="11" fontId="39" fillId="0" borderId="11" xfId="1" applyNumberFormat="1" applyFont="1" applyBorder="1" applyAlignment="1">
      <alignment wrapText="1"/>
    </xf>
    <xf numFmtId="0" fontId="39" fillId="0" borderId="6" xfId="1" applyFont="1" applyBorder="1" applyAlignment="1">
      <alignment wrapText="1"/>
    </xf>
    <xf numFmtId="0" fontId="42" fillId="0" borderId="6" xfId="0" applyFont="1" applyBorder="1" applyAlignment="1">
      <alignment wrapText="1"/>
    </xf>
    <xf numFmtId="0" fontId="39" fillId="0" borderId="11" xfId="1" applyFont="1" applyBorder="1" applyAlignment="1">
      <alignment wrapText="1"/>
    </xf>
    <xf numFmtId="0" fontId="38" fillId="0" borderId="6" xfId="1" applyFont="1" applyFill="1" applyBorder="1" applyAlignment="1">
      <alignment horizontal="left" wrapText="1"/>
    </xf>
    <xf numFmtId="0" fontId="39" fillId="0" borderId="6" xfId="1" applyFont="1" applyBorder="1" applyAlignment="1">
      <alignment horizontal="left" wrapText="1"/>
    </xf>
    <xf numFmtId="0" fontId="39" fillId="0" borderId="0" xfId="0" applyFont="1" applyBorder="1" applyAlignment="1">
      <alignment wrapText="1"/>
    </xf>
    <xf numFmtId="0" fontId="40" fillId="0" borderId="6" xfId="1" applyFont="1" applyBorder="1" applyAlignment="1">
      <alignment horizontal="left" wrapText="1"/>
    </xf>
    <xf numFmtId="0" fontId="39" fillId="0" borderId="6" xfId="0" applyFont="1" applyBorder="1" applyAlignment="1">
      <alignment horizontal="left" wrapText="1"/>
    </xf>
    <xf numFmtId="0" fontId="39" fillId="0" borderId="17" xfId="0" applyFont="1" applyBorder="1" applyAlignment="1">
      <alignment horizontal="left" wrapText="1"/>
    </xf>
    <xf numFmtId="0" fontId="43" fillId="0" borderId="6" xfId="0" applyFont="1" applyBorder="1" applyAlignment="1">
      <alignment horizontal="left" wrapText="1"/>
    </xf>
    <xf numFmtId="0" fontId="43" fillId="0" borderId="0" xfId="0" applyFont="1" applyBorder="1" applyAlignment="1">
      <alignment horizontal="left" wrapText="1"/>
    </xf>
    <xf numFmtId="11" fontId="39" fillId="0" borderId="17" xfId="1" applyNumberFormat="1" applyFont="1" applyBorder="1" applyAlignment="1" applyProtection="1">
      <alignment horizontal="left" wrapText="1"/>
      <protection locked="0"/>
    </xf>
    <xf numFmtId="0" fontId="39" fillId="0" borderId="33" xfId="0" applyFont="1" applyBorder="1" applyAlignment="1">
      <alignment horizontal="left" wrapText="1"/>
    </xf>
    <xf numFmtId="0" fontId="41" fillId="0" borderId="11" xfId="1" applyFont="1" applyFill="1" applyBorder="1" applyAlignment="1">
      <alignment horizontal="left" wrapText="1"/>
    </xf>
    <xf numFmtId="49" fontId="39" fillId="0" borderId="13" xfId="1" applyNumberFormat="1" applyFont="1" applyBorder="1" applyAlignment="1">
      <alignment horizontal="left" wrapText="1"/>
    </xf>
    <xf numFmtId="0" fontId="43" fillId="0" borderId="6" xfId="0" applyFont="1" applyBorder="1" applyAlignment="1">
      <alignment wrapText="1"/>
    </xf>
    <xf numFmtId="0" fontId="43" fillId="0" borderId="13" xfId="0" applyFont="1" applyBorder="1" applyAlignment="1">
      <alignment horizontal="left" wrapText="1"/>
    </xf>
    <xf numFmtId="0" fontId="43" fillId="0" borderId="14" xfId="0" applyFont="1" applyBorder="1" applyAlignment="1">
      <alignment horizontal="left" wrapText="1"/>
    </xf>
    <xf numFmtId="0" fontId="38" fillId="4" borderId="6" xfId="1" applyFont="1" applyFill="1" applyBorder="1" applyAlignment="1">
      <alignment horizontal="left" wrapText="1"/>
    </xf>
    <xf numFmtId="0" fontId="41" fillId="5" borderId="6" xfId="1" applyFont="1" applyFill="1" applyBorder="1" applyAlignment="1">
      <alignment horizontal="left" wrapText="1"/>
    </xf>
    <xf numFmtId="0" fontId="39" fillId="0" borderId="0" xfId="1" applyFont="1" applyFill="1" applyBorder="1" applyAlignment="1">
      <alignment wrapText="1"/>
    </xf>
    <xf numFmtId="0" fontId="39" fillId="0" borderId="6" xfId="1" applyFont="1" applyFill="1" applyBorder="1" applyAlignment="1"/>
    <xf numFmtId="0" fontId="40" fillId="4" borderId="28" xfId="1" applyFont="1" applyFill="1" applyBorder="1" applyAlignment="1">
      <alignment horizontal="left"/>
    </xf>
    <xf numFmtId="11" fontId="44" fillId="0" borderId="6" xfId="1" applyNumberFormat="1" applyFont="1" applyBorder="1" applyAlignment="1" applyProtection="1">
      <alignment horizontal="left" wrapText="1"/>
      <protection locked="0"/>
    </xf>
    <xf numFmtId="0" fontId="44" fillId="0" borderId="6" xfId="0" applyFont="1" applyBorder="1" applyAlignment="1">
      <alignment horizontal="left" wrapText="1"/>
    </xf>
    <xf numFmtId="166" fontId="24" fillId="4" borderId="6" xfId="1" applyNumberFormat="1" applyFont="1" applyFill="1" applyBorder="1" applyAlignment="1" applyProtection="1"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21" xfId="1" applyFont="1" applyBorder="1" applyAlignment="1">
      <alignment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33" fillId="0" borderId="16" xfId="1" applyFont="1" applyFill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0" fillId="0" borderId="21" xfId="1" applyFont="1" applyBorder="1" applyAlignment="1">
      <alignment vertical="center"/>
    </xf>
    <xf numFmtId="0" fontId="21" fillId="0" borderId="10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W89"/>
  <sheetViews>
    <sheetView tabSelected="1" view="pageBreakPreview" zoomScale="60" zoomScaleNormal="60" workbookViewId="0">
      <selection activeCell="J11" sqref="J11"/>
    </sheetView>
  </sheetViews>
  <sheetFormatPr defaultRowHeight="15" x14ac:dyDescent="0.25"/>
  <cols>
    <col min="1" max="1" width="15.7109375" customWidth="1"/>
    <col min="2" max="2" width="93.85546875" customWidth="1"/>
    <col min="3" max="3" width="16.5703125" customWidth="1"/>
    <col min="4" max="4" width="17" hidden="1" customWidth="1"/>
    <col min="5" max="5" width="18.5703125" customWidth="1"/>
    <col min="6" max="6" width="16.7109375" customWidth="1"/>
    <col min="7" max="7" width="15.140625" customWidth="1"/>
    <col min="8" max="8" width="14.7109375" customWidth="1"/>
    <col min="9" max="9" width="16.28515625" customWidth="1"/>
    <col min="10" max="10" width="15.5703125" customWidth="1"/>
    <col min="11" max="11" width="15.42578125" customWidth="1"/>
  </cols>
  <sheetData>
    <row r="1" spans="1:11" ht="20.25" x14ac:dyDescent="0.3">
      <c r="A1" s="2"/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x14ac:dyDescent="0.3">
      <c r="A2" s="2"/>
      <c r="B2" s="189" t="s">
        <v>79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1:11" ht="20.25" x14ac:dyDescent="0.3">
      <c r="A3" s="2"/>
      <c r="B3" s="190" t="s">
        <v>80</v>
      </c>
      <c r="C3" s="190"/>
      <c r="D3" s="190"/>
      <c r="E3" s="190"/>
      <c r="F3" s="190"/>
      <c r="G3" s="190"/>
      <c r="H3" s="190"/>
      <c r="I3" s="190"/>
      <c r="J3" s="190"/>
      <c r="K3" s="190"/>
    </row>
    <row r="4" spans="1:11" ht="16.5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49.5" customHeight="1" x14ac:dyDescent="0.25">
      <c r="A5" s="191" t="s">
        <v>44</v>
      </c>
      <c r="B5" s="193" t="s">
        <v>45</v>
      </c>
      <c r="C5" s="195" t="s">
        <v>74</v>
      </c>
      <c r="D5" s="195" t="s">
        <v>71</v>
      </c>
      <c r="E5" s="197" t="s">
        <v>75</v>
      </c>
      <c r="F5" s="182" t="s">
        <v>81</v>
      </c>
      <c r="G5" s="184" t="s">
        <v>1</v>
      </c>
      <c r="H5" s="184"/>
      <c r="I5" s="182" t="s">
        <v>82</v>
      </c>
      <c r="J5" s="184" t="s">
        <v>83</v>
      </c>
      <c r="K5" s="185"/>
    </row>
    <row r="6" spans="1:11" ht="19.5" customHeight="1" x14ac:dyDescent="0.25">
      <c r="A6" s="192"/>
      <c r="B6" s="194"/>
      <c r="C6" s="196"/>
      <c r="D6" s="196"/>
      <c r="E6" s="198"/>
      <c r="F6" s="183"/>
      <c r="G6" s="24" t="s">
        <v>2</v>
      </c>
      <c r="H6" s="25" t="s">
        <v>3</v>
      </c>
      <c r="I6" s="183"/>
      <c r="J6" s="24" t="s">
        <v>2</v>
      </c>
      <c r="K6" s="26" t="s">
        <v>3</v>
      </c>
    </row>
    <row r="7" spans="1:11" ht="21" customHeight="1" x14ac:dyDescent="0.25">
      <c r="A7" s="128">
        <v>1</v>
      </c>
      <c r="B7" s="129">
        <v>2</v>
      </c>
      <c r="C7" s="130">
        <v>3</v>
      </c>
      <c r="D7" s="131">
        <v>4</v>
      </c>
      <c r="E7" s="131">
        <v>4</v>
      </c>
      <c r="F7" s="132">
        <v>5</v>
      </c>
      <c r="G7" s="133">
        <v>6</v>
      </c>
      <c r="H7" s="134">
        <v>7</v>
      </c>
      <c r="I7" s="135">
        <v>8</v>
      </c>
      <c r="J7" s="136">
        <v>9</v>
      </c>
      <c r="K7" s="137">
        <v>10</v>
      </c>
    </row>
    <row r="8" spans="1:11" ht="27.75" customHeight="1" x14ac:dyDescent="0.3">
      <c r="A8" s="27">
        <v>100000</v>
      </c>
      <c r="B8" s="138" t="s">
        <v>4</v>
      </c>
      <c r="C8" s="41">
        <f>SUM(C9:C12,C13)</f>
        <v>476266.9</v>
      </c>
      <c r="D8" s="42">
        <f>SUM(D9:D12,D13)</f>
        <v>0</v>
      </c>
      <c r="E8" s="42">
        <f>SUM(E9:E12,E13)</f>
        <v>48795</v>
      </c>
      <c r="F8" s="42">
        <f>SUM(F9:F12,F13)</f>
        <v>53430.3</v>
      </c>
      <c r="G8" s="42">
        <f>SUM(G9:G12,G13)</f>
        <v>4635.300000000002</v>
      </c>
      <c r="H8" s="43">
        <f>SUM(F8/E8)</f>
        <v>1.0949953888718107</v>
      </c>
      <c r="I8" s="42">
        <f>SUM(I9:I12,I13)</f>
        <v>38396.800000000003</v>
      </c>
      <c r="J8" s="42">
        <f>SUM(J9:J13)</f>
        <v>15033.500000000004</v>
      </c>
      <c r="K8" s="44">
        <f>SUM(F8/I8)*100%</f>
        <v>1.3915300233352779</v>
      </c>
    </row>
    <row r="9" spans="1:11" ht="27.75" customHeight="1" x14ac:dyDescent="0.3">
      <c r="A9" s="28">
        <v>110100</v>
      </c>
      <c r="B9" s="139" t="s">
        <v>5</v>
      </c>
      <c r="C9" s="45">
        <v>406619.4</v>
      </c>
      <c r="D9" s="45"/>
      <c r="E9" s="46">
        <v>42227.5</v>
      </c>
      <c r="F9" s="47">
        <v>46893.4</v>
      </c>
      <c r="G9" s="48">
        <f>SUM(F9-E9)</f>
        <v>4665.9000000000015</v>
      </c>
      <c r="H9" s="49">
        <f>SUM(F9/E9)</f>
        <v>1.1104943461014742</v>
      </c>
      <c r="I9" s="47">
        <v>31499.1</v>
      </c>
      <c r="J9" s="50">
        <f>SUM(F9-I9)</f>
        <v>15394.300000000003</v>
      </c>
      <c r="K9" s="51">
        <f>SUM(F9/I9)*100%</f>
        <v>1.4887218999907934</v>
      </c>
    </row>
    <row r="10" spans="1:11" ht="25.5" customHeight="1" x14ac:dyDescent="0.3">
      <c r="A10" s="29">
        <v>110200</v>
      </c>
      <c r="B10" s="140" t="s">
        <v>6</v>
      </c>
      <c r="C10" s="52">
        <v>401.5</v>
      </c>
      <c r="D10" s="52"/>
      <c r="E10" s="53"/>
      <c r="F10" s="54"/>
      <c r="G10" s="48">
        <f t="shared" ref="G10:G12" si="0">SUM(F10-E10)</f>
        <v>0</v>
      </c>
      <c r="H10" s="49" t="e">
        <f t="shared" ref="H10:H12" si="1">SUM(F10/E10)</f>
        <v>#DIV/0!</v>
      </c>
      <c r="I10" s="54"/>
      <c r="J10" s="50">
        <f t="shared" ref="J10:J19" si="2">SUM(F10-I10)</f>
        <v>0</v>
      </c>
      <c r="K10" s="51" t="e">
        <f t="shared" ref="K10:K32" si="3">SUM(F10/I10)*100%</f>
        <v>#DIV/0!</v>
      </c>
    </row>
    <row r="11" spans="1:11" ht="26.25" customHeight="1" x14ac:dyDescent="0.3">
      <c r="A11" s="29">
        <v>130000</v>
      </c>
      <c r="B11" s="141" t="s">
        <v>76</v>
      </c>
      <c r="C11" s="126">
        <v>95</v>
      </c>
      <c r="D11" s="126"/>
      <c r="E11" s="53"/>
      <c r="F11" s="54"/>
      <c r="G11" s="48"/>
      <c r="H11" s="49"/>
      <c r="I11" s="54"/>
      <c r="J11" s="50"/>
      <c r="K11" s="51"/>
    </row>
    <row r="12" spans="1:11" ht="21" x14ac:dyDescent="0.3">
      <c r="A12" s="29">
        <v>140400</v>
      </c>
      <c r="B12" s="142" t="s">
        <v>72</v>
      </c>
      <c r="C12" s="55">
        <v>6500</v>
      </c>
      <c r="D12" s="55"/>
      <c r="E12" s="56">
        <v>500</v>
      </c>
      <c r="F12" s="54">
        <v>606.1</v>
      </c>
      <c r="G12" s="48">
        <f t="shared" si="0"/>
        <v>106.10000000000002</v>
      </c>
      <c r="H12" s="49">
        <f t="shared" si="1"/>
        <v>1.2121999999999999</v>
      </c>
      <c r="I12" s="54">
        <v>485.4</v>
      </c>
      <c r="J12" s="50">
        <f t="shared" si="2"/>
        <v>120.70000000000005</v>
      </c>
      <c r="K12" s="51">
        <f t="shared" si="3"/>
        <v>1.2486608982282654</v>
      </c>
    </row>
    <row r="13" spans="1:11" ht="21" x14ac:dyDescent="0.3">
      <c r="A13" s="30">
        <v>180000</v>
      </c>
      <c r="B13" s="143" t="s">
        <v>7</v>
      </c>
      <c r="C13" s="57">
        <f>SUM(C18:C19,C14)</f>
        <v>62651</v>
      </c>
      <c r="D13" s="58">
        <f t="shared" ref="D13:F13" si="4">SUM(D18:D19,D14)</f>
        <v>0</v>
      </c>
      <c r="E13" s="58">
        <f>SUM(E18:E19,E14)</f>
        <v>6067.5</v>
      </c>
      <c r="F13" s="59">
        <f t="shared" si="4"/>
        <v>5930.8</v>
      </c>
      <c r="G13" s="60">
        <f>SUM(G18:G19,G14)</f>
        <v>-136.70000000000005</v>
      </c>
      <c r="H13" s="49">
        <f t="shared" ref="H13:H19" si="5">SUM(F13/E13)</f>
        <v>0.97747012772970754</v>
      </c>
      <c r="I13" s="59">
        <f t="shared" ref="I13" si="6">SUM(I18:I19,I14)</f>
        <v>6412.3</v>
      </c>
      <c r="J13" s="61">
        <f t="shared" si="2"/>
        <v>-481.5</v>
      </c>
      <c r="K13" s="62">
        <f t="shared" si="3"/>
        <v>0.92490993871153881</v>
      </c>
    </row>
    <row r="14" spans="1:11" ht="24" customHeight="1" x14ac:dyDescent="0.3">
      <c r="A14" s="30">
        <v>180100</v>
      </c>
      <c r="B14" s="144" t="s">
        <v>8</v>
      </c>
      <c r="C14" s="57">
        <f t="shared" ref="C14:F14" si="7">SUM(C15:C17)</f>
        <v>45675</v>
      </c>
      <c r="D14" s="58">
        <f t="shared" si="7"/>
        <v>0</v>
      </c>
      <c r="E14" s="58">
        <f t="shared" si="7"/>
        <v>4578.8999999999996</v>
      </c>
      <c r="F14" s="63">
        <f t="shared" si="7"/>
        <v>4499.5</v>
      </c>
      <c r="G14" s="60">
        <f>SUM(G15:G17)</f>
        <v>-79.400000000000091</v>
      </c>
      <c r="H14" s="49">
        <f t="shared" si="5"/>
        <v>0.98265959073139841</v>
      </c>
      <c r="I14" s="63">
        <f t="shared" ref="I14" si="8">SUM(I15:I17)</f>
        <v>5008.1000000000004</v>
      </c>
      <c r="J14" s="50">
        <f t="shared" si="2"/>
        <v>-508.60000000000036</v>
      </c>
      <c r="K14" s="51">
        <f t="shared" si="3"/>
        <v>0.89844451987779794</v>
      </c>
    </row>
    <row r="15" spans="1:11" ht="26.25" customHeight="1" x14ac:dyDescent="0.3">
      <c r="A15" s="29"/>
      <c r="B15" s="145" t="s">
        <v>9</v>
      </c>
      <c r="C15" s="64">
        <v>7525</v>
      </c>
      <c r="D15" s="64"/>
      <c r="E15" s="56">
        <v>1405</v>
      </c>
      <c r="F15" s="54">
        <v>1373.5</v>
      </c>
      <c r="G15" s="48">
        <f t="shared" ref="G15:G19" si="9">SUM(F15-E15)</f>
        <v>-31.5</v>
      </c>
      <c r="H15" s="49">
        <f t="shared" si="5"/>
        <v>0.97758007117437717</v>
      </c>
      <c r="I15" s="54">
        <v>1332.4</v>
      </c>
      <c r="J15" s="50">
        <f t="shared" si="2"/>
        <v>41.099999999999909</v>
      </c>
      <c r="K15" s="51">
        <f t="shared" si="3"/>
        <v>1.0308465926148302</v>
      </c>
    </row>
    <row r="16" spans="1:11" ht="24" customHeight="1" x14ac:dyDescent="0.3">
      <c r="A16" s="29"/>
      <c r="B16" s="145" t="s">
        <v>10</v>
      </c>
      <c r="C16" s="64">
        <v>38100</v>
      </c>
      <c r="D16" s="64"/>
      <c r="E16" s="56">
        <v>3173.9</v>
      </c>
      <c r="F16" s="54">
        <v>3126</v>
      </c>
      <c r="G16" s="48">
        <f t="shared" si="9"/>
        <v>-47.900000000000091</v>
      </c>
      <c r="H16" s="49">
        <f t="shared" si="5"/>
        <v>0.98490815715681024</v>
      </c>
      <c r="I16" s="54">
        <v>3675.7</v>
      </c>
      <c r="J16" s="50">
        <f t="shared" si="2"/>
        <v>-549.69999999999982</v>
      </c>
      <c r="K16" s="51">
        <f t="shared" si="3"/>
        <v>0.85045025437331667</v>
      </c>
    </row>
    <row r="17" spans="1:11" ht="30" customHeight="1" x14ac:dyDescent="0.3">
      <c r="A17" s="29"/>
      <c r="B17" s="145" t="s">
        <v>11</v>
      </c>
      <c r="C17" s="64">
        <v>50</v>
      </c>
      <c r="D17" s="64"/>
      <c r="E17" s="56"/>
      <c r="F17" s="54"/>
      <c r="G17" s="48">
        <f t="shared" si="9"/>
        <v>0</v>
      </c>
      <c r="H17" s="49" t="e">
        <f t="shared" si="5"/>
        <v>#DIV/0!</v>
      </c>
      <c r="I17" s="54"/>
      <c r="J17" s="50">
        <f t="shared" si="2"/>
        <v>0</v>
      </c>
      <c r="K17" s="51" t="e">
        <f t="shared" si="3"/>
        <v>#DIV/0!</v>
      </c>
    </row>
    <row r="18" spans="1:11" ht="27.75" customHeight="1" x14ac:dyDescent="0.3">
      <c r="A18" s="29">
        <v>180300</v>
      </c>
      <c r="B18" s="145" t="s">
        <v>12</v>
      </c>
      <c r="C18" s="64">
        <v>108</v>
      </c>
      <c r="D18" s="64"/>
      <c r="E18" s="56"/>
      <c r="F18" s="54"/>
      <c r="G18" s="48">
        <f t="shared" si="9"/>
        <v>0</v>
      </c>
      <c r="H18" s="49" t="e">
        <f t="shared" si="5"/>
        <v>#DIV/0!</v>
      </c>
      <c r="I18" s="54"/>
      <c r="J18" s="50">
        <f t="shared" si="2"/>
        <v>0</v>
      </c>
      <c r="K18" s="51" t="e">
        <f t="shared" si="3"/>
        <v>#DIV/0!</v>
      </c>
    </row>
    <row r="19" spans="1:11" ht="27.75" customHeight="1" x14ac:dyDescent="0.3">
      <c r="A19" s="29">
        <v>180500</v>
      </c>
      <c r="B19" s="145" t="s">
        <v>13</v>
      </c>
      <c r="C19" s="64">
        <v>16868</v>
      </c>
      <c r="D19" s="64"/>
      <c r="E19" s="56">
        <v>1488.6</v>
      </c>
      <c r="F19" s="54">
        <v>1431.3</v>
      </c>
      <c r="G19" s="48">
        <f t="shared" si="9"/>
        <v>-57.299999999999955</v>
      </c>
      <c r="H19" s="49">
        <f t="shared" si="5"/>
        <v>0.96150745667069737</v>
      </c>
      <c r="I19" s="54">
        <v>1404.2</v>
      </c>
      <c r="J19" s="50">
        <f t="shared" si="2"/>
        <v>27.099999999999909</v>
      </c>
      <c r="K19" s="51">
        <f t="shared" si="3"/>
        <v>1.0192992451217775</v>
      </c>
    </row>
    <row r="20" spans="1:11" ht="30" customHeight="1" x14ac:dyDescent="0.3">
      <c r="A20" s="31">
        <v>200000</v>
      </c>
      <c r="B20" s="146" t="s">
        <v>15</v>
      </c>
      <c r="C20" s="65">
        <f>SUM(C21:C32)</f>
        <v>2809.3</v>
      </c>
      <c r="D20" s="66">
        <f>SUM(D21:D32)</f>
        <v>0</v>
      </c>
      <c r="E20" s="66">
        <f>SUM(E21:E32)</f>
        <v>173.2</v>
      </c>
      <c r="F20" s="66">
        <f>SUM(F21:F32)</f>
        <v>217.6</v>
      </c>
      <c r="G20" s="66">
        <f>SUM(G21:G32)</f>
        <v>44.400000000000013</v>
      </c>
      <c r="H20" s="43">
        <f>SUM(F20/E20)</f>
        <v>1.25635103926097</v>
      </c>
      <c r="I20" s="66">
        <f>SUM(I21:I32)</f>
        <v>227.00000000000006</v>
      </c>
      <c r="J20" s="66">
        <f>SUM(J21:J32)</f>
        <v>-9.4000000000000039</v>
      </c>
      <c r="K20" s="67">
        <f>SUM(F20/I20)*100%</f>
        <v>0.95859030837004378</v>
      </c>
    </row>
    <row r="21" spans="1:11" ht="48" customHeight="1" x14ac:dyDescent="0.3">
      <c r="A21" s="29">
        <v>210103</v>
      </c>
      <c r="B21" s="147" t="s">
        <v>64</v>
      </c>
      <c r="C21" s="68">
        <v>273.3</v>
      </c>
      <c r="D21" s="68"/>
      <c r="E21" s="56"/>
      <c r="F21" s="54"/>
      <c r="G21" s="48">
        <f t="shared" ref="G21:G32" si="10">SUM(F21-E21)</f>
        <v>0</v>
      </c>
      <c r="H21" s="49" t="e">
        <f t="shared" ref="H21:H32" si="11">SUM(F21/E21)</f>
        <v>#DIV/0!</v>
      </c>
      <c r="I21" s="54"/>
      <c r="J21" s="50">
        <f t="shared" ref="J21:J36" si="12">SUM(F21-I21)</f>
        <v>0</v>
      </c>
      <c r="K21" s="69" t="e">
        <f t="shared" si="3"/>
        <v>#DIV/0!</v>
      </c>
    </row>
    <row r="22" spans="1:11" ht="25.5" hidden="1" customHeight="1" x14ac:dyDescent="0.3">
      <c r="A22" s="29">
        <v>210500</v>
      </c>
      <c r="B22" s="148" t="s">
        <v>38</v>
      </c>
      <c r="C22" s="70"/>
      <c r="D22" s="56"/>
      <c r="E22" s="56"/>
      <c r="F22" s="54"/>
      <c r="G22" s="48">
        <f t="shared" si="10"/>
        <v>0</v>
      </c>
      <c r="H22" s="49" t="e">
        <f t="shared" si="11"/>
        <v>#DIV/0!</v>
      </c>
      <c r="I22" s="54"/>
      <c r="J22" s="50">
        <f t="shared" si="12"/>
        <v>0</v>
      </c>
      <c r="K22" s="69" t="e">
        <f t="shared" si="3"/>
        <v>#DIV/0!</v>
      </c>
    </row>
    <row r="23" spans="1:11" ht="27.75" hidden="1" customHeight="1" x14ac:dyDescent="0.3">
      <c r="A23" s="29">
        <v>210805</v>
      </c>
      <c r="B23" s="149" t="s">
        <v>16</v>
      </c>
      <c r="C23" s="71"/>
      <c r="D23" s="56"/>
      <c r="E23" s="56"/>
      <c r="F23" s="54"/>
      <c r="G23" s="48"/>
      <c r="H23" s="49"/>
      <c r="I23" s="54"/>
      <c r="J23" s="50">
        <f t="shared" si="12"/>
        <v>0</v>
      </c>
      <c r="K23" s="69"/>
    </row>
    <row r="24" spans="1:11" ht="25.5" customHeight="1" x14ac:dyDescent="0.3">
      <c r="A24" s="28">
        <v>210811</v>
      </c>
      <c r="B24" s="150" t="s">
        <v>17</v>
      </c>
      <c r="C24" s="72">
        <v>200</v>
      </c>
      <c r="D24" s="72"/>
      <c r="E24" s="56">
        <v>5</v>
      </c>
      <c r="F24" s="54">
        <v>5.7</v>
      </c>
      <c r="G24" s="48">
        <f t="shared" si="10"/>
        <v>0.70000000000000018</v>
      </c>
      <c r="H24" s="49">
        <f t="shared" si="11"/>
        <v>1.1400000000000001</v>
      </c>
      <c r="I24" s="54">
        <v>5.9</v>
      </c>
      <c r="J24" s="50">
        <f t="shared" si="12"/>
        <v>-0.20000000000000018</v>
      </c>
      <c r="K24" s="69">
        <f>SUM(F24/I24)*100%</f>
        <v>0.96610169491525422</v>
      </c>
    </row>
    <row r="25" spans="1:11" ht="66" customHeight="1" x14ac:dyDescent="0.3">
      <c r="A25" s="32">
        <v>210815</v>
      </c>
      <c r="B25" s="151" t="s">
        <v>35</v>
      </c>
      <c r="C25" s="73">
        <v>10</v>
      </c>
      <c r="D25" s="56"/>
      <c r="E25" s="56"/>
      <c r="F25" s="54"/>
      <c r="G25" s="48"/>
      <c r="H25" s="49"/>
      <c r="I25" s="54"/>
      <c r="J25" s="50">
        <f t="shared" si="12"/>
        <v>0</v>
      </c>
      <c r="K25" s="69" t="e">
        <f>SUM(F25/I25)*100%</f>
        <v>#DIV/0!</v>
      </c>
    </row>
    <row r="26" spans="1:11" ht="45.75" customHeight="1" x14ac:dyDescent="0.3">
      <c r="A26" s="33">
        <v>220103</v>
      </c>
      <c r="B26" s="151" t="s">
        <v>37</v>
      </c>
      <c r="C26" s="73">
        <v>25</v>
      </c>
      <c r="D26" s="73"/>
      <c r="E26" s="56">
        <v>2</v>
      </c>
      <c r="F26" s="54">
        <v>2.9</v>
      </c>
      <c r="G26" s="48">
        <f t="shared" si="10"/>
        <v>0.89999999999999991</v>
      </c>
      <c r="H26" s="49">
        <f t="shared" si="11"/>
        <v>1.45</v>
      </c>
      <c r="I26" s="54">
        <v>1.9</v>
      </c>
      <c r="J26" s="50">
        <f t="shared" si="12"/>
        <v>1</v>
      </c>
      <c r="K26" s="69">
        <f>SUM(F26/I26)*100%</f>
        <v>1.5263157894736843</v>
      </c>
    </row>
    <row r="27" spans="1:11" ht="27.75" customHeight="1" x14ac:dyDescent="0.3">
      <c r="A27" s="28">
        <v>220125</v>
      </c>
      <c r="B27" s="152" t="s">
        <v>66</v>
      </c>
      <c r="C27" s="74">
        <v>1420</v>
      </c>
      <c r="D27" s="74"/>
      <c r="E27" s="56">
        <v>100</v>
      </c>
      <c r="F27" s="54">
        <v>141.9</v>
      </c>
      <c r="G27" s="48">
        <f t="shared" si="10"/>
        <v>41.900000000000006</v>
      </c>
      <c r="H27" s="49">
        <f t="shared" si="11"/>
        <v>1.419</v>
      </c>
      <c r="I27" s="54">
        <v>142.80000000000001</v>
      </c>
      <c r="J27" s="50">
        <f t="shared" si="12"/>
        <v>-0.90000000000000568</v>
      </c>
      <c r="K27" s="69">
        <f t="shared" si="3"/>
        <v>0.99369747899159655</v>
      </c>
    </row>
    <row r="28" spans="1:11" ht="48" customHeight="1" x14ac:dyDescent="0.3">
      <c r="A28" s="28">
        <v>220126</v>
      </c>
      <c r="B28" s="153" t="s">
        <v>33</v>
      </c>
      <c r="C28" s="75">
        <v>130</v>
      </c>
      <c r="D28" s="76"/>
      <c r="E28" s="56">
        <v>5</v>
      </c>
      <c r="F28" s="54">
        <v>17.899999999999999</v>
      </c>
      <c r="G28" s="48">
        <f t="shared" si="10"/>
        <v>12.899999999999999</v>
      </c>
      <c r="H28" s="49">
        <f t="shared" si="11"/>
        <v>3.5799999999999996</v>
      </c>
      <c r="I28" s="54">
        <v>12.8</v>
      </c>
      <c r="J28" s="50">
        <f t="shared" si="12"/>
        <v>5.0999999999999979</v>
      </c>
      <c r="K28" s="69">
        <f t="shared" si="3"/>
        <v>1.3984374999999998</v>
      </c>
    </row>
    <row r="29" spans="1:11" ht="63" customHeight="1" x14ac:dyDescent="0.3">
      <c r="A29" s="28">
        <v>220804</v>
      </c>
      <c r="B29" s="154" t="s">
        <v>70</v>
      </c>
      <c r="C29" s="76">
        <v>647</v>
      </c>
      <c r="D29" s="76"/>
      <c r="E29" s="56">
        <v>53</v>
      </c>
      <c r="F29" s="54">
        <v>2.7</v>
      </c>
      <c r="G29" s="48">
        <f t="shared" si="10"/>
        <v>-50.3</v>
      </c>
      <c r="H29" s="49">
        <f t="shared" si="11"/>
        <v>5.0943396226415097E-2</v>
      </c>
      <c r="I29" s="54">
        <v>2.4</v>
      </c>
      <c r="J29" s="50">
        <f t="shared" si="12"/>
        <v>0.30000000000000027</v>
      </c>
      <c r="K29" s="69">
        <f t="shared" si="3"/>
        <v>1.1250000000000002</v>
      </c>
    </row>
    <row r="30" spans="1:11" ht="33.75" customHeight="1" x14ac:dyDescent="0.3">
      <c r="A30" s="28">
        <v>220900</v>
      </c>
      <c r="B30" s="139" t="s">
        <v>18</v>
      </c>
      <c r="C30" s="77">
        <v>14</v>
      </c>
      <c r="D30" s="77"/>
      <c r="E30" s="56">
        <v>0.7</v>
      </c>
      <c r="F30" s="54">
        <v>0.9</v>
      </c>
      <c r="G30" s="48">
        <f t="shared" si="10"/>
        <v>0.20000000000000007</v>
      </c>
      <c r="H30" s="49">
        <f t="shared" si="11"/>
        <v>1.2857142857142858</v>
      </c>
      <c r="I30" s="54">
        <v>1.4</v>
      </c>
      <c r="J30" s="50">
        <f t="shared" si="12"/>
        <v>-0.49999999999999989</v>
      </c>
      <c r="K30" s="69">
        <f t="shared" si="3"/>
        <v>0.6428571428571429</v>
      </c>
    </row>
    <row r="31" spans="1:11" ht="31.5" customHeight="1" x14ac:dyDescent="0.3">
      <c r="A31" s="28">
        <v>240603</v>
      </c>
      <c r="B31" s="149" t="s">
        <v>16</v>
      </c>
      <c r="C31" s="78">
        <v>90</v>
      </c>
      <c r="D31" s="78"/>
      <c r="E31" s="56">
        <v>7.5</v>
      </c>
      <c r="F31" s="54">
        <v>45.6</v>
      </c>
      <c r="G31" s="48">
        <f t="shared" si="10"/>
        <v>38.1</v>
      </c>
      <c r="H31" s="49">
        <f t="shared" si="11"/>
        <v>6.08</v>
      </c>
      <c r="I31" s="54">
        <v>59.8</v>
      </c>
      <c r="J31" s="50">
        <f t="shared" si="12"/>
        <v>-14.199999999999996</v>
      </c>
      <c r="K31" s="69">
        <f t="shared" si="3"/>
        <v>0.76254180602006694</v>
      </c>
    </row>
    <row r="32" spans="1:11" ht="168" hidden="1" x14ac:dyDescent="0.3">
      <c r="A32" s="33">
        <v>240622</v>
      </c>
      <c r="B32" s="155" t="s">
        <v>46</v>
      </c>
      <c r="C32" s="79"/>
      <c r="D32" s="80"/>
      <c r="E32" s="80"/>
      <c r="F32" s="81"/>
      <c r="G32" s="48">
        <f t="shared" si="10"/>
        <v>0</v>
      </c>
      <c r="H32" s="49" t="e">
        <f t="shared" si="11"/>
        <v>#DIV/0!</v>
      </c>
      <c r="I32" s="81"/>
      <c r="J32" s="50">
        <f t="shared" si="12"/>
        <v>0</v>
      </c>
      <c r="K32" s="69" t="e">
        <f t="shared" si="3"/>
        <v>#DIV/0!</v>
      </c>
    </row>
    <row r="33" spans="1:11" ht="21" hidden="1" x14ac:dyDescent="0.3">
      <c r="A33" s="31">
        <v>300000</v>
      </c>
      <c r="B33" s="146" t="s">
        <v>19</v>
      </c>
      <c r="C33" s="82"/>
      <c r="D33" s="66">
        <f>SUM(D34:D36)</f>
        <v>0</v>
      </c>
      <c r="E33" s="66">
        <f>SUM(E35)</f>
        <v>0</v>
      </c>
      <c r="F33" s="66">
        <f>SUM(F35)</f>
        <v>0</v>
      </c>
      <c r="G33" s="66">
        <f>SUM(F33-E33)</f>
        <v>0</v>
      </c>
      <c r="H33" s="43" t="e">
        <f>SUM(F33/E33)</f>
        <v>#DIV/0!</v>
      </c>
      <c r="I33" s="66"/>
      <c r="J33" s="66">
        <f>SUM(F33-I33)</f>
        <v>0</v>
      </c>
      <c r="K33" s="67"/>
    </row>
    <row r="34" spans="1:11" ht="21" hidden="1" x14ac:dyDescent="0.3">
      <c r="A34" s="28">
        <v>310102</v>
      </c>
      <c r="B34" s="156" t="s">
        <v>20</v>
      </c>
      <c r="C34" s="83"/>
      <c r="D34" s="53"/>
      <c r="E34" s="53"/>
      <c r="F34" s="54"/>
      <c r="G34" s="48">
        <v>0</v>
      </c>
      <c r="H34" s="49"/>
      <c r="I34" s="54"/>
      <c r="J34" s="50">
        <f t="shared" si="12"/>
        <v>0</v>
      </c>
      <c r="K34" s="69"/>
    </row>
    <row r="35" spans="1:11" ht="42" hidden="1" x14ac:dyDescent="0.3">
      <c r="A35" s="28">
        <v>310200</v>
      </c>
      <c r="B35" s="157" t="s">
        <v>67</v>
      </c>
      <c r="C35" s="84"/>
      <c r="D35" s="53"/>
      <c r="E35" s="53"/>
      <c r="F35" s="54"/>
      <c r="G35" s="48">
        <f t="shared" ref="G35:G36" si="13">SUM(F35-E35)</f>
        <v>0</v>
      </c>
      <c r="H35" s="49" t="e">
        <f t="shared" ref="H35" si="14">SUM(F35/E35)</f>
        <v>#DIV/0!</v>
      </c>
      <c r="I35" s="54"/>
      <c r="J35" s="50">
        <f t="shared" si="12"/>
        <v>0</v>
      </c>
      <c r="K35" s="69"/>
    </row>
    <row r="36" spans="1:11" ht="21" hidden="1" x14ac:dyDescent="0.3">
      <c r="A36" s="28"/>
      <c r="B36" s="158" t="s">
        <v>21</v>
      </c>
      <c r="C36" s="84"/>
      <c r="D36" s="53"/>
      <c r="E36" s="53">
        <v>0</v>
      </c>
      <c r="F36" s="54"/>
      <c r="G36" s="48">
        <f t="shared" si="13"/>
        <v>0</v>
      </c>
      <c r="H36" s="49"/>
      <c r="I36" s="54"/>
      <c r="J36" s="50">
        <f t="shared" si="12"/>
        <v>0</v>
      </c>
      <c r="K36" s="69" t="e">
        <f t="shared" ref="K36" si="15">SUM(F36/I36)*100%</f>
        <v>#DIV/0!</v>
      </c>
    </row>
    <row r="37" spans="1:11" ht="21" x14ac:dyDescent="0.3">
      <c r="A37" s="34"/>
      <c r="B37" s="146" t="s">
        <v>22</v>
      </c>
      <c r="C37" s="59">
        <f>SUM(C8,C20,C33)</f>
        <v>479076.2</v>
      </c>
      <c r="D37" s="59">
        <f>SUM(D8,D20,D33)</f>
        <v>0</v>
      </c>
      <c r="E37" s="59">
        <f>SUM(E8,E20,E33)</f>
        <v>48968.2</v>
      </c>
      <c r="F37" s="59">
        <f>SUM(F8,F20,F33,F36)</f>
        <v>53647.9</v>
      </c>
      <c r="G37" s="59">
        <f>SUM(G8,G20,G33,G36)</f>
        <v>4679.7000000000016</v>
      </c>
      <c r="H37" s="43">
        <f>SUM(F37/E37)</f>
        <v>1.0955661020825762</v>
      </c>
      <c r="I37" s="59">
        <f>SUM(I8,I20,I33,I36)</f>
        <v>38623.800000000003</v>
      </c>
      <c r="J37" s="59">
        <f>SUM(J8,J20,J33,J36)</f>
        <v>15024.100000000004</v>
      </c>
      <c r="K37" s="67">
        <f t="shared" ref="K37:K61" si="16">SUM(F37/I37)*100%</f>
        <v>1.3889855477710633</v>
      </c>
    </row>
    <row r="38" spans="1:11" ht="31.5" customHeight="1" x14ac:dyDescent="0.3">
      <c r="A38" s="35">
        <v>400000</v>
      </c>
      <c r="B38" s="159" t="s">
        <v>23</v>
      </c>
      <c r="C38" s="85">
        <f>SUM(C39,C46,C44)</f>
        <v>90714.900000000023</v>
      </c>
      <c r="D38" s="85">
        <f>SUM(D39,D46)</f>
        <v>0</v>
      </c>
      <c r="E38" s="85">
        <f>SUM(E39,E46,E44)</f>
        <v>8327.6</v>
      </c>
      <c r="F38" s="86">
        <f>SUM(F39,F46,F44)</f>
        <v>8327.6</v>
      </c>
      <c r="G38" s="60">
        <f t="shared" ref="G38:G62" si="17">SUM(F38-E38)</f>
        <v>0</v>
      </c>
      <c r="H38" s="87">
        <f t="shared" ref="H38:H62" si="18">SUM(F38/E38)</f>
        <v>1</v>
      </c>
      <c r="I38" s="85">
        <f>SUM(I39,I46)</f>
        <v>12536</v>
      </c>
      <c r="J38" s="85">
        <f>SUM(J39,J46,J44)</f>
        <v>-4208.3999999999996</v>
      </c>
      <c r="K38" s="62">
        <f t="shared" si="16"/>
        <v>0.66429483088704533</v>
      </c>
    </row>
    <row r="39" spans="1:11" ht="29.25" customHeight="1" x14ac:dyDescent="0.3">
      <c r="A39" s="35">
        <v>410300</v>
      </c>
      <c r="B39" s="159" t="s">
        <v>48</v>
      </c>
      <c r="C39" s="85">
        <f>SUM(C40:C43)</f>
        <v>85607.200000000012</v>
      </c>
      <c r="D39" s="85">
        <f t="shared" ref="D39:F39" si="19">SUM(D40:D43)</f>
        <v>0</v>
      </c>
      <c r="E39" s="85">
        <f t="shared" si="19"/>
        <v>7807.6</v>
      </c>
      <c r="F39" s="86">
        <f t="shared" si="19"/>
        <v>7807.6</v>
      </c>
      <c r="G39" s="60">
        <f t="shared" si="17"/>
        <v>0</v>
      </c>
      <c r="H39" s="87">
        <f t="shared" si="18"/>
        <v>1</v>
      </c>
      <c r="I39" s="88">
        <f>SUM(I40:I43)</f>
        <v>7684.9</v>
      </c>
      <c r="J39" s="61">
        <f t="shared" ref="J39:J63" si="20">SUM(F39-I39)</f>
        <v>122.70000000000073</v>
      </c>
      <c r="K39" s="62">
        <f t="shared" si="16"/>
        <v>1.0159663756197219</v>
      </c>
    </row>
    <row r="40" spans="1:11" ht="27.75" customHeight="1" x14ac:dyDescent="0.3">
      <c r="A40" s="28">
        <v>410339</v>
      </c>
      <c r="B40" s="160" t="s">
        <v>24</v>
      </c>
      <c r="C40" s="95">
        <v>77386.100000000006</v>
      </c>
      <c r="D40" s="95"/>
      <c r="E40" s="53">
        <v>5067.2</v>
      </c>
      <c r="F40" s="90">
        <v>5067.2</v>
      </c>
      <c r="G40" s="48">
        <f t="shared" si="17"/>
        <v>0</v>
      </c>
      <c r="H40" s="49">
        <f t="shared" si="18"/>
        <v>1</v>
      </c>
      <c r="I40" s="90">
        <v>5167.2</v>
      </c>
      <c r="J40" s="50">
        <f t="shared" si="20"/>
        <v>-100</v>
      </c>
      <c r="K40" s="91">
        <f t="shared" si="16"/>
        <v>0.98064715900294164</v>
      </c>
    </row>
    <row r="41" spans="1:11" ht="29.25" customHeight="1" x14ac:dyDescent="0.3">
      <c r="A41" s="28">
        <v>410342</v>
      </c>
      <c r="B41" s="160" t="s">
        <v>25</v>
      </c>
      <c r="C41" s="95">
        <v>8221.1</v>
      </c>
      <c r="D41" s="95"/>
      <c r="E41" s="53">
        <v>2740.4</v>
      </c>
      <c r="F41" s="90">
        <v>2740.4</v>
      </c>
      <c r="G41" s="48">
        <f t="shared" si="17"/>
        <v>0</v>
      </c>
      <c r="H41" s="49">
        <f t="shared" si="18"/>
        <v>1</v>
      </c>
      <c r="I41" s="90">
        <v>2517.6999999999998</v>
      </c>
      <c r="J41" s="50">
        <f t="shared" si="20"/>
        <v>222.70000000000027</v>
      </c>
      <c r="K41" s="91">
        <f t="shared" si="16"/>
        <v>1.0884537474679272</v>
      </c>
    </row>
    <row r="42" spans="1:11" ht="63" hidden="1" x14ac:dyDescent="0.3">
      <c r="A42" s="28">
        <v>410345</v>
      </c>
      <c r="B42" s="161" t="s">
        <v>63</v>
      </c>
      <c r="C42" s="89"/>
      <c r="D42" s="122"/>
      <c r="E42" s="53"/>
      <c r="F42" s="90"/>
      <c r="G42" s="48">
        <f t="shared" si="17"/>
        <v>0</v>
      </c>
      <c r="H42" s="49" t="e">
        <f t="shared" si="18"/>
        <v>#DIV/0!</v>
      </c>
      <c r="I42" s="90"/>
      <c r="J42" s="50">
        <f t="shared" si="20"/>
        <v>0</v>
      </c>
      <c r="K42" s="91" t="e">
        <f t="shared" si="16"/>
        <v>#DIV/0!</v>
      </c>
    </row>
    <row r="43" spans="1:11" ht="63" hidden="1" x14ac:dyDescent="0.3">
      <c r="A43" s="28">
        <v>410351</v>
      </c>
      <c r="B43" s="160" t="s">
        <v>56</v>
      </c>
      <c r="C43" s="95"/>
      <c r="D43" s="95"/>
      <c r="E43" s="53"/>
      <c r="F43" s="90"/>
      <c r="G43" s="48">
        <f t="shared" si="17"/>
        <v>0</v>
      </c>
      <c r="H43" s="49" t="e">
        <f t="shared" si="18"/>
        <v>#DIV/0!</v>
      </c>
      <c r="I43" s="90"/>
      <c r="J43" s="50">
        <f t="shared" si="20"/>
        <v>0</v>
      </c>
      <c r="K43" s="91" t="e">
        <f t="shared" si="16"/>
        <v>#DIV/0!</v>
      </c>
    </row>
    <row r="44" spans="1:11" ht="30" customHeight="1" x14ac:dyDescent="0.3">
      <c r="A44" s="35">
        <v>410400</v>
      </c>
      <c r="B44" s="162" t="s">
        <v>77</v>
      </c>
      <c r="C44" s="127">
        <f>SUM(C45)</f>
        <v>4117.1000000000004</v>
      </c>
      <c r="D44" s="95"/>
      <c r="E44" s="85">
        <f>SUM(E45)</f>
        <v>300</v>
      </c>
      <c r="F44" s="181">
        <f>SUM(F45)</f>
        <v>300</v>
      </c>
      <c r="G44" s="60">
        <f t="shared" ref="G44" si="21">SUM(F44-E44)</f>
        <v>0</v>
      </c>
      <c r="H44" s="87">
        <f t="shared" ref="H44" si="22">SUM(F44/E44)</f>
        <v>1</v>
      </c>
      <c r="I44" s="90"/>
      <c r="J44" s="85">
        <f>SUM(J45,J52)</f>
        <v>300</v>
      </c>
      <c r="K44" s="62"/>
    </row>
    <row r="45" spans="1:11" ht="66" customHeight="1" x14ac:dyDescent="0.3">
      <c r="A45" s="28">
        <v>410402</v>
      </c>
      <c r="B45" s="160" t="s">
        <v>78</v>
      </c>
      <c r="C45" s="95">
        <v>4117.1000000000004</v>
      </c>
      <c r="D45" s="95"/>
      <c r="E45" s="53">
        <v>300</v>
      </c>
      <c r="F45" s="90">
        <v>300</v>
      </c>
      <c r="G45" s="48">
        <f t="shared" ref="G45" si="23">SUM(F45-E45)</f>
        <v>0</v>
      </c>
      <c r="H45" s="49">
        <f t="shared" ref="H45" si="24">SUM(F45/E45)</f>
        <v>1</v>
      </c>
      <c r="I45" s="90"/>
      <c r="J45" s="50">
        <f t="shared" ref="J45" si="25">SUM(F45-I45)</f>
        <v>300</v>
      </c>
      <c r="K45" s="91"/>
    </row>
    <row r="46" spans="1:11" ht="31.5" customHeight="1" x14ac:dyDescent="0.3">
      <c r="A46" s="35">
        <v>410500</v>
      </c>
      <c r="B46" s="159" t="s">
        <v>49</v>
      </c>
      <c r="C46" s="85">
        <f>SUM(C47:C61)</f>
        <v>990.6</v>
      </c>
      <c r="D46" s="85">
        <f>SUM(D47:D61)</f>
        <v>0</v>
      </c>
      <c r="E46" s="85">
        <f>SUM(E47:E61)</f>
        <v>220</v>
      </c>
      <c r="F46" s="85">
        <f>SUM(F47:F61)</f>
        <v>220</v>
      </c>
      <c r="G46" s="85">
        <f>SUM(G47:G61)</f>
        <v>0</v>
      </c>
      <c r="H46" s="49">
        <f t="shared" si="18"/>
        <v>1</v>
      </c>
      <c r="I46" s="85">
        <f>SUM(I47:I63)</f>
        <v>4851.1000000000004</v>
      </c>
      <c r="J46" s="61">
        <f t="shared" si="20"/>
        <v>-4631.1000000000004</v>
      </c>
      <c r="K46" s="92">
        <f t="shared" si="16"/>
        <v>4.5350539052998289E-2</v>
      </c>
    </row>
    <row r="47" spans="1:11" ht="121.5" customHeight="1" x14ac:dyDescent="0.3">
      <c r="A47" s="28">
        <v>410501</v>
      </c>
      <c r="B47" s="180" t="s">
        <v>50</v>
      </c>
      <c r="C47" s="93"/>
      <c r="D47" s="94"/>
      <c r="E47" s="53"/>
      <c r="F47" s="90"/>
      <c r="G47" s="48"/>
      <c r="H47" s="49"/>
      <c r="I47" s="90">
        <v>938.8</v>
      </c>
      <c r="J47" s="50">
        <f t="shared" si="20"/>
        <v>-938.8</v>
      </c>
      <c r="K47" s="91">
        <f t="shared" si="16"/>
        <v>0</v>
      </c>
    </row>
    <row r="48" spans="1:11" ht="84" hidden="1" x14ac:dyDescent="0.3">
      <c r="A48" s="28">
        <v>410502</v>
      </c>
      <c r="B48" s="160" t="s">
        <v>51</v>
      </c>
      <c r="C48" s="95"/>
      <c r="D48" s="95"/>
      <c r="E48" s="53"/>
      <c r="F48" s="90"/>
      <c r="G48" s="48">
        <f t="shared" si="17"/>
        <v>0</v>
      </c>
      <c r="H48" s="49" t="e">
        <f t="shared" si="18"/>
        <v>#DIV/0!</v>
      </c>
      <c r="I48" s="90"/>
      <c r="J48" s="50">
        <f t="shared" si="20"/>
        <v>0</v>
      </c>
      <c r="K48" s="91" t="e">
        <f t="shared" si="16"/>
        <v>#DIV/0!</v>
      </c>
    </row>
    <row r="49" spans="1:49" ht="185.25" customHeight="1" x14ac:dyDescent="0.3">
      <c r="A49" s="28">
        <v>410503</v>
      </c>
      <c r="B49" s="179" t="s">
        <v>52</v>
      </c>
      <c r="C49" s="96"/>
      <c r="D49" s="96"/>
      <c r="E49" s="53"/>
      <c r="F49" s="90"/>
      <c r="G49" s="48"/>
      <c r="H49" s="49"/>
      <c r="I49" s="90">
        <v>3697.3</v>
      </c>
      <c r="J49" s="50">
        <f t="shared" si="20"/>
        <v>-3697.3</v>
      </c>
      <c r="K49" s="91">
        <f t="shared" si="16"/>
        <v>0</v>
      </c>
    </row>
    <row r="50" spans="1:49" ht="273" hidden="1" x14ac:dyDescent="0.3">
      <c r="A50" s="28">
        <v>410505</v>
      </c>
      <c r="B50" s="164" t="s">
        <v>65</v>
      </c>
      <c r="C50" s="72"/>
      <c r="D50" s="72"/>
      <c r="E50" s="53"/>
      <c r="F50" s="90"/>
      <c r="G50" s="48">
        <f>SUM(F50-E50)</f>
        <v>0</v>
      </c>
      <c r="H50" s="49" t="e">
        <f t="shared" si="18"/>
        <v>#DIV/0!</v>
      </c>
      <c r="I50" s="90"/>
      <c r="J50" s="50">
        <f t="shared" si="20"/>
        <v>0</v>
      </c>
      <c r="K50" s="91" t="e">
        <f t="shared" si="16"/>
        <v>#DIV/0!</v>
      </c>
    </row>
    <row r="51" spans="1:49" ht="273" hidden="1" x14ac:dyDescent="0.3">
      <c r="A51" s="121">
        <v>410506</v>
      </c>
      <c r="B51" s="164" t="s">
        <v>68</v>
      </c>
      <c r="C51" s="72"/>
      <c r="D51" s="72"/>
      <c r="E51" s="53"/>
      <c r="F51" s="90"/>
      <c r="G51" s="48">
        <f>SUM(F51-E51)</f>
        <v>0</v>
      </c>
      <c r="H51" s="49" t="e">
        <f t="shared" si="18"/>
        <v>#DIV/0!</v>
      </c>
      <c r="I51" s="90"/>
      <c r="J51" s="50">
        <f t="shared" si="20"/>
        <v>0</v>
      </c>
      <c r="K51" s="91"/>
    </row>
    <row r="52" spans="1:49" ht="84" hidden="1" x14ac:dyDescent="0.3">
      <c r="A52" s="28">
        <v>410508</v>
      </c>
      <c r="B52" s="164" t="s">
        <v>59</v>
      </c>
      <c r="C52" s="72"/>
      <c r="D52" s="72"/>
      <c r="E52" s="53"/>
      <c r="F52" s="90"/>
      <c r="G52" s="48">
        <f t="shared" si="17"/>
        <v>0</v>
      </c>
      <c r="H52" s="49" t="e">
        <f t="shared" si="18"/>
        <v>#DIV/0!</v>
      </c>
      <c r="I52" s="90"/>
      <c r="J52" s="50">
        <f t="shared" si="20"/>
        <v>0</v>
      </c>
      <c r="K52" s="91"/>
    </row>
    <row r="53" spans="1:49" ht="48" customHeight="1" x14ac:dyDescent="0.3">
      <c r="A53" s="28">
        <v>410510</v>
      </c>
      <c r="B53" s="164" t="s">
        <v>73</v>
      </c>
      <c r="C53" s="72">
        <v>232.8</v>
      </c>
      <c r="D53" s="72"/>
      <c r="E53" s="53">
        <v>77.599999999999994</v>
      </c>
      <c r="F53" s="90">
        <v>77.599999999999994</v>
      </c>
      <c r="G53" s="48">
        <f t="shared" ref="G53" si="26">SUM(F53-E53)</f>
        <v>0</v>
      </c>
      <c r="H53" s="49">
        <f t="shared" ref="H53" si="27">SUM(F53/E53)</f>
        <v>1</v>
      </c>
      <c r="I53" s="90"/>
      <c r="J53" s="50">
        <f t="shared" ref="J53" si="28">SUM(F53-I53)</f>
        <v>77.599999999999994</v>
      </c>
      <c r="K53" s="91" t="e">
        <f t="shared" ref="K53" si="29">SUM(F53/I53)*100%</f>
        <v>#DIV/0!</v>
      </c>
    </row>
    <row r="54" spans="1:49" ht="34.5" hidden="1" customHeight="1" x14ac:dyDescent="0.3">
      <c r="A54" s="28">
        <v>410511</v>
      </c>
      <c r="B54" s="163" t="s">
        <v>61</v>
      </c>
      <c r="C54" s="72"/>
      <c r="D54" s="72"/>
      <c r="E54" s="53"/>
      <c r="F54" s="90"/>
      <c r="G54" s="48">
        <f t="shared" ref="G54" si="30">SUM(F54-E54)</f>
        <v>0</v>
      </c>
      <c r="H54" s="49" t="e">
        <f t="shared" si="18"/>
        <v>#DIV/0!</v>
      </c>
      <c r="I54" s="90"/>
      <c r="J54" s="50">
        <f t="shared" si="20"/>
        <v>0</v>
      </c>
      <c r="K54" s="91"/>
    </row>
    <row r="55" spans="1:49" ht="70.5" customHeight="1" x14ac:dyDescent="0.3">
      <c r="A55" s="28">
        <v>410512</v>
      </c>
      <c r="B55" s="165" t="s">
        <v>58</v>
      </c>
      <c r="C55" s="72">
        <v>355.7</v>
      </c>
      <c r="D55" s="72"/>
      <c r="E55" s="53">
        <v>59.4</v>
      </c>
      <c r="F55" s="90">
        <v>59.4</v>
      </c>
      <c r="G55" s="48">
        <f t="shared" si="17"/>
        <v>0</v>
      </c>
      <c r="H55" s="49">
        <f t="shared" si="18"/>
        <v>1</v>
      </c>
      <c r="I55" s="90">
        <v>59.2</v>
      </c>
      <c r="J55" s="50">
        <f t="shared" si="20"/>
        <v>0.19999999999999574</v>
      </c>
      <c r="K55" s="91">
        <f t="shared" si="16"/>
        <v>1.0033783783783783</v>
      </c>
    </row>
    <row r="56" spans="1:49" ht="48.75" hidden="1" customHeight="1" x14ac:dyDescent="0.3">
      <c r="A56" s="28">
        <v>410514</v>
      </c>
      <c r="B56" s="166" t="s">
        <v>62</v>
      </c>
      <c r="C56" s="72"/>
      <c r="D56" s="72"/>
      <c r="E56" s="53"/>
      <c r="F56" s="90"/>
      <c r="G56" s="48">
        <f t="shared" ref="G56" si="31">SUM(F56-E56)</f>
        <v>0</v>
      </c>
      <c r="H56" s="49" t="e">
        <f t="shared" si="18"/>
        <v>#DIV/0!</v>
      </c>
      <c r="I56" s="90"/>
      <c r="J56" s="50"/>
      <c r="K56" s="91"/>
    </row>
    <row r="57" spans="1:49" ht="42.75" customHeight="1" x14ac:dyDescent="0.3">
      <c r="A57" s="28">
        <v>410515</v>
      </c>
      <c r="B57" s="167" t="s">
        <v>55</v>
      </c>
      <c r="C57" s="72">
        <v>198.5</v>
      </c>
      <c r="D57" s="72"/>
      <c r="E57" s="53">
        <v>66.3</v>
      </c>
      <c r="F57" s="90">
        <v>66.3</v>
      </c>
      <c r="G57" s="48">
        <f t="shared" si="17"/>
        <v>0</v>
      </c>
      <c r="H57" s="49">
        <f t="shared" si="18"/>
        <v>1</v>
      </c>
      <c r="I57" s="90">
        <v>69</v>
      </c>
      <c r="J57" s="50">
        <f t="shared" si="20"/>
        <v>-2.7000000000000028</v>
      </c>
      <c r="K57" s="91">
        <f t="shared" si="16"/>
        <v>0.96086956521739131</v>
      </c>
    </row>
    <row r="58" spans="1:49" ht="36" hidden="1" customHeight="1" x14ac:dyDescent="0.3">
      <c r="A58" s="32">
        <v>410516</v>
      </c>
      <c r="B58" s="168" t="s">
        <v>57</v>
      </c>
      <c r="C58" s="72"/>
      <c r="D58" s="72"/>
      <c r="E58" s="53"/>
      <c r="F58" s="90"/>
      <c r="G58" s="48">
        <f t="shared" si="17"/>
        <v>0</v>
      </c>
      <c r="H58" s="49" t="e">
        <f t="shared" si="18"/>
        <v>#DIV/0!</v>
      </c>
      <c r="I58" s="90"/>
      <c r="J58" s="50">
        <f t="shared" si="20"/>
        <v>0</v>
      </c>
      <c r="K58" s="91" t="e">
        <f t="shared" si="16"/>
        <v>#DIV/0!</v>
      </c>
    </row>
    <row r="59" spans="1:49" ht="70.5" customHeight="1" x14ac:dyDescent="0.3">
      <c r="A59" s="28">
        <v>410520</v>
      </c>
      <c r="B59" s="164" t="s">
        <v>54</v>
      </c>
      <c r="C59" s="71"/>
      <c r="D59" s="71"/>
      <c r="E59" s="53"/>
      <c r="F59" s="90"/>
      <c r="G59" s="48">
        <f t="shared" si="17"/>
        <v>0</v>
      </c>
      <c r="H59" s="49" t="e">
        <f t="shared" si="18"/>
        <v>#DIV/0!</v>
      </c>
      <c r="I59" s="90">
        <v>69.5</v>
      </c>
      <c r="J59" s="50">
        <f t="shared" si="20"/>
        <v>-69.5</v>
      </c>
      <c r="K59" s="91">
        <f t="shared" si="16"/>
        <v>0</v>
      </c>
    </row>
    <row r="60" spans="1:49" ht="51.75" hidden="1" customHeight="1" x14ac:dyDescent="0.3">
      <c r="A60" s="28">
        <v>410526</v>
      </c>
      <c r="B60" s="166" t="s">
        <v>60</v>
      </c>
      <c r="C60" s="71"/>
      <c r="D60" s="71"/>
      <c r="E60" s="53"/>
      <c r="F60" s="90"/>
      <c r="G60" s="48"/>
      <c r="H60" s="49"/>
      <c r="I60" s="90"/>
      <c r="J60" s="50"/>
      <c r="K60" s="91"/>
    </row>
    <row r="61" spans="1:49" ht="32.25" customHeight="1" x14ac:dyDescent="0.3">
      <c r="A61" s="28">
        <v>410539</v>
      </c>
      <c r="B61" s="163" t="s">
        <v>53</v>
      </c>
      <c r="C61" s="71">
        <v>203.6</v>
      </c>
      <c r="D61" s="71"/>
      <c r="E61" s="53">
        <v>16.7</v>
      </c>
      <c r="F61" s="90">
        <v>16.7</v>
      </c>
      <c r="G61" s="48">
        <f t="shared" si="17"/>
        <v>0</v>
      </c>
      <c r="H61" s="49">
        <f t="shared" si="18"/>
        <v>1</v>
      </c>
      <c r="I61" s="90">
        <v>17.3</v>
      </c>
      <c r="J61" s="50">
        <f t="shared" si="20"/>
        <v>-0.60000000000000142</v>
      </c>
      <c r="K61" s="69">
        <f t="shared" si="16"/>
        <v>0.96531791907514441</v>
      </c>
    </row>
    <row r="62" spans="1:49" ht="38.25" hidden="1" customHeight="1" x14ac:dyDescent="0.3">
      <c r="A62" s="28">
        <v>410366</v>
      </c>
      <c r="B62" s="169" t="s">
        <v>26</v>
      </c>
      <c r="C62" s="97"/>
      <c r="D62" s="53"/>
      <c r="E62" s="53" t="s">
        <v>39</v>
      </c>
      <c r="F62" s="90"/>
      <c r="G62" s="48" t="e">
        <f t="shared" si="17"/>
        <v>#VALUE!</v>
      </c>
      <c r="H62" s="49" t="e">
        <f t="shared" si="18"/>
        <v>#VALUE!</v>
      </c>
      <c r="I62" s="98"/>
      <c r="J62" s="50">
        <f t="shared" si="20"/>
        <v>0</v>
      </c>
      <c r="K62" s="69"/>
    </row>
    <row r="63" spans="1:49" s="23" customFormat="1" ht="63" hidden="1" x14ac:dyDescent="0.3">
      <c r="A63" s="28">
        <v>410370</v>
      </c>
      <c r="B63" s="163" t="s">
        <v>40</v>
      </c>
      <c r="C63" s="118"/>
      <c r="D63" s="53"/>
      <c r="E63" s="53"/>
      <c r="F63" s="90"/>
      <c r="G63" s="48"/>
      <c r="H63" s="49"/>
      <c r="I63" s="98"/>
      <c r="J63" s="50">
        <f t="shared" si="20"/>
        <v>0</v>
      </c>
      <c r="K63" s="6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</row>
    <row r="64" spans="1:49" ht="28.5" customHeight="1" x14ac:dyDescent="0.3">
      <c r="A64" s="40"/>
      <c r="B64" s="146" t="s">
        <v>42</v>
      </c>
      <c r="C64" s="99">
        <f>SUM(C37:C38)</f>
        <v>569791.10000000009</v>
      </c>
      <c r="D64" s="99">
        <f>SUM(D37:D38)</f>
        <v>0</v>
      </c>
      <c r="E64" s="99">
        <f>SUM(E37:E38)</f>
        <v>57295.799999999996</v>
      </c>
      <c r="F64" s="99">
        <f>SUM(F37:F38)</f>
        <v>61975.5</v>
      </c>
      <c r="G64" s="99">
        <f>SUM(G37:G38)</f>
        <v>4679.7000000000016</v>
      </c>
      <c r="H64" s="117">
        <f>SUM(F64/E64)</f>
        <v>1.0816761438011164</v>
      </c>
      <c r="I64" s="99">
        <f>SUM(I37:I38)</f>
        <v>51159.8</v>
      </c>
      <c r="J64" s="99">
        <f>SUM(J37:J38)</f>
        <v>10815.700000000004</v>
      </c>
      <c r="K64" s="100">
        <f>SUM(F64/I64)*100%</f>
        <v>1.211410130610362</v>
      </c>
    </row>
    <row r="65" spans="1:11" ht="17.25" x14ac:dyDescent="0.25">
      <c r="A65" s="186" t="s">
        <v>31</v>
      </c>
      <c r="B65" s="187"/>
      <c r="C65" s="187"/>
      <c r="D65" s="187"/>
      <c r="E65" s="187"/>
      <c r="F65" s="187"/>
      <c r="G65" s="187"/>
      <c r="H65" s="187"/>
      <c r="I65" s="187"/>
      <c r="J65" s="187"/>
      <c r="K65" s="188"/>
    </row>
    <row r="66" spans="1:11" ht="26.25" customHeight="1" x14ac:dyDescent="0.3">
      <c r="A66" s="29">
        <v>190100</v>
      </c>
      <c r="B66" s="170" t="s">
        <v>14</v>
      </c>
      <c r="C66" s="101">
        <v>200</v>
      </c>
      <c r="D66" s="101"/>
      <c r="E66" s="56"/>
      <c r="F66" s="54"/>
      <c r="G66" s="48">
        <f t="shared" ref="G66:G70" si="32">SUM(F66-E66)</f>
        <v>0</v>
      </c>
      <c r="H66" s="49" t="e">
        <f t="shared" ref="H66" si="33">SUM(F66/E66)</f>
        <v>#DIV/0!</v>
      </c>
      <c r="I66" s="54"/>
      <c r="J66" s="50">
        <f t="shared" ref="J66:J74" si="34">SUM(F66-I66)</f>
        <v>0</v>
      </c>
      <c r="K66" s="51" t="e">
        <f>SUM(F66/I66)*100%</f>
        <v>#DIV/0!</v>
      </c>
    </row>
    <row r="67" spans="1:11" ht="37.5" hidden="1" customHeight="1" x14ac:dyDescent="0.3">
      <c r="A67" s="36">
        <v>240616</v>
      </c>
      <c r="B67" s="171" t="s">
        <v>36</v>
      </c>
      <c r="C67" s="102"/>
      <c r="D67" s="56"/>
      <c r="E67" s="56"/>
      <c r="F67" s="54"/>
      <c r="G67" s="48">
        <f t="shared" si="32"/>
        <v>0</v>
      </c>
      <c r="H67" s="49"/>
      <c r="I67" s="54"/>
      <c r="J67" s="50">
        <f t="shared" si="34"/>
        <v>0</v>
      </c>
      <c r="K67" s="51"/>
    </row>
    <row r="68" spans="1:11" ht="57.75" hidden="1" customHeight="1" x14ac:dyDescent="0.3">
      <c r="A68" s="36">
        <v>240621</v>
      </c>
      <c r="B68" s="172" t="s">
        <v>32</v>
      </c>
      <c r="C68" s="103"/>
      <c r="D68" s="104"/>
      <c r="E68" s="104"/>
      <c r="F68" s="105"/>
      <c r="G68" s="48">
        <f t="shared" si="32"/>
        <v>0</v>
      </c>
      <c r="H68" s="104"/>
      <c r="I68" s="105"/>
      <c r="J68" s="50">
        <f t="shared" si="34"/>
        <v>0</v>
      </c>
      <c r="K68" s="51" t="e">
        <f>SUM(F68/I68)*100%</f>
        <v>#DIV/0!</v>
      </c>
    </row>
    <row r="69" spans="1:11" ht="30" customHeight="1" x14ac:dyDescent="0.3">
      <c r="A69" s="36">
        <v>250000</v>
      </c>
      <c r="B69" s="173" t="s">
        <v>27</v>
      </c>
      <c r="C69" s="123">
        <v>7174.7</v>
      </c>
      <c r="D69" s="123"/>
      <c r="E69" s="124">
        <v>782.8</v>
      </c>
      <c r="F69" s="107">
        <v>782.8</v>
      </c>
      <c r="G69" s="48">
        <f t="shared" si="32"/>
        <v>0</v>
      </c>
      <c r="H69" s="49">
        <f t="shared" ref="H69:H70" si="35">SUM(F69/E69)</f>
        <v>1</v>
      </c>
      <c r="I69" s="107">
        <v>824.2</v>
      </c>
      <c r="J69" s="50">
        <f t="shared" si="34"/>
        <v>-41.400000000000091</v>
      </c>
      <c r="K69" s="51">
        <f>SUM(F69/I69)*100%</f>
        <v>0.94976947342877927</v>
      </c>
    </row>
    <row r="70" spans="1:11" ht="42" hidden="1" x14ac:dyDescent="0.3">
      <c r="A70" s="28">
        <v>410366</v>
      </c>
      <c r="B70" s="169" t="s">
        <v>26</v>
      </c>
      <c r="C70" s="108"/>
      <c r="D70" s="106"/>
      <c r="E70" s="106"/>
      <c r="F70" s="107"/>
      <c r="G70" s="48">
        <f t="shared" si="32"/>
        <v>0</v>
      </c>
      <c r="H70" s="49" t="e">
        <f t="shared" si="35"/>
        <v>#DIV/0!</v>
      </c>
      <c r="I70" s="107"/>
      <c r="J70" s="50">
        <f t="shared" si="34"/>
        <v>0</v>
      </c>
      <c r="K70" s="51"/>
    </row>
    <row r="71" spans="1:11" ht="26.25" customHeight="1" x14ac:dyDescent="0.3">
      <c r="A71" s="34"/>
      <c r="B71" s="174" t="s">
        <v>28</v>
      </c>
      <c r="C71" s="59">
        <f>SUM(C73:C75)</f>
        <v>46</v>
      </c>
      <c r="D71" s="59">
        <f>SUM(D73:D77)</f>
        <v>0</v>
      </c>
      <c r="E71" s="59">
        <f>SUM(E73:E77)</f>
        <v>0</v>
      </c>
      <c r="F71" s="59">
        <f>SUM(F72:F77)</f>
        <v>6.7</v>
      </c>
      <c r="G71" s="59">
        <f>SUM(G72:G77)</f>
        <v>6.7</v>
      </c>
      <c r="H71" s="43" t="e">
        <f>SUM(F71/E71)</f>
        <v>#DIV/0!</v>
      </c>
      <c r="I71" s="59">
        <f>SUM(I72:I77)</f>
        <v>2</v>
      </c>
      <c r="J71" s="59">
        <f t="shared" si="34"/>
        <v>4.7</v>
      </c>
      <c r="K71" s="67">
        <f>SUM(F71/I71)*100%</f>
        <v>3.35</v>
      </c>
    </row>
    <row r="72" spans="1:11" ht="84" hidden="1" x14ac:dyDescent="0.3">
      <c r="A72" s="34">
        <v>241109</v>
      </c>
      <c r="B72" s="154" t="s">
        <v>69</v>
      </c>
      <c r="C72" s="59"/>
      <c r="D72" s="59"/>
      <c r="E72" s="59"/>
      <c r="F72" s="54"/>
      <c r="G72" s="48">
        <f t="shared" ref="G72:G77" si="36">SUM(F72-E72)</f>
        <v>0</v>
      </c>
      <c r="H72" s="43"/>
      <c r="I72" s="54"/>
      <c r="J72" s="111">
        <f t="shared" si="34"/>
        <v>0</v>
      </c>
      <c r="K72" s="67"/>
    </row>
    <row r="73" spans="1:11" ht="36" customHeight="1" x14ac:dyDescent="0.3">
      <c r="A73" s="37">
        <v>241700</v>
      </c>
      <c r="B73" s="175" t="s">
        <v>34</v>
      </c>
      <c r="C73" s="125"/>
      <c r="D73" s="109"/>
      <c r="E73" s="109"/>
      <c r="F73" s="54"/>
      <c r="G73" s="48">
        <f t="shared" si="36"/>
        <v>0</v>
      </c>
      <c r="H73" s="110"/>
      <c r="I73" s="54">
        <v>2</v>
      </c>
      <c r="J73" s="111">
        <f t="shared" si="34"/>
        <v>-2</v>
      </c>
      <c r="K73" s="91">
        <f t="shared" ref="K73" si="37">SUM(F73/I73)*100%</f>
        <v>0</v>
      </c>
    </row>
    <row r="74" spans="1:11" ht="27" customHeight="1" x14ac:dyDescent="0.3">
      <c r="A74" s="38">
        <v>310300</v>
      </c>
      <c r="B74" s="176" t="s">
        <v>47</v>
      </c>
      <c r="C74" s="112"/>
      <c r="D74" s="58"/>
      <c r="E74" s="58"/>
      <c r="F74" s="54">
        <v>6.7</v>
      </c>
      <c r="G74" s="48">
        <f t="shared" si="36"/>
        <v>6.7</v>
      </c>
      <c r="H74" s="49"/>
      <c r="I74" s="54"/>
      <c r="J74" s="111">
        <f t="shared" si="34"/>
        <v>6.7</v>
      </c>
      <c r="K74" s="69"/>
    </row>
    <row r="75" spans="1:11" ht="28.5" customHeight="1" x14ac:dyDescent="0.3">
      <c r="A75" s="29">
        <v>330100</v>
      </c>
      <c r="B75" s="177" t="s">
        <v>29</v>
      </c>
      <c r="C75" s="113">
        <v>46</v>
      </c>
      <c r="D75" s="113"/>
      <c r="E75" s="114"/>
      <c r="F75" s="54"/>
      <c r="G75" s="48">
        <f t="shared" si="36"/>
        <v>0</v>
      </c>
      <c r="H75" s="49" t="e">
        <f t="shared" ref="H75:H79" si="38">SUM(F75/E75)</f>
        <v>#DIV/0!</v>
      </c>
      <c r="I75" s="54"/>
      <c r="J75" s="50">
        <f>SUM(F75-I75)</f>
        <v>0</v>
      </c>
      <c r="K75" s="91" t="e">
        <f t="shared" ref="K75" si="39">SUM(F75/I75)*100%</f>
        <v>#DIV/0!</v>
      </c>
    </row>
    <row r="76" spans="1:11" ht="63" hidden="1" x14ac:dyDescent="0.3">
      <c r="A76" s="28">
        <v>410345</v>
      </c>
      <c r="B76" s="161" t="s">
        <v>63</v>
      </c>
      <c r="C76" s="112"/>
      <c r="D76" s="114"/>
      <c r="E76" s="114"/>
      <c r="F76" s="54"/>
      <c r="G76" s="48"/>
      <c r="H76" s="49"/>
      <c r="I76" s="54"/>
      <c r="J76" s="50">
        <f>SUM(F76-I76)</f>
        <v>0</v>
      </c>
      <c r="K76" s="51"/>
    </row>
    <row r="77" spans="1:11" ht="21" hidden="1" x14ac:dyDescent="0.3">
      <c r="A77" s="28">
        <v>410539</v>
      </c>
      <c r="B77" s="148" t="s">
        <v>53</v>
      </c>
      <c r="C77" s="112"/>
      <c r="D77" s="114"/>
      <c r="E77" s="114"/>
      <c r="F77" s="54"/>
      <c r="G77" s="48">
        <f t="shared" si="36"/>
        <v>0</v>
      </c>
      <c r="H77" s="49" t="e">
        <f t="shared" si="38"/>
        <v>#DIV/0!</v>
      </c>
      <c r="I77" s="54"/>
      <c r="J77" s="50">
        <f>SUM(F77-I77)</f>
        <v>0</v>
      </c>
      <c r="K77" s="51"/>
    </row>
    <row r="78" spans="1:11" ht="27" customHeight="1" x14ac:dyDescent="0.3">
      <c r="A78" s="34"/>
      <c r="B78" s="174" t="s">
        <v>43</v>
      </c>
      <c r="C78" s="88">
        <f>SUM(C66:C71)</f>
        <v>7420.7</v>
      </c>
      <c r="D78" s="88">
        <f>SUM(D66:D71)</f>
        <v>0</v>
      </c>
      <c r="E78" s="88">
        <f>SUM(E66:E71)</f>
        <v>782.8</v>
      </c>
      <c r="F78" s="88">
        <f>SUM(F66:F71)</f>
        <v>789.5</v>
      </c>
      <c r="G78" s="88">
        <f>SUM(G66:G71)</f>
        <v>6.7</v>
      </c>
      <c r="H78" s="43">
        <f t="shared" si="38"/>
        <v>1.0085590189064897</v>
      </c>
      <c r="I78" s="88">
        <f>SUM(I66:I71)</f>
        <v>826.2</v>
      </c>
      <c r="J78" s="88">
        <f>SUM(J66:J71)</f>
        <v>-36.700000000000088</v>
      </c>
      <c r="K78" s="67">
        <f>SUM(F78/I78)*100%</f>
        <v>0.95557976276930523</v>
      </c>
    </row>
    <row r="79" spans="1:11" ht="21.75" thickBot="1" x14ac:dyDescent="0.35">
      <c r="A79" s="39"/>
      <c r="B79" s="178" t="s">
        <v>30</v>
      </c>
      <c r="C79" s="115">
        <f>SUM(C64,C78)</f>
        <v>577211.80000000005</v>
      </c>
      <c r="D79" s="115">
        <f>SUM(D64,D78)</f>
        <v>0</v>
      </c>
      <c r="E79" s="115">
        <f>SUM(E64,E78)</f>
        <v>58078.6</v>
      </c>
      <c r="F79" s="115">
        <f>SUM(F64,F78)</f>
        <v>62765</v>
      </c>
      <c r="G79" s="115">
        <f>SUM(G64,G78)</f>
        <v>4686.4000000000015</v>
      </c>
      <c r="H79" s="120">
        <f t="shared" si="38"/>
        <v>1.0806906502567211</v>
      </c>
      <c r="I79" s="115">
        <f>SUM(I64,I78)</f>
        <v>51986</v>
      </c>
      <c r="J79" s="115">
        <f>SUM(J64,J78)</f>
        <v>10779.000000000004</v>
      </c>
      <c r="K79" s="116">
        <f>SUM(F79/I79)*100%</f>
        <v>1.2073442849998077</v>
      </c>
    </row>
    <row r="80" spans="1:11" ht="20.25" x14ac:dyDescent="0.3">
      <c r="A80" s="15"/>
      <c r="B80" s="16" t="s">
        <v>41</v>
      </c>
      <c r="C80" s="16"/>
      <c r="D80" s="17"/>
      <c r="E80" s="17"/>
      <c r="F80" s="18"/>
      <c r="G80" s="19"/>
      <c r="H80" s="20"/>
      <c r="I80" s="21"/>
      <c r="J80" s="22"/>
      <c r="K80" s="22"/>
    </row>
    <row r="81" spans="1:11" ht="18.75" x14ac:dyDescent="0.3">
      <c r="A81" s="1"/>
      <c r="B81" s="1"/>
      <c r="C81" s="1"/>
      <c r="D81" s="10"/>
      <c r="E81" s="10"/>
      <c r="F81" s="11"/>
      <c r="G81" s="12"/>
      <c r="H81" s="13"/>
      <c r="I81" s="8"/>
      <c r="J81" s="7"/>
      <c r="K81" s="7"/>
    </row>
    <row r="82" spans="1:11" ht="18.75" x14ac:dyDescent="0.3">
      <c r="A82" s="1"/>
      <c r="B82" s="1"/>
      <c r="C82" s="1"/>
      <c r="D82" s="10"/>
      <c r="E82" s="10"/>
      <c r="F82" s="14"/>
      <c r="G82" s="12"/>
      <c r="H82" s="13"/>
      <c r="I82" s="8"/>
      <c r="J82" s="7"/>
      <c r="K82" s="7"/>
    </row>
    <row r="83" spans="1:11" ht="20.25" x14ac:dyDescent="0.3">
      <c r="A83" s="1"/>
      <c r="B83" s="1"/>
      <c r="C83" s="1"/>
      <c r="D83" s="6"/>
      <c r="E83" s="6"/>
      <c r="F83" s="3"/>
      <c r="G83" s="3"/>
      <c r="H83" s="4"/>
      <c r="I83" s="5"/>
      <c r="J83" s="1"/>
      <c r="K83" s="1"/>
    </row>
    <row r="89" spans="1:11" x14ac:dyDescent="0.25">
      <c r="B89" t="s">
        <v>39</v>
      </c>
    </row>
  </sheetData>
  <mergeCells count="13">
    <mergeCell ref="I5:I6"/>
    <mergeCell ref="J5:K5"/>
    <mergeCell ref="A65:K65"/>
    <mergeCell ref="B1:K1"/>
    <mergeCell ref="B2:K2"/>
    <mergeCell ref="B3:K3"/>
    <mergeCell ref="A5:A6"/>
    <mergeCell ref="B5:B6"/>
    <mergeCell ref="C5:C6"/>
    <mergeCell ref="D5:D6"/>
    <mergeCell ref="E5:E6"/>
    <mergeCell ref="F5:F6"/>
    <mergeCell ref="G5:H5"/>
  </mergeCells>
  <pageMargins left="0.51181102362204722" right="0.11811023622047245" top="0" bottom="0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 -20</vt:lpstr>
      <vt:lpstr>'січень -20'!Область_печати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Користувач Windows</cp:lastModifiedBy>
  <cp:lastPrinted>2020-02-07T10:34:23Z</cp:lastPrinted>
  <dcterms:created xsi:type="dcterms:W3CDTF">2015-02-12T09:02:27Z</dcterms:created>
  <dcterms:modified xsi:type="dcterms:W3CDTF">2020-02-14T09:46:43Z</dcterms:modified>
</cp:coreProperties>
</file>